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18345" windowHeight="7500"/>
  </bookViews>
  <sheets>
    <sheet name="Sheet 1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A" localSheetId="0">#REF!</definedName>
    <definedName name="\A">#REF!</definedName>
    <definedName name="\B" localSheetId="0">#REF!</definedName>
    <definedName name="\B">#REF!</definedName>
    <definedName name="\P" localSheetId="0">#REF!</definedName>
    <definedName name="\P">#REF!</definedName>
    <definedName name="\Q" localSheetId="0">#REF!</definedName>
    <definedName name="\Q">#REF!</definedName>
    <definedName name="\T" localSheetId="0">#REF!</definedName>
    <definedName name="\T">#REF!</definedName>
    <definedName name="\Z" localSheetId="0">#REF!</definedName>
    <definedName name="\Z">#REF!</definedName>
    <definedName name="_______DAT1" localSheetId="0">#REF!</definedName>
    <definedName name="_______DAT1">#REF!</definedName>
    <definedName name="_______DAT2" localSheetId="0">#REF!</definedName>
    <definedName name="_______DAT2">#REF!</definedName>
    <definedName name="_______DAT5" localSheetId="0">#REF!</definedName>
    <definedName name="_______DAT5">#REF!</definedName>
    <definedName name="_______DAT6" localSheetId="0">#REF!</definedName>
    <definedName name="_______DAT6">#REF!</definedName>
    <definedName name="_______DAT8" localSheetId="0">#REF!</definedName>
    <definedName name="_______DAT8">#REF!</definedName>
    <definedName name="__DAT1" localSheetId="0">#REF!</definedName>
    <definedName name="__DAT1">#REF!</definedName>
    <definedName name="__DAT10" localSheetId="0">'[1]Nuc Darl MFA'!#REF!</definedName>
    <definedName name="__DAT10">'[1]Nuc Darl MFA'!#REF!</definedName>
    <definedName name="__DAT2" localSheetId="0">#REF!</definedName>
    <definedName name="__DAT2">#REF!</definedName>
    <definedName name="__DAT3" localSheetId="0">'[1]Nuc 9807'!#REF!</definedName>
    <definedName name="__DAT3">'[1]Nuc 9807'!#REF!</definedName>
    <definedName name="__DAT4" localSheetId="0">'[1]Nuc 9807'!#REF!</definedName>
    <definedName name="__DAT4">'[1]Nuc 9807'!#REF!</definedName>
    <definedName name="__DAT5" localSheetId="0">#REF!</definedName>
    <definedName name="__DAT5">#REF!</definedName>
    <definedName name="__DAT6" localSheetId="0">#REF!</definedName>
    <definedName name="__DAT6">#REF!</definedName>
    <definedName name="__DAT7" localSheetId="0">'[1]Nuc 9807'!#REF!</definedName>
    <definedName name="__DAT7">'[1]Nuc 9807'!#REF!</definedName>
    <definedName name="__DAT8" localSheetId="0">#REF!</definedName>
    <definedName name="__DAT8">#REF!</definedName>
    <definedName name="__DAT9" localSheetId="0">'[1]Nuc 9807'!#REF!</definedName>
    <definedName name="__DAT9">'[1]Nuc 9807'!#REF!</definedName>
    <definedName name="__LAM12" localSheetId="0">#REF!</definedName>
    <definedName name="__LAM12">#REF!</definedName>
    <definedName name="__LAM34" localSheetId="0">#REF!</definedName>
    <definedName name="__LAM34">#REF!</definedName>
    <definedName name="__NAN1" localSheetId="0">#REF!</definedName>
    <definedName name="__NAN1">#REF!</definedName>
    <definedName name="__NAN2" localSheetId="0">#REF!</definedName>
    <definedName name="__NAN2">#REF!</definedName>
    <definedName name="_10TBAY_HEAD" localSheetId="0">#REF!</definedName>
    <definedName name="_10TBAY_HEAD">#REF!</definedName>
    <definedName name="_1FOS_OVR1" localSheetId="0">#REF!</definedName>
    <definedName name="_1FOS_OVR1">#REF!</definedName>
    <definedName name="_2FOS_OVR2" localSheetId="0">#REF!</definedName>
    <definedName name="_2FOS_OVR2">#REF!</definedName>
    <definedName name="_3FOS_OVR3" localSheetId="0">#REF!</definedName>
    <definedName name="_3FOS_OVR3">#REF!</definedName>
    <definedName name="_4INV_VALUE" localSheetId="0">#REF!</definedName>
    <definedName name="_4INV_VALUE">#REF!</definedName>
    <definedName name="_5NAN_FOOT" localSheetId="0">#REF!</definedName>
    <definedName name="_5NAN_FOOT">#REF!</definedName>
    <definedName name="_6NAN_HEAD" localSheetId="0">#REF!</definedName>
    <definedName name="_6NAN_HEAD">#REF!</definedName>
    <definedName name="_7SUM_COMM" localSheetId="0">#REF!</definedName>
    <definedName name="_7SUM_COMM">#REF!</definedName>
    <definedName name="_8TBAY_1" localSheetId="0">#REF!</definedName>
    <definedName name="_8TBAY_1">#REF!</definedName>
    <definedName name="_9TBAY_2" localSheetId="0">#REF!</definedName>
    <definedName name="_9TBAY_2">#REF!</definedName>
    <definedName name="_DAT1" localSheetId="0">#REF!</definedName>
    <definedName name="_DAT1">#REF!</definedName>
    <definedName name="_DAT10" localSheetId="0">'[1]Nuc Darl MFA'!#REF!</definedName>
    <definedName name="_DAT10">'[1]Nuc Darl MFA'!#REF!</definedName>
    <definedName name="_DAT101" localSheetId="0">#REF!</definedName>
    <definedName name="_DAT101">#REF!</definedName>
    <definedName name="_DAT11" localSheetId="0">#REF!</definedName>
    <definedName name="_DAT11">#REF!</definedName>
    <definedName name="_DAT2" localSheetId="0">#REF!</definedName>
    <definedName name="_DAT2">#REF!</definedName>
    <definedName name="_DAT21" localSheetId="0">#REF!</definedName>
    <definedName name="_DAT21">#REF!</definedName>
    <definedName name="_DAT3" localSheetId="0">'[1]Nuc 9807'!#REF!</definedName>
    <definedName name="_DAT3">'[1]Nuc 9807'!#REF!</definedName>
    <definedName name="_DAT31" localSheetId="0">#REF!</definedName>
    <definedName name="_DAT31">#REF!</definedName>
    <definedName name="_DAT4" localSheetId="0">'[1]Nuc 9807'!#REF!</definedName>
    <definedName name="_DAT4">'[1]Nuc 9807'!#REF!</definedName>
    <definedName name="_DAT41" localSheetId="0">#REF!</definedName>
    <definedName name="_DAT41">#REF!</definedName>
    <definedName name="_DAT5" localSheetId="0">#REF!</definedName>
    <definedName name="_DAT5">#REF!</definedName>
    <definedName name="_DAT51" localSheetId="0">#REF!</definedName>
    <definedName name="_DAT51">#REF!</definedName>
    <definedName name="_DAT6" localSheetId="0">#REF!</definedName>
    <definedName name="_DAT6">#REF!</definedName>
    <definedName name="_DAT61" localSheetId="0">#REF!</definedName>
    <definedName name="_DAT61">#REF!</definedName>
    <definedName name="_DAT7" localSheetId="0">'[1]Nuc 9807'!#REF!</definedName>
    <definedName name="_DAT7">'[1]Nuc 9807'!#REF!</definedName>
    <definedName name="_DAT71" localSheetId="0">#REF!</definedName>
    <definedName name="_DAT71">#REF!</definedName>
    <definedName name="_DAT8" localSheetId="0">#REF!</definedName>
    <definedName name="_DAT8">#REF!</definedName>
    <definedName name="_DAT81" localSheetId="0">#REF!</definedName>
    <definedName name="_DAT81">#REF!</definedName>
    <definedName name="_DAT9" localSheetId="0">'[1]Nuc 9807'!#REF!</definedName>
    <definedName name="_DAT9">'[1]Nuc 9807'!#REF!</definedName>
    <definedName name="_DAT91" localSheetId="0">#REF!</definedName>
    <definedName name="_DAT91">#REF!</definedName>
    <definedName name="_LAM12" localSheetId="0">#REF!</definedName>
    <definedName name="_LAM12">#REF!</definedName>
    <definedName name="_LAM34" localSheetId="0">#REF!</definedName>
    <definedName name="_LAM34">#REF!</definedName>
    <definedName name="_NAN1" localSheetId="0">#REF!</definedName>
    <definedName name="_NAN1">#REF!</definedName>
    <definedName name="_NAN2" localSheetId="0">#REF!</definedName>
    <definedName name="_NAN2">#REF!</definedName>
    <definedName name="a" localSheetId="0">#REF!</definedName>
    <definedName name="a">#REF!</definedName>
    <definedName name="ACHANGE" localSheetId="0">#REF!</definedName>
    <definedName name="ACHANGE">#REF!</definedName>
    <definedName name="ATIKOKAN" localSheetId="0">#REF!</definedName>
    <definedName name="ATIKOKAN">#REF!</definedName>
    <definedName name="b">[2]settings!$C$16</definedName>
    <definedName name="budget">[3]Margin!$B$9:$O$36</definedName>
    <definedName name="CASH1" localSheetId="0">#REF!</definedName>
    <definedName name="CASH1">#REF!</definedName>
    <definedName name="CASH2" localSheetId="0">#REF!</definedName>
    <definedName name="CASH2">#REF!</definedName>
    <definedName name="ChkBundleConsistency">[4]Bundles!$X$108</definedName>
    <definedName name="ChkMaxYearConsistency">[4]Main!$AO$21</definedName>
    <definedName name="CONSUMPTION" localSheetId="0">#REF!</definedName>
    <definedName name="CONSUMPTION">#REF!</definedName>
    <definedName name="CostWeightsDCM">[4]InputCostWeightings!$B$5:$F$11</definedName>
    <definedName name="CostWeightsILW">[4]InputCostWeightings!$B$21:$F$22</definedName>
    <definedName name="CostWeightsLLW">[4]InputCostWeightings!$B$23:$F$24</definedName>
    <definedName name="CostWeightsUFD">[4]InputCostWeightings!$B$19:$F$20</definedName>
    <definedName name="CostWeightsUFS">[4]InputCostWeightings!$B$12:$F$18</definedName>
    <definedName name="cumbudget">[3]Margin!$B$42:$O$76</definedName>
    <definedName name="CurrentYear">[5]Main!$D$10</definedName>
    <definedName name="d" localSheetId="0">#REF!</definedName>
    <definedName name="d">#REF!</definedName>
    <definedName name="DataSetBundleForecastName">[4]InputBundleForecast!$B$2</definedName>
    <definedName name="DataSetCostWeightingsName">[4]InputCostWeightings!$B$2</definedName>
    <definedName name="DataSetEscalationName">[4]InputEscalationForecast!$B$2</definedName>
    <definedName name="DataSetILWCostsName">[4]InputBaseCostsILW!$B$2</definedName>
    <definedName name="DataSetLLWCostsName">[4]InputBaseCostsLLW!$B$2</definedName>
    <definedName name="DataSetOpenBalancesName">[4]InputOpeningBalances!$B$2</definedName>
    <definedName name="DatasetOpenBalancesRefYear">[4]InputOpeningBalances!$C$2</definedName>
    <definedName name="DataSetRatesName">[4]InputRateForecast!$B$2</definedName>
    <definedName name="DataSetUFDCostsName">[4]InputBaseCostsUFD!$B$2</definedName>
    <definedName name="DataSetWasteForecastName">[4]InputWasteForecast!$B$2</definedName>
    <definedName name="dbPath">"P:\_1_Models\v1.23\2000\npm.mdb"</definedName>
    <definedName name="discount_rate" localSheetId="0">#REF!</definedName>
    <definedName name="discount_rate">#REF!</definedName>
    <definedName name="DME_LocalFile" hidden="1">"True"</definedName>
    <definedName name="DollarYear">[4]Main!$D$11</definedName>
    <definedName name="Effective_Date">[6]Summary!$B$1</definedName>
    <definedName name="ep">[7]Notes!$E$79</definedName>
    <definedName name="EscalationIndices">[4]EscalationIndices!$A$2:$I$112</definedName>
    <definedName name="fdf" localSheetId="0">#REF!</definedName>
    <definedName name="fdf">#REF!</definedName>
    <definedName name="FirstYearDCMForecast">[4]InputBaseCostsDCM!$A$8</definedName>
    <definedName name="FOOT" localSheetId="0">#REF!</definedName>
    <definedName name="FOOT">#REF!</definedName>
    <definedName name="InflationRate">[4]Main!$D$16</definedName>
    <definedName name="Input_FAMS" localSheetId="0">#REF!</definedName>
    <definedName name="Input_FAMS">#REF!</definedName>
    <definedName name="InputDCMTotalCosts">[4]InputBaseCostsDCM!$B$8:$W$109</definedName>
    <definedName name="InputEscForecasts">[4]InputEscalationForecast!$A$6:$I$109</definedName>
    <definedName name="InputILWWasteForecast">[4]InputWasteForecast!$B$7:$H$108</definedName>
    <definedName name="InputLLWWasteForecast">[4]InputWasteForecast!$I$7:$O$108</definedName>
    <definedName name="InputProgramBalances">[4]InputOpeningBalances!$B$7:$N$7</definedName>
    <definedName name="InputRateofReturn">[4]InputRateForecast!$A$5:$B$106</definedName>
    <definedName name="InputStationBalances">[4]InputOpeningBalances!$B$12:$N$18</definedName>
    <definedName name="InputUnitBalances">[4]InputOpeningBalances!$B$24:$N$45</definedName>
    <definedName name="INVENTORY" localSheetId="0">#REF!</definedName>
    <definedName name="INVENTORY">#REF!</definedName>
    <definedName name="LAKEVIEW" localSheetId="0">#REF!</definedName>
    <definedName name="LAKEVIEW">#REF!</definedName>
    <definedName name="LAMBTON" localSheetId="0">#REF!</definedName>
    <definedName name="LAMBTON">#REF!</definedName>
    <definedName name="LastUpDate">[8]settings!$B$4</definedName>
    <definedName name="LENNOX" localSheetId="0">#REF!</definedName>
    <definedName name="LENNOX">#REF!</definedName>
    <definedName name="MaxYear">[4]InputRateForecast!$A$106</definedName>
    <definedName name="MethodsBundleDisposal">[4]Methods!$C$2:$C$3</definedName>
    <definedName name="MethodsEscalation">[4]Methods!$A$2:$A$4</definedName>
    <definedName name="MethodsInflation">[4]Methods!$E$2:$E$3</definedName>
    <definedName name="MethodsRateofReturn">[4]Methods!$D$2:$D$4</definedName>
    <definedName name="MethodsReportingPrograms">[4]Methods!$F$2:$F$7</definedName>
    <definedName name="MethodsReportingStations">[9]Methods!$G$2:$G$9</definedName>
    <definedName name="MethodsUnitAllocation">[4]Methods!$B$2:$B$4</definedName>
    <definedName name="N">#REF!</definedName>
    <definedName name="NANTICOKE" localSheetId="0">#REF!</definedName>
    <definedName name="NANTICOKE">#REF!</definedName>
    <definedName name="NbrYearsSpreadCostsILW">[4]Main!$D$21</definedName>
    <definedName name="NbrYearsSpreadCostsLLW">[4]Main!$D$22</definedName>
    <definedName name="NbrYearsSpreadCostsUFD">[4]Main!$D$20</definedName>
    <definedName name="new_discount_rate" localSheetId="0">#REF!</definedName>
    <definedName name="new_discount_rate">#REF!</definedName>
    <definedName name="NominalIntRate">[4]Main!$D$14</definedName>
    <definedName name="old_discount_rate" localSheetId="0">#REF!</definedName>
    <definedName name="old_discount_rate">#REF!</definedName>
    <definedName name="ONFA_discount_rate" localSheetId="0">#REF!</definedName>
    <definedName name="ONFA_discount_rate">#REF!</definedName>
    <definedName name="ONFA_only?">[4]Results!$AC$22</definedName>
    <definedName name="PctApplyFirstYearCostsILW">[4]Main!$C$21</definedName>
    <definedName name="PctApplyFirstYearCostsLLW">[4]Main!$C$22</definedName>
    <definedName name="PctApplyFirstYearCostsUFD">[4]Main!$C$20</definedName>
    <definedName name="pl">[7]Notes!$E$78</definedName>
    <definedName name="_xlnm.Print_Area" localSheetId="0">'Sheet 1'!$A$1:$N$40</definedName>
    <definedName name="_xlnm.Print_Area">#REF!</definedName>
    <definedName name="PrmAllocationMethod">[4]Main!$I$11</definedName>
    <definedName name="PrmBundleDisposalMethod">[4]Main!$I$12</definedName>
    <definedName name="PrmCalcTax">[4]Main!$I$16</definedName>
    <definedName name="PrmEscalationMethod">[4]Main!$I$10</definedName>
    <definedName name="PrmILWInService">[4]Main!$X$12</definedName>
    <definedName name="PrmILWOPGCap">[4]Main!$Z$12</definedName>
    <definedName name="PrmInflationIndex">[4]Main!$I$15</definedName>
    <definedName name="PrmInflationMethod">[4]Main!$I$14</definedName>
    <definedName name="PrmLLWInservice">[4]Main!$X$11</definedName>
    <definedName name="PrmLLWOPGCap">[4]Main!$Z$11</definedName>
    <definedName name="PrmRateofReturnMethod">[4]Main!$I$13</definedName>
    <definedName name="PrmRiskModelOn">[4]Main!$I$17</definedName>
    <definedName name="PrmUFDInService">[4]Main!$X$10</definedName>
    <definedName name="PrmUFDOPGCap">[4]Main!$Z$10</definedName>
    <definedName name="re" localSheetId="0">#REF!</definedName>
    <definedName name="re">#REF!</definedName>
    <definedName name="RealIntRate">[4]Main!$D$15</definedName>
    <definedName name="REL">'[10]D1-2-2_Table 1a'!$D$21:$G$49</definedName>
    <definedName name="Report_Deprn" localSheetId="0">#REF!</definedName>
    <definedName name="Report_Deprn">#REF!</definedName>
    <definedName name="Report_Detail" localSheetId="0">#REF!</definedName>
    <definedName name="Report_Detail">#REF!</definedName>
    <definedName name="RiskCollectDistributionSamples">2</definedName>
    <definedName name="RiskCostFactorDCM">[4]Main!$M$29</definedName>
    <definedName name="RiskCostFactorDisposalILW">[4]Main!$M$33</definedName>
    <definedName name="RiskCostFactorDisposalLLW">[4]Main!$M$35</definedName>
    <definedName name="RiskCostFactorOpsILW">[4]Main!$M$32</definedName>
    <definedName name="RiskCostFactorOpsLLW">[4]Main!$M$34</definedName>
    <definedName name="RiskCostFactorUFD">[4]Main!$M$31</definedName>
    <definedName name="RiskCostFactorUFS">[4]Main!$M$30</definedName>
    <definedName name="RiskFixedSeed">1</definedName>
    <definedName name="RiskHasSettings">TRUE</definedName>
    <definedName name="RiskMinimizeOnStart">TRUE</definedName>
    <definedName name="RiskMonitorConvergence">FALSE</definedName>
    <definedName name="RiskNumIterations">500</definedName>
    <definedName name="RiskNumSimulations">1</definedName>
    <definedName name="RiskPauseOnError">FALSE</definedName>
    <definedName name="RiskRealTimeResults">FALSE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tandardRecalc">1</definedName>
    <definedName name="RiskStatFunctionsUpdateFreq">1</definedName>
    <definedName name="RiskTimeFactorDCM">[4]Main!$M$40</definedName>
    <definedName name="RiskTimeFactorILW">[4]Main!$M$43</definedName>
    <definedName name="RiskTimeFactorLLW">[4]Main!$M$44</definedName>
    <definedName name="RiskTimeFactorUFD">[4]Main!$M$42</definedName>
    <definedName name="RiskUpdateDisplay">FALSE</definedName>
    <definedName name="RiskUpdateStatFunctions">FALSE</definedName>
    <definedName name="RiskUseDifferentSeedForEachSim">FALSE</definedName>
    <definedName name="RiskUseFixedSeed">FALSE</definedName>
    <definedName name="RORdf" localSheetId="0">#REF!</definedName>
    <definedName name="RORdf">#REF!</definedName>
    <definedName name="RoRStdDev">[4]Main!$D$38</definedName>
    <definedName name="RORuf" localSheetId="0">#REF!</definedName>
    <definedName name="RORuf">#REF!</definedName>
    <definedName name="rt" localSheetId="0">#REF!</definedName>
    <definedName name="rt">#REF!</definedName>
    <definedName name="ScnName">[4]Main!$C$3</definedName>
    <definedName name="Sub0_Name">[8]settings!$C$16</definedName>
    <definedName name="TaxRate">[4]Main!$D$13</definedName>
    <definedName name="TaxYear">[4]Main!$D$12</definedName>
    <definedName name="TBAY" localSheetId="0">#REF!</definedName>
    <definedName name="TBAY">#REF!</definedName>
    <definedName name="TBAYFOOT" localSheetId="0">#REF!</definedName>
    <definedName name="TBAYFOOT">#REF!</definedName>
    <definedName name="tblUnitReferenceDates">[4]ShiftedCostsDCM!$B$3:$F$25</definedName>
    <definedName name="TEST0" localSheetId="0">#REF!</definedName>
    <definedName name="TEST0">#REF!</definedName>
    <definedName name="TEST01" localSheetId="0">#REF!</definedName>
    <definedName name="TEST01">#REF!</definedName>
    <definedName name="TEST2" localSheetId="0">#REF!</definedName>
    <definedName name="TEST2">#REF!</definedName>
    <definedName name="TESTHKEY" localSheetId="0">#REF!</definedName>
    <definedName name="TESTHKEY">#REF!</definedName>
    <definedName name="TESTHKEY1" localSheetId="0">#REF!</definedName>
    <definedName name="TESTHKEY1">#REF!</definedName>
    <definedName name="TESTKEY51" localSheetId="0">#REF!</definedName>
    <definedName name="TESTKEY51">#REF!</definedName>
    <definedName name="TESTKEYS" localSheetId="0">#REF!</definedName>
    <definedName name="TESTKEYS">#REF!</definedName>
    <definedName name="TESTVKEY" localSheetId="0">#REF!</definedName>
    <definedName name="TESTVKEY">#REF!</definedName>
    <definedName name="TESTVKEY1" localSheetId="0">#REF!</definedName>
    <definedName name="TESTVKEY1">#REF!</definedName>
    <definedName name="TotalBundles">[4]Bundles!$X$106</definedName>
    <definedName name="TotalILWWaste">[4]ILWWaste!$X$106</definedName>
    <definedName name="TotalLLWWaste">[4]LLWWaste!$X$106</definedName>
    <definedName name="Trans_Capital" localSheetId="0">#REF!</definedName>
    <definedName name="Trans_Capital">#REF!</definedName>
    <definedName name="UnitsPerStation">4</definedName>
    <definedName name="VOLUMES" localSheetId="0">#REF!</definedName>
    <definedName name="VOLUMES">#REF!</definedName>
    <definedName name="WeightedIndicesDCM">[4]WeightedIndices!$W$2:$AC$112</definedName>
    <definedName name="WeightedIndicesILW">[4]WeightedIndices!$AM$2:$AN$112</definedName>
    <definedName name="WeightedIndicesLLW">[4]WeightedIndices!$AO$2:$AP$112</definedName>
    <definedName name="WeightedIndicesUFD">[4]WeightedIndices!$AK$2:$AL$112</definedName>
    <definedName name="WeightedIndicesUFS">[4]WeightedIndices!$AD$2:$AJ$112</definedName>
  </definedNames>
  <calcPr calcId="125725"/>
</workbook>
</file>

<file path=xl/calcChain.xml><?xml version="1.0" encoding="utf-8"?>
<calcChain xmlns="http://schemas.openxmlformats.org/spreadsheetml/2006/main">
  <c r="C34" i="4"/>
  <c r="C7" l="1"/>
  <c r="C9" s="1"/>
  <c r="C26"/>
  <c r="C19"/>
  <c r="C28" l="1"/>
  <c r="C30" s="1"/>
  <c r="E3"/>
  <c r="F3" s="1"/>
  <c r="G3" s="1"/>
  <c r="H3" s="1"/>
  <c r="I3" s="1"/>
  <c r="A6"/>
  <c r="A11"/>
  <c r="A12" s="1"/>
  <c r="A13" s="1"/>
  <c r="A14" s="1"/>
  <c r="A17" s="1"/>
  <c r="A18" s="1"/>
  <c r="A19" s="1"/>
  <c r="A22" s="1"/>
  <c r="A23" s="1"/>
  <c r="A24" s="1"/>
  <c r="A25" s="1"/>
  <c r="A26" s="1"/>
  <c r="A28" s="1"/>
  <c r="A29" s="1"/>
  <c r="A30" s="1"/>
  <c r="A32" s="1"/>
  <c r="A33" s="1"/>
  <c r="A34" s="1"/>
  <c r="A35" s="1"/>
  <c r="A37" s="1"/>
  <c r="A38" s="1"/>
  <c r="A39" s="1"/>
  <c r="A40" s="1"/>
  <c r="D11"/>
  <c r="D5" s="1"/>
  <c r="E11"/>
  <c r="F11"/>
  <c r="G11"/>
  <c r="H11"/>
  <c r="I11"/>
  <c r="F12"/>
  <c r="G12" s="1"/>
  <c r="H12" s="1"/>
  <c r="I12" s="1"/>
  <c r="F14"/>
  <c r="G14" s="1"/>
  <c r="H14" s="1"/>
  <c r="I14" s="1"/>
  <c r="D18"/>
  <c r="E18" s="1"/>
  <c r="F18" s="1"/>
  <c r="G18" s="1"/>
  <c r="H18" s="1"/>
  <c r="I18" s="1"/>
  <c r="D29"/>
  <c r="E29" s="1"/>
  <c r="F29" s="1"/>
  <c r="G29" s="1"/>
  <c r="H29" s="1"/>
  <c r="I29" s="1"/>
  <c r="E32"/>
  <c r="D33"/>
  <c r="D17" s="1"/>
  <c r="D34" l="1"/>
  <c r="F32"/>
  <c r="G32"/>
  <c r="D19"/>
  <c r="E5"/>
  <c r="D22"/>
  <c r="E33"/>
  <c r="E17" s="1"/>
  <c r="J29"/>
  <c r="J18"/>
  <c r="D6" l="1"/>
  <c r="E22"/>
  <c r="F5"/>
  <c r="E19"/>
  <c r="F33"/>
  <c r="F17" s="1"/>
  <c r="E34"/>
  <c r="H32"/>
  <c r="F19" l="1"/>
  <c r="G5"/>
  <c r="F22"/>
  <c r="I32"/>
  <c r="G33"/>
  <c r="F34"/>
  <c r="E6"/>
  <c r="D7"/>
  <c r="D9" s="1"/>
  <c r="F6" l="1"/>
  <c r="E7"/>
  <c r="E9" s="1"/>
  <c r="H33"/>
  <c r="G34"/>
  <c r="D23"/>
  <c r="D24"/>
  <c r="G22"/>
  <c r="H5"/>
  <c r="G17"/>
  <c r="H17" l="1"/>
  <c r="G19"/>
  <c r="E23"/>
  <c r="I5"/>
  <c r="H22"/>
  <c r="E24"/>
  <c r="D25"/>
  <c r="I33"/>
  <c r="H34"/>
  <c r="G6"/>
  <c r="F7"/>
  <c r="F9" s="1"/>
  <c r="E25" l="1"/>
  <c r="E26" s="1"/>
  <c r="H6"/>
  <c r="G7"/>
  <c r="G9" s="1"/>
  <c r="I34"/>
  <c r="I22"/>
  <c r="J22" s="1"/>
  <c r="F23"/>
  <c r="F24"/>
  <c r="I17"/>
  <c r="H19"/>
  <c r="D26"/>
  <c r="D28" s="1"/>
  <c r="D30" s="1"/>
  <c r="G24" l="1"/>
  <c r="I19"/>
  <c r="J19" s="1"/>
  <c r="J17"/>
  <c r="J34"/>
  <c r="D35"/>
  <c r="E28"/>
  <c r="G23"/>
  <c r="I6"/>
  <c r="I7" s="1"/>
  <c r="I9" s="1"/>
  <c r="H7"/>
  <c r="H9" s="1"/>
  <c r="H24" s="1"/>
  <c r="F25"/>
  <c r="I24" l="1"/>
  <c r="J24" s="1"/>
  <c r="G25"/>
  <c r="H25" s="1"/>
  <c r="E30"/>
  <c r="H23"/>
  <c r="F26"/>
  <c r="G26" l="1"/>
  <c r="G28" s="1"/>
  <c r="G30" s="1"/>
  <c r="G37" s="1"/>
  <c r="G38" s="1"/>
  <c r="I25"/>
  <c r="J25" s="1"/>
  <c r="F28"/>
  <c r="I23"/>
  <c r="H26"/>
  <c r="H28" s="1"/>
  <c r="H30" s="1"/>
  <c r="E37"/>
  <c r="E38" s="1"/>
  <c r="E35"/>
  <c r="G35" l="1"/>
  <c r="E39"/>
  <c r="E40"/>
  <c r="I26"/>
  <c r="J23"/>
  <c r="L30" s="1"/>
  <c r="H37"/>
  <c r="H38" s="1"/>
  <c r="H35"/>
  <c r="G39"/>
  <c r="G40"/>
  <c r="F30"/>
  <c r="F37" l="1"/>
  <c r="F38" s="1"/>
  <c r="F35"/>
  <c r="H39"/>
  <c r="H40"/>
  <c r="I28"/>
  <c r="J26"/>
  <c r="I30" l="1"/>
  <c r="J28"/>
  <c r="F39"/>
  <c r="F40"/>
  <c r="I37" l="1"/>
  <c r="I38" s="1"/>
  <c r="I35"/>
  <c r="J30"/>
  <c r="J35" s="1"/>
  <c r="I39" l="1"/>
  <c r="I40"/>
</calcChain>
</file>

<file path=xl/sharedStrings.xml><?xml version="1.0" encoding="utf-8"?>
<sst xmlns="http://schemas.openxmlformats.org/spreadsheetml/2006/main" count="69" uniqueCount="65">
  <si>
    <t>Component</t>
  </si>
  <si>
    <t>Notes</t>
  </si>
  <si>
    <t>b</t>
  </si>
  <si>
    <t>c</t>
  </si>
  <si>
    <t>d</t>
  </si>
  <si>
    <t>e</t>
  </si>
  <si>
    <t>f</t>
  </si>
  <si>
    <t>g</t>
  </si>
  <si>
    <t>h</t>
  </si>
  <si>
    <t>Gross Assets</t>
  </si>
  <si>
    <t>Accum. Depreciation</t>
  </si>
  <si>
    <t>Net Rate Base</t>
  </si>
  <si>
    <t>Weighted Average Depreciation Rate</t>
  </si>
  <si>
    <t>Costs Associated with Operations</t>
  </si>
  <si>
    <t>GRC</t>
  </si>
  <si>
    <t>OM&amp;A</t>
  </si>
  <si>
    <t>Total Ops Costs</t>
  </si>
  <si>
    <t>Five years 2017-2021</t>
  </si>
  <si>
    <t>Costs Associated with Capital</t>
  </si>
  <si>
    <t>Depreciation/Amortization</t>
  </si>
  <si>
    <t>Cost of Debt</t>
  </si>
  <si>
    <t>ROE</t>
  </si>
  <si>
    <t>PILs</t>
  </si>
  <si>
    <t>Total Capital Related Costs</t>
  </si>
  <si>
    <t>Total Costs</t>
  </si>
  <si>
    <t>Less Other Revenues</t>
  </si>
  <si>
    <t>Net Revenue Requirement</t>
  </si>
  <si>
    <t>Payment Amount</t>
  </si>
  <si>
    <t>Production (TWh)</t>
  </si>
  <si>
    <t>Revenues</t>
  </si>
  <si>
    <t>Cost-Based Payment Amount</t>
  </si>
  <si>
    <t>Difference</t>
  </si>
  <si>
    <t>Percent</t>
  </si>
  <si>
    <t>a</t>
  </si>
  <si>
    <t>N/A</t>
  </si>
  <si>
    <t>OM&amp;A Escalation Index</t>
  </si>
  <si>
    <t>2017-2021 Totals</t>
  </si>
  <si>
    <t xml:space="preserve">I </t>
  </si>
  <si>
    <t>Applies SEC approach to revised rate base</t>
  </si>
  <si>
    <t>SEC uses price cap index and stretch.  OPG uses OM&amp;A index and stretch</t>
  </si>
  <si>
    <t>Based on OEB published index values for labour and non-labour OM&amp;A and OPG input factor weightings</t>
  </si>
  <si>
    <t>Higher Net Costs Than projected by SEC</t>
  </si>
  <si>
    <t>Working Capital &amp; Cash Working Capital</t>
  </si>
  <si>
    <t>3a</t>
  </si>
  <si>
    <t>Net Fixed Assets</t>
  </si>
  <si>
    <t>3b</t>
  </si>
  <si>
    <t>3c</t>
  </si>
  <si>
    <t>I factor</t>
  </si>
  <si>
    <t>X-Factor</t>
  </si>
  <si>
    <t>EB-2016-0152 Ex I1-2-1, Table 1, line 1</t>
  </si>
  <si>
    <t>EB-2016-0152 Ex I1-2-1, Table 1, line 5</t>
  </si>
  <si>
    <t>EB-2016-0152 Ex I1-2-1, Table 1, line 8</t>
  </si>
  <si>
    <t>Insufficient/Excess Revenues</t>
  </si>
  <si>
    <t>Applied SEC approach to revised rate base</t>
  </si>
  <si>
    <t xml:space="preserve">OPG finances Working Capital, which impacts ROE and interest expense </t>
  </si>
  <si>
    <t>Higher Revenue than projected by SEC</t>
  </si>
  <si>
    <t>Comparison with SEC Scenario</t>
  </si>
  <si>
    <t>2017-2021 in-service additions as shown in Ex. L.11.1-1 SEC-095. 2016 in service reflects average 2014 ($77.5M) and 2015 ($136.4M) per EB-2013-0321 page 21, escalated by Compound Annual Growth Rate of 20%.</t>
  </si>
  <si>
    <t xml:space="preserve">Applies SEC formula to revised ROE - includes property tax and annual impact of $21.7M tax loss </t>
  </si>
  <si>
    <t>2014-2015 OEB Approved</t>
  </si>
  <si>
    <t>EB 2013-0321 Payment Amount Order, Appendix A, Line 1, Col (b) and (e)</t>
  </si>
  <si>
    <r>
      <rPr>
        <sz val="11"/>
        <color theme="1"/>
        <rFont val="Calibri"/>
        <family val="2"/>
      </rPr>
      <t>Expected</t>
    </r>
    <r>
      <rPr>
        <sz val="11"/>
        <color theme="1"/>
        <rFont val="Calibri"/>
        <family val="2"/>
        <scheme val="minor"/>
      </rPr>
      <t xml:space="preserve"> Capital Additions</t>
    </r>
  </si>
  <si>
    <t>Varies based on production  (SEC used incorrect 2014-2015 production)</t>
  </si>
  <si>
    <t>Adjusted for 2015 HIM shortfall.  HIM shortfall will continue 2017-2021</t>
  </si>
  <si>
    <t>Attachment 1 - OPG Hydroelectric Cost Model</t>
  </si>
</sst>
</file>

<file path=xl/styles.xml><?xml version="1.0" encoding="utf-8"?>
<styleSheet xmlns="http://schemas.openxmlformats.org/spreadsheetml/2006/main">
  <numFmts count="12">
    <numFmt numFmtId="41" formatCode="_(* #,##0_);_(* \(#,##0\);_(* &quot;-&quot;_);_(@_)"/>
    <numFmt numFmtId="43" formatCode="_(* #,##0.00_);_(* \(#,##0.00\);_(* &quot;-&quot;??_);_(@_)"/>
    <numFmt numFmtId="164" formatCode="_(* #,##0.0_);_(* \(#,##0.0\);_(* &quot;-&quot;??_);_(@_)"/>
    <numFmt numFmtId="165" formatCode="#,##0.0"/>
    <numFmt numFmtId="166" formatCode="&quot;$&quot;#,##0.00"/>
    <numFmt numFmtId="167" formatCode="0.0"/>
    <numFmt numFmtId="168" formatCode="mmmm\-yy"/>
    <numFmt numFmtId="169" formatCode="_-* #,##0.00_-;\-* #,##0.00_-;_-* &quot;-&quot;??_-;_-@_-"/>
    <numFmt numFmtId="170" formatCode="0.000%"/>
    <numFmt numFmtId="171" formatCode="_-* #,##0_-;\-* #,##0_-;_-* &quot;-&quot;??_-;_-@_-"/>
    <numFmt numFmtId="172" formatCode="&quot;$&quot;#,##0"/>
    <numFmt numFmtId="173" formatCode="#,##0.0_);\(#,##0.0\)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0000FF"/>
      <name val="Calibri"/>
      <family val="2"/>
    </font>
    <font>
      <i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Palatino"/>
      <family val="1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b/>
      <sz val="8"/>
      <color indexed="8"/>
      <name val="Arial"/>
      <family val="2"/>
    </font>
    <font>
      <sz val="16"/>
      <color indexed="48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9"/>
      <name val="Tahoma"/>
      <family val="2"/>
    </font>
    <font>
      <sz val="11"/>
      <color theme="1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44"/>
      </patternFill>
    </fill>
    <fill>
      <patternFill patternType="solid">
        <fgColor indexed="15"/>
      </patternFill>
    </fill>
  </fills>
  <borders count="1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</borders>
  <cellStyleXfs count="604">
    <xf numFmtId="0" fontId="0" fillId="0" borderId="0"/>
    <xf numFmtId="43" fontId="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5" fillId="0" borderId="0"/>
    <xf numFmtId="0" fontId="1" fillId="0" borderId="0"/>
    <xf numFmtId="0" fontId="1" fillId="0" borderId="0"/>
    <xf numFmtId="0" fontId="15" fillId="0" borderId="0"/>
    <xf numFmtId="0" fontId="13" fillId="0" borderId="0"/>
    <xf numFmtId="0" fontId="13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4" fontId="16" fillId="2" borderId="9" applyNumberFormat="0" applyProtection="0">
      <alignment vertical="center"/>
    </xf>
    <xf numFmtId="4" fontId="16" fillId="2" borderId="9" applyNumberFormat="0" applyProtection="0">
      <alignment vertical="center"/>
    </xf>
    <xf numFmtId="4" fontId="16" fillId="2" borderId="9" applyNumberFormat="0" applyProtection="0">
      <alignment vertical="center"/>
    </xf>
    <xf numFmtId="4" fontId="16" fillId="2" borderId="9" applyNumberFormat="0" applyProtection="0">
      <alignment vertical="center"/>
    </xf>
    <xf numFmtId="4" fontId="16" fillId="2" borderId="9" applyNumberFormat="0" applyProtection="0">
      <alignment vertical="center"/>
    </xf>
    <xf numFmtId="4" fontId="16" fillId="2" borderId="9" applyNumberFormat="0" applyProtection="0">
      <alignment vertical="center"/>
    </xf>
    <xf numFmtId="4" fontId="16" fillId="2" borderId="9" applyNumberFormat="0" applyProtection="0">
      <alignment vertical="center"/>
    </xf>
    <xf numFmtId="4" fontId="16" fillId="2" borderId="9" applyNumberFormat="0" applyProtection="0">
      <alignment vertical="center"/>
    </xf>
    <xf numFmtId="4" fontId="16" fillId="2" borderId="9" applyNumberFormat="0" applyProtection="0">
      <alignment vertical="center"/>
    </xf>
    <xf numFmtId="4" fontId="16" fillId="2" borderId="9" applyNumberFormat="0" applyProtection="0">
      <alignment vertical="center"/>
    </xf>
    <xf numFmtId="4" fontId="17" fillId="3" borderId="9" applyNumberFormat="0" applyProtection="0">
      <alignment vertical="center"/>
    </xf>
    <xf numFmtId="4" fontId="17" fillId="3" borderId="9" applyNumberFormat="0" applyProtection="0">
      <alignment vertical="center"/>
    </xf>
    <xf numFmtId="4" fontId="17" fillId="3" borderId="9" applyNumberFormat="0" applyProtection="0">
      <alignment vertical="center"/>
    </xf>
    <xf numFmtId="4" fontId="17" fillId="3" borderId="9" applyNumberFormat="0" applyProtection="0">
      <alignment vertical="center"/>
    </xf>
    <xf numFmtId="4" fontId="17" fillId="3" borderId="9" applyNumberFormat="0" applyProtection="0">
      <alignment vertical="center"/>
    </xf>
    <xf numFmtId="4" fontId="17" fillId="3" borderId="9" applyNumberFormat="0" applyProtection="0">
      <alignment vertical="center"/>
    </xf>
    <xf numFmtId="4" fontId="17" fillId="3" borderId="9" applyNumberFormat="0" applyProtection="0">
      <alignment vertical="center"/>
    </xf>
    <xf numFmtId="4" fontId="17" fillId="3" borderId="9" applyNumberFormat="0" applyProtection="0">
      <alignment vertical="center"/>
    </xf>
    <xf numFmtId="4" fontId="17" fillId="3" borderId="9" applyNumberFormat="0" applyProtection="0">
      <alignment vertical="center"/>
    </xf>
    <xf numFmtId="4" fontId="17" fillId="3" borderId="9" applyNumberFormat="0" applyProtection="0">
      <alignment vertical="center"/>
    </xf>
    <xf numFmtId="4" fontId="16" fillId="3" borderId="9" applyNumberFormat="0" applyProtection="0">
      <alignment horizontal="left" vertical="center" indent="1"/>
    </xf>
    <xf numFmtId="4" fontId="16" fillId="3" borderId="9" applyNumberFormat="0" applyProtection="0">
      <alignment horizontal="left" vertical="center" indent="1"/>
    </xf>
    <xf numFmtId="4" fontId="16" fillId="3" borderId="9" applyNumberFormat="0" applyProtection="0">
      <alignment horizontal="left" vertical="center" indent="1"/>
    </xf>
    <xf numFmtId="4" fontId="16" fillId="3" borderId="9" applyNumberFormat="0" applyProtection="0">
      <alignment horizontal="left" vertical="center" indent="1"/>
    </xf>
    <xf numFmtId="4" fontId="16" fillId="3" borderId="9" applyNumberFormat="0" applyProtection="0">
      <alignment horizontal="left" vertical="center" indent="1"/>
    </xf>
    <xf numFmtId="4" fontId="16" fillId="3" borderId="9" applyNumberFormat="0" applyProtection="0">
      <alignment horizontal="left" vertical="center" indent="1"/>
    </xf>
    <xf numFmtId="4" fontId="16" fillId="3" borderId="9" applyNumberFormat="0" applyProtection="0">
      <alignment horizontal="left" vertical="center" indent="1"/>
    </xf>
    <xf numFmtId="4" fontId="16" fillId="3" borderId="9" applyNumberFormat="0" applyProtection="0">
      <alignment horizontal="left" vertical="center" indent="1"/>
    </xf>
    <xf numFmtId="4" fontId="16" fillId="3" borderId="9" applyNumberFormat="0" applyProtection="0">
      <alignment horizontal="left" vertical="center" indent="1"/>
    </xf>
    <xf numFmtId="4" fontId="16" fillId="3" borderId="9" applyNumberFormat="0" applyProtection="0">
      <alignment horizontal="left" vertical="center" indent="1"/>
    </xf>
    <xf numFmtId="0" fontId="16" fillId="3" borderId="9" applyNumberFormat="0" applyProtection="0">
      <alignment horizontal="left" vertical="top" indent="1"/>
    </xf>
    <xf numFmtId="0" fontId="16" fillId="3" borderId="9" applyNumberFormat="0" applyProtection="0">
      <alignment horizontal="left" vertical="top" indent="1"/>
    </xf>
    <xf numFmtId="0" fontId="16" fillId="3" borderId="9" applyNumberFormat="0" applyProtection="0">
      <alignment horizontal="left" vertical="top" indent="1"/>
    </xf>
    <xf numFmtId="0" fontId="16" fillId="3" borderId="9" applyNumberFormat="0" applyProtection="0">
      <alignment horizontal="left" vertical="top" indent="1"/>
    </xf>
    <xf numFmtId="0" fontId="16" fillId="3" borderId="9" applyNumberFormat="0" applyProtection="0">
      <alignment horizontal="left" vertical="top" indent="1"/>
    </xf>
    <xf numFmtId="0" fontId="16" fillId="3" borderId="9" applyNumberFormat="0" applyProtection="0">
      <alignment horizontal="left" vertical="top" indent="1"/>
    </xf>
    <xf numFmtId="0" fontId="16" fillId="3" borderId="9" applyNumberFormat="0" applyProtection="0">
      <alignment horizontal="left" vertical="top" indent="1"/>
    </xf>
    <xf numFmtId="0" fontId="16" fillId="3" borderId="9" applyNumberFormat="0" applyProtection="0">
      <alignment horizontal="left" vertical="top" indent="1"/>
    </xf>
    <xf numFmtId="0" fontId="16" fillId="3" borderId="9" applyNumberFormat="0" applyProtection="0">
      <alignment horizontal="left" vertical="top" indent="1"/>
    </xf>
    <xf numFmtId="0" fontId="16" fillId="3" borderId="9" applyNumberFormat="0" applyProtection="0">
      <alignment horizontal="left" vertical="top" indent="1"/>
    </xf>
    <xf numFmtId="4" fontId="16" fillId="4" borderId="0" applyNumberFormat="0" applyProtection="0">
      <alignment horizontal="left" vertical="center" indent="1"/>
    </xf>
    <xf numFmtId="4" fontId="18" fillId="5" borderId="9" applyNumberFormat="0" applyProtection="0">
      <alignment horizontal="right" vertical="center"/>
    </xf>
    <xf numFmtId="4" fontId="18" fillId="5" borderId="9" applyNumberFormat="0" applyProtection="0">
      <alignment horizontal="right" vertical="center"/>
    </xf>
    <xf numFmtId="4" fontId="18" fillId="5" borderId="9" applyNumberFormat="0" applyProtection="0">
      <alignment horizontal="right" vertical="center"/>
    </xf>
    <xf numFmtId="4" fontId="18" fillId="5" borderId="9" applyNumberFormat="0" applyProtection="0">
      <alignment horizontal="right" vertical="center"/>
    </xf>
    <xf numFmtId="4" fontId="18" fillId="5" borderId="9" applyNumberFormat="0" applyProtection="0">
      <alignment horizontal="right" vertical="center"/>
    </xf>
    <xf numFmtId="4" fontId="18" fillId="5" borderId="9" applyNumberFormat="0" applyProtection="0">
      <alignment horizontal="right" vertical="center"/>
    </xf>
    <xf numFmtId="4" fontId="18" fillId="5" borderId="9" applyNumberFormat="0" applyProtection="0">
      <alignment horizontal="right" vertical="center"/>
    </xf>
    <xf numFmtId="4" fontId="18" fillId="5" borderId="9" applyNumberFormat="0" applyProtection="0">
      <alignment horizontal="right" vertical="center"/>
    </xf>
    <xf numFmtId="4" fontId="18" fillId="5" borderId="9" applyNumberFormat="0" applyProtection="0">
      <alignment horizontal="right" vertical="center"/>
    </xf>
    <xf numFmtId="4" fontId="18" fillId="5" borderId="9" applyNumberFormat="0" applyProtection="0">
      <alignment horizontal="right" vertical="center"/>
    </xf>
    <xf numFmtId="4" fontId="18" fillId="6" borderId="9" applyNumberFormat="0" applyProtection="0">
      <alignment horizontal="right" vertical="center"/>
    </xf>
    <xf numFmtId="4" fontId="18" fillId="6" borderId="9" applyNumberFormat="0" applyProtection="0">
      <alignment horizontal="right" vertical="center"/>
    </xf>
    <xf numFmtId="4" fontId="18" fillId="6" borderId="9" applyNumberFormat="0" applyProtection="0">
      <alignment horizontal="right" vertical="center"/>
    </xf>
    <xf numFmtId="4" fontId="18" fillId="6" borderId="9" applyNumberFormat="0" applyProtection="0">
      <alignment horizontal="right" vertical="center"/>
    </xf>
    <xf numFmtId="4" fontId="18" fillId="6" borderId="9" applyNumberFormat="0" applyProtection="0">
      <alignment horizontal="right" vertical="center"/>
    </xf>
    <xf numFmtId="4" fontId="18" fillId="6" borderId="9" applyNumberFormat="0" applyProtection="0">
      <alignment horizontal="right" vertical="center"/>
    </xf>
    <xf numFmtId="4" fontId="18" fillId="6" borderId="9" applyNumberFormat="0" applyProtection="0">
      <alignment horizontal="right" vertical="center"/>
    </xf>
    <xf numFmtId="4" fontId="18" fillId="6" borderId="9" applyNumberFormat="0" applyProtection="0">
      <alignment horizontal="right" vertical="center"/>
    </xf>
    <xf numFmtId="4" fontId="18" fillId="6" borderId="9" applyNumberFormat="0" applyProtection="0">
      <alignment horizontal="right" vertical="center"/>
    </xf>
    <xf numFmtId="4" fontId="18" fillId="6" borderId="9" applyNumberFormat="0" applyProtection="0">
      <alignment horizontal="right" vertical="center"/>
    </xf>
    <xf numFmtId="4" fontId="18" fillId="7" borderId="9" applyNumberFormat="0" applyProtection="0">
      <alignment horizontal="right" vertical="center"/>
    </xf>
    <xf numFmtId="4" fontId="18" fillId="7" borderId="9" applyNumberFormat="0" applyProtection="0">
      <alignment horizontal="right" vertical="center"/>
    </xf>
    <xf numFmtId="4" fontId="18" fillId="7" borderId="9" applyNumberFormat="0" applyProtection="0">
      <alignment horizontal="right" vertical="center"/>
    </xf>
    <xf numFmtId="4" fontId="18" fillId="7" borderId="9" applyNumberFormat="0" applyProtection="0">
      <alignment horizontal="right" vertical="center"/>
    </xf>
    <xf numFmtId="4" fontId="18" fillId="7" borderId="9" applyNumberFormat="0" applyProtection="0">
      <alignment horizontal="right" vertical="center"/>
    </xf>
    <xf numFmtId="4" fontId="18" fillId="7" borderId="9" applyNumberFormat="0" applyProtection="0">
      <alignment horizontal="right" vertical="center"/>
    </xf>
    <xf numFmtId="4" fontId="18" fillId="7" borderId="9" applyNumberFormat="0" applyProtection="0">
      <alignment horizontal="right" vertical="center"/>
    </xf>
    <xf numFmtId="4" fontId="18" fillId="7" borderId="9" applyNumberFormat="0" applyProtection="0">
      <alignment horizontal="right" vertical="center"/>
    </xf>
    <xf numFmtId="4" fontId="18" fillId="7" borderId="9" applyNumberFormat="0" applyProtection="0">
      <alignment horizontal="right" vertical="center"/>
    </xf>
    <xf numFmtId="4" fontId="18" fillId="7" borderId="9" applyNumberFormat="0" applyProtection="0">
      <alignment horizontal="right" vertical="center"/>
    </xf>
    <xf numFmtId="4" fontId="18" fillId="8" borderId="9" applyNumberFormat="0" applyProtection="0">
      <alignment horizontal="right" vertical="center"/>
    </xf>
    <xf numFmtId="4" fontId="18" fillId="8" borderId="9" applyNumberFormat="0" applyProtection="0">
      <alignment horizontal="right" vertical="center"/>
    </xf>
    <xf numFmtId="4" fontId="18" fillId="8" borderId="9" applyNumberFormat="0" applyProtection="0">
      <alignment horizontal="right" vertical="center"/>
    </xf>
    <xf numFmtId="4" fontId="18" fillId="8" borderId="9" applyNumberFormat="0" applyProtection="0">
      <alignment horizontal="right" vertical="center"/>
    </xf>
    <xf numFmtId="4" fontId="18" fillId="8" borderId="9" applyNumberFormat="0" applyProtection="0">
      <alignment horizontal="right" vertical="center"/>
    </xf>
    <xf numFmtId="4" fontId="18" fillId="8" borderId="9" applyNumberFormat="0" applyProtection="0">
      <alignment horizontal="right" vertical="center"/>
    </xf>
    <xf numFmtId="4" fontId="18" fillId="8" borderId="9" applyNumberFormat="0" applyProtection="0">
      <alignment horizontal="right" vertical="center"/>
    </xf>
    <xf numFmtId="4" fontId="18" fillId="8" borderId="9" applyNumberFormat="0" applyProtection="0">
      <alignment horizontal="right" vertical="center"/>
    </xf>
    <xf numFmtId="4" fontId="18" fillId="8" borderId="9" applyNumberFormat="0" applyProtection="0">
      <alignment horizontal="right" vertical="center"/>
    </xf>
    <xf numFmtId="4" fontId="18" fillId="8" borderId="9" applyNumberFormat="0" applyProtection="0">
      <alignment horizontal="right" vertical="center"/>
    </xf>
    <xf numFmtId="4" fontId="18" fillId="9" borderId="9" applyNumberFormat="0" applyProtection="0">
      <alignment horizontal="right" vertical="center"/>
    </xf>
    <xf numFmtId="4" fontId="18" fillId="9" borderId="9" applyNumberFormat="0" applyProtection="0">
      <alignment horizontal="right" vertical="center"/>
    </xf>
    <xf numFmtId="4" fontId="18" fillId="9" borderId="9" applyNumberFormat="0" applyProtection="0">
      <alignment horizontal="right" vertical="center"/>
    </xf>
    <xf numFmtId="4" fontId="18" fillId="9" borderId="9" applyNumberFormat="0" applyProtection="0">
      <alignment horizontal="right" vertical="center"/>
    </xf>
    <xf numFmtId="4" fontId="18" fillId="9" borderId="9" applyNumberFormat="0" applyProtection="0">
      <alignment horizontal="right" vertical="center"/>
    </xf>
    <xf numFmtId="4" fontId="18" fillId="9" borderId="9" applyNumberFormat="0" applyProtection="0">
      <alignment horizontal="right" vertical="center"/>
    </xf>
    <xf numFmtId="4" fontId="18" fillId="9" borderId="9" applyNumberFormat="0" applyProtection="0">
      <alignment horizontal="right" vertical="center"/>
    </xf>
    <xf numFmtId="4" fontId="18" fillId="9" borderId="9" applyNumberFormat="0" applyProtection="0">
      <alignment horizontal="right" vertical="center"/>
    </xf>
    <xf numFmtId="4" fontId="18" fillId="9" borderId="9" applyNumberFormat="0" applyProtection="0">
      <alignment horizontal="right" vertical="center"/>
    </xf>
    <xf numFmtId="4" fontId="18" fillId="9" borderId="9" applyNumberFormat="0" applyProtection="0">
      <alignment horizontal="right" vertical="center"/>
    </xf>
    <xf numFmtId="4" fontId="18" fillId="10" borderId="9" applyNumberFormat="0" applyProtection="0">
      <alignment horizontal="right" vertical="center"/>
    </xf>
    <xf numFmtId="4" fontId="18" fillId="10" borderId="9" applyNumberFormat="0" applyProtection="0">
      <alignment horizontal="right" vertical="center"/>
    </xf>
    <xf numFmtId="4" fontId="18" fillId="10" borderId="9" applyNumberFormat="0" applyProtection="0">
      <alignment horizontal="right" vertical="center"/>
    </xf>
    <xf numFmtId="4" fontId="18" fillId="10" borderId="9" applyNumberFormat="0" applyProtection="0">
      <alignment horizontal="right" vertical="center"/>
    </xf>
    <xf numFmtId="4" fontId="18" fillId="10" borderId="9" applyNumberFormat="0" applyProtection="0">
      <alignment horizontal="right" vertical="center"/>
    </xf>
    <xf numFmtId="4" fontId="18" fillId="10" borderId="9" applyNumberFormat="0" applyProtection="0">
      <alignment horizontal="right" vertical="center"/>
    </xf>
    <xf numFmtId="4" fontId="18" fillId="10" borderId="9" applyNumberFormat="0" applyProtection="0">
      <alignment horizontal="right" vertical="center"/>
    </xf>
    <xf numFmtId="4" fontId="18" fillId="10" borderId="9" applyNumberFormat="0" applyProtection="0">
      <alignment horizontal="right" vertical="center"/>
    </xf>
    <xf numFmtId="4" fontId="18" fillId="10" borderId="9" applyNumberFormat="0" applyProtection="0">
      <alignment horizontal="right" vertical="center"/>
    </xf>
    <xf numFmtId="4" fontId="18" fillId="10" borderId="9" applyNumberFormat="0" applyProtection="0">
      <alignment horizontal="right" vertical="center"/>
    </xf>
    <xf numFmtId="4" fontId="18" fillId="11" borderId="9" applyNumberFormat="0" applyProtection="0">
      <alignment horizontal="right" vertical="center"/>
    </xf>
    <xf numFmtId="4" fontId="18" fillId="11" borderId="9" applyNumberFormat="0" applyProtection="0">
      <alignment horizontal="right" vertical="center"/>
    </xf>
    <xf numFmtId="4" fontId="18" fillId="11" borderId="9" applyNumberFormat="0" applyProtection="0">
      <alignment horizontal="right" vertical="center"/>
    </xf>
    <xf numFmtId="4" fontId="18" fillId="11" borderId="9" applyNumberFormat="0" applyProtection="0">
      <alignment horizontal="right" vertical="center"/>
    </xf>
    <xf numFmtId="4" fontId="18" fillId="11" borderId="9" applyNumberFormat="0" applyProtection="0">
      <alignment horizontal="right" vertical="center"/>
    </xf>
    <xf numFmtId="4" fontId="18" fillId="11" borderId="9" applyNumberFormat="0" applyProtection="0">
      <alignment horizontal="right" vertical="center"/>
    </xf>
    <xf numFmtId="4" fontId="18" fillId="11" borderId="9" applyNumberFormat="0" applyProtection="0">
      <alignment horizontal="right" vertical="center"/>
    </xf>
    <xf numFmtId="4" fontId="18" fillId="11" borderId="9" applyNumberFormat="0" applyProtection="0">
      <alignment horizontal="right" vertical="center"/>
    </xf>
    <xf numFmtId="4" fontId="18" fillId="11" borderId="9" applyNumberFormat="0" applyProtection="0">
      <alignment horizontal="right" vertical="center"/>
    </xf>
    <xf numFmtId="4" fontId="18" fillId="11" borderId="9" applyNumberFormat="0" applyProtection="0">
      <alignment horizontal="right" vertical="center"/>
    </xf>
    <xf numFmtId="4" fontId="18" fillId="12" borderId="9" applyNumberFormat="0" applyProtection="0">
      <alignment horizontal="right" vertical="center"/>
    </xf>
    <xf numFmtId="4" fontId="18" fillId="12" borderId="9" applyNumberFormat="0" applyProtection="0">
      <alignment horizontal="right" vertical="center"/>
    </xf>
    <xf numFmtId="4" fontId="18" fillId="12" borderId="9" applyNumberFormat="0" applyProtection="0">
      <alignment horizontal="right" vertical="center"/>
    </xf>
    <xf numFmtId="4" fontId="18" fillId="12" borderId="9" applyNumberFormat="0" applyProtection="0">
      <alignment horizontal="right" vertical="center"/>
    </xf>
    <xf numFmtId="4" fontId="18" fillId="12" borderId="9" applyNumberFormat="0" applyProtection="0">
      <alignment horizontal="right" vertical="center"/>
    </xf>
    <xf numFmtId="4" fontId="18" fillId="12" borderId="9" applyNumberFormat="0" applyProtection="0">
      <alignment horizontal="right" vertical="center"/>
    </xf>
    <xf numFmtId="4" fontId="18" fillId="12" borderId="9" applyNumberFormat="0" applyProtection="0">
      <alignment horizontal="right" vertical="center"/>
    </xf>
    <xf numFmtId="4" fontId="18" fillId="12" borderId="9" applyNumberFormat="0" applyProtection="0">
      <alignment horizontal="right" vertical="center"/>
    </xf>
    <xf numFmtId="4" fontId="18" fillId="12" borderId="9" applyNumberFormat="0" applyProtection="0">
      <alignment horizontal="right" vertical="center"/>
    </xf>
    <xf numFmtId="4" fontId="18" fillId="12" borderId="9" applyNumberFormat="0" applyProtection="0">
      <alignment horizontal="right" vertical="center"/>
    </xf>
    <xf numFmtId="4" fontId="18" fillId="13" borderId="9" applyNumberFormat="0" applyProtection="0">
      <alignment horizontal="right" vertical="center"/>
    </xf>
    <xf numFmtId="4" fontId="18" fillId="13" borderId="9" applyNumberFormat="0" applyProtection="0">
      <alignment horizontal="right" vertical="center"/>
    </xf>
    <xf numFmtId="4" fontId="18" fillId="13" borderId="9" applyNumberFormat="0" applyProtection="0">
      <alignment horizontal="right" vertical="center"/>
    </xf>
    <xf numFmtId="4" fontId="18" fillId="13" borderId="9" applyNumberFormat="0" applyProtection="0">
      <alignment horizontal="right" vertical="center"/>
    </xf>
    <xf numFmtId="4" fontId="18" fillId="13" borderId="9" applyNumberFormat="0" applyProtection="0">
      <alignment horizontal="right" vertical="center"/>
    </xf>
    <xf numFmtId="4" fontId="18" fillId="13" borderId="9" applyNumberFormat="0" applyProtection="0">
      <alignment horizontal="right" vertical="center"/>
    </xf>
    <xf numFmtId="4" fontId="18" fillId="13" borderId="9" applyNumberFormat="0" applyProtection="0">
      <alignment horizontal="right" vertical="center"/>
    </xf>
    <xf numFmtId="4" fontId="18" fillId="13" borderId="9" applyNumberFormat="0" applyProtection="0">
      <alignment horizontal="right" vertical="center"/>
    </xf>
    <xf numFmtId="4" fontId="18" fillId="13" borderId="9" applyNumberFormat="0" applyProtection="0">
      <alignment horizontal="right" vertical="center"/>
    </xf>
    <xf numFmtId="4" fontId="18" fillId="13" borderId="9" applyNumberFormat="0" applyProtection="0">
      <alignment horizontal="right" vertical="center"/>
    </xf>
    <xf numFmtId="4" fontId="16" fillId="14" borderId="10" applyNumberFormat="0" applyProtection="0">
      <alignment horizontal="left" vertical="center" indent="1"/>
    </xf>
    <xf numFmtId="4" fontId="16" fillId="14" borderId="10" applyNumberFormat="0" applyProtection="0">
      <alignment horizontal="left" vertical="center" indent="1"/>
    </xf>
    <xf numFmtId="4" fontId="16" fillId="14" borderId="10" applyNumberFormat="0" applyProtection="0">
      <alignment horizontal="left" vertical="center" indent="1"/>
    </xf>
    <xf numFmtId="4" fontId="16" fillId="14" borderId="10" applyNumberFormat="0" applyProtection="0">
      <alignment horizontal="left" vertical="center" indent="1"/>
    </xf>
    <xf numFmtId="4" fontId="16" fillId="14" borderId="10" applyNumberFormat="0" applyProtection="0">
      <alignment horizontal="left" vertical="center" indent="1"/>
    </xf>
    <xf numFmtId="4" fontId="16" fillId="14" borderId="10" applyNumberFormat="0" applyProtection="0">
      <alignment horizontal="left" vertical="center" indent="1"/>
    </xf>
    <xf numFmtId="4" fontId="16" fillId="14" borderId="10" applyNumberFormat="0" applyProtection="0">
      <alignment horizontal="left" vertical="center" indent="1"/>
    </xf>
    <xf numFmtId="4" fontId="16" fillId="14" borderId="10" applyNumberFormat="0" applyProtection="0">
      <alignment horizontal="left" vertical="center" indent="1"/>
    </xf>
    <xf numFmtId="4" fontId="16" fillId="14" borderId="10" applyNumberFormat="0" applyProtection="0">
      <alignment horizontal="left" vertical="center" indent="1"/>
    </xf>
    <xf numFmtId="4" fontId="16" fillId="14" borderId="10" applyNumberFormat="0" applyProtection="0">
      <alignment horizontal="left" vertical="center" indent="1"/>
    </xf>
    <xf numFmtId="4" fontId="16" fillId="14" borderId="10" applyNumberFormat="0" applyProtection="0">
      <alignment horizontal="left" vertical="center" indent="1"/>
    </xf>
    <xf numFmtId="4" fontId="16" fillId="14" borderId="10" applyNumberFormat="0" applyProtection="0">
      <alignment horizontal="left" vertical="center" indent="1"/>
    </xf>
    <xf numFmtId="4" fontId="16" fillId="14" borderId="10" applyNumberFormat="0" applyProtection="0">
      <alignment horizontal="left" vertical="center" indent="1"/>
    </xf>
    <xf numFmtId="4" fontId="16" fillId="14" borderId="10" applyNumberFormat="0" applyProtection="0">
      <alignment horizontal="left" vertical="center" indent="1"/>
    </xf>
    <xf numFmtId="4" fontId="16" fillId="14" borderId="10" applyNumberFormat="0" applyProtection="0">
      <alignment horizontal="left" vertical="center" indent="1"/>
    </xf>
    <xf numFmtId="4" fontId="16" fillId="14" borderId="10" applyNumberFormat="0" applyProtection="0">
      <alignment horizontal="left" vertical="center" indent="1"/>
    </xf>
    <xf numFmtId="4" fontId="16" fillId="14" borderId="10" applyNumberFormat="0" applyProtection="0">
      <alignment horizontal="left" vertical="center" indent="1"/>
    </xf>
    <xf numFmtId="4" fontId="16" fillId="14" borderId="10" applyNumberFormat="0" applyProtection="0">
      <alignment horizontal="left" vertical="center" indent="1"/>
    </xf>
    <xf numFmtId="4" fontId="16" fillId="14" borderId="10" applyNumberFormat="0" applyProtection="0">
      <alignment horizontal="left" vertical="center" indent="1"/>
    </xf>
    <xf numFmtId="4" fontId="16" fillId="14" borderId="10" applyNumberFormat="0" applyProtection="0">
      <alignment horizontal="left" vertical="center" indent="1"/>
    </xf>
    <xf numFmtId="4" fontId="16" fillId="14" borderId="10" applyNumberFormat="0" applyProtection="0">
      <alignment horizontal="left" vertical="center" indent="1"/>
    </xf>
    <xf numFmtId="4" fontId="16" fillId="14" borderId="10" applyNumberFormat="0" applyProtection="0">
      <alignment horizontal="left" vertical="center" indent="1"/>
    </xf>
    <xf numFmtId="4" fontId="16" fillId="14" borderId="10" applyNumberFormat="0" applyProtection="0">
      <alignment horizontal="left" vertical="center" indent="1"/>
    </xf>
    <xf numFmtId="4" fontId="18" fillId="15" borderId="0" applyNumberFormat="0" applyProtection="0">
      <alignment horizontal="left" vertical="center" indent="1"/>
    </xf>
    <xf numFmtId="4" fontId="19" fillId="16" borderId="0" applyNumberFormat="0" applyProtection="0">
      <alignment horizontal="left" vertical="center" indent="1"/>
    </xf>
    <xf numFmtId="4" fontId="18" fillId="17" borderId="9" applyNumberFormat="0" applyProtection="0">
      <alignment horizontal="right" vertical="center"/>
    </xf>
    <xf numFmtId="4" fontId="18" fillId="17" borderId="9" applyNumberFormat="0" applyProtection="0">
      <alignment horizontal="right" vertical="center"/>
    </xf>
    <xf numFmtId="4" fontId="18" fillId="17" borderId="9" applyNumberFormat="0" applyProtection="0">
      <alignment horizontal="right" vertical="center"/>
    </xf>
    <xf numFmtId="4" fontId="18" fillId="17" borderId="9" applyNumberFormat="0" applyProtection="0">
      <alignment horizontal="right" vertical="center"/>
    </xf>
    <xf numFmtId="4" fontId="18" fillId="17" borderId="9" applyNumberFormat="0" applyProtection="0">
      <alignment horizontal="right" vertical="center"/>
    </xf>
    <xf numFmtId="4" fontId="18" fillId="17" borderId="9" applyNumberFormat="0" applyProtection="0">
      <alignment horizontal="right" vertical="center"/>
    </xf>
    <xf numFmtId="4" fontId="18" fillId="17" borderId="9" applyNumberFormat="0" applyProtection="0">
      <alignment horizontal="right" vertical="center"/>
    </xf>
    <xf numFmtId="4" fontId="18" fillId="17" borderId="9" applyNumberFormat="0" applyProtection="0">
      <alignment horizontal="right" vertical="center"/>
    </xf>
    <xf numFmtId="4" fontId="18" fillId="17" borderId="9" applyNumberFormat="0" applyProtection="0">
      <alignment horizontal="right" vertical="center"/>
    </xf>
    <xf numFmtId="4" fontId="18" fillId="17" borderId="9" applyNumberFormat="0" applyProtection="0">
      <alignment horizontal="right" vertical="center"/>
    </xf>
    <xf numFmtId="4" fontId="18" fillId="15" borderId="0" applyNumberFormat="0" applyProtection="0">
      <alignment horizontal="left" vertical="center" indent="1"/>
    </xf>
    <xf numFmtId="4" fontId="18" fillId="15" borderId="0" applyNumberFormat="0" applyProtection="0">
      <alignment horizontal="left" vertical="center" indent="1"/>
    </xf>
    <xf numFmtId="4" fontId="18" fillId="4" borderId="0" applyNumberFormat="0" applyProtection="0">
      <alignment horizontal="left" vertical="center" indent="1"/>
    </xf>
    <xf numFmtId="4" fontId="18" fillId="4" borderId="0" applyNumberFormat="0" applyProtection="0">
      <alignment horizontal="left" vertical="center" indent="1"/>
    </xf>
    <xf numFmtId="0" fontId="14" fillId="16" borderId="9" applyNumberFormat="0" applyProtection="0">
      <alignment horizontal="left" vertical="center" indent="1"/>
    </xf>
    <xf numFmtId="0" fontId="14" fillId="16" borderId="9" applyNumberFormat="0" applyProtection="0">
      <alignment horizontal="left" vertical="center" indent="1"/>
    </xf>
    <xf numFmtId="0" fontId="14" fillId="16" borderId="9" applyNumberFormat="0" applyProtection="0">
      <alignment horizontal="left" vertical="center" indent="1"/>
    </xf>
    <xf numFmtId="0" fontId="14" fillId="16" borderId="9" applyNumberFormat="0" applyProtection="0">
      <alignment horizontal="left" vertical="center" indent="1"/>
    </xf>
    <xf numFmtId="0" fontId="14" fillId="16" borderId="9" applyNumberFormat="0" applyProtection="0">
      <alignment horizontal="left" vertical="center" indent="1"/>
    </xf>
    <xf numFmtId="0" fontId="14" fillId="16" borderId="9" applyNumberFormat="0" applyProtection="0">
      <alignment horizontal="left" vertical="center" indent="1"/>
    </xf>
    <xf numFmtId="0" fontId="14" fillId="16" borderId="9" applyNumberFormat="0" applyProtection="0">
      <alignment horizontal="left" vertical="center" indent="1"/>
    </xf>
    <xf numFmtId="0" fontId="14" fillId="16" borderId="9" applyNumberFormat="0" applyProtection="0">
      <alignment horizontal="left" vertical="center" indent="1"/>
    </xf>
    <xf numFmtId="0" fontId="14" fillId="16" borderId="9" applyNumberFormat="0" applyProtection="0">
      <alignment horizontal="left" vertical="center" indent="1"/>
    </xf>
    <xf numFmtId="0" fontId="14" fillId="16" borderId="9" applyNumberFormat="0" applyProtection="0">
      <alignment horizontal="left" vertical="center" indent="1"/>
    </xf>
    <xf numFmtId="0" fontId="14" fillId="16" borderId="9" applyNumberFormat="0" applyProtection="0">
      <alignment horizontal="left" vertical="top" indent="1"/>
    </xf>
    <xf numFmtId="0" fontId="14" fillId="16" borderId="9" applyNumberFormat="0" applyProtection="0">
      <alignment horizontal="left" vertical="top" indent="1"/>
    </xf>
    <xf numFmtId="0" fontId="14" fillId="16" borderId="9" applyNumberFormat="0" applyProtection="0">
      <alignment horizontal="left" vertical="top" indent="1"/>
    </xf>
    <xf numFmtId="0" fontId="14" fillId="16" borderId="9" applyNumberFormat="0" applyProtection="0">
      <alignment horizontal="left" vertical="top" indent="1"/>
    </xf>
    <xf numFmtId="0" fontId="14" fillId="16" borderId="9" applyNumberFormat="0" applyProtection="0">
      <alignment horizontal="left" vertical="top" indent="1"/>
    </xf>
    <xf numFmtId="0" fontId="14" fillId="16" borderId="9" applyNumberFormat="0" applyProtection="0">
      <alignment horizontal="left" vertical="top" indent="1"/>
    </xf>
    <xf numFmtId="0" fontId="14" fillId="16" borderId="9" applyNumberFormat="0" applyProtection="0">
      <alignment horizontal="left" vertical="top" indent="1"/>
    </xf>
    <xf numFmtId="0" fontId="14" fillId="16" borderId="9" applyNumberFormat="0" applyProtection="0">
      <alignment horizontal="left" vertical="top" indent="1"/>
    </xf>
    <xf numFmtId="0" fontId="14" fillId="16" borderId="9" applyNumberFormat="0" applyProtection="0">
      <alignment horizontal="left" vertical="top" indent="1"/>
    </xf>
    <xf numFmtId="0" fontId="14" fillId="16" borderId="9" applyNumberFormat="0" applyProtection="0">
      <alignment horizontal="left" vertical="top" indent="1"/>
    </xf>
    <xf numFmtId="0" fontId="14" fillId="4" borderId="9" applyNumberFormat="0" applyProtection="0">
      <alignment horizontal="left" vertical="center" indent="1"/>
    </xf>
    <xf numFmtId="0" fontId="14" fillId="4" borderId="9" applyNumberFormat="0" applyProtection="0">
      <alignment horizontal="left" vertical="center" indent="1"/>
    </xf>
    <xf numFmtId="0" fontId="14" fillId="4" borderId="9" applyNumberFormat="0" applyProtection="0">
      <alignment horizontal="left" vertical="center" indent="1"/>
    </xf>
    <xf numFmtId="0" fontId="14" fillId="4" borderId="9" applyNumberFormat="0" applyProtection="0">
      <alignment horizontal="left" vertical="center" indent="1"/>
    </xf>
    <xf numFmtId="0" fontId="14" fillId="4" borderId="9" applyNumberFormat="0" applyProtection="0">
      <alignment horizontal="left" vertical="center" indent="1"/>
    </xf>
    <xf numFmtId="0" fontId="14" fillId="4" borderId="9" applyNumberFormat="0" applyProtection="0">
      <alignment horizontal="left" vertical="center" indent="1"/>
    </xf>
    <xf numFmtId="0" fontId="14" fillId="4" borderId="9" applyNumberFormat="0" applyProtection="0">
      <alignment horizontal="left" vertical="center" indent="1"/>
    </xf>
    <xf numFmtId="0" fontId="14" fillId="4" borderId="9" applyNumberFormat="0" applyProtection="0">
      <alignment horizontal="left" vertical="center" indent="1"/>
    </xf>
    <xf numFmtId="0" fontId="14" fillId="4" borderId="9" applyNumberFormat="0" applyProtection="0">
      <alignment horizontal="left" vertical="center" indent="1"/>
    </xf>
    <xf numFmtId="0" fontId="14" fillId="4" borderId="9" applyNumberFormat="0" applyProtection="0">
      <alignment horizontal="left" vertical="center" indent="1"/>
    </xf>
    <xf numFmtId="0" fontId="14" fillId="4" borderId="9" applyNumberFormat="0" applyProtection="0">
      <alignment horizontal="left" vertical="top" indent="1"/>
    </xf>
    <xf numFmtId="0" fontId="14" fillId="4" borderId="9" applyNumberFormat="0" applyProtection="0">
      <alignment horizontal="left" vertical="top" indent="1"/>
    </xf>
    <xf numFmtId="0" fontId="14" fillId="4" borderId="9" applyNumberFormat="0" applyProtection="0">
      <alignment horizontal="left" vertical="top" indent="1"/>
    </xf>
    <xf numFmtId="0" fontId="14" fillId="4" borderId="9" applyNumberFormat="0" applyProtection="0">
      <alignment horizontal="left" vertical="top" indent="1"/>
    </xf>
    <xf numFmtId="0" fontId="14" fillId="4" borderId="9" applyNumberFormat="0" applyProtection="0">
      <alignment horizontal="left" vertical="top" indent="1"/>
    </xf>
    <xf numFmtId="0" fontId="14" fillId="4" borderId="9" applyNumberFormat="0" applyProtection="0">
      <alignment horizontal="left" vertical="top" indent="1"/>
    </xf>
    <xf numFmtId="0" fontId="14" fillId="4" borderId="9" applyNumberFormat="0" applyProtection="0">
      <alignment horizontal="left" vertical="top" indent="1"/>
    </xf>
    <xf numFmtId="0" fontId="14" fillId="4" borderId="9" applyNumberFormat="0" applyProtection="0">
      <alignment horizontal="left" vertical="top" indent="1"/>
    </xf>
    <xf numFmtId="0" fontId="14" fillId="4" borderId="9" applyNumberFormat="0" applyProtection="0">
      <alignment horizontal="left" vertical="top" indent="1"/>
    </xf>
    <xf numFmtId="0" fontId="14" fillId="4" borderId="9" applyNumberFormat="0" applyProtection="0">
      <alignment horizontal="left" vertical="top" indent="1"/>
    </xf>
    <xf numFmtId="0" fontId="14" fillId="18" borderId="9" applyNumberFormat="0" applyProtection="0">
      <alignment horizontal="left" vertical="center" indent="1"/>
    </xf>
    <xf numFmtId="0" fontId="14" fillId="18" borderId="9" applyNumberFormat="0" applyProtection="0">
      <alignment horizontal="left" vertical="center" indent="1"/>
    </xf>
    <xf numFmtId="0" fontId="14" fillId="18" borderId="9" applyNumberFormat="0" applyProtection="0">
      <alignment horizontal="left" vertical="center" indent="1"/>
    </xf>
    <xf numFmtId="0" fontId="14" fillId="18" borderId="9" applyNumberFormat="0" applyProtection="0">
      <alignment horizontal="left" vertical="center" indent="1"/>
    </xf>
    <xf numFmtId="0" fontId="14" fillId="18" borderId="9" applyNumberFormat="0" applyProtection="0">
      <alignment horizontal="left" vertical="center" indent="1"/>
    </xf>
    <xf numFmtId="0" fontId="14" fillId="18" borderId="9" applyNumberFormat="0" applyProtection="0">
      <alignment horizontal="left" vertical="center" indent="1"/>
    </xf>
    <xf numFmtId="0" fontId="14" fillId="18" borderId="9" applyNumberFormat="0" applyProtection="0">
      <alignment horizontal="left" vertical="center" indent="1"/>
    </xf>
    <xf numFmtId="0" fontId="14" fillId="18" borderId="9" applyNumberFormat="0" applyProtection="0">
      <alignment horizontal="left" vertical="center" indent="1"/>
    </xf>
    <xf numFmtId="0" fontId="14" fillId="18" borderId="9" applyNumberFormat="0" applyProtection="0">
      <alignment horizontal="left" vertical="center" indent="1"/>
    </xf>
    <xf numFmtId="0" fontId="14" fillId="18" borderId="9" applyNumberFormat="0" applyProtection="0">
      <alignment horizontal="left" vertical="center" indent="1"/>
    </xf>
    <xf numFmtId="0" fontId="14" fillId="18" borderId="9" applyNumberFormat="0" applyProtection="0">
      <alignment horizontal="left" vertical="top" indent="1"/>
    </xf>
    <xf numFmtId="0" fontId="14" fillId="18" borderId="9" applyNumberFormat="0" applyProtection="0">
      <alignment horizontal="left" vertical="top" indent="1"/>
    </xf>
    <xf numFmtId="0" fontId="14" fillId="18" borderId="9" applyNumberFormat="0" applyProtection="0">
      <alignment horizontal="left" vertical="top" indent="1"/>
    </xf>
    <xf numFmtId="0" fontId="14" fillId="18" borderId="9" applyNumberFormat="0" applyProtection="0">
      <alignment horizontal="left" vertical="top" indent="1"/>
    </xf>
    <xf numFmtId="0" fontId="14" fillId="18" borderId="9" applyNumberFormat="0" applyProtection="0">
      <alignment horizontal="left" vertical="top" indent="1"/>
    </xf>
    <xf numFmtId="0" fontId="14" fillId="18" borderId="9" applyNumberFormat="0" applyProtection="0">
      <alignment horizontal="left" vertical="top" indent="1"/>
    </xf>
    <xf numFmtId="0" fontId="14" fillId="18" borderId="9" applyNumberFormat="0" applyProtection="0">
      <alignment horizontal="left" vertical="top" indent="1"/>
    </xf>
    <xf numFmtId="0" fontId="14" fillId="18" borderId="9" applyNumberFormat="0" applyProtection="0">
      <alignment horizontal="left" vertical="top" indent="1"/>
    </xf>
    <xf numFmtId="0" fontId="14" fillId="18" borderId="9" applyNumberFormat="0" applyProtection="0">
      <alignment horizontal="left" vertical="top" indent="1"/>
    </xf>
    <xf numFmtId="0" fontId="14" fillId="18" borderId="9" applyNumberFormat="0" applyProtection="0">
      <alignment horizontal="left" vertical="top" indent="1"/>
    </xf>
    <xf numFmtId="0" fontId="14" fillId="19" borderId="9" applyNumberFormat="0" applyProtection="0">
      <alignment horizontal="left" vertical="center" indent="1"/>
    </xf>
    <xf numFmtId="0" fontId="14" fillId="19" borderId="9" applyNumberFormat="0" applyProtection="0">
      <alignment horizontal="left" vertical="center" indent="1"/>
    </xf>
    <xf numFmtId="0" fontId="14" fillId="19" borderId="9" applyNumberFormat="0" applyProtection="0">
      <alignment horizontal="left" vertical="center" indent="1"/>
    </xf>
    <xf numFmtId="0" fontId="14" fillId="19" borderId="9" applyNumberFormat="0" applyProtection="0">
      <alignment horizontal="left" vertical="center" indent="1"/>
    </xf>
    <xf numFmtId="0" fontId="14" fillId="19" borderId="9" applyNumberFormat="0" applyProtection="0">
      <alignment horizontal="left" vertical="center" indent="1"/>
    </xf>
    <xf numFmtId="0" fontId="14" fillId="19" borderId="9" applyNumberFormat="0" applyProtection="0">
      <alignment horizontal="left" vertical="center" indent="1"/>
    </xf>
    <xf numFmtId="0" fontId="14" fillId="19" borderId="9" applyNumberFormat="0" applyProtection="0">
      <alignment horizontal="left" vertical="center" indent="1"/>
    </xf>
    <xf numFmtId="0" fontId="14" fillId="19" borderId="9" applyNumberFormat="0" applyProtection="0">
      <alignment horizontal="left" vertical="center" indent="1"/>
    </xf>
    <xf numFmtId="0" fontId="14" fillId="19" borderId="9" applyNumberFormat="0" applyProtection="0">
      <alignment horizontal="left" vertical="center" indent="1"/>
    </xf>
    <xf numFmtId="0" fontId="14" fillId="19" borderId="9" applyNumberFormat="0" applyProtection="0">
      <alignment horizontal="left" vertical="center" indent="1"/>
    </xf>
    <xf numFmtId="0" fontId="14" fillId="19" borderId="9" applyNumberFormat="0" applyProtection="0">
      <alignment horizontal="left" vertical="top" indent="1"/>
    </xf>
    <xf numFmtId="0" fontId="14" fillId="19" borderId="9" applyNumberFormat="0" applyProtection="0">
      <alignment horizontal="left" vertical="top" indent="1"/>
    </xf>
    <xf numFmtId="0" fontId="14" fillId="19" borderId="9" applyNumberFormat="0" applyProtection="0">
      <alignment horizontal="left" vertical="top" indent="1"/>
    </xf>
    <xf numFmtId="0" fontId="14" fillId="19" borderId="9" applyNumberFormat="0" applyProtection="0">
      <alignment horizontal="left" vertical="top" indent="1"/>
    </xf>
    <xf numFmtId="0" fontId="14" fillId="19" borderId="9" applyNumberFormat="0" applyProtection="0">
      <alignment horizontal="left" vertical="top" indent="1"/>
    </xf>
    <xf numFmtId="0" fontId="14" fillId="19" borderId="9" applyNumberFormat="0" applyProtection="0">
      <alignment horizontal="left" vertical="top" indent="1"/>
    </xf>
    <xf numFmtId="0" fontId="14" fillId="19" borderId="9" applyNumberFormat="0" applyProtection="0">
      <alignment horizontal="left" vertical="top" indent="1"/>
    </xf>
    <xf numFmtId="0" fontId="14" fillId="19" borderId="9" applyNumberFormat="0" applyProtection="0">
      <alignment horizontal="left" vertical="top" indent="1"/>
    </xf>
    <xf numFmtId="0" fontId="14" fillId="19" borderId="9" applyNumberFormat="0" applyProtection="0">
      <alignment horizontal="left" vertical="top" indent="1"/>
    </xf>
    <xf numFmtId="0" fontId="14" fillId="19" borderId="9" applyNumberFormat="0" applyProtection="0">
      <alignment horizontal="left" vertical="top" indent="1"/>
    </xf>
    <xf numFmtId="4" fontId="18" fillId="20" borderId="9" applyNumberFormat="0" applyProtection="0">
      <alignment vertical="center"/>
    </xf>
    <xf numFmtId="4" fontId="18" fillId="20" borderId="9" applyNumberFormat="0" applyProtection="0">
      <alignment vertical="center"/>
    </xf>
    <xf numFmtId="4" fontId="18" fillId="20" borderId="9" applyNumberFormat="0" applyProtection="0">
      <alignment vertical="center"/>
    </xf>
    <xf numFmtId="4" fontId="18" fillId="20" borderId="9" applyNumberFormat="0" applyProtection="0">
      <alignment vertical="center"/>
    </xf>
    <xf numFmtId="4" fontId="18" fillId="20" borderId="9" applyNumberFormat="0" applyProtection="0">
      <alignment vertical="center"/>
    </xf>
    <xf numFmtId="4" fontId="18" fillId="20" borderId="9" applyNumberFormat="0" applyProtection="0">
      <alignment vertical="center"/>
    </xf>
    <xf numFmtId="4" fontId="18" fillId="20" borderId="9" applyNumberFormat="0" applyProtection="0">
      <alignment vertical="center"/>
    </xf>
    <xf numFmtId="4" fontId="18" fillId="20" borderId="9" applyNumberFormat="0" applyProtection="0">
      <alignment vertical="center"/>
    </xf>
    <xf numFmtId="4" fontId="18" fillId="20" borderId="9" applyNumberFormat="0" applyProtection="0">
      <alignment vertical="center"/>
    </xf>
    <xf numFmtId="4" fontId="18" fillId="20" borderId="9" applyNumberFormat="0" applyProtection="0">
      <alignment vertical="center"/>
    </xf>
    <xf numFmtId="4" fontId="20" fillId="20" borderId="9" applyNumberFormat="0" applyProtection="0">
      <alignment vertical="center"/>
    </xf>
    <xf numFmtId="4" fontId="20" fillId="20" borderId="9" applyNumberFormat="0" applyProtection="0">
      <alignment vertical="center"/>
    </xf>
    <xf numFmtId="4" fontId="20" fillId="20" borderId="9" applyNumberFormat="0" applyProtection="0">
      <alignment vertical="center"/>
    </xf>
    <xf numFmtId="4" fontId="20" fillId="20" borderId="9" applyNumberFormat="0" applyProtection="0">
      <alignment vertical="center"/>
    </xf>
    <xf numFmtId="4" fontId="20" fillId="20" borderId="9" applyNumberFormat="0" applyProtection="0">
      <alignment vertical="center"/>
    </xf>
    <xf numFmtId="4" fontId="20" fillId="20" borderId="9" applyNumberFormat="0" applyProtection="0">
      <alignment vertical="center"/>
    </xf>
    <xf numFmtId="4" fontId="20" fillId="20" borderId="9" applyNumberFormat="0" applyProtection="0">
      <alignment vertical="center"/>
    </xf>
    <xf numFmtId="4" fontId="20" fillId="20" borderId="9" applyNumberFormat="0" applyProtection="0">
      <alignment vertical="center"/>
    </xf>
    <xf numFmtId="4" fontId="20" fillId="20" borderId="9" applyNumberFormat="0" applyProtection="0">
      <alignment vertical="center"/>
    </xf>
    <xf numFmtId="4" fontId="20" fillId="20" borderId="9" applyNumberFormat="0" applyProtection="0">
      <alignment vertical="center"/>
    </xf>
    <xf numFmtId="4" fontId="18" fillId="20" borderId="9" applyNumberFormat="0" applyProtection="0">
      <alignment horizontal="left" vertical="center" indent="1"/>
    </xf>
    <xf numFmtId="4" fontId="18" fillId="20" borderId="9" applyNumberFormat="0" applyProtection="0">
      <alignment horizontal="left" vertical="center" indent="1"/>
    </xf>
    <xf numFmtId="4" fontId="18" fillId="20" borderId="9" applyNumberFormat="0" applyProtection="0">
      <alignment horizontal="left" vertical="center" indent="1"/>
    </xf>
    <xf numFmtId="4" fontId="18" fillId="20" borderId="9" applyNumberFormat="0" applyProtection="0">
      <alignment horizontal="left" vertical="center" indent="1"/>
    </xf>
    <xf numFmtId="4" fontId="18" fillId="20" borderId="9" applyNumberFormat="0" applyProtection="0">
      <alignment horizontal="left" vertical="center" indent="1"/>
    </xf>
    <xf numFmtId="4" fontId="18" fillId="20" borderId="9" applyNumberFormat="0" applyProtection="0">
      <alignment horizontal="left" vertical="center" indent="1"/>
    </xf>
    <xf numFmtId="4" fontId="18" fillId="20" borderId="9" applyNumberFormat="0" applyProtection="0">
      <alignment horizontal="left" vertical="center" indent="1"/>
    </xf>
    <xf numFmtId="4" fontId="18" fillId="20" borderId="9" applyNumberFormat="0" applyProtection="0">
      <alignment horizontal="left" vertical="center" indent="1"/>
    </xf>
    <xf numFmtId="4" fontId="18" fillId="20" borderId="9" applyNumberFormat="0" applyProtection="0">
      <alignment horizontal="left" vertical="center" indent="1"/>
    </xf>
    <xf numFmtId="4" fontId="18" fillId="20" borderId="9" applyNumberFormat="0" applyProtection="0">
      <alignment horizontal="left" vertical="center" indent="1"/>
    </xf>
    <xf numFmtId="0" fontId="18" fillId="20" borderId="9" applyNumberFormat="0" applyProtection="0">
      <alignment horizontal="left" vertical="top" indent="1"/>
    </xf>
    <xf numFmtId="0" fontId="18" fillId="20" borderId="9" applyNumberFormat="0" applyProtection="0">
      <alignment horizontal="left" vertical="top" indent="1"/>
    </xf>
    <xf numFmtId="0" fontId="18" fillId="20" borderId="9" applyNumberFormat="0" applyProtection="0">
      <alignment horizontal="left" vertical="top" indent="1"/>
    </xf>
    <xf numFmtId="0" fontId="18" fillId="20" borderId="9" applyNumberFormat="0" applyProtection="0">
      <alignment horizontal="left" vertical="top" indent="1"/>
    </xf>
    <xf numFmtId="0" fontId="18" fillId="20" borderId="9" applyNumberFormat="0" applyProtection="0">
      <alignment horizontal="left" vertical="top" indent="1"/>
    </xf>
    <xf numFmtId="0" fontId="18" fillId="20" borderId="9" applyNumberFormat="0" applyProtection="0">
      <alignment horizontal="left" vertical="top" indent="1"/>
    </xf>
    <xf numFmtId="0" fontId="18" fillId="20" borderId="9" applyNumberFormat="0" applyProtection="0">
      <alignment horizontal="left" vertical="top" indent="1"/>
    </xf>
    <xf numFmtId="0" fontId="18" fillId="20" borderId="9" applyNumberFormat="0" applyProtection="0">
      <alignment horizontal="left" vertical="top" indent="1"/>
    </xf>
    <xf numFmtId="0" fontId="18" fillId="20" borderId="9" applyNumberFormat="0" applyProtection="0">
      <alignment horizontal="left" vertical="top" indent="1"/>
    </xf>
    <xf numFmtId="0" fontId="18" fillId="20" borderId="9" applyNumberFormat="0" applyProtection="0">
      <alignment horizontal="left" vertical="top" indent="1"/>
    </xf>
    <xf numFmtId="4" fontId="18" fillId="15" borderId="9" applyNumberFormat="0" applyProtection="0">
      <alignment horizontal="right" vertical="center"/>
    </xf>
    <xf numFmtId="4" fontId="18" fillId="15" borderId="9" applyNumberFormat="0" applyProtection="0">
      <alignment horizontal="right" vertical="center"/>
    </xf>
    <xf numFmtId="4" fontId="18" fillId="15" borderId="9" applyNumberFormat="0" applyProtection="0">
      <alignment horizontal="right" vertical="center"/>
    </xf>
    <xf numFmtId="4" fontId="18" fillId="15" borderId="9" applyNumberFormat="0" applyProtection="0">
      <alignment horizontal="right" vertical="center"/>
    </xf>
    <xf numFmtId="4" fontId="18" fillId="15" borderId="9" applyNumberFormat="0" applyProtection="0">
      <alignment horizontal="right" vertical="center"/>
    </xf>
    <xf numFmtId="4" fontId="18" fillId="15" borderId="9" applyNumberFormat="0" applyProtection="0">
      <alignment horizontal="right" vertical="center"/>
    </xf>
    <xf numFmtId="4" fontId="18" fillId="15" borderId="9" applyNumberFormat="0" applyProtection="0">
      <alignment horizontal="right" vertical="center"/>
    </xf>
    <xf numFmtId="4" fontId="18" fillId="15" borderId="9" applyNumberFormat="0" applyProtection="0">
      <alignment horizontal="right" vertical="center"/>
    </xf>
    <xf numFmtId="4" fontId="18" fillId="15" borderId="9" applyNumberFormat="0" applyProtection="0">
      <alignment horizontal="right" vertical="center"/>
    </xf>
    <xf numFmtId="4" fontId="18" fillId="15" borderId="9" applyNumberFormat="0" applyProtection="0">
      <alignment horizontal="right" vertical="center"/>
    </xf>
    <xf numFmtId="4" fontId="20" fillId="15" borderId="9" applyNumberFormat="0" applyProtection="0">
      <alignment horizontal="right" vertical="center"/>
    </xf>
    <xf numFmtId="4" fontId="20" fillId="15" borderId="9" applyNumberFormat="0" applyProtection="0">
      <alignment horizontal="right" vertical="center"/>
    </xf>
    <xf numFmtId="4" fontId="20" fillId="15" borderId="9" applyNumberFormat="0" applyProtection="0">
      <alignment horizontal="right" vertical="center"/>
    </xf>
    <xf numFmtId="4" fontId="20" fillId="15" borderId="9" applyNumberFormat="0" applyProtection="0">
      <alignment horizontal="right" vertical="center"/>
    </xf>
    <xf numFmtId="4" fontId="20" fillId="15" borderId="9" applyNumberFormat="0" applyProtection="0">
      <alignment horizontal="right" vertical="center"/>
    </xf>
    <xf numFmtId="4" fontId="20" fillId="15" borderId="9" applyNumberFormat="0" applyProtection="0">
      <alignment horizontal="right" vertical="center"/>
    </xf>
    <xf numFmtId="4" fontId="20" fillId="15" borderId="9" applyNumberFormat="0" applyProtection="0">
      <alignment horizontal="right" vertical="center"/>
    </xf>
    <xf numFmtId="4" fontId="20" fillId="15" borderId="9" applyNumberFormat="0" applyProtection="0">
      <alignment horizontal="right" vertical="center"/>
    </xf>
    <xf numFmtId="4" fontId="20" fillId="15" borderId="9" applyNumberFormat="0" applyProtection="0">
      <alignment horizontal="right" vertical="center"/>
    </xf>
    <xf numFmtId="4" fontId="20" fillId="15" borderId="9" applyNumberFormat="0" applyProtection="0">
      <alignment horizontal="right" vertical="center"/>
    </xf>
    <xf numFmtId="4" fontId="21" fillId="21" borderId="11" applyNumberFormat="0" applyProtection="0">
      <alignment horizontal="center" vertical="center" wrapText="1"/>
    </xf>
    <xf numFmtId="4" fontId="21" fillId="21" borderId="11" applyNumberFormat="0" applyProtection="0">
      <alignment horizontal="center" vertical="center" wrapText="1"/>
    </xf>
    <xf numFmtId="4" fontId="21" fillId="21" borderId="11" applyNumberFormat="0" applyProtection="0">
      <alignment horizontal="center" vertical="center" wrapText="1"/>
    </xf>
    <xf numFmtId="4" fontId="21" fillId="21" borderId="11" applyNumberFormat="0" applyProtection="0">
      <alignment horizontal="center" vertical="center" wrapText="1"/>
    </xf>
    <xf numFmtId="4" fontId="21" fillId="21" borderId="11" applyNumberFormat="0" applyProtection="0">
      <alignment horizontal="center" vertical="center" wrapText="1"/>
    </xf>
    <xf numFmtId="4" fontId="21" fillId="21" borderId="11" applyNumberFormat="0" applyProtection="0">
      <alignment horizontal="center" vertical="center" wrapText="1"/>
    </xf>
    <xf numFmtId="4" fontId="21" fillId="21" borderId="11" applyNumberFormat="0" applyProtection="0">
      <alignment horizontal="center" vertical="center" wrapText="1"/>
    </xf>
    <xf numFmtId="4" fontId="21" fillId="21" borderId="11" applyNumberFormat="0" applyProtection="0">
      <alignment horizontal="center" vertical="center" wrapText="1"/>
    </xf>
    <xf numFmtId="4" fontId="21" fillId="21" borderId="11" applyNumberFormat="0" applyProtection="0">
      <alignment horizontal="center" vertical="center" wrapText="1"/>
    </xf>
    <xf numFmtId="4" fontId="21" fillId="21" borderId="11" applyNumberFormat="0" applyProtection="0">
      <alignment horizontal="center" vertical="center" wrapText="1"/>
    </xf>
    <xf numFmtId="0" fontId="18" fillId="4" borderId="9" applyNumberFormat="0" applyProtection="0">
      <alignment horizontal="left" vertical="top" indent="1"/>
    </xf>
    <xf numFmtId="0" fontId="18" fillId="4" borderId="9" applyNumberFormat="0" applyProtection="0">
      <alignment horizontal="left" vertical="top" indent="1"/>
    </xf>
    <xf numFmtId="0" fontId="18" fillId="4" borderId="9" applyNumberFormat="0" applyProtection="0">
      <alignment horizontal="left" vertical="top" indent="1"/>
    </xf>
    <xf numFmtId="0" fontId="18" fillId="4" borderId="9" applyNumberFormat="0" applyProtection="0">
      <alignment horizontal="left" vertical="top" indent="1"/>
    </xf>
    <xf numFmtId="0" fontId="18" fillId="4" borderId="9" applyNumberFormat="0" applyProtection="0">
      <alignment horizontal="left" vertical="top" indent="1"/>
    </xf>
    <xf numFmtId="0" fontId="18" fillId="4" borderId="9" applyNumberFormat="0" applyProtection="0">
      <alignment horizontal="left" vertical="top" indent="1"/>
    </xf>
    <xf numFmtId="0" fontId="18" fillId="4" borderId="9" applyNumberFormat="0" applyProtection="0">
      <alignment horizontal="left" vertical="top" indent="1"/>
    </xf>
    <xf numFmtId="0" fontId="18" fillId="4" borderId="9" applyNumberFormat="0" applyProtection="0">
      <alignment horizontal="left" vertical="top" indent="1"/>
    </xf>
    <xf numFmtId="0" fontId="18" fillId="4" borderId="9" applyNumberFormat="0" applyProtection="0">
      <alignment horizontal="left" vertical="top" indent="1"/>
    </xf>
    <xf numFmtId="0" fontId="18" fillId="4" borderId="9" applyNumberFormat="0" applyProtection="0">
      <alignment horizontal="left" vertical="top" indent="1"/>
    </xf>
    <xf numFmtId="4" fontId="22" fillId="22" borderId="0" applyNumberFormat="0" applyProtection="0">
      <alignment horizontal="left" vertical="center" indent="1"/>
    </xf>
    <xf numFmtId="4" fontId="23" fillId="15" borderId="9" applyNumberFormat="0" applyProtection="0">
      <alignment horizontal="right" vertical="center"/>
    </xf>
    <xf numFmtId="4" fontId="23" fillId="15" borderId="9" applyNumberFormat="0" applyProtection="0">
      <alignment horizontal="right" vertical="center"/>
    </xf>
    <xf numFmtId="4" fontId="23" fillId="15" borderId="9" applyNumberFormat="0" applyProtection="0">
      <alignment horizontal="right" vertical="center"/>
    </xf>
    <xf numFmtId="4" fontId="23" fillId="15" borderId="9" applyNumberFormat="0" applyProtection="0">
      <alignment horizontal="right" vertical="center"/>
    </xf>
    <xf numFmtId="4" fontId="23" fillId="15" borderId="9" applyNumberFormat="0" applyProtection="0">
      <alignment horizontal="right" vertical="center"/>
    </xf>
    <xf numFmtId="4" fontId="23" fillId="15" borderId="9" applyNumberFormat="0" applyProtection="0">
      <alignment horizontal="right" vertical="center"/>
    </xf>
    <xf numFmtId="4" fontId="23" fillId="15" borderId="9" applyNumberFormat="0" applyProtection="0">
      <alignment horizontal="right" vertical="center"/>
    </xf>
    <xf numFmtId="4" fontId="23" fillId="15" borderId="9" applyNumberFormat="0" applyProtection="0">
      <alignment horizontal="right" vertical="center"/>
    </xf>
    <xf numFmtId="4" fontId="23" fillId="15" borderId="9" applyNumberFormat="0" applyProtection="0">
      <alignment horizontal="right" vertical="center"/>
    </xf>
    <xf numFmtId="4" fontId="23" fillId="15" borderId="9" applyNumberFormat="0" applyProtection="0">
      <alignment horizontal="right" vertical="center"/>
    </xf>
    <xf numFmtId="0" fontId="24" fillId="0" borderId="0" applyFill="0">
      <alignment horizontal="center"/>
    </xf>
    <xf numFmtId="0" fontId="25" fillId="0" borderId="0" applyNumberFormat="0" applyFill="0" applyBorder="0" applyAlignment="0"/>
  </cellStyleXfs>
  <cellXfs count="73">
    <xf numFmtId="0" fontId="0" fillId="0" borderId="0" xfId="0"/>
    <xf numFmtId="0" fontId="3" fillId="0" borderId="0" xfId="0" applyFont="1"/>
    <xf numFmtId="164" fontId="4" fillId="0" borderId="0" xfId="1" applyNumberFormat="1" applyFont="1"/>
    <xf numFmtId="0" fontId="4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2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"/>
    </xf>
    <xf numFmtId="0" fontId="0" fillId="0" borderId="0" xfId="0" applyFill="1"/>
    <xf numFmtId="165" fontId="8" fillId="0" borderId="3" xfId="0" applyNumberFormat="1" applyFont="1" applyFill="1" applyBorder="1"/>
    <xf numFmtId="165" fontId="8" fillId="0" borderId="4" xfId="0" applyNumberFormat="1" applyFont="1" applyFill="1" applyBorder="1"/>
    <xf numFmtId="0" fontId="10" fillId="0" borderId="0" xfId="0" applyFont="1"/>
    <xf numFmtId="0" fontId="11" fillId="0" borderId="0" xfId="0" applyFont="1"/>
    <xf numFmtId="165" fontId="8" fillId="0" borderId="1" xfId="0" applyNumberFormat="1" applyFont="1" applyFill="1" applyBorder="1"/>
    <xf numFmtId="0" fontId="7" fillId="0" borderId="0" xfId="0" applyFont="1" applyFill="1" applyAlignment="1">
      <alignment horizontal="center"/>
    </xf>
    <xf numFmtId="167" fontId="8" fillId="0" borderId="0" xfId="0" applyNumberFormat="1" applyFont="1" applyFill="1" applyBorder="1"/>
    <xf numFmtId="0" fontId="4" fillId="0" borderId="0" xfId="0" applyFont="1" applyFill="1"/>
    <xf numFmtId="165" fontId="4" fillId="0" borderId="0" xfId="0" applyNumberFormat="1" applyFont="1"/>
    <xf numFmtId="165" fontId="8" fillId="0" borderId="7" xfId="0" applyNumberFormat="1" applyFont="1" applyFill="1" applyBorder="1"/>
    <xf numFmtId="165" fontId="8" fillId="0" borderId="6" xfId="0" applyNumberFormat="1" applyFont="1" applyFill="1" applyBorder="1"/>
    <xf numFmtId="165" fontId="8" fillId="0" borderId="8" xfId="0" applyNumberFormat="1" applyFont="1" applyFill="1" applyBorder="1"/>
    <xf numFmtId="164" fontId="4" fillId="0" borderId="0" xfId="1" applyNumberFormat="1" applyFont="1" applyFill="1"/>
    <xf numFmtId="0" fontId="2" fillId="0" borderId="0" xfId="0" applyFont="1" applyFill="1"/>
    <xf numFmtId="165" fontId="8" fillId="0" borderId="2" xfId="0" applyNumberFormat="1" applyFont="1" applyFill="1" applyBorder="1"/>
    <xf numFmtId="0" fontId="8" fillId="0" borderId="0" xfId="0" applyFont="1" applyFill="1"/>
    <xf numFmtId="10" fontId="8" fillId="0" borderId="0" xfId="0" applyNumberFormat="1" applyFont="1" applyFill="1"/>
    <xf numFmtId="165" fontId="8" fillId="0" borderId="0" xfId="0" applyNumberFormat="1" applyFont="1" applyFill="1"/>
    <xf numFmtId="165" fontId="8" fillId="0" borderId="0" xfId="0" applyNumberFormat="1" applyFont="1" applyFill="1" applyBorder="1"/>
    <xf numFmtId="0" fontId="0" fillId="0" borderId="0" xfId="0" applyFont="1" applyFill="1"/>
    <xf numFmtId="166" fontId="8" fillId="0" borderId="6" xfId="0" applyNumberFormat="1" applyFont="1" applyFill="1" applyBorder="1"/>
    <xf numFmtId="166" fontId="8" fillId="0" borderId="1" xfId="0" applyNumberFormat="1" applyFont="1" applyFill="1" applyBorder="1"/>
    <xf numFmtId="165" fontId="2" fillId="0" borderId="0" xfId="0" applyNumberFormat="1" applyFont="1" applyFill="1" applyBorder="1"/>
    <xf numFmtId="166" fontId="8" fillId="0" borderId="0" xfId="0" applyNumberFormat="1" applyFont="1" applyFill="1"/>
    <xf numFmtId="164" fontId="5" fillId="0" borderId="0" xfId="1" applyNumberFormat="1" applyFont="1" applyAlignment="1">
      <alignment horizontal="center"/>
    </xf>
    <xf numFmtId="0" fontId="0" fillId="0" borderId="0" xfId="0" applyFont="1"/>
    <xf numFmtId="173" fontId="12" fillId="0" borderId="3" xfId="0" applyNumberFormat="1" applyFont="1" applyFill="1" applyBorder="1"/>
    <xf numFmtId="173" fontId="12" fillId="0" borderId="4" xfId="0" applyNumberFormat="1" applyFont="1" applyFill="1" applyBorder="1"/>
    <xf numFmtId="10" fontId="8" fillId="0" borderId="0" xfId="0" applyNumberFormat="1" applyFont="1" applyFill="1" applyAlignment="1">
      <alignment horizontal="center"/>
    </xf>
    <xf numFmtId="164" fontId="0" fillId="0" borderId="0" xfId="1" applyNumberFormat="1" applyFont="1" applyFill="1"/>
    <xf numFmtId="164" fontId="8" fillId="0" borderId="0" xfId="1" applyNumberFormat="1" applyFont="1" applyFill="1"/>
    <xf numFmtId="164" fontId="8" fillId="0" borderId="2" xfId="1" applyNumberFormat="1" applyFont="1" applyFill="1" applyBorder="1"/>
    <xf numFmtId="0" fontId="0" fillId="0" borderId="0" xfId="0" applyFont="1" applyFill="1" applyBorder="1"/>
    <xf numFmtId="164" fontId="8" fillId="0" borderId="4" xfId="1" applyNumberFormat="1" applyFont="1" applyFill="1" applyBorder="1"/>
    <xf numFmtId="165" fontId="0" fillId="0" borderId="0" xfId="0" applyNumberFormat="1" applyFont="1" applyFill="1" applyBorder="1"/>
    <xf numFmtId="164" fontId="8" fillId="0" borderId="5" xfId="1" applyNumberFormat="1" applyFont="1" applyFill="1" applyBorder="1"/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0" fontId="0" fillId="0" borderId="0" xfId="0" applyFont="1" applyFill="1" applyAlignment="1">
      <alignment wrapText="1"/>
    </xf>
    <xf numFmtId="165" fontId="0" fillId="0" borderId="0" xfId="0" applyNumberFormat="1" applyAlignment="1">
      <alignment wrapText="1"/>
    </xf>
    <xf numFmtId="0" fontId="0" fillId="0" borderId="0" xfId="0" applyFill="1" applyAlignment="1">
      <alignment wrapText="1"/>
    </xf>
    <xf numFmtId="164" fontId="2" fillId="0" borderId="0" xfId="1" applyNumberFormat="1" applyFont="1" applyAlignment="1">
      <alignment horizontal="center" vertical="center" wrapText="1"/>
    </xf>
    <xf numFmtId="0" fontId="0" fillId="0" borderId="0" xfId="0" applyFont="1" applyAlignment="1">
      <alignment wrapText="1"/>
    </xf>
    <xf numFmtId="0" fontId="6" fillId="0" borderId="0" xfId="0" applyFont="1" applyAlignment="1">
      <alignment horizontal="centerContinuous" wrapText="1"/>
    </xf>
    <xf numFmtId="10" fontId="0" fillId="0" borderId="0" xfId="0" applyNumberFormat="1" applyAlignment="1">
      <alignment wrapText="1"/>
    </xf>
    <xf numFmtId="165" fontId="8" fillId="0" borderId="5" xfId="0" applyNumberFormat="1" applyFont="1" applyFill="1" applyBorder="1"/>
    <xf numFmtId="165" fontId="8" fillId="0" borderId="13" xfId="0" applyNumberFormat="1" applyFont="1" applyFill="1" applyBorder="1"/>
    <xf numFmtId="165" fontId="8" fillId="0" borderId="12" xfId="0" applyNumberFormat="1" applyFont="1" applyFill="1" applyBorder="1"/>
    <xf numFmtId="165" fontId="8" fillId="0" borderId="14" xfId="0" applyNumberFormat="1" applyFont="1" applyFill="1" applyBorder="1"/>
    <xf numFmtId="165" fontId="0" fillId="0" borderId="0" xfId="0" applyNumberFormat="1" applyFont="1"/>
    <xf numFmtId="167" fontId="0" fillId="0" borderId="0" xfId="0" applyNumberFormat="1" applyFont="1"/>
    <xf numFmtId="166" fontId="0" fillId="0" borderId="0" xfId="0" applyNumberFormat="1" applyFont="1"/>
    <xf numFmtId="172" fontId="0" fillId="0" borderId="0" xfId="0" applyNumberFormat="1" applyFont="1"/>
    <xf numFmtId="164" fontId="0" fillId="0" borderId="15" xfId="1" applyNumberFormat="1" applyFont="1" applyFill="1" applyBorder="1"/>
    <xf numFmtId="164" fontId="0" fillId="0" borderId="16" xfId="1" applyNumberFormat="1" applyFont="1" applyFill="1" applyBorder="1"/>
    <xf numFmtId="164" fontId="0" fillId="0" borderId="17" xfId="1" applyNumberFormat="1" applyFont="1" applyFill="1" applyBorder="1"/>
    <xf numFmtId="164" fontId="0" fillId="0" borderId="11" xfId="1" applyNumberFormat="1" applyFont="1" applyFill="1" applyBorder="1"/>
    <xf numFmtId="164" fontId="0" fillId="0" borderId="0" xfId="1" applyNumberFormat="1" applyFont="1" applyFill="1" applyBorder="1"/>
  </cellXfs>
  <cellStyles count="604">
    <cellStyle name="Comma" xfId="1" builtinId="3"/>
    <cellStyle name="Comma 10" xfId="2"/>
    <cellStyle name="Comma 11" xfId="3"/>
    <cellStyle name="Comma 12" xfId="4"/>
    <cellStyle name="Comma 13" xfId="5"/>
    <cellStyle name="Comma 14" xfId="6"/>
    <cellStyle name="Comma 14 10" xfId="7"/>
    <cellStyle name="Comma 14 11" xfId="8"/>
    <cellStyle name="Comma 14 2" xfId="9"/>
    <cellStyle name="Comma 14 3" xfId="10"/>
    <cellStyle name="Comma 14 3 2" xfId="11"/>
    <cellStyle name="Comma 14 3 2 2" xfId="12"/>
    <cellStyle name="Comma 14 3 2 2 2" xfId="13"/>
    <cellStyle name="Comma 14 3 2 3" xfId="14"/>
    <cellStyle name="Comma 14 3 2 3 2" xfId="15"/>
    <cellStyle name="Comma 14 3 2 4" xfId="16"/>
    <cellStyle name="Comma 14 3 2 5" xfId="17"/>
    <cellStyle name="Comma 14 3 3" xfId="18"/>
    <cellStyle name="Comma 14 3 3 2" xfId="19"/>
    <cellStyle name="Comma 14 3 3 2 2" xfId="20"/>
    <cellStyle name="Comma 14 3 3 3" xfId="21"/>
    <cellStyle name="Comma 14 3 3 3 2" xfId="22"/>
    <cellStyle name="Comma 14 3 3 4" xfId="23"/>
    <cellStyle name="Comma 14 3 3 5" xfId="24"/>
    <cellStyle name="Comma 14 3 4" xfId="25"/>
    <cellStyle name="Comma 14 3 4 2" xfId="26"/>
    <cellStyle name="Comma 14 3 4 2 2" xfId="27"/>
    <cellStyle name="Comma 14 3 4 3" xfId="28"/>
    <cellStyle name="Comma 14 3 4 3 2" xfId="29"/>
    <cellStyle name="Comma 14 3 4 4" xfId="30"/>
    <cellStyle name="Comma 14 3 4 5" xfId="31"/>
    <cellStyle name="Comma 14 3 5" xfId="32"/>
    <cellStyle name="Comma 14 3 5 2" xfId="33"/>
    <cellStyle name="Comma 14 3 6" xfId="34"/>
    <cellStyle name="Comma 14 3 6 2" xfId="35"/>
    <cellStyle name="Comma 14 3 7" xfId="36"/>
    <cellStyle name="Comma 14 3 8" xfId="37"/>
    <cellStyle name="Comma 14 4" xfId="38"/>
    <cellStyle name="Comma 14 4 2" xfId="39"/>
    <cellStyle name="Comma 14 4 2 2" xfId="40"/>
    <cellStyle name="Comma 14 4 2 2 2" xfId="41"/>
    <cellStyle name="Comma 14 4 2 3" xfId="42"/>
    <cellStyle name="Comma 14 4 2 3 2" xfId="43"/>
    <cellStyle name="Comma 14 4 2 4" xfId="44"/>
    <cellStyle name="Comma 14 4 2 5" xfId="45"/>
    <cellStyle name="Comma 14 4 3" xfId="46"/>
    <cellStyle name="Comma 14 4 3 2" xfId="47"/>
    <cellStyle name="Comma 14 4 3 2 2" xfId="48"/>
    <cellStyle name="Comma 14 4 3 3" xfId="49"/>
    <cellStyle name="Comma 14 4 3 3 2" xfId="50"/>
    <cellStyle name="Comma 14 4 3 4" xfId="51"/>
    <cellStyle name="Comma 14 4 3 5" xfId="52"/>
    <cellStyle name="Comma 14 4 4" xfId="53"/>
    <cellStyle name="Comma 14 4 4 2" xfId="54"/>
    <cellStyle name="Comma 14 4 5" xfId="55"/>
    <cellStyle name="Comma 14 4 5 2" xfId="56"/>
    <cellStyle name="Comma 14 4 6" xfId="57"/>
    <cellStyle name="Comma 14 4 7" xfId="58"/>
    <cellStyle name="Comma 14 5" xfId="59"/>
    <cellStyle name="Comma 14 5 2" xfId="60"/>
    <cellStyle name="Comma 14 5 2 2" xfId="61"/>
    <cellStyle name="Comma 14 5 3" xfId="62"/>
    <cellStyle name="Comma 14 5 3 2" xfId="63"/>
    <cellStyle name="Comma 14 5 4" xfId="64"/>
    <cellStyle name="Comma 14 5 5" xfId="65"/>
    <cellStyle name="Comma 14 6" xfId="66"/>
    <cellStyle name="Comma 14 6 2" xfId="67"/>
    <cellStyle name="Comma 14 6 2 2" xfId="68"/>
    <cellStyle name="Comma 14 6 3" xfId="69"/>
    <cellStyle name="Comma 14 6 3 2" xfId="70"/>
    <cellStyle name="Comma 14 6 4" xfId="71"/>
    <cellStyle name="Comma 14 6 5" xfId="72"/>
    <cellStyle name="Comma 14 7" xfId="73"/>
    <cellStyle name="Comma 14 7 2" xfId="74"/>
    <cellStyle name="Comma 14 7 2 2" xfId="75"/>
    <cellStyle name="Comma 14 7 3" xfId="76"/>
    <cellStyle name="Comma 14 7 3 2" xfId="77"/>
    <cellStyle name="Comma 14 7 4" xfId="78"/>
    <cellStyle name="Comma 14 7 5" xfId="79"/>
    <cellStyle name="Comma 14 8" xfId="80"/>
    <cellStyle name="Comma 14 8 2" xfId="81"/>
    <cellStyle name="Comma 14 9" xfId="82"/>
    <cellStyle name="Comma 14 9 2" xfId="83"/>
    <cellStyle name="Comma 2" xfId="84"/>
    <cellStyle name="Comma 2 2" xfId="85"/>
    <cellStyle name="Comma 2_3. ARO Balance 2010-2014 CGAAP - BP Submission January 15 2010" xfId="86"/>
    <cellStyle name="Comma 3" xfId="87"/>
    <cellStyle name="Comma 4" xfId="88"/>
    <cellStyle name="Comma 5" xfId="89"/>
    <cellStyle name="Comma 6" xfId="90"/>
    <cellStyle name="Comma 7" xfId="91"/>
    <cellStyle name="Comma 8" xfId="92"/>
    <cellStyle name="Comma 9" xfId="93"/>
    <cellStyle name="Normal" xfId="0" builtinId="0"/>
    <cellStyle name="Normal 2" xfId="94"/>
    <cellStyle name="Normal 2 2" xfId="95"/>
    <cellStyle name="Normal 2 3" xfId="96"/>
    <cellStyle name="Normal 3" xfId="97"/>
    <cellStyle name="Normal 3 2" xfId="98"/>
    <cellStyle name="Normal 3 3" xfId="99"/>
    <cellStyle name="Normal 3 4" xfId="100"/>
    <cellStyle name="Normal 4" xfId="101"/>
    <cellStyle name="Normal 5" xfId="102"/>
    <cellStyle name="Normal 6" xfId="103"/>
    <cellStyle name="Normal 7" xfId="104"/>
    <cellStyle name="Normal 7 10" xfId="105"/>
    <cellStyle name="Normal 7 2" xfId="106"/>
    <cellStyle name="Normal 7 2 2" xfId="107"/>
    <cellStyle name="Normal 7 2 2 2" xfId="108"/>
    <cellStyle name="Normal 7 2 2 2 2" xfId="109"/>
    <cellStyle name="Normal 7 2 2 3" xfId="110"/>
    <cellStyle name="Normal 7 2 2 3 2" xfId="111"/>
    <cellStyle name="Normal 7 2 2 4" xfId="112"/>
    <cellStyle name="Normal 7 2 2 5" xfId="113"/>
    <cellStyle name="Normal 7 2 3" xfId="114"/>
    <cellStyle name="Normal 7 2 3 2" xfId="115"/>
    <cellStyle name="Normal 7 2 3 2 2" xfId="116"/>
    <cellStyle name="Normal 7 2 3 3" xfId="117"/>
    <cellStyle name="Normal 7 2 3 3 2" xfId="118"/>
    <cellStyle name="Normal 7 2 3 4" xfId="119"/>
    <cellStyle name="Normal 7 2 3 5" xfId="120"/>
    <cellStyle name="Normal 7 2 4" xfId="121"/>
    <cellStyle name="Normal 7 2 4 2" xfId="122"/>
    <cellStyle name="Normal 7 2 4 2 2" xfId="123"/>
    <cellStyle name="Normal 7 2 4 3" xfId="124"/>
    <cellStyle name="Normal 7 2 4 3 2" xfId="125"/>
    <cellStyle name="Normal 7 2 4 4" xfId="126"/>
    <cellStyle name="Normal 7 2 4 5" xfId="127"/>
    <cellStyle name="Normal 7 2 5" xfId="128"/>
    <cellStyle name="Normal 7 2 5 2" xfId="129"/>
    <cellStyle name="Normal 7 2 6" xfId="130"/>
    <cellStyle name="Normal 7 2 6 2" xfId="131"/>
    <cellStyle name="Normal 7 2 7" xfId="132"/>
    <cellStyle name="Normal 7 2 8" xfId="133"/>
    <cellStyle name="Normal 7 3" xfId="134"/>
    <cellStyle name="Normal 7 3 2" xfId="135"/>
    <cellStyle name="Normal 7 3 2 2" xfId="136"/>
    <cellStyle name="Normal 7 3 2 2 2" xfId="137"/>
    <cellStyle name="Normal 7 3 2 3" xfId="138"/>
    <cellStyle name="Normal 7 3 2 3 2" xfId="139"/>
    <cellStyle name="Normal 7 3 2 4" xfId="140"/>
    <cellStyle name="Normal 7 3 2 5" xfId="141"/>
    <cellStyle name="Normal 7 3 3" xfId="142"/>
    <cellStyle name="Normal 7 3 3 2" xfId="143"/>
    <cellStyle name="Normal 7 3 3 2 2" xfId="144"/>
    <cellStyle name="Normal 7 3 3 3" xfId="145"/>
    <cellStyle name="Normal 7 3 3 3 2" xfId="146"/>
    <cellStyle name="Normal 7 3 3 4" xfId="147"/>
    <cellStyle name="Normal 7 3 3 5" xfId="148"/>
    <cellStyle name="Normal 7 3 4" xfId="149"/>
    <cellStyle name="Normal 7 3 4 2" xfId="150"/>
    <cellStyle name="Normal 7 3 5" xfId="151"/>
    <cellStyle name="Normal 7 3 5 2" xfId="152"/>
    <cellStyle name="Normal 7 3 6" xfId="153"/>
    <cellStyle name="Normal 7 3 7" xfId="154"/>
    <cellStyle name="Normal 7 4" xfId="155"/>
    <cellStyle name="Normal 7 4 2" xfId="156"/>
    <cellStyle name="Normal 7 4 2 2" xfId="157"/>
    <cellStyle name="Normal 7 4 3" xfId="158"/>
    <cellStyle name="Normal 7 4 3 2" xfId="159"/>
    <cellStyle name="Normal 7 4 4" xfId="160"/>
    <cellStyle name="Normal 7 4 5" xfId="161"/>
    <cellStyle name="Normal 7 5" xfId="162"/>
    <cellStyle name="Normal 7 5 2" xfId="163"/>
    <cellStyle name="Normal 7 5 2 2" xfId="164"/>
    <cellStyle name="Normal 7 5 3" xfId="165"/>
    <cellStyle name="Normal 7 5 3 2" xfId="166"/>
    <cellStyle name="Normal 7 5 4" xfId="167"/>
    <cellStyle name="Normal 7 5 5" xfId="168"/>
    <cellStyle name="Normal 7 6" xfId="169"/>
    <cellStyle name="Normal 7 6 2" xfId="170"/>
    <cellStyle name="Normal 7 6 2 2" xfId="171"/>
    <cellStyle name="Normal 7 6 3" xfId="172"/>
    <cellStyle name="Normal 7 6 3 2" xfId="173"/>
    <cellStyle name="Normal 7 6 4" xfId="174"/>
    <cellStyle name="Normal 7 6 5" xfId="175"/>
    <cellStyle name="Normal 7 7" xfId="176"/>
    <cellStyle name="Normal 7 7 2" xfId="177"/>
    <cellStyle name="Normal 7 8" xfId="178"/>
    <cellStyle name="Normal 7 8 2" xfId="179"/>
    <cellStyle name="Normal 7 9" xfId="180"/>
    <cellStyle name="Normal 8" xfId="181"/>
    <cellStyle name="Normal 8 10" xfId="182"/>
    <cellStyle name="Normal 8 2" xfId="183"/>
    <cellStyle name="Normal 8 2 2" xfId="184"/>
    <cellStyle name="Normal 8 2 2 2" xfId="185"/>
    <cellStyle name="Normal 8 2 2 2 2" xfId="186"/>
    <cellStyle name="Normal 8 2 2 3" xfId="187"/>
    <cellStyle name="Normal 8 2 2 3 2" xfId="188"/>
    <cellStyle name="Normal 8 2 2 4" xfId="189"/>
    <cellStyle name="Normal 8 2 2 5" xfId="190"/>
    <cellStyle name="Normal 8 2 3" xfId="191"/>
    <cellStyle name="Normal 8 2 3 2" xfId="192"/>
    <cellStyle name="Normal 8 2 3 2 2" xfId="193"/>
    <cellStyle name="Normal 8 2 3 3" xfId="194"/>
    <cellStyle name="Normal 8 2 3 3 2" xfId="195"/>
    <cellStyle name="Normal 8 2 3 4" xfId="196"/>
    <cellStyle name="Normal 8 2 3 5" xfId="197"/>
    <cellStyle name="Normal 8 2 4" xfId="198"/>
    <cellStyle name="Normal 8 2 4 2" xfId="199"/>
    <cellStyle name="Normal 8 2 4 2 2" xfId="200"/>
    <cellStyle name="Normal 8 2 4 3" xfId="201"/>
    <cellStyle name="Normal 8 2 4 3 2" xfId="202"/>
    <cellStyle name="Normal 8 2 4 4" xfId="203"/>
    <cellStyle name="Normal 8 2 4 5" xfId="204"/>
    <cellStyle name="Normal 8 2 5" xfId="205"/>
    <cellStyle name="Normal 8 2 5 2" xfId="206"/>
    <cellStyle name="Normal 8 2 6" xfId="207"/>
    <cellStyle name="Normal 8 2 6 2" xfId="208"/>
    <cellStyle name="Normal 8 2 7" xfId="209"/>
    <cellStyle name="Normal 8 2 8" xfId="210"/>
    <cellStyle name="Normal 8 3" xfId="211"/>
    <cellStyle name="Normal 8 3 2" xfId="212"/>
    <cellStyle name="Normal 8 3 2 2" xfId="213"/>
    <cellStyle name="Normal 8 3 2 2 2" xfId="214"/>
    <cellStyle name="Normal 8 3 2 3" xfId="215"/>
    <cellStyle name="Normal 8 3 2 3 2" xfId="216"/>
    <cellStyle name="Normal 8 3 2 4" xfId="217"/>
    <cellStyle name="Normal 8 3 2 5" xfId="218"/>
    <cellStyle name="Normal 8 3 3" xfId="219"/>
    <cellStyle name="Normal 8 3 3 2" xfId="220"/>
    <cellStyle name="Normal 8 3 3 2 2" xfId="221"/>
    <cellStyle name="Normal 8 3 3 3" xfId="222"/>
    <cellStyle name="Normal 8 3 3 3 2" xfId="223"/>
    <cellStyle name="Normal 8 3 3 4" xfId="224"/>
    <cellStyle name="Normal 8 3 3 5" xfId="225"/>
    <cellStyle name="Normal 8 3 4" xfId="226"/>
    <cellStyle name="Normal 8 3 4 2" xfId="227"/>
    <cellStyle name="Normal 8 3 5" xfId="228"/>
    <cellStyle name="Normal 8 3 5 2" xfId="229"/>
    <cellStyle name="Normal 8 3 6" xfId="230"/>
    <cellStyle name="Normal 8 3 7" xfId="231"/>
    <cellStyle name="Normal 8 4" xfId="232"/>
    <cellStyle name="Normal 8 4 2" xfId="233"/>
    <cellStyle name="Normal 8 4 2 2" xfId="234"/>
    <cellStyle name="Normal 8 4 3" xfId="235"/>
    <cellStyle name="Normal 8 4 3 2" xfId="236"/>
    <cellStyle name="Normal 8 4 4" xfId="237"/>
    <cellStyle name="Normal 8 4 5" xfId="238"/>
    <cellStyle name="Normal 8 5" xfId="239"/>
    <cellStyle name="Normal 8 5 2" xfId="240"/>
    <cellStyle name="Normal 8 5 2 2" xfId="241"/>
    <cellStyle name="Normal 8 5 3" xfId="242"/>
    <cellStyle name="Normal 8 5 3 2" xfId="243"/>
    <cellStyle name="Normal 8 5 4" xfId="244"/>
    <cellStyle name="Normal 8 5 5" xfId="245"/>
    <cellStyle name="Normal 8 6" xfId="246"/>
    <cellStyle name="Normal 8 6 2" xfId="247"/>
    <cellStyle name="Normal 8 6 2 2" xfId="248"/>
    <cellStyle name="Normal 8 6 3" xfId="249"/>
    <cellStyle name="Normal 8 6 3 2" xfId="250"/>
    <cellStyle name="Normal 8 6 4" xfId="251"/>
    <cellStyle name="Normal 8 6 5" xfId="252"/>
    <cellStyle name="Normal 8 7" xfId="253"/>
    <cellStyle name="Normal 8 7 2" xfId="254"/>
    <cellStyle name="Normal 8 8" xfId="255"/>
    <cellStyle name="Normal 8 8 2" xfId="256"/>
    <cellStyle name="Normal 8 9" xfId="257"/>
    <cellStyle name="Percent 2" xfId="258"/>
    <cellStyle name="Percent 2 2" xfId="259"/>
    <cellStyle name="Percent 3" xfId="260"/>
    <cellStyle name="SAPBEXaggData" xfId="261"/>
    <cellStyle name="SAPBEXaggData 10" xfId="262"/>
    <cellStyle name="SAPBEXaggData 2" xfId="263"/>
    <cellStyle name="SAPBEXaggData 3" xfId="264"/>
    <cellStyle name="SAPBEXaggData 4" xfId="265"/>
    <cellStyle name="SAPBEXaggData 5" xfId="266"/>
    <cellStyle name="SAPBEXaggData 6" xfId="267"/>
    <cellStyle name="SAPBEXaggData 7" xfId="268"/>
    <cellStyle name="SAPBEXaggData 8" xfId="269"/>
    <cellStyle name="SAPBEXaggData 9" xfId="270"/>
    <cellStyle name="SAPBEXaggDataEmph" xfId="271"/>
    <cellStyle name="SAPBEXaggDataEmph 10" xfId="272"/>
    <cellStyle name="SAPBEXaggDataEmph 2" xfId="273"/>
    <cellStyle name="SAPBEXaggDataEmph 3" xfId="274"/>
    <cellStyle name="SAPBEXaggDataEmph 4" xfId="275"/>
    <cellStyle name="SAPBEXaggDataEmph 5" xfId="276"/>
    <cellStyle name="SAPBEXaggDataEmph 6" xfId="277"/>
    <cellStyle name="SAPBEXaggDataEmph 7" xfId="278"/>
    <cellStyle name="SAPBEXaggDataEmph 8" xfId="279"/>
    <cellStyle name="SAPBEXaggDataEmph 9" xfId="280"/>
    <cellStyle name="SAPBEXaggItem" xfId="281"/>
    <cellStyle name="SAPBEXaggItem 10" xfId="282"/>
    <cellStyle name="SAPBEXaggItem 2" xfId="283"/>
    <cellStyle name="SAPBEXaggItem 3" xfId="284"/>
    <cellStyle name="SAPBEXaggItem 4" xfId="285"/>
    <cellStyle name="SAPBEXaggItem 5" xfId="286"/>
    <cellStyle name="SAPBEXaggItem 6" xfId="287"/>
    <cellStyle name="SAPBEXaggItem 7" xfId="288"/>
    <cellStyle name="SAPBEXaggItem 8" xfId="289"/>
    <cellStyle name="SAPBEXaggItem 9" xfId="290"/>
    <cellStyle name="SAPBEXaggItemX" xfId="291"/>
    <cellStyle name="SAPBEXaggItemX 10" xfId="292"/>
    <cellStyle name="SAPBEXaggItemX 2" xfId="293"/>
    <cellStyle name="SAPBEXaggItemX 3" xfId="294"/>
    <cellStyle name="SAPBEXaggItemX 4" xfId="295"/>
    <cellStyle name="SAPBEXaggItemX 5" xfId="296"/>
    <cellStyle name="SAPBEXaggItemX 6" xfId="297"/>
    <cellStyle name="SAPBEXaggItemX 7" xfId="298"/>
    <cellStyle name="SAPBEXaggItemX 8" xfId="299"/>
    <cellStyle name="SAPBEXaggItemX 9" xfId="300"/>
    <cellStyle name="SAPBEXchaText" xfId="301"/>
    <cellStyle name="SAPBEXexcBad7" xfId="302"/>
    <cellStyle name="SAPBEXexcBad7 10" xfId="303"/>
    <cellStyle name="SAPBEXexcBad7 2" xfId="304"/>
    <cellStyle name="SAPBEXexcBad7 3" xfId="305"/>
    <cellStyle name="SAPBEXexcBad7 4" xfId="306"/>
    <cellStyle name="SAPBEXexcBad7 5" xfId="307"/>
    <cellStyle name="SAPBEXexcBad7 6" xfId="308"/>
    <cellStyle name="SAPBEXexcBad7 7" xfId="309"/>
    <cellStyle name="SAPBEXexcBad7 8" xfId="310"/>
    <cellStyle name="SAPBEXexcBad7 9" xfId="311"/>
    <cellStyle name="SAPBEXexcBad8" xfId="312"/>
    <cellStyle name="SAPBEXexcBad8 10" xfId="313"/>
    <cellStyle name="SAPBEXexcBad8 2" xfId="314"/>
    <cellStyle name="SAPBEXexcBad8 3" xfId="315"/>
    <cellStyle name="SAPBEXexcBad8 4" xfId="316"/>
    <cellStyle name="SAPBEXexcBad8 5" xfId="317"/>
    <cellStyle name="SAPBEXexcBad8 6" xfId="318"/>
    <cellStyle name="SAPBEXexcBad8 7" xfId="319"/>
    <cellStyle name="SAPBEXexcBad8 8" xfId="320"/>
    <cellStyle name="SAPBEXexcBad8 9" xfId="321"/>
    <cellStyle name="SAPBEXexcBad9" xfId="322"/>
    <cellStyle name="SAPBEXexcBad9 10" xfId="323"/>
    <cellStyle name="SAPBEXexcBad9 2" xfId="324"/>
    <cellStyle name="SAPBEXexcBad9 3" xfId="325"/>
    <cellStyle name="SAPBEXexcBad9 4" xfId="326"/>
    <cellStyle name="SAPBEXexcBad9 5" xfId="327"/>
    <cellStyle name="SAPBEXexcBad9 6" xfId="328"/>
    <cellStyle name="SAPBEXexcBad9 7" xfId="329"/>
    <cellStyle name="SAPBEXexcBad9 8" xfId="330"/>
    <cellStyle name="SAPBEXexcBad9 9" xfId="331"/>
    <cellStyle name="SAPBEXexcCritical4" xfId="332"/>
    <cellStyle name="SAPBEXexcCritical4 10" xfId="333"/>
    <cellStyle name="SAPBEXexcCritical4 2" xfId="334"/>
    <cellStyle name="SAPBEXexcCritical4 3" xfId="335"/>
    <cellStyle name="SAPBEXexcCritical4 4" xfId="336"/>
    <cellStyle name="SAPBEXexcCritical4 5" xfId="337"/>
    <cellStyle name="SAPBEXexcCritical4 6" xfId="338"/>
    <cellStyle name="SAPBEXexcCritical4 7" xfId="339"/>
    <cellStyle name="SAPBEXexcCritical4 8" xfId="340"/>
    <cellStyle name="SAPBEXexcCritical4 9" xfId="341"/>
    <cellStyle name="SAPBEXexcCritical5" xfId="342"/>
    <cellStyle name="SAPBEXexcCritical5 10" xfId="343"/>
    <cellStyle name="SAPBEXexcCritical5 2" xfId="344"/>
    <cellStyle name="SAPBEXexcCritical5 3" xfId="345"/>
    <cellStyle name="SAPBEXexcCritical5 4" xfId="346"/>
    <cellStyle name="SAPBEXexcCritical5 5" xfId="347"/>
    <cellStyle name="SAPBEXexcCritical5 6" xfId="348"/>
    <cellStyle name="SAPBEXexcCritical5 7" xfId="349"/>
    <cellStyle name="SAPBEXexcCritical5 8" xfId="350"/>
    <cellStyle name="SAPBEXexcCritical5 9" xfId="351"/>
    <cellStyle name="SAPBEXexcCritical6" xfId="352"/>
    <cellStyle name="SAPBEXexcCritical6 10" xfId="353"/>
    <cellStyle name="SAPBEXexcCritical6 2" xfId="354"/>
    <cellStyle name="SAPBEXexcCritical6 3" xfId="355"/>
    <cellStyle name="SAPBEXexcCritical6 4" xfId="356"/>
    <cellStyle name="SAPBEXexcCritical6 5" xfId="357"/>
    <cellStyle name="SAPBEXexcCritical6 6" xfId="358"/>
    <cellStyle name="SAPBEXexcCritical6 7" xfId="359"/>
    <cellStyle name="SAPBEXexcCritical6 8" xfId="360"/>
    <cellStyle name="SAPBEXexcCritical6 9" xfId="361"/>
    <cellStyle name="SAPBEXexcGood1" xfId="362"/>
    <cellStyle name="SAPBEXexcGood1 10" xfId="363"/>
    <cellStyle name="SAPBEXexcGood1 2" xfId="364"/>
    <cellStyle name="SAPBEXexcGood1 3" xfId="365"/>
    <cellStyle name="SAPBEXexcGood1 4" xfId="366"/>
    <cellStyle name="SAPBEXexcGood1 5" xfId="367"/>
    <cellStyle name="SAPBEXexcGood1 6" xfId="368"/>
    <cellStyle name="SAPBEXexcGood1 7" xfId="369"/>
    <cellStyle name="SAPBEXexcGood1 8" xfId="370"/>
    <cellStyle name="SAPBEXexcGood1 9" xfId="371"/>
    <cellStyle name="SAPBEXexcGood2" xfId="372"/>
    <cellStyle name="SAPBEXexcGood2 10" xfId="373"/>
    <cellStyle name="SAPBEXexcGood2 2" xfId="374"/>
    <cellStyle name="SAPBEXexcGood2 3" xfId="375"/>
    <cellStyle name="SAPBEXexcGood2 4" xfId="376"/>
    <cellStyle name="SAPBEXexcGood2 5" xfId="377"/>
    <cellStyle name="SAPBEXexcGood2 6" xfId="378"/>
    <cellStyle name="SAPBEXexcGood2 7" xfId="379"/>
    <cellStyle name="SAPBEXexcGood2 8" xfId="380"/>
    <cellStyle name="SAPBEXexcGood2 9" xfId="381"/>
    <cellStyle name="SAPBEXexcGood3" xfId="382"/>
    <cellStyle name="SAPBEXexcGood3 10" xfId="383"/>
    <cellStyle name="SAPBEXexcGood3 2" xfId="384"/>
    <cellStyle name="SAPBEXexcGood3 3" xfId="385"/>
    <cellStyle name="SAPBEXexcGood3 4" xfId="386"/>
    <cellStyle name="SAPBEXexcGood3 5" xfId="387"/>
    <cellStyle name="SAPBEXexcGood3 6" xfId="388"/>
    <cellStyle name="SAPBEXexcGood3 7" xfId="389"/>
    <cellStyle name="SAPBEXexcGood3 8" xfId="390"/>
    <cellStyle name="SAPBEXexcGood3 9" xfId="391"/>
    <cellStyle name="SAPBEXfilterDrill" xfId="392"/>
    <cellStyle name="SAPBEXfilterDrill 10" xfId="393"/>
    <cellStyle name="SAPBEXfilterDrill 11" xfId="394"/>
    <cellStyle name="SAPBEXfilterDrill 12" xfId="395"/>
    <cellStyle name="SAPBEXfilterDrill 13" xfId="396"/>
    <cellStyle name="SAPBEXfilterDrill 14" xfId="397"/>
    <cellStyle name="SAPBEXfilterDrill 15" xfId="398"/>
    <cellStyle name="SAPBEXfilterDrill 16" xfId="399"/>
    <cellStyle name="SAPBEXfilterDrill 17" xfId="400"/>
    <cellStyle name="SAPBEXfilterDrill 18" xfId="401"/>
    <cellStyle name="SAPBEXfilterDrill 19" xfId="402"/>
    <cellStyle name="SAPBEXfilterDrill 2" xfId="403"/>
    <cellStyle name="SAPBEXfilterDrill 20" xfId="404"/>
    <cellStyle name="SAPBEXfilterDrill 21" xfId="405"/>
    <cellStyle name="SAPBEXfilterDrill 22" xfId="406"/>
    <cellStyle name="SAPBEXfilterDrill 23" xfId="407"/>
    <cellStyle name="SAPBEXfilterDrill 3" xfId="408"/>
    <cellStyle name="SAPBEXfilterDrill 4" xfId="409"/>
    <cellStyle name="SAPBEXfilterDrill 5" xfId="410"/>
    <cellStyle name="SAPBEXfilterDrill 6" xfId="411"/>
    <cellStyle name="SAPBEXfilterDrill 7" xfId="412"/>
    <cellStyle name="SAPBEXfilterDrill 8" xfId="413"/>
    <cellStyle name="SAPBEXfilterDrill 9" xfId="414"/>
    <cellStyle name="SAPBEXfilterItem" xfId="415"/>
    <cellStyle name="SAPBEXfilterText" xfId="416"/>
    <cellStyle name="SAPBEXformats" xfId="417"/>
    <cellStyle name="SAPBEXformats 10" xfId="418"/>
    <cellStyle name="SAPBEXformats 2" xfId="419"/>
    <cellStyle name="SAPBEXformats 3" xfId="420"/>
    <cellStyle name="SAPBEXformats 4" xfId="421"/>
    <cellStyle name="SAPBEXformats 5" xfId="422"/>
    <cellStyle name="SAPBEXformats 6" xfId="423"/>
    <cellStyle name="SAPBEXformats 7" xfId="424"/>
    <cellStyle name="SAPBEXformats 8" xfId="425"/>
    <cellStyle name="SAPBEXformats 9" xfId="426"/>
    <cellStyle name="SAPBEXheaderItem" xfId="427"/>
    <cellStyle name="SAPBEXheaderItem 2" xfId="428"/>
    <cellStyle name="SAPBEXheaderText" xfId="429"/>
    <cellStyle name="SAPBEXheaderText 2" xfId="430"/>
    <cellStyle name="SAPBEXHLevel0" xfId="431"/>
    <cellStyle name="SAPBEXHLevel0 10" xfId="432"/>
    <cellStyle name="SAPBEXHLevel0 2" xfId="433"/>
    <cellStyle name="SAPBEXHLevel0 3" xfId="434"/>
    <cellStyle name="SAPBEXHLevel0 4" xfId="435"/>
    <cellStyle name="SAPBEXHLevel0 5" xfId="436"/>
    <cellStyle name="SAPBEXHLevel0 6" xfId="437"/>
    <cellStyle name="SAPBEXHLevel0 7" xfId="438"/>
    <cellStyle name="SAPBEXHLevel0 8" xfId="439"/>
    <cellStyle name="SAPBEXHLevel0 9" xfId="440"/>
    <cellStyle name="SAPBEXHLevel0X" xfId="441"/>
    <cellStyle name="SAPBEXHLevel0X 10" xfId="442"/>
    <cellStyle name="SAPBEXHLevel0X 2" xfId="443"/>
    <cellStyle name="SAPBEXHLevel0X 3" xfId="444"/>
    <cellStyle name="SAPBEXHLevel0X 4" xfId="445"/>
    <cellStyle name="SAPBEXHLevel0X 5" xfId="446"/>
    <cellStyle name="SAPBEXHLevel0X 6" xfId="447"/>
    <cellStyle name="SAPBEXHLevel0X 7" xfId="448"/>
    <cellStyle name="SAPBEXHLevel0X 8" xfId="449"/>
    <cellStyle name="SAPBEXHLevel0X 9" xfId="450"/>
    <cellStyle name="SAPBEXHLevel1" xfId="451"/>
    <cellStyle name="SAPBEXHLevel1 10" xfId="452"/>
    <cellStyle name="SAPBEXHLevel1 2" xfId="453"/>
    <cellStyle name="SAPBEXHLevel1 3" xfId="454"/>
    <cellStyle name="SAPBEXHLevel1 4" xfId="455"/>
    <cellStyle name="SAPBEXHLevel1 5" xfId="456"/>
    <cellStyle name="SAPBEXHLevel1 6" xfId="457"/>
    <cellStyle name="SAPBEXHLevel1 7" xfId="458"/>
    <cellStyle name="SAPBEXHLevel1 8" xfId="459"/>
    <cellStyle name="SAPBEXHLevel1 9" xfId="460"/>
    <cellStyle name="SAPBEXHLevel1X" xfId="461"/>
    <cellStyle name="SAPBEXHLevel1X 10" xfId="462"/>
    <cellStyle name="SAPBEXHLevel1X 2" xfId="463"/>
    <cellStyle name="SAPBEXHLevel1X 3" xfId="464"/>
    <cellStyle name="SAPBEXHLevel1X 4" xfId="465"/>
    <cellStyle name="SAPBEXHLevel1X 5" xfId="466"/>
    <cellStyle name="SAPBEXHLevel1X 6" xfId="467"/>
    <cellStyle name="SAPBEXHLevel1X 7" xfId="468"/>
    <cellStyle name="SAPBEXHLevel1X 8" xfId="469"/>
    <cellStyle name="SAPBEXHLevel1X 9" xfId="470"/>
    <cellStyle name="SAPBEXHLevel2" xfId="471"/>
    <cellStyle name="SAPBEXHLevel2 10" xfId="472"/>
    <cellStyle name="SAPBEXHLevel2 2" xfId="473"/>
    <cellStyle name="SAPBEXHLevel2 3" xfId="474"/>
    <cellStyle name="SAPBEXHLevel2 4" xfId="475"/>
    <cellStyle name="SAPBEXHLevel2 5" xfId="476"/>
    <cellStyle name="SAPBEXHLevel2 6" xfId="477"/>
    <cellStyle name="SAPBEXHLevel2 7" xfId="478"/>
    <cellStyle name="SAPBEXHLevel2 8" xfId="479"/>
    <cellStyle name="SAPBEXHLevel2 9" xfId="480"/>
    <cellStyle name="SAPBEXHLevel2X" xfId="481"/>
    <cellStyle name="SAPBEXHLevel2X 10" xfId="482"/>
    <cellStyle name="SAPBEXHLevel2X 2" xfId="483"/>
    <cellStyle name="SAPBEXHLevel2X 3" xfId="484"/>
    <cellStyle name="SAPBEXHLevel2X 4" xfId="485"/>
    <cellStyle name="SAPBEXHLevel2X 5" xfId="486"/>
    <cellStyle name="SAPBEXHLevel2X 6" xfId="487"/>
    <cellStyle name="SAPBEXHLevel2X 7" xfId="488"/>
    <cellStyle name="SAPBEXHLevel2X 8" xfId="489"/>
    <cellStyle name="SAPBEXHLevel2X 9" xfId="490"/>
    <cellStyle name="SAPBEXHLevel3" xfId="491"/>
    <cellStyle name="SAPBEXHLevel3 10" xfId="492"/>
    <cellStyle name="SAPBEXHLevel3 2" xfId="493"/>
    <cellStyle name="SAPBEXHLevel3 3" xfId="494"/>
    <cellStyle name="SAPBEXHLevel3 4" xfId="495"/>
    <cellStyle name="SAPBEXHLevel3 5" xfId="496"/>
    <cellStyle name="SAPBEXHLevel3 6" xfId="497"/>
    <cellStyle name="SAPBEXHLevel3 7" xfId="498"/>
    <cellStyle name="SAPBEXHLevel3 8" xfId="499"/>
    <cellStyle name="SAPBEXHLevel3 9" xfId="500"/>
    <cellStyle name="SAPBEXHLevel3X" xfId="501"/>
    <cellStyle name="SAPBEXHLevel3X 10" xfId="502"/>
    <cellStyle name="SAPBEXHLevel3X 2" xfId="503"/>
    <cellStyle name="SAPBEXHLevel3X 3" xfId="504"/>
    <cellStyle name="SAPBEXHLevel3X 4" xfId="505"/>
    <cellStyle name="SAPBEXHLevel3X 5" xfId="506"/>
    <cellStyle name="SAPBEXHLevel3X 6" xfId="507"/>
    <cellStyle name="SAPBEXHLevel3X 7" xfId="508"/>
    <cellStyle name="SAPBEXHLevel3X 8" xfId="509"/>
    <cellStyle name="SAPBEXHLevel3X 9" xfId="510"/>
    <cellStyle name="SAPBEXresData" xfId="511"/>
    <cellStyle name="SAPBEXresData 10" xfId="512"/>
    <cellStyle name="SAPBEXresData 2" xfId="513"/>
    <cellStyle name="SAPBEXresData 3" xfId="514"/>
    <cellStyle name="SAPBEXresData 4" xfId="515"/>
    <cellStyle name="SAPBEXresData 5" xfId="516"/>
    <cellStyle name="SAPBEXresData 6" xfId="517"/>
    <cellStyle name="SAPBEXresData 7" xfId="518"/>
    <cellStyle name="SAPBEXresData 8" xfId="519"/>
    <cellStyle name="SAPBEXresData 9" xfId="520"/>
    <cellStyle name="SAPBEXresDataEmph" xfId="521"/>
    <cellStyle name="SAPBEXresDataEmph 10" xfId="522"/>
    <cellStyle name="SAPBEXresDataEmph 2" xfId="523"/>
    <cellStyle name="SAPBEXresDataEmph 3" xfId="524"/>
    <cellStyle name="SAPBEXresDataEmph 4" xfId="525"/>
    <cellStyle name="SAPBEXresDataEmph 5" xfId="526"/>
    <cellStyle name="SAPBEXresDataEmph 6" xfId="527"/>
    <cellStyle name="SAPBEXresDataEmph 7" xfId="528"/>
    <cellStyle name="SAPBEXresDataEmph 8" xfId="529"/>
    <cellStyle name="SAPBEXresDataEmph 9" xfId="530"/>
    <cellStyle name="SAPBEXresItem" xfId="531"/>
    <cellStyle name="SAPBEXresItem 10" xfId="532"/>
    <cellStyle name="SAPBEXresItem 2" xfId="533"/>
    <cellStyle name="SAPBEXresItem 3" xfId="534"/>
    <cellStyle name="SAPBEXresItem 4" xfId="535"/>
    <cellStyle name="SAPBEXresItem 5" xfId="536"/>
    <cellStyle name="SAPBEXresItem 6" xfId="537"/>
    <cellStyle name="SAPBEXresItem 7" xfId="538"/>
    <cellStyle name="SAPBEXresItem 8" xfId="539"/>
    <cellStyle name="SAPBEXresItem 9" xfId="540"/>
    <cellStyle name="SAPBEXresItemX" xfId="541"/>
    <cellStyle name="SAPBEXresItemX 10" xfId="542"/>
    <cellStyle name="SAPBEXresItemX 2" xfId="543"/>
    <cellStyle name="SAPBEXresItemX 3" xfId="544"/>
    <cellStyle name="SAPBEXresItemX 4" xfId="545"/>
    <cellStyle name="SAPBEXresItemX 5" xfId="546"/>
    <cellStyle name="SAPBEXresItemX 6" xfId="547"/>
    <cellStyle name="SAPBEXresItemX 7" xfId="548"/>
    <cellStyle name="SAPBEXresItemX 8" xfId="549"/>
    <cellStyle name="SAPBEXresItemX 9" xfId="550"/>
    <cellStyle name="SAPBEXstdData" xfId="551"/>
    <cellStyle name="SAPBEXstdData 10" xfId="552"/>
    <cellStyle name="SAPBEXstdData 2" xfId="553"/>
    <cellStyle name="SAPBEXstdData 3" xfId="554"/>
    <cellStyle name="SAPBEXstdData 4" xfId="555"/>
    <cellStyle name="SAPBEXstdData 5" xfId="556"/>
    <cellStyle name="SAPBEXstdData 6" xfId="557"/>
    <cellStyle name="SAPBEXstdData 7" xfId="558"/>
    <cellStyle name="SAPBEXstdData 8" xfId="559"/>
    <cellStyle name="SAPBEXstdData 9" xfId="560"/>
    <cellStyle name="SAPBEXstdDataEmph" xfId="561"/>
    <cellStyle name="SAPBEXstdDataEmph 10" xfId="562"/>
    <cellStyle name="SAPBEXstdDataEmph 2" xfId="563"/>
    <cellStyle name="SAPBEXstdDataEmph 3" xfId="564"/>
    <cellStyle name="SAPBEXstdDataEmph 4" xfId="565"/>
    <cellStyle name="SAPBEXstdDataEmph 5" xfId="566"/>
    <cellStyle name="SAPBEXstdDataEmph 6" xfId="567"/>
    <cellStyle name="SAPBEXstdDataEmph 7" xfId="568"/>
    <cellStyle name="SAPBEXstdDataEmph 8" xfId="569"/>
    <cellStyle name="SAPBEXstdDataEmph 9" xfId="570"/>
    <cellStyle name="SAPBEXstdItem" xfId="571"/>
    <cellStyle name="SAPBEXstdItem 10" xfId="572"/>
    <cellStyle name="SAPBEXstdItem 2" xfId="573"/>
    <cellStyle name="SAPBEXstdItem 3" xfId="574"/>
    <cellStyle name="SAPBEXstdItem 4" xfId="575"/>
    <cellStyle name="SAPBEXstdItem 5" xfId="576"/>
    <cellStyle name="SAPBEXstdItem 6" xfId="577"/>
    <cellStyle name="SAPBEXstdItem 7" xfId="578"/>
    <cellStyle name="SAPBEXstdItem 8" xfId="579"/>
    <cellStyle name="SAPBEXstdItem 9" xfId="580"/>
    <cellStyle name="SAPBEXstdItemX" xfId="581"/>
    <cellStyle name="SAPBEXstdItemX 10" xfId="582"/>
    <cellStyle name="SAPBEXstdItemX 2" xfId="583"/>
    <cellStyle name="SAPBEXstdItemX 3" xfId="584"/>
    <cellStyle name="SAPBEXstdItemX 4" xfId="585"/>
    <cellStyle name="SAPBEXstdItemX 5" xfId="586"/>
    <cellStyle name="SAPBEXstdItemX 6" xfId="587"/>
    <cellStyle name="SAPBEXstdItemX 7" xfId="588"/>
    <cellStyle name="SAPBEXstdItemX 8" xfId="589"/>
    <cellStyle name="SAPBEXstdItemX 9" xfId="590"/>
    <cellStyle name="SAPBEXtitle" xfId="591"/>
    <cellStyle name="SAPBEXundefined" xfId="592"/>
    <cellStyle name="SAPBEXundefined 10" xfId="593"/>
    <cellStyle name="SAPBEXundefined 2" xfId="594"/>
    <cellStyle name="SAPBEXundefined 3" xfId="595"/>
    <cellStyle name="SAPBEXundefined 4" xfId="596"/>
    <cellStyle name="SAPBEXundefined 5" xfId="597"/>
    <cellStyle name="SAPBEXundefined 6" xfId="598"/>
    <cellStyle name="SAPBEXundefined 7" xfId="599"/>
    <cellStyle name="SAPBEXundefined 8" xfId="600"/>
    <cellStyle name="SAPBEXundefined 9" xfId="601"/>
    <cellStyle name="Style 1" xfId="602"/>
    <cellStyle name="Tahoma" xfId="603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fi04p-d01\206693$\cf\Income%20Tax\Business%20Plan\2006\OCMT\Nuclear%20Depn%20Forecast%20201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585004/Local%20Settings/Temporary%20Internet%20Files/OLK78/D_Capital%20Proj_Tables_Nuclear_August%2028%202007_V5%20DZ-G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fi04p-d01\206693$\CF\CB\2002-6%20Business%20Plan\Utensil_2002_VTestJune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tacorpfp201\common$\CF\CB\Financial%20Forecasts\2002%20Reporting%20Base\OPGOperatingBud2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OPG/Liability%20Management/2010%20NWMD/Reports/NWMD%20Report/Number%20Inputs%20Backup/A2%20npmv1.29_2007_nwmd2010_V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2005%20NWMD/2005%20Model%20Scenarios/npmv1.27_200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_7_O%20N%20F%20A/Implementation/Pmt%20Cert/Final/Projected%20Seg%20Fund%20Balance%20Jul%2024%20ONF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L&amp;ILW%20Deep%20Repository%20(PMMM%20Study)/Cost%20Estimate/Final%20Est%20Report/L&amp;ILW%20WBS%20Rev%20Q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CF/CB/2002-6%20Business%20Plan/Utensil_2002_VTestJune1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PLACE/2007ONFA/2007%20ONFA%20Models/npmv1.29_200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uclear"/>
      <sheetName val="Nuc 9807"/>
      <sheetName val="Nuc Darl NOSS Maj"/>
      <sheetName val="Nuc Darl MFA"/>
      <sheetName val="Nuc Pick A 9820 &amp; NOSS"/>
      <sheetName val="Nuc Pick B 9820 &amp; NOSS"/>
      <sheetName val="Nuc Pick Com 9820 &amp; NOSS"/>
      <sheetName val="Nuc Pick A MFA"/>
      <sheetName val="Nuc Pick B MFA"/>
      <sheetName val="Nuc Pick Com MFA"/>
      <sheetName val="Nuc Pick Waste 9821"/>
      <sheetName val="Nuc Bruce A 9803 &amp; NOSS"/>
      <sheetName val="Nuc Bruce B 9804 &amp; NOSS"/>
      <sheetName val="Nuc Bruce Com 9805 &amp; NOSS"/>
      <sheetName val="Nuc ISDI MFA Divide by 5"/>
      <sheetName val="Nuc NOSS Maj Divide by 3"/>
      <sheetName val="Nuc NOSS Maj Divide by 5"/>
      <sheetName val="Nuc NOSS Maj OTHER Bruce Com W"/>
      <sheetName val="Nuc NOSS MFA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D1-2-1 Table 1"/>
      <sheetName val="D1-2-1 Table 2"/>
      <sheetName val="D1-2-1 Table 3a"/>
      <sheetName val="D1-2-1 Table 3b"/>
      <sheetName val="D1-2-1 Table 3c"/>
      <sheetName val="D1-2-2_Table 1a"/>
      <sheetName val="D1-2-2_Table 1b"/>
      <sheetName val="D1-2-2_Table 1c"/>
      <sheetName val="D1-2-2 Table 2"/>
      <sheetName val="D1-2-2_Table 3a"/>
      <sheetName val="D1-2-2_Table 3b"/>
      <sheetName val="D1-2-2_Table 3c"/>
      <sheetName val="D1-2-2_Table 4"/>
      <sheetName val="D1-2-2_Table 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1">
          <cell r="D21" t="str">
            <v>34000</v>
          </cell>
          <cell r="E21" t="str">
            <v>Regulatory</v>
          </cell>
          <cell r="F21">
            <v>38838</v>
          </cell>
          <cell r="G21">
            <v>40148</v>
          </cell>
        </row>
        <row r="22">
          <cell r="D22" t="str">
            <v>38188</v>
          </cell>
          <cell r="E22" t="str">
            <v>Sustaining</v>
          </cell>
          <cell r="F22">
            <v>38322</v>
          </cell>
          <cell r="G22">
            <v>40878</v>
          </cell>
        </row>
        <row r="23">
          <cell r="D23" t="str">
            <v>33631</v>
          </cell>
          <cell r="E23" t="str">
            <v>Regulatory</v>
          </cell>
          <cell r="F23">
            <v>37987</v>
          </cell>
          <cell r="G23">
            <v>40513</v>
          </cell>
        </row>
        <row r="24">
          <cell r="D24" t="str">
            <v>31555</v>
          </cell>
          <cell r="E24" t="str">
            <v>Sustaining</v>
          </cell>
          <cell r="F24">
            <v>39022</v>
          </cell>
          <cell r="G24">
            <v>40603</v>
          </cell>
        </row>
        <row r="25">
          <cell r="D25" t="str">
            <v>33977</v>
          </cell>
          <cell r="E25" t="str">
            <v>Sustaining</v>
          </cell>
          <cell r="F25">
            <v>37865</v>
          </cell>
          <cell r="G25">
            <v>40513</v>
          </cell>
        </row>
        <row r="26">
          <cell r="D26" t="str">
            <v>33973</v>
          </cell>
          <cell r="E26" t="str">
            <v>Sustaining</v>
          </cell>
          <cell r="F26">
            <v>39052</v>
          </cell>
          <cell r="G26">
            <v>40878</v>
          </cell>
        </row>
        <row r="27">
          <cell r="D27" t="str">
            <v>33815</v>
          </cell>
          <cell r="E27" t="str">
            <v>Sustaining</v>
          </cell>
          <cell r="F27">
            <v>38565</v>
          </cell>
          <cell r="G27">
            <v>39873</v>
          </cell>
        </row>
        <row r="28">
          <cell r="D28" t="str">
            <v>31717</v>
          </cell>
          <cell r="E28" t="str">
            <v>Sustaining</v>
          </cell>
          <cell r="F28">
            <v>37257</v>
          </cell>
          <cell r="G28">
            <v>40513</v>
          </cell>
        </row>
        <row r="29">
          <cell r="D29" t="str">
            <v>33955</v>
          </cell>
          <cell r="E29" t="str">
            <v>Sustaining</v>
          </cell>
          <cell r="F29">
            <v>39022</v>
          </cell>
          <cell r="G29">
            <v>40878</v>
          </cell>
        </row>
        <row r="30">
          <cell r="D30" t="str">
            <v>28452</v>
          </cell>
          <cell r="E30" t="str">
            <v>Sustaining</v>
          </cell>
          <cell r="F30">
            <v>38869</v>
          </cell>
          <cell r="G30">
            <v>40148</v>
          </cell>
        </row>
        <row r="31">
          <cell r="D31" t="str">
            <v>33925</v>
          </cell>
          <cell r="E31" t="str">
            <v>Sustaining</v>
          </cell>
          <cell r="F31">
            <v>36892</v>
          </cell>
          <cell r="G31">
            <v>39873</v>
          </cell>
        </row>
        <row r="34">
          <cell r="D34" t="str">
            <v>49251</v>
          </cell>
          <cell r="E34" t="str">
            <v>Sustaining</v>
          </cell>
          <cell r="F34">
            <v>39022</v>
          </cell>
          <cell r="G34">
            <v>40360</v>
          </cell>
        </row>
        <row r="35">
          <cell r="D35" t="str">
            <v>49253</v>
          </cell>
          <cell r="E35" t="str">
            <v>Regulatory</v>
          </cell>
          <cell r="F35">
            <v>38961</v>
          </cell>
          <cell r="G35">
            <v>40148</v>
          </cell>
        </row>
        <row r="36">
          <cell r="D36" t="str">
            <v>49266</v>
          </cell>
          <cell r="E36" t="str">
            <v>Sustaining</v>
          </cell>
          <cell r="F36">
            <v>39052</v>
          </cell>
          <cell r="G36">
            <v>40603</v>
          </cell>
        </row>
        <row r="39">
          <cell r="D39" t="str">
            <v>49104</v>
          </cell>
          <cell r="E39" t="str">
            <v>Regulatory</v>
          </cell>
          <cell r="F39">
            <v>38473</v>
          </cell>
          <cell r="G39">
            <v>39393</v>
          </cell>
        </row>
        <row r="40">
          <cell r="D40" t="str">
            <v>40543</v>
          </cell>
          <cell r="E40" t="str">
            <v>Regulatory</v>
          </cell>
          <cell r="F40">
            <v>38231</v>
          </cell>
          <cell r="G40">
            <v>39873</v>
          </cell>
        </row>
        <row r="41">
          <cell r="D41" t="str">
            <v>79147</v>
          </cell>
          <cell r="E41" t="str">
            <v>Regulatory</v>
          </cell>
          <cell r="F41">
            <v>36892</v>
          </cell>
          <cell r="G41">
            <v>39417</v>
          </cell>
        </row>
        <row r="42">
          <cell r="D42" t="str">
            <v>49110</v>
          </cell>
          <cell r="E42" t="str">
            <v>Sustaining</v>
          </cell>
          <cell r="F42">
            <v>38777</v>
          </cell>
          <cell r="G42">
            <v>40179</v>
          </cell>
        </row>
        <row r="43">
          <cell r="D43" t="str">
            <v>49109</v>
          </cell>
          <cell r="E43" t="str">
            <v>Sustaining</v>
          </cell>
          <cell r="F43">
            <v>38047</v>
          </cell>
          <cell r="G43">
            <v>39539</v>
          </cell>
        </row>
        <row r="46">
          <cell r="D46" t="str">
            <v>25902</v>
          </cell>
          <cell r="E46" t="str">
            <v>Regulatory</v>
          </cell>
          <cell r="F46">
            <v>38687</v>
          </cell>
          <cell r="G46">
            <v>40148</v>
          </cell>
        </row>
        <row r="47">
          <cell r="D47" t="str">
            <v>25609</v>
          </cell>
          <cell r="E47" t="str">
            <v>Regulatory</v>
          </cell>
          <cell r="F47">
            <v>38687</v>
          </cell>
          <cell r="G47">
            <v>40148</v>
          </cell>
        </row>
        <row r="48">
          <cell r="D48" t="str">
            <v>25901</v>
          </cell>
          <cell r="E48" t="str">
            <v>Regulatory</v>
          </cell>
          <cell r="F48">
            <v>38687</v>
          </cell>
          <cell r="G48">
            <v>40148</v>
          </cell>
        </row>
        <row r="49">
          <cell r="D49" t="str">
            <v>25905</v>
          </cell>
          <cell r="E49" t="str">
            <v>Regulatory</v>
          </cell>
          <cell r="F49">
            <v>38687</v>
          </cell>
          <cell r="G49">
            <v>39783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ettings"/>
      <sheetName val="Utensil Manual"/>
      <sheetName val="BP Information"/>
      <sheetName val="Dialog_opshelp"/>
      <sheetName val="Joke"/>
      <sheetName val="DialogGoto"/>
      <sheetName val="DialogOrgSetup"/>
      <sheetName val="DialogAbout"/>
      <sheetName val="DialogPrint"/>
      <sheetName val="DialogOrgSetupHelp"/>
    </sheetNames>
    <sheetDataSet>
      <sheetData sheetId="0" refreshError="1">
        <row r="16">
          <cell r="C16" t="str">
            <v xml:space="preserve">Consolidation Organization 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Old Method"/>
      <sheetName val="Margin"/>
      <sheetName val="Sheet3"/>
      <sheetName val="month_budget"/>
      <sheetName val="OPGOperatingBud2002"/>
      <sheetName val="CHECKLIST"/>
      <sheetName val="COVER PAGE"/>
      <sheetName val="E&amp;Y"/>
      <sheetName val="contents"/>
      <sheetName val="Sec A. 2007 seg income st"/>
      <sheetName val="Sec B &amp; C 2006 seg income st"/>
      <sheetName val="Sec 1.1 to 1.3 gen rev 1"/>
      <sheetName val="Sec 1.4 to 1.7 rev"/>
      <sheetName val="Sec 2 trading rev"/>
      <sheetName val="Sec 3. non gen rev"/>
      <sheetName val="Sec 4. fuel costs"/>
      <sheetName val="Sec 5. gross margin"/>
      <sheetName val="Sec 6.1 to 6.3 om&amp;a"/>
      <sheetName val="Sec 6.4 om&amp;a "/>
      <sheetName val="Sec 7 dep &amp; amort"/>
      <sheetName val="Sec 8 &amp; 9 seg fund earn &amp; dep "/>
      <sheetName val="Sec 10 to 12 tax exps &amp; net int"/>
      <sheetName val="Sec 13 to 18 assets"/>
      <sheetName val="Sec 19 to 30 assets &amp; liabs"/>
      <sheetName val="App A1 Trading FV List 1 "/>
      <sheetName val="App A2 Trading FV List 2"/>
      <sheetName val="App A3 Change in mark to market"/>
      <sheetName val="App B1 Provision Exp Breakdown"/>
      <sheetName val="App B2 Fixed Asset NBV by seg"/>
      <sheetName val="App C Fuel Hedge Ratio"/>
      <sheetName val="App D Y ov Y pension, OPEB 1"/>
      <sheetName val="App E Capital &amp; PARTS Expend"/>
      <sheetName val="F1 Nuclear PUEC (3)"/>
      <sheetName val="F2 Hydroelectric OM&amp;A (2)"/>
      <sheetName val="F3  Fossil OM&amp;A (2)"/>
      <sheetName val="F4 EFOR (2)"/>
      <sheetName val="F5 om&amp;a per mwh"/>
      <sheetName val="App G1 Outage stats"/>
      <sheetName val="App G2 Nuc produc indicators"/>
      <sheetName val="App I1 change in ST AR"/>
      <sheetName val="App I2 change in  LT AR "/>
      <sheetName val="App I3 change in AP &amp; accruals"/>
      <sheetName val="App I4 change in LT AP"/>
      <sheetName val="App J Bruce Power Deferred"/>
      <sheetName val="Appendix K Direct Cash Flow"/>
      <sheetName val="Appendix L1 Comprehensive Incom"/>
      <sheetName val="Appendix L2 AccCompIncome"/>
      <sheetName val="Sec A. 2007 seg income"/>
      <sheetName val="Sec. B 2006 seg income st"/>
      <sheetName val="Sec 6.1 to 6.3 om&amp;aN"/>
      <sheetName val="App E Capital &amp; PARTS Expen (2)"/>
      <sheetName val="Appendix M Impact RR Acctg"/>
      <sheetName val="Sec.A 2007 seg incomea"/>
      <sheetName val="Sec. B  2006 seg incomea"/>
      <sheetName val="Sec. C Net Income Recon.a"/>
      <sheetName val="Sec 1.1 to 1.3 gen rev"/>
      <sheetName val="Sec 2. Trading Rev"/>
      <sheetName val="Sec 3. non gen rev (2)"/>
      <sheetName val="Sec 4. fuel costs2"/>
      <sheetName val="Sec 5. gross margin (2)"/>
      <sheetName val="Sec 6.1 to 6.3 om&amp;aN $5M (2)"/>
      <sheetName val="Sec 6.4 Pension om&amp;a "/>
      <sheetName val="F1 Nuclear PUEC (4)"/>
      <sheetName val="F2 Hydroelectric OM&amp;A (3)"/>
      <sheetName val="F3  Fossil OM&amp;A (3)"/>
      <sheetName val="App G2 Nuc Produc Indicatorsa"/>
      <sheetName val="App I1 change in ST AR "/>
      <sheetName val="App I2 change in LT AR"/>
      <sheetName val="App J Bruce Power Deferred (2)"/>
      <sheetName val="App K Direct Cash Flow YoY"/>
      <sheetName val="App K1 Direct Cash Flow QoQ"/>
      <sheetName val="Appendix L1 Comprehensive I (2)"/>
      <sheetName val="Appendix M Impact RR Acctg (3)"/>
      <sheetName val="Sec.A 2008 seg incomea"/>
      <sheetName val="Sec. B  2007 seg incomea"/>
      <sheetName val="App A1 Trading FV List 1"/>
      <sheetName val="ARM"/>
      <sheetName val="settings"/>
      <sheetName val="Sheet2"/>
    </sheetNames>
    <sheetDataSet>
      <sheetData sheetId="0"/>
      <sheetData sheetId="1" refreshError="1">
        <row r="9">
          <cell r="C9" t="str">
            <v>Ancillary revenue</v>
          </cell>
          <cell r="E9">
            <v>8.5</v>
          </cell>
          <cell r="F9">
            <v>16.642333333333333</v>
          </cell>
          <cell r="G9">
            <v>24.9635</v>
          </cell>
          <cell r="H9">
            <v>33.284666666666666</v>
          </cell>
          <cell r="I9">
            <v>40.319773247669708</v>
          </cell>
          <cell r="J9">
            <v>47.35487982867275</v>
          </cell>
          <cell r="K9">
            <v>54.389986409675792</v>
          </cell>
          <cell r="L9">
            <v>61.425092990678834</v>
          </cell>
          <cell r="M9">
            <v>68.460199571681883</v>
          </cell>
          <cell r="N9">
            <v>75.495306152684932</v>
          </cell>
          <cell r="O9">
            <v>82.530412733687982</v>
          </cell>
        </row>
        <row r="10">
          <cell r="D10" t="str">
            <v>Gross Ontario sales</v>
          </cell>
          <cell r="E10">
            <v>529.86000000000013</v>
          </cell>
          <cell r="F10">
            <v>1002.5623333333334</v>
          </cell>
          <cell r="G10">
            <v>1491.9635000000001</v>
          </cell>
          <cell r="H10">
            <v>1903.8046666666667</v>
          </cell>
          <cell r="I10">
            <v>2238.5263132477753</v>
          </cell>
          <cell r="J10">
            <v>2633.5640300690734</v>
          </cell>
          <cell r="K10">
            <v>3116.5184393228155</v>
          </cell>
          <cell r="L10">
            <v>3551.0426767590507</v>
          </cell>
          <cell r="M10">
            <v>3904.1566527528653</v>
          </cell>
          <cell r="N10">
            <v>4256.9581562701087</v>
          </cell>
          <cell r="O10">
            <v>4628.0601249315514</v>
          </cell>
        </row>
        <row r="11">
          <cell r="C11" t="str">
            <v>Less:</v>
          </cell>
        </row>
        <row r="12">
          <cell r="D12" t="str">
            <v>Fuel costs</v>
          </cell>
          <cell r="E12">
            <v>131.94759125094589</v>
          </cell>
          <cell r="F12">
            <v>250.09615791761269</v>
          </cell>
          <cell r="G12">
            <v>361.20042458427918</v>
          </cell>
          <cell r="H12">
            <v>437.2137912509458</v>
          </cell>
          <cell r="I12">
            <v>514.19175791761268</v>
          </cell>
          <cell r="J12">
            <v>606.39352458427902</v>
          </cell>
          <cell r="K12">
            <v>710.29269125094572</v>
          </cell>
          <cell r="L12">
            <v>810.62035791761252</v>
          </cell>
          <cell r="M12">
            <v>899.09762458427929</v>
          </cell>
          <cell r="N12">
            <v>992.33029125094583</v>
          </cell>
          <cell r="O12">
            <v>1089.8831579176128</v>
          </cell>
        </row>
        <row r="13">
          <cell r="D13" t="str">
            <v>Power purchased</v>
          </cell>
          <cell r="E13">
            <v>80.445782999999992</v>
          </cell>
          <cell r="F13">
            <v>149.00723259999998</v>
          </cell>
          <cell r="G13">
            <v>222.23389179999998</v>
          </cell>
          <cell r="H13">
            <v>288.49007159999996</v>
          </cell>
          <cell r="I13">
            <v>293.30707159999997</v>
          </cell>
          <cell r="J13">
            <v>298.0030716</v>
          </cell>
          <cell r="K13">
            <v>302.82607159999998</v>
          </cell>
          <cell r="L13">
            <v>307.64907160000001</v>
          </cell>
          <cell r="M13">
            <v>312.35707159999998</v>
          </cell>
          <cell r="N13">
            <v>317.18607159999999</v>
          </cell>
          <cell r="O13">
            <v>321.90007159999999</v>
          </cell>
        </row>
        <row r="14">
          <cell r="D14" t="str">
            <v>Gross revenue charges (GRC)</v>
          </cell>
          <cell r="E14">
            <v>26.435583333333334</v>
          </cell>
          <cell r="F14">
            <v>51.934766666666661</v>
          </cell>
          <cell r="G14">
            <v>78.262149999999991</v>
          </cell>
          <cell r="H14">
            <v>104.63613333333333</v>
          </cell>
          <cell r="I14">
            <v>132.62761666666665</v>
          </cell>
          <cell r="J14">
            <v>158.4195</v>
          </cell>
          <cell r="K14">
            <v>183.94158333333331</v>
          </cell>
          <cell r="L14">
            <v>209.05476666666667</v>
          </cell>
          <cell r="M14">
            <v>233.76814999999999</v>
          </cell>
          <cell r="N14">
            <v>259.36083333333329</v>
          </cell>
          <cell r="O14">
            <v>285.38451666666663</v>
          </cell>
        </row>
        <row r="15">
          <cell r="C15" t="str">
            <v>Gross margin Ontario sales</v>
          </cell>
          <cell r="E15">
            <v>291.03104241572089</v>
          </cell>
          <cell r="F15">
            <v>551.52417614905414</v>
          </cell>
          <cell r="G15">
            <v>830.26703361572072</v>
          </cell>
          <cell r="H15">
            <v>1073.4646704823874</v>
          </cell>
          <cell r="I15">
            <v>1298.399867063496</v>
          </cell>
          <cell r="J15">
            <v>1570.7479338847943</v>
          </cell>
          <cell r="K15">
            <v>1919.4580931385367</v>
          </cell>
          <cell r="L15">
            <v>2223.7184805747715</v>
          </cell>
          <cell r="M15">
            <v>2458.9338065685861</v>
          </cell>
          <cell r="N15">
            <v>2688.0809600858297</v>
          </cell>
          <cell r="O15">
            <v>2930.8923787472718</v>
          </cell>
        </row>
        <row r="17">
          <cell r="B17" t="str">
            <v>Interconnected sales</v>
          </cell>
          <cell r="E17">
            <v>17.02778</v>
          </cell>
          <cell r="F17">
            <v>32.827780000000004</v>
          </cell>
          <cell r="G17">
            <v>46.727780000000003</v>
          </cell>
          <cell r="H17">
            <v>71.627780000000001</v>
          </cell>
          <cell r="I17">
            <v>71.627780000000001</v>
          </cell>
          <cell r="J17">
            <v>71.627780000000001</v>
          </cell>
          <cell r="K17">
            <v>71.627780000000001</v>
          </cell>
          <cell r="L17">
            <v>71.627780000000001</v>
          </cell>
          <cell r="M17">
            <v>71.627780000000001</v>
          </cell>
          <cell r="N17">
            <v>71.627780000000001</v>
          </cell>
          <cell r="O17">
            <v>71.627780000000001</v>
          </cell>
        </row>
        <row r="18">
          <cell r="C18" t="str">
            <v>Less:</v>
          </cell>
        </row>
        <row r="19">
          <cell r="D19" t="str">
            <v>Fuel costs</v>
          </cell>
          <cell r="E19">
            <v>8.6999999999999993</v>
          </cell>
          <cell r="F19">
            <v>24.5</v>
          </cell>
          <cell r="G19">
            <v>35.9</v>
          </cell>
          <cell r="H19">
            <v>52.1</v>
          </cell>
          <cell r="I19">
            <v>52.1</v>
          </cell>
          <cell r="J19">
            <v>52.1</v>
          </cell>
          <cell r="K19">
            <v>52.1</v>
          </cell>
          <cell r="L19">
            <v>52.1</v>
          </cell>
          <cell r="M19">
            <v>52.1</v>
          </cell>
          <cell r="N19">
            <v>52.1</v>
          </cell>
          <cell r="O19">
            <v>52.1</v>
          </cell>
        </row>
        <row r="20">
          <cell r="D20" t="str">
            <v>Power purchased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C21" t="str">
            <v>Gross margin interconnected sales</v>
          </cell>
          <cell r="E21">
            <v>8.3277800000000006</v>
          </cell>
          <cell r="F21">
            <v>8.3277800000000042</v>
          </cell>
          <cell r="G21">
            <v>10.827780000000004</v>
          </cell>
          <cell r="H21">
            <v>19.52778</v>
          </cell>
          <cell r="I21">
            <v>19.52778</v>
          </cell>
          <cell r="J21">
            <v>19.52778</v>
          </cell>
          <cell r="K21">
            <v>19.52778</v>
          </cell>
          <cell r="L21">
            <v>19.52778</v>
          </cell>
          <cell r="M21">
            <v>19.52778</v>
          </cell>
          <cell r="N21">
            <v>19.52778</v>
          </cell>
          <cell r="O21">
            <v>19.52778</v>
          </cell>
        </row>
        <row r="23">
          <cell r="B23" t="str">
            <v>Non-energy revenue</v>
          </cell>
          <cell r="E23">
            <v>24.697859324583334</v>
          </cell>
          <cell r="F23">
            <v>52.391590912196008</v>
          </cell>
          <cell r="G23">
            <v>90.410119478630008</v>
          </cell>
          <cell r="H23">
            <v>130.688855788968</v>
          </cell>
          <cell r="I23">
            <v>163.94674503607405</v>
          </cell>
          <cell r="J23">
            <v>196.07751908637999</v>
          </cell>
          <cell r="K23">
            <v>224.517638368078</v>
          </cell>
          <cell r="L23">
            <v>255.79709599038404</v>
          </cell>
          <cell r="M23">
            <v>284.41990082109004</v>
          </cell>
          <cell r="N23">
            <v>312.33798061819601</v>
          </cell>
          <cell r="O23">
            <v>342.82057551850198</v>
          </cell>
        </row>
        <row r="24">
          <cell r="C24" t="str">
            <v>Less:</v>
          </cell>
        </row>
        <row r="25">
          <cell r="D25" t="str">
            <v>Cost of goods sold (COGS)</v>
          </cell>
          <cell r="E25">
            <v>4.6270092860599377</v>
          </cell>
          <cell r="F25">
            <v>11.638302209230574</v>
          </cell>
          <cell r="G25">
            <v>22.927750678966156</v>
          </cell>
          <cell r="H25">
            <v>36.300908740545353</v>
          </cell>
          <cell r="I25">
            <v>44.515961400113525</v>
          </cell>
          <cell r="J25">
            <v>52.556447933791333</v>
          </cell>
          <cell r="K25">
            <v>57.348939920163211</v>
          </cell>
          <cell r="L25">
            <v>62.348025980977553</v>
          </cell>
          <cell r="M25">
            <v>67.677005299027115</v>
          </cell>
          <cell r="N25">
            <v>72.696328268938487</v>
          </cell>
          <cell r="O25">
            <v>79.113137554807693</v>
          </cell>
        </row>
        <row r="26">
          <cell r="C26" t="str">
            <v>Gross margin non-energy revenue</v>
          </cell>
          <cell r="E26">
            <v>20.070850038523396</v>
          </cell>
          <cell r="F26">
            <v>40.753288702965435</v>
          </cell>
          <cell r="G26">
            <v>67.482368799663845</v>
          </cell>
          <cell r="H26">
            <v>94.387947048422646</v>
          </cell>
          <cell r="I26">
            <v>119.43078363596052</v>
          </cell>
          <cell r="J26">
            <v>143.52107115258866</v>
          </cell>
          <cell r="K26">
            <v>167.16869844791478</v>
          </cell>
          <cell r="L26">
            <v>193.44907000940648</v>
          </cell>
          <cell r="M26">
            <v>216.74289552206292</v>
          </cell>
          <cell r="N26">
            <v>239.64165234925753</v>
          </cell>
          <cell r="O26">
            <v>263.7074379636943</v>
          </cell>
        </row>
        <row r="28">
          <cell r="E28">
            <v>319.42967245424433</v>
          </cell>
          <cell r="F28">
            <v>600.6052448520195</v>
          </cell>
          <cell r="G28">
            <v>908.57718241538453</v>
          </cell>
          <cell r="H28">
            <v>1187.3803975308099</v>
          </cell>
          <cell r="I28">
            <v>1437.3584306994564</v>
          </cell>
          <cell r="J28">
            <v>1733.796785037383</v>
          </cell>
          <cell r="K28">
            <v>2106.1545715864513</v>
          </cell>
          <cell r="L28">
            <v>2436.695330584178</v>
          </cell>
          <cell r="M28">
            <v>2695.204482090649</v>
          </cell>
          <cell r="N28">
            <v>2947.2503924350872</v>
          </cell>
          <cell r="O28">
            <v>3214.1275967109659</v>
          </cell>
        </row>
        <row r="30">
          <cell r="E30">
            <v>26.946000000000002</v>
          </cell>
          <cell r="F30">
            <v>51.350999999999999</v>
          </cell>
          <cell r="G30">
            <v>81.897000000000006</v>
          </cell>
          <cell r="H30">
            <v>106.55200000000001</v>
          </cell>
          <cell r="I30">
            <v>131.45099999999999</v>
          </cell>
          <cell r="J30">
            <v>162.33199999999999</v>
          </cell>
          <cell r="K30">
            <v>186.99100000000001</v>
          </cell>
          <cell r="L30">
            <v>211.458</v>
          </cell>
          <cell r="M30">
            <v>242.29900000000001</v>
          </cell>
          <cell r="N30">
            <v>266.80500000000001</v>
          </cell>
          <cell r="O30">
            <v>291.608</v>
          </cell>
        </row>
        <row r="31">
          <cell r="E31">
            <v>172.62295925223918</v>
          </cell>
          <cell r="F31">
            <v>332.71226612103629</v>
          </cell>
          <cell r="G31">
            <v>507.35808885460267</v>
          </cell>
          <cell r="H31">
            <v>691.42904689317493</v>
          </cell>
          <cell r="I31">
            <v>864.32937277263193</v>
          </cell>
          <cell r="J31">
            <v>1023.5374031681479</v>
          </cell>
          <cell r="K31">
            <v>1190.8597387207503</v>
          </cell>
          <cell r="L31">
            <v>1348.7545919924787</v>
          </cell>
          <cell r="M31">
            <v>1511.8899111978667</v>
          </cell>
          <cell r="N31">
            <v>1679.862905489917</v>
          </cell>
          <cell r="O31">
            <v>1827.0331474093182</v>
          </cell>
        </row>
        <row r="33">
          <cell r="E33">
            <v>119.86071320200512</v>
          </cell>
          <cell r="F33">
            <v>216.5419787309832</v>
          </cell>
          <cell r="G33">
            <v>319.32209356078181</v>
          </cell>
          <cell r="H33">
            <v>389.39935063763505</v>
          </cell>
          <cell r="I33">
            <v>441.5780579268245</v>
          </cell>
          <cell r="J33">
            <v>547.92738186923521</v>
          </cell>
          <cell r="K33">
            <v>728.303832865701</v>
          </cell>
          <cell r="L33">
            <v>876.48273859169922</v>
          </cell>
          <cell r="M33">
            <v>941.01557089278231</v>
          </cell>
          <cell r="N33">
            <v>1000.5824869451703</v>
          </cell>
          <cell r="O33">
            <v>1095.4864493016476</v>
          </cell>
        </row>
        <row r="36">
          <cell r="B36" t="str">
            <v>Municipal/proxy property tax</v>
          </cell>
          <cell r="E36">
            <v>5.2</v>
          </cell>
          <cell r="F36">
            <v>10.4</v>
          </cell>
          <cell r="G36">
            <v>15.600000000000001</v>
          </cell>
          <cell r="H36">
            <v>20.8</v>
          </cell>
          <cell r="I36">
            <v>26</v>
          </cell>
          <cell r="J36">
            <v>31.2</v>
          </cell>
          <cell r="K36">
            <v>36.4</v>
          </cell>
          <cell r="L36">
            <v>41.6</v>
          </cell>
          <cell r="M36">
            <v>46.800000000000004</v>
          </cell>
          <cell r="N36">
            <v>52.000000000000007</v>
          </cell>
          <cell r="O36">
            <v>57.20000000000001</v>
          </cell>
        </row>
        <row r="43">
          <cell r="E43">
            <v>32.418415457284837</v>
          </cell>
          <cell r="F43">
            <v>43.107284756694156</v>
          </cell>
          <cell r="G43">
            <v>54.995003356923974</v>
          </cell>
          <cell r="H43">
            <v>35.399534334888926</v>
          </cell>
          <cell r="I43">
            <v>-0.73340569397657873</v>
          </cell>
          <cell r="J43">
            <v>17.204270930379153</v>
          </cell>
          <cell r="K43">
            <v>107.29592283674583</v>
          </cell>
          <cell r="L43">
            <v>163.69002947264505</v>
          </cell>
          <cell r="M43">
            <v>136.83806268362923</v>
          </cell>
          <cell r="N43">
            <v>101.61838516824798</v>
          </cell>
          <cell r="O43">
            <v>101.53575395695611</v>
          </cell>
        </row>
        <row r="45">
          <cell r="B45" t="str">
            <v xml:space="preserve">Income tax </v>
          </cell>
        </row>
        <row r="46">
          <cell r="C46" t="str">
            <v>Current</v>
          </cell>
          <cell r="E46">
            <v>6.1981503237343736</v>
          </cell>
          <cell r="F46">
            <v>8.2417794701305702</v>
          </cell>
          <cell r="G46">
            <v>10.514619331398999</v>
          </cell>
          <cell r="H46">
            <v>6.7681171982924049</v>
          </cell>
          <cell r="I46">
            <v>-0.14022149680755211</v>
          </cell>
          <cell r="J46">
            <v>3.2893235505988074</v>
          </cell>
          <cell r="K46">
            <v>20.514150660516393</v>
          </cell>
          <cell r="L46">
            <v>31.296267718722689</v>
          </cell>
          <cell r="M46">
            <v>26.162379331563919</v>
          </cell>
          <cell r="N46">
            <v>19.428649366217122</v>
          </cell>
          <cell r="O46">
            <v>19.412850917656488</v>
          </cell>
        </row>
        <row r="47">
          <cell r="C47" t="str">
            <v>Future</v>
          </cell>
          <cell r="E47">
            <v>3.0294330233982607</v>
          </cell>
          <cell r="F47">
            <v>4.0282854713559528</v>
          </cell>
          <cell r="G47">
            <v>5.1391678754590613</v>
          </cell>
          <cell r="H47">
            <v>3.3080123384912312</v>
          </cell>
          <cell r="I47">
            <v>-6.8535225967736133E-2</v>
          </cell>
          <cell r="J47">
            <v>1.6077030837196415</v>
          </cell>
          <cell r="K47">
            <v>10.026579255420932</v>
          </cell>
          <cell r="L47">
            <v>15.296490401847604</v>
          </cell>
          <cell r="M47">
            <v>12.787230347449778</v>
          </cell>
          <cell r="N47">
            <v>9.4960252520274704</v>
          </cell>
          <cell r="O47">
            <v>9.4883035384051357</v>
          </cell>
        </row>
        <row r="48">
          <cell r="C48" t="str">
            <v>LCT</v>
          </cell>
          <cell r="E48">
            <v>2.4</v>
          </cell>
          <cell r="F48">
            <v>4.8</v>
          </cell>
          <cell r="G48">
            <v>7.1999999999999993</v>
          </cell>
          <cell r="H48">
            <v>9.6</v>
          </cell>
          <cell r="I48">
            <v>12</v>
          </cell>
          <cell r="J48">
            <v>14.4</v>
          </cell>
          <cell r="K48">
            <v>16.8</v>
          </cell>
          <cell r="L48">
            <v>19.2</v>
          </cell>
          <cell r="M48">
            <v>21.599999999999998</v>
          </cell>
          <cell r="N48">
            <v>23.999999999999996</v>
          </cell>
          <cell r="O48">
            <v>26.399999999999995</v>
          </cell>
        </row>
        <row r="49">
          <cell r="E49">
            <v>11.627583347132635</v>
          </cell>
          <cell r="F49">
            <v>17.070064941486525</v>
          </cell>
          <cell r="G49">
            <v>22.853787206858058</v>
          </cell>
          <cell r="H49">
            <v>19.676129536783634</v>
          </cell>
          <cell r="I49">
            <v>11.791243277224712</v>
          </cell>
          <cell r="J49">
            <v>19.297026634318449</v>
          </cell>
          <cell r="K49">
            <v>47.340729915937331</v>
          </cell>
          <cell r="L49">
            <v>65.792758120570298</v>
          </cell>
          <cell r="M49">
            <v>60.549609679013699</v>
          </cell>
          <cell r="N49">
            <v>52.924674618244595</v>
          </cell>
          <cell r="O49">
            <v>55.301154456061624</v>
          </cell>
        </row>
        <row r="52">
          <cell r="E52">
            <v>20.790832110152202</v>
          </cell>
          <cell r="F52">
            <v>26.037219815207632</v>
          </cell>
          <cell r="G52">
            <v>32.141216150065915</v>
          </cell>
          <cell r="H52">
            <v>15.723404798105292</v>
          </cell>
          <cell r="I52">
            <v>-12.524648971201291</v>
          </cell>
          <cell r="J52">
            <v>-2.0927557039392966</v>
          </cell>
          <cell r="K52">
            <v>59.9551929208085</v>
          </cell>
          <cell r="L52">
            <v>97.897271352074753</v>
          </cell>
          <cell r="M52">
            <v>76.288453004615533</v>
          </cell>
          <cell r="N52">
            <v>48.693710550003388</v>
          </cell>
          <cell r="O52">
            <v>46.23459950089449</v>
          </cell>
        </row>
        <row r="56">
          <cell r="B56" t="str">
            <v>Total Capital expenditures (incl MFA, excl. prov funded)</v>
          </cell>
          <cell r="E56">
            <v>43.46341685408678</v>
          </cell>
          <cell r="F56">
            <v>108.77382714945084</v>
          </cell>
          <cell r="G56">
            <v>170.19550766871046</v>
          </cell>
          <cell r="H56">
            <v>231.45917487826364</v>
          </cell>
          <cell r="I56">
            <v>289.86406044251032</v>
          </cell>
          <cell r="J56">
            <v>368.1189275905607</v>
          </cell>
          <cell r="K56">
            <v>430.64664433582084</v>
          </cell>
          <cell r="L56">
            <v>500.59631765088665</v>
          </cell>
          <cell r="M56">
            <v>577.8808347622163</v>
          </cell>
          <cell r="N56">
            <v>663.08351805191262</v>
          </cell>
          <cell r="O56">
            <v>741.39356637428682</v>
          </cell>
        </row>
        <row r="57">
          <cell r="B57" t="str">
            <v>PARTS</v>
          </cell>
          <cell r="E57">
            <v>14.959</v>
          </cell>
          <cell r="F57">
            <v>28.675999999999998</v>
          </cell>
          <cell r="G57">
            <v>45.891000000000005</v>
          </cell>
          <cell r="H57">
            <v>59.61</v>
          </cell>
          <cell r="I57">
            <v>73.326000000000008</v>
          </cell>
          <cell r="J57">
            <v>90.47</v>
          </cell>
          <cell r="K57">
            <v>104.181</v>
          </cell>
          <cell r="L57">
            <v>117.89</v>
          </cell>
          <cell r="M57">
            <v>135.02699999999999</v>
          </cell>
          <cell r="N57">
            <v>148.73999999999998</v>
          </cell>
          <cell r="O57">
            <v>162.553</v>
          </cell>
        </row>
        <row r="61">
          <cell r="B61" t="str">
            <v>Bruce Energy</v>
          </cell>
          <cell r="E61">
            <v>1663.9884999999997</v>
          </cell>
          <cell r="F61">
            <v>1547.4592</v>
          </cell>
          <cell r="G61">
            <v>1667.9384</v>
          </cell>
          <cell r="H61">
            <v>1611.4521</v>
          </cell>
        </row>
        <row r="62">
          <cell r="B62" t="str">
            <v>PPA Sales @ 4 cents</v>
          </cell>
          <cell r="E62">
            <v>66.559539999999984</v>
          </cell>
          <cell r="F62">
            <v>61.898368000000005</v>
          </cell>
          <cell r="G62">
            <v>66.717535999999996</v>
          </cell>
          <cell r="H62">
            <v>64.458083999999999</v>
          </cell>
        </row>
        <row r="63">
          <cell r="B63" t="str">
            <v>PPA Purchases @ 3.8 cents</v>
          </cell>
          <cell r="E63">
            <v>63.231562999999987</v>
          </cell>
          <cell r="F63">
            <v>58.8034496</v>
          </cell>
          <cell r="G63">
            <v>63.381659200000001</v>
          </cell>
          <cell r="H63">
            <v>61.235179799999997</v>
          </cell>
        </row>
        <row r="65">
          <cell r="B65" t="str">
            <v>Bruce Energy</v>
          </cell>
          <cell r="E65">
            <v>1663.9884999999997</v>
          </cell>
          <cell r="F65">
            <v>3211.4476999999997</v>
          </cell>
          <cell r="G65">
            <v>4879.3860999999997</v>
          </cell>
          <cell r="H65">
            <v>6490.8382000000001</v>
          </cell>
        </row>
        <row r="66">
          <cell r="B66" t="str">
            <v>PPA Sales @ 4 cents</v>
          </cell>
          <cell r="E66">
            <v>66.559539999999984</v>
          </cell>
          <cell r="F66">
            <v>128.45790799999997</v>
          </cell>
          <cell r="G66">
            <v>195.17544399999997</v>
          </cell>
          <cell r="H66">
            <v>259.63352799999996</v>
          </cell>
        </row>
        <row r="67">
          <cell r="B67" t="str">
            <v>PPA Purchases @ 3.8 cents</v>
          </cell>
          <cell r="E67">
            <v>63.231562999999987</v>
          </cell>
          <cell r="F67">
            <v>122.03501259999999</v>
          </cell>
          <cell r="G67">
            <v>185.41667179999999</v>
          </cell>
          <cell r="H67">
            <v>246.65185159999999</v>
          </cell>
          <cell r="I67">
            <v>246.65185159999999</v>
          </cell>
          <cell r="J67">
            <v>246.65185159999999</v>
          </cell>
          <cell r="K67">
            <v>246.65185159999999</v>
          </cell>
          <cell r="L67">
            <v>246.65185159999999</v>
          </cell>
          <cell r="M67">
            <v>246.65185159999999</v>
          </cell>
          <cell r="N67">
            <v>246.65185159999999</v>
          </cell>
          <cell r="O67">
            <v>246.65185159999999</v>
          </cell>
        </row>
        <row r="69">
          <cell r="B69" t="str">
            <v>Lakeview Energy</v>
          </cell>
          <cell r="H69">
            <v>206</v>
          </cell>
        </row>
        <row r="70">
          <cell r="B70" t="str">
            <v>Lennox Energy</v>
          </cell>
          <cell r="E70">
            <v>12.321818005920001</v>
          </cell>
          <cell r="F70">
            <v>11.826577803264001</v>
          </cell>
          <cell r="G70">
            <v>12.338604764928</v>
          </cell>
          <cell r="H70">
            <v>210</v>
          </cell>
          <cell r="I70">
            <v>14.3847744456</v>
          </cell>
          <cell r="J70">
            <v>14.084596348799998</v>
          </cell>
          <cell r="K70">
            <v>14.236500930191998</v>
          </cell>
          <cell r="L70">
            <v>17.103418720800001</v>
          </cell>
          <cell r="M70">
            <v>14.4801231792</v>
          </cell>
          <cell r="N70">
            <v>14.3847744456</v>
          </cell>
          <cell r="O70">
            <v>14.084596348799998</v>
          </cell>
        </row>
        <row r="71">
          <cell r="B71" t="str">
            <v>Amort &amp; L&amp;ILW</v>
          </cell>
          <cell r="E71">
            <v>2.6892714769226678</v>
          </cell>
          <cell r="F71">
            <v>2.6892714769226678</v>
          </cell>
          <cell r="G71">
            <v>2.6892714769226678</v>
          </cell>
          <cell r="H71">
            <v>416</v>
          </cell>
          <cell r="I71">
            <v>2.6892714769226678</v>
          </cell>
          <cell r="J71">
            <v>2.6892714769226678</v>
          </cell>
          <cell r="K71">
            <v>2.6892714769226678</v>
          </cell>
          <cell r="L71">
            <v>2.6892714769226678</v>
          </cell>
          <cell r="M71">
            <v>2.6892714769226678</v>
          </cell>
          <cell r="N71">
            <v>2.6892714769226678</v>
          </cell>
          <cell r="O71">
            <v>2.6892714769226678</v>
          </cell>
        </row>
        <row r="72">
          <cell r="B72" t="str">
            <v>PPA Sales @ 4 cents</v>
          </cell>
          <cell r="C72" t="str">
            <v>Total</v>
          </cell>
          <cell r="E72">
            <v>15.011089482842669</v>
          </cell>
          <cell r="F72">
            <v>14.51584928018667</v>
          </cell>
          <cell r="G72">
            <v>15.027876241850668</v>
          </cell>
          <cell r="H72">
            <v>16.64</v>
          </cell>
          <cell r="I72" t="str">
            <v>Was not included in BP but is included in Pool revenues</v>
          </cell>
          <cell r="J72">
            <v>16.773867825722665</v>
          </cell>
          <cell r="K72">
            <v>16.925772407114664</v>
          </cell>
          <cell r="L72">
            <v>19.792690197722667</v>
          </cell>
          <cell r="M72">
            <v>17.169394656122666</v>
          </cell>
          <cell r="N72">
            <v>17.074045922522668</v>
          </cell>
          <cell r="O72">
            <v>16.773867825722665</v>
          </cell>
        </row>
        <row r="73">
          <cell r="B73" t="str">
            <v>PPA Purchases @ 3.8 cents</v>
          </cell>
          <cell r="C73" t="str">
            <v>Cumulative</v>
          </cell>
          <cell r="E73">
            <v>15.011089482842669</v>
          </cell>
          <cell r="F73">
            <v>29.526938763029339</v>
          </cell>
          <cell r="G73">
            <v>44.554815004880005</v>
          </cell>
          <cell r="H73">
            <v>15.808</v>
          </cell>
          <cell r="I73">
            <v>76.416674913157337</v>
          </cell>
          <cell r="J73">
            <v>93.190542738879998</v>
          </cell>
          <cell r="K73">
            <v>110.11631514599466</v>
          </cell>
          <cell r="L73">
            <v>129.90900534371733</v>
          </cell>
          <cell r="M73">
            <v>147.07839999984</v>
          </cell>
          <cell r="N73">
            <v>164.15244592236266</v>
          </cell>
          <cell r="O73">
            <v>180.92631374808533</v>
          </cell>
        </row>
        <row r="74">
          <cell r="C74" t="str">
            <v>January estimate</v>
          </cell>
          <cell r="E74">
            <v>14.739000000000001</v>
          </cell>
        </row>
        <row r="76">
          <cell r="B76" t="str">
            <v>Fixed and Var</v>
          </cell>
          <cell r="E76">
            <v>12.321818005920001</v>
          </cell>
          <cell r="F76">
            <v>11.826577803264001</v>
          </cell>
          <cell r="G76">
            <v>12.338604764928</v>
          </cell>
          <cell r="H76">
            <v>12.098542508831999</v>
          </cell>
          <cell r="I76">
            <v>14.3847744456</v>
          </cell>
          <cell r="J76">
            <v>14.084596348799998</v>
          </cell>
          <cell r="K76">
            <v>14.236500930191998</v>
          </cell>
          <cell r="L76">
            <v>17.103418720800001</v>
          </cell>
          <cell r="M76">
            <v>14.4801231792</v>
          </cell>
          <cell r="N76">
            <v>14.3847744456</v>
          </cell>
          <cell r="O76">
            <v>14.084596348799998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InputRateForecast"/>
      <sheetName val="RateofReturn"/>
      <sheetName val="InputEscalationForecast"/>
      <sheetName val="EscalationIndices"/>
      <sheetName val="WeightedIndices"/>
      <sheetName val="InputCostWeightings"/>
      <sheetName val="InputOpeningBalances"/>
      <sheetName val="BalanceAllocation"/>
      <sheetName val="InputReferenceDatesDCM"/>
      <sheetName val="InputBaseCostsDCM"/>
      <sheetName val="ConstantCostsDCM"/>
      <sheetName val="ShiftedCostsDCM"/>
      <sheetName val="EscalationDCM"/>
      <sheetName val="AllocationDCM"/>
      <sheetName val="FixProvisionDCM"/>
      <sheetName val="InputBaseCostsUFS"/>
      <sheetName val="ConstantCostsUFS"/>
      <sheetName val="EscalationUFS"/>
      <sheetName val="AllocationUFS"/>
      <sheetName val="FixUFS PSL"/>
      <sheetName val="FixUFS Post Dism"/>
      <sheetName val="VarUFS PSL"/>
      <sheetName val="VarUFS Post Dism"/>
      <sheetName val="InputBaseCostsUFD"/>
      <sheetName val="FormattedCostsUFD"/>
      <sheetName val="ShiftedCostsUFD"/>
      <sheetName val="ConstantCostsUFD"/>
      <sheetName val="EscalationUFD"/>
      <sheetName val="AllocationUFD"/>
      <sheetName val="FixProvisionUFD"/>
      <sheetName val="VarProvisionUFD"/>
      <sheetName val="InputBaseCostsILW"/>
      <sheetName val="ShiftedCostsILW"/>
      <sheetName val="ConstantCostsOpsILW"/>
      <sheetName val="ConstantCostsDisposalILW"/>
      <sheetName val="EscalationILW"/>
      <sheetName val="AllocationILW"/>
      <sheetName val="FixProvisionOpsILW"/>
      <sheetName val="FixProvisionDisposalILW"/>
      <sheetName val="VarProvisionOpsILW"/>
      <sheetName val="VarProvisionDisposalILW"/>
      <sheetName val="InputBaseCostsLLW"/>
      <sheetName val="ConstantCostsOPSLLW"/>
      <sheetName val="ConstantCostsDisposalLLW"/>
      <sheetName val="ShiftedCostsLLW"/>
      <sheetName val="EscalationLLW"/>
      <sheetName val="AllocationLLW"/>
      <sheetName val="FixProvisionOpsLLW"/>
      <sheetName val="FixProvisionDisposalLLW"/>
      <sheetName val="VarProvisionOpsLLW"/>
      <sheetName val="VarProvisionDisposalLLW"/>
      <sheetName val="InputBundleForecast"/>
      <sheetName val="InputAccumBundles"/>
      <sheetName val="DetailedBundleSchedule"/>
      <sheetName val="Bundles"/>
      <sheetName val="InputAccumWaste"/>
      <sheetName val="InputWasteForecast"/>
      <sheetName val="ILWWaste"/>
      <sheetName val="DetailedILWSchedule"/>
      <sheetName val="LLWWaste"/>
      <sheetName val="DetailedLLWSchedule"/>
      <sheetName val="Checksheet"/>
      <sheetName val="Methods"/>
      <sheetName val="Results"/>
      <sheetName val="Ext Results"/>
      <sheetName val="FinalOutputs-NWMD2010"/>
      <sheetName val="2009-2013 BP"/>
      <sheetName val="CCL-2009"/>
      <sheetName val="CCL-2008"/>
      <sheetName val="NWMDExpenditure-NancyD"/>
    </sheetNames>
    <sheetDataSet>
      <sheetData sheetId="0">
        <row r="3">
          <cell r="C3" t="str">
            <v>07-FRP-final</v>
          </cell>
        </row>
        <row r="10">
          <cell r="I10">
            <v>2</v>
          </cell>
          <cell r="X10">
            <v>2035</v>
          </cell>
          <cell r="Z10">
            <v>98467.233333333337</v>
          </cell>
        </row>
        <row r="11">
          <cell r="D11">
            <v>2007</v>
          </cell>
          <cell r="I11">
            <v>2</v>
          </cell>
          <cell r="X11">
            <v>2015</v>
          </cell>
          <cell r="Z11">
            <v>3130.2521588888881</v>
          </cell>
        </row>
        <row r="12">
          <cell r="D12">
            <v>2001</v>
          </cell>
          <cell r="I12">
            <v>1</v>
          </cell>
          <cell r="X12">
            <v>2035</v>
          </cell>
          <cell r="Z12">
            <v>633.91499999999996</v>
          </cell>
        </row>
        <row r="13">
          <cell r="D13">
            <v>0.3</v>
          </cell>
          <cell r="I13">
            <v>2</v>
          </cell>
        </row>
        <row r="14">
          <cell r="D14">
            <v>5.1499999999999997E-2</v>
          </cell>
          <cell r="I14">
            <v>1</v>
          </cell>
        </row>
        <row r="15">
          <cell r="D15">
            <v>3.2500000000000001E-2</v>
          </cell>
          <cell r="I15">
            <v>6</v>
          </cell>
        </row>
        <row r="16">
          <cell r="D16">
            <v>1.9E-2</v>
          </cell>
          <cell r="I16" t="b">
            <v>0</v>
          </cell>
        </row>
        <row r="17">
          <cell r="I17" t="b">
            <v>0</v>
          </cell>
        </row>
        <row r="20">
          <cell r="C20">
            <v>1</v>
          </cell>
          <cell r="D20">
            <v>10</v>
          </cell>
        </row>
        <row r="21">
          <cell r="C21">
            <v>1</v>
          </cell>
          <cell r="D21">
            <v>10</v>
          </cell>
          <cell r="AO21" t="b">
            <v>1</v>
          </cell>
        </row>
        <row r="22">
          <cell r="C22">
            <v>1</v>
          </cell>
          <cell r="D22">
            <v>10</v>
          </cell>
        </row>
        <row r="29">
          <cell r="M29" t="e">
            <v>#NAME?</v>
          </cell>
        </row>
        <row r="30">
          <cell r="M30" t="e">
            <v>#NAME?</v>
          </cell>
        </row>
        <row r="31">
          <cell r="M31" t="e">
            <v>#NAME?</v>
          </cell>
        </row>
        <row r="32">
          <cell r="M32" t="e">
            <v>#NAME?</v>
          </cell>
        </row>
        <row r="33">
          <cell r="M33" t="e">
            <v>#NAME?</v>
          </cell>
        </row>
        <row r="34">
          <cell r="M34" t="e">
            <v>#NAME?</v>
          </cell>
        </row>
        <row r="35">
          <cell r="M35" t="e">
            <v>#NAME?</v>
          </cell>
        </row>
        <row r="38">
          <cell r="D38">
            <v>0.1</v>
          </cell>
        </row>
        <row r="40">
          <cell r="M40" t="e">
            <v>#NAME?</v>
          </cell>
        </row>
        <row r="42">
          <cell r="M42" t="e">
            <v>#NAME?</v>
          </cell>
        </row>
        <row r="43">
          <cell r="M43" t="e">
            <v>#NAME?</v>
          </cell>
        </row>
        <row r="44">
          <cell r="M44" t="e">
            <v>#NAME?</v>
          </cell>
        </row>
      </sheetData>
      <sheetData sheetId="1">
        <row r="2">
          <cell r="B2" t="str">
            <v>Rateset2</v>
          </cell>
        </row>
        <row r="5">
          <cell r="A5">
            <v>1999</v>
          </cell>
          <cell r="B5">
            <v>7.0000000000000007E-2</v>
          </cell>
        </row>
        <row r="6">
          <cell r="A6">
            <v>2000</v>
          </cell>
          <cell r="B6">
            <v>7.0000000000000007E-2</v>
          </cell>
        </row>
        <row r="7">
          <cell r="A7">
            <v>2001</v>
          </cell>
          <cell r="B7">
            <v>7.0000000000000007E-2</v>
          </cell>
        </row>
        <row r="8">
          <cell r="A8">
            <v>2002</v>
          </cell>
          <cell r="B8">
            <v>7.0000000000000007E-2</v>
          </cell>
        </row>
        <row r="9">
          <cell r="A9">
            <v>2003</v>
          </cell>
          <cell r="B9">
            <v>7.0000000000000007E-2</v>
          </cell>
        </row>
        <row r="10">
          <cell r="A10">
            <v>2004</v>
          </cell>
          <cell r="B10">
            <v>6.1639843667871903E-2</v>
          </cell>
        </row>
        <row r="11">
          <cell r="A11">
            <v>2005</v>
          </cell>
          <cell r="B11">
            <v>5.6372181095066483E-2</v>
          </cell>
        </row>
        <row r="12">
          <cell r="A12">
            <v>2006</v>
          </cell>
          <cell r="B12">
            <v>5.3703041519038382E-2</v>
          </cell>
        </row>
        <row r="13">
          <cell r="A13">
            <v>2007</v>
          </cell>
          <cell r="B13">
            <v>5.4898867890296972E-2</v>
          </cell>
        </row>
        <row r="14">
          <cell r="A14">
            <v>2008</v>
          </cell>
          <cell r="B14">
            <v>6.4692335260697287E-2</v>
          </cell>
        </row>
        <row r="15">
          <cell r="A15">
            <v>2009</v>
          </cell>
          <cell r="B15">
            <v>6.9307003374997289E-2</v>
          </cell>
        </row>
        <row r="16">
          <cell r="A16">
            <v>2010</v>
          </cell>
          <cell r="B16">
            <v>7.7850739760033316E-2</v>
          </cell>
        </row>
        <row r="17">
          <cell r="A17">
            <v>2011</v>
          </cell>
          <cell r="B17">
            <v>4.2964546625735241E-2</v>
          </cell>
        </row>
        <row r="18">
          <cell r="A18">
            <v>2012</v>
          </cell>
          <cell r="B18">
            <v>4.4006725235813067E-2</v>
          </cell>
        </row>
        <row r="19">
          <cell r="A19">
            <v>2013</v>
          </cell>
          <cell r="B19">
            <v>2.4282615956617522E-2</v>
          </cell>
        </row>
        <row r="20">
          <cell r="A20">
            <v>2014</v>
          </cell>
          <cell r="B20">
            <v>6.6079615951020965E-2</v>
          </cell>
        </row>
        <row r="21">
          <cell r="A21">
            <v>2015</v>
          </cell>
          <cell r="B21">
            <v>2.6006745062768462E-2</v>
          </cell>
        </row>
        <row r="22">
          <cell r="A22">
            <v>2016</v>
          </cell>
          <cell r="B22">
            <v>5.5100178858192524E-2</v>
          </cell>
        </row>
        <row r="23">
          <cell r="A23">
            <v>2017</v>
          </cell>
          <cell r="B23">
            <v>3.2582664604997265E-2</v>
          </cell>
        </row>
        <row r="24">
          <cell r="A24">
            <v>2018</v>
          </cell>
          <cell r="B24">
            <v>6.1209988050104587E-2</v>
          </cell>
        </row>
        <row r="25">
          <cell r="A25">
            <v>2019</v>
          </cell>
          <cell r="B25">
            <v>5.0949165458514474E-2</v>
          </cell>
        </row>
        <row r="26">
          <cell r="A26">
            <v>2020</v>
          </cell>
          <cell r="B26">
            <v>7.4862162907375018E-2</v>
          </cell>
        </row>
        <row r="27">
          <cell r="A27">
            <v>2021</v>
          </cell>
          <cell r="B27">
            <v>7.1987841326626945E-2</v>
          </cell>
        </row>
        <row r="28">
          <cell r="A28">
            <v>2022</v>
          </cell>
          <cell r="B28">
            <v>4.475688783451915E-2</v>
          </cell>
        </row>
        <row r="29">
          <cell r="A29">
            <v>2023</v>
          </cell>
          <cell r="B29">
            <v>7.4172061065037265E-2</v>
          </cell>
        </row>
        <row r="30">
          <cell r="A30">
            <v>2024</v>
          </cell>
          <cell r="B30">
            <v>6.4096314960916057E-2</v>
          </cell>
        </row>
        <row r="31">
          <cell r="A31">
            <v>2025</v>
          </cell>
          <cell r="B31">
            <v>2.852581801300403E-2</v>
          </cell>
        </row>
        <row r="32">
          <cell r="A32">
            <v>2026</v>
          </cell>
          <cell r="B32">
            <v>6.0051030320319117E-2</v>
          </cell>
        </row>
        <row r="33">
          <cell r="A33">
            <v>2027</v>
          </cell>
          <cell r="B33">
            <v>7.5332553567131977E-2</v>
          </cell>
        </row>
        <row r="34">
          <cell r="A34">
            <v>2028</v>
          </cell>
          <cell r="B34">
            <v>5.0109218679717744E-2</v>
          </cell>
        </row>
        <row r="35">
          <cell r="A35">
            <v>2029</v>
          </cell>
          <cell r="B35">
            <v>7.2594246919034044E-2</v>
          </cell>
        </row>
        <row r="36">
          <cell r="A36">
            <v>2030</v>
          </cell>
          <cell r="B36">
            <v>5.6754407612170328E-2</v>
          </cell>
        </row>
        <row r="37">
          <cell r="A37">
            <v>2031</v>
          </cell>
          <cell r="B37">
            <v>5.0540233903229821E-2</v>
          </cell>
        </row>
        <row r="38">
          <cell r="A38">
            <v>2032</v>
          </cell>
          <cell r="B38">
            <v>6.4783432523763618E-2</v>
          </cell>
        </row>
        <row r="39">
          <cell r="A39">
            <v>2033</v>
          </cell>
          <cell r="B39">
            <v>8.8993254937231536E-2</v>
          </cell>
        </row>
        <row r="40">
          <cell r="A40">
            <v>2034</v>
          </cell>
          <cell r="B40">
            <v>4.7563781751814534E-2</v>
          </cell>
        </row>
        <row r="41">
          <cell r="A41">
            <v>2035</v>
          </cell>
          <cell r="B41">
            <v>5.6262189079570819E-2</v>
          </cell>
        </row>
        <row r="42">
          <cell r="A42">
            <v>2036</v>
          </cell>
          <cell r="B42">
            <v>6.6495129974209699E-2</v>
          </cell>
        </row>
        <row r="43">
          <cell r="A43">
            <v>2037</v>
          </cell>
          <cell r="B43">
            <v>7.0310710359190121E-2</v>
          </cell>
        </row>
        <row r="44">
          <cell r="A44">
            <v>2038</v>
          </cell>
          <cell r="B44">
            <v>7.4030248103663321E-2</v>
          </cell>
        </row>
        <row r="45">
          <cell r="A45">
            <v>2039</v>
          </cell>
          <cell r="B45">
            <v>6.6769973588743592E-2</v>
          </cell>
        </row>
        <row r="46">
          <cell r="A46">
            <v>2040</v>
          </cell>
          <cell r="B46">
            <v>6.4230556378897741E-2</v>
          </cell>
        </row>
        <row r="47">
          <cell r="A47">
            <v>2041</v>
          </cell>
          <cell r="B47">
            <v>6.2767048663881719E-2</v>
          </cell>
        </row>
        <row r="48">
          <cell r="A48">
            <v>2042</v>
          </cell>
          <cell r="B48">
            <v>6.2596535460324954E-2</v>
          </cell>
        </row>
        <row r="49">
          <cell r="A49">
            <v>2043</v>
          </cell>
          <cell r="B49">
            <v>6.6319927188596917E-2</v>
          </cell>
        </row>
        <row r="50">
          <cell r="A50">
            <v>2044</v>
          </cell>
          <cell r="B50">
            <v>5.7818448201142021E-2</v>
          </cell>
        </row>
        <row r="51">
          <cell r="A51">
            <v>2045</v>
          </cell>
          <cell r="B51">
            <v>6.3160666602125271E-2</v>
          </cell>
        </row>
        <row r="52">
          <cell r="A52">
            <v>2046</v>
          </cell>
          <cell r="B52">
            <v>4.7926721296898907E-2</v>
          </cell>
        </row>
        <row r="53">
          <cell r="A53">
            <v>2047</v>
          </cell>
          <cell r="B53">
            <v>4.7202223501808478E-2</v>
          </cell>
        </row>
        <row r="54">
          <cell r="A54">
            <v>2048</v>
          </cell>
          <cell r="B54">
            <v>5.9344625785452083E-2</v>
          </cell>
        </row>
        <row r="55">
          <cell r="A55">
            <v>2049</v>
          </cell>
          <cell r="B55">
            <v>4.1737786065932599E-2</v>
          </cell>
        </row>
        <row r="56">
          <cell r="A56">
            <v>2050</v>
          </cell>
          <cell r="B56">
            <v>5.7912563849749861E-2</v>
          </cell>
        </row>
        <row r="57">
          <cell r="A57">
            <v>2051</v>
          </cell>
          <cell r="B57">
            <v>5.446674422011711E-2</v>
          </cell>
        </row>
        <row r="58">
          <cell r="A58">
            <v>2052</v>
          </cell>
          <cell r="B58">
            <v>6.836139604922209E-2</v>
          </cell>
        </row>
        <row r="59">
          <cell r="A59">
            <v>2053</v>
          </cell>
          <cell r="B59">
            <v>6.9013043318700507E-2</v>
          </cell>
        </row>
        <row r="60">
          <cell r="A60">
            <v>2054</v>
          </cell>
          <cell r="B60">
            <v>4.9106227922602559E-2</v>
          </cell>
        </row>
        <row r="61">
          <cell r="A61">
            <v>2055</v>
          </cell>
          <cell r="B61">
            <v>5.8180108769302026E-2</v>
          </cell>
        </row>
        <row r="62">
          <cell r="A62">
            <v>2056</v>
          </cell>
          <cell r="B62">
            <v>7.2554308732942441E-2</v>
          </cell>
        </row>
        <row r="63">
          <cell r="A63">
            <v>2057</v>
          </cell>
          <cell r="B63">
            <v>5.5990244479398828E-2</v>
          </cell>
        </row>
        <row r="64">
          <cell r="A64">
            <v>2058</v>
          </cell>
          <cell r="B64">
            <v>5.4994347780957471E-2</v>
          </cell>
        </row>
        <row r="65">
          <cell r="A65">
            <v>2059</v>
          </cell>
          <cell r="B65">
            <v>6.716207380770356E-2</v>
          </cell>
        </row>
        <row r="66">
          <cell r="A66">
            <v>2060</v>
          </cell>
          <cell r="B66">
            <v>5.7928644852945584E-2</v>
          </cell>
        </row>
        <row r="67">
          <cell r="A67">
            <v>2061</v>
          </cell>
          <cell r="B67">
            <v>5.7568280314735605E-2</v>
          </cell>
        </row>
        <row r="68">
          <cell r="A68">
            <v>2062</v>
          </cell>
          <cell r="B68">
            <v>9.213701432337984E-2</v>
          </cell>
        </row>
        <row r="69">
          <cell r="A69">
            <v>2063</v>
          </cell>
          <cell r="B69">
            <v>5.8915213546351881E-2</v>
          </cell>
        </row>
        <row r="70">
          <cell r="A70">
            <v>2064</v>
          </cell>
          <cell r="B70">
            <v>4.4626363976130963E-2</v>
          </cell>
        </row>
        <row r="71">
          <cell r="A71">
            <v>2065</v>
          </cell>
          <cell r="B71">
            <v>7.0659547052055127E-2</v>
          </cell>
        </row>
        <row r="72">
          <cell r="A72">
            <v>2066</v>
          </cell>
          <cell r="B72">
            <v>4.6020823990256761E-2</v>
          </cell>
        </row>
        <row r="73">
          <cell r="A73">
            <v>2067</v>
          </cell>
          <cell r="B73">
            <v>6.3749183570616874E-2</v>
          </cell>
        </row>
        <row r="74">
          <cell r="A74">
            <v>2068</v>
          </cell>
          <cell r="B74">
            <v>5.6976062839676163E-2</v>
          </cell>
        </row>
        <row r="75">
          <cell r="A75">
            <v>2069</v>
          </cell>
          <cell r="B75">
            <v>6.0130241624501653E-2</v>
          </cell>
        </row>
        <row r="76">
          <cell r="A76">
            <v>2070</v>
          </cell>
          <cell r="B76">
            <v>4.4321899256028703E-2</v>
          </cell>
        </row>
        <row r="77">
          <cell r="A77">
            <v>2071</v>
          </cell>
          <cell r="B77">
            <v>6.0878409019205722E-2</v>
          </cell>
        </row>
        <row r="78">
          <cell r="A78">
            <v>2072</v>
          </cell>
          <cell r="B78">
            <v>5.7263031155453066E-2</v>
          </cell>
        </row>
        <row r="79">
          <cell r="A79">
            <v>2073</v>
          </cell>
          <cell r="B79">
            <v>5.0730085237883034E-2</v>
          </cell>
        </row>
        <row r="80">
          <cell r="A80">
            <v>2074</v>
          </cell>
          <cell r="B80">
            <v>4.0759658620227131E-2</v>
          </cell>
        </row>
        <row r="81">
          <cell r="A81">
            <v>2075</v>
          </cell>
          <cell r="B81">
            <v>5.6811842202587289E-2</v>
          </cell>
        </row>
        <row r="82">
          <cell r="A82">
            <v>2076</v>
          </cell>
          <cell r="B82">
            <v>6.1146141522040127E-2</v>
          </cell>
        </row>
        <row r="83">
          <cell r="A83">
            <v>2077</v>
          </cell>
          <cell r="B83">
            <v>7.3705558495130385E-2</v>
          </cell>
        </row>
        <row r="84">
          <cell r="A84">
            <v>2078</v>
          </cell>
          <cell r="B84">
            <v>5.6054824287566592E-2</v>
          </cell>
        </row>
        <row r="85">
          <cell r="A85">
            <v>2079</v>
          </cell>
          <cell r="B85">
            <v>5.1027336528131857E-2</v>
          </cell>
        </row>
        <row r="86">
          <cell r="A86">
            <v>2080</v>
          </cell>
          <cell r="B86">
            <v>6.2046711807051909E-2</v>
          </cell>
        </row>
        <row r="87">
          <cell r="A87">
            <v>2081</v>
          </cell>
          <cell r="B87">
            <v>6.8705816008441611E-2</v>
          </cell>
        </row>
        <row r="88">
          <cell r="A88">
            <v>2082</v>
          </cell>
          <cell r="B88">
            <v>6.2901511771196961E-2</v>
          </cell>
        </row>
        <row r="89">
          <cell r="A89">
            <v>2083</v>
          </cell>
          <cell r="B89">
            <v>5.6104380380129444E-2</v>
          </cell>
        </row>
        <row r="90">
          <cell r="A90">
            <v>2084</v>
          </cell>
          <cell r="B90">
            <v>8.8579207474249411E-2</v>
          </cell>
        </row>
        <row r="91">
          <cell r="A91">
            <v>2085</v>
          </cell>
          <cell r="B91">
            <v>4.3597554938169199E-2</v>
          </cell>
        </row>
        <row r="92">
          <cell r="A92">
            <v>2086</v>
          </cell>
          <cell r="B92">
            <v>6.6466293307821611E-2</v>
          </cell>
        </row>
        <row r="93">
          <cell r="A93">
            <v>2087</v>
          </cell>
          <cell r="B93">
            <v>2.4107174428645524E-2</v>
          </cell>
        </row>
        <row r="94">
          <cell r="A94">
            <v>2088</v>
          </cell>
          <cell r="B94">
            <v>7.1758989722293332E-2</v>
          </cell>
        </row>
        <row r="95">
          <cell r="A95">
            <v>2089</v>
          </cell>
          <cell r="B95">
            <v>5.4167463619814955E-2</v>
          </cell>
        </row>
        <row r="96">
          <cell r="A96">
            <v>2090</v>
          </cell>
          <cell r="B96">
            <v>7.3316135601198762E-2</v>
          </cell>
        </row>
        <row r="97">
          <cell r="A97">
            <v>2091</v>
          </cell>
          <cell r="B97">
            <v>6.1330791683867576E-2</v>
          </cell>
        </row>
        <row r="98">
          <cell r="A98">
            <v>2092</v>
          </cell>
          <cell r="B98">
            <v>6.5562994538704511E-2</v>
          </cell>
        </row>
        <row r="99">
          <cell r="A99">
            <v>2093</v>
          </cell>
          <cell r="B99">
            <v>4.3555195222434125E-2</v>
          </cell>
        </row>
        <row r="100">
          <cell r="A100">
            <v>2094</v>
          </cell>
          <cell r="B100">
            <v>5.6370390527372367E-2</v>
          </cell>
        </row>
        <row r="101">
          <cell r="A101">
            <v>2095</v>
          </cell>
          <cell r="B101">
            <v>6.9480841918557412E-2</v>
          </cell>
        </row>
        <row r="102">
          <cell r="A102">
            <v>2096</v>
          </cell>
          <cell r="B102">
            <v>6.8132970770529933E-2</v>
          </cell>
        </row>
        <row r="103">
          <cell r="A103">
            <v>2097</v>
          </cell>
          <cell r="B103">
            <v>9.4986097426153715E-2</v>
          </cell>
        </row>
        <row r="104">
          <cell r="A104">
            <v>2098</v>
          </cell>
          <cell r="B104">
            <v>5.9212874109216503E-2</v>
          </cell>
        </row>
        <row r="105">
          <cell r="A105">
            <v>2099</v>
          </cell>
          <cell r="B105">
            <v>5.8209985670255267E-2</v>
          </cell>
        </row>
        <row r="106">
          <cell r="A106">
            <v>2100</v>
          </cell>
          <cell r="B106">
            <v>3.55766984258662E-2</v>
          </cell>
        </row>
      </sheetData>
      <sheetData sheetId="2"/>
      <sheetData sheetId="3">
        <row r="2">
          <cell r="B2" t="str">
            <v>UT LT0 Feb06</v>
          </cell>
        </row>
        <row r="6">
          <cell r="A6">
            <v>2003</v>
          </cell>
          <cell r="B6">
            <v>3.5999999999999997E-2</v>
          </cell>
          <cell r="C6">
            <v>3.5999999999999997E-2</v>
          </cell>
          <cell r="G6">
            <v>1.9E-2</v>
          </cell>
          <cell r="H6">
            <v>1.7999999999999999E-2</v>
          </cell>
        </row>
        <row r="7">
          <cell r="A7">
            <v>2004</v>
          </cell>
          <cell r="B7">
            <v>3.5999999999999997E-2</v>
          </cell>
          <cell r="C7">
            <v>3.5999999999999997E-2</v>
          </cell>
          <cell r="G7">
            <v>1.9E-2</v>
          </cell>
          <cell r="H7">
            <v>1.7999999999999999E-2</v>
          </cell>
        </row>
        <row r="8">
          <cell r="A8">
            <v>2005</v>
          </cell>
          <cell r="B8">
            <v>3.5999999999999997E-2</v>
          </cell>
          <cell r="C8">
            <v>3.5999999999999997E-2</v>
          </cell>
          <cell r="G8">
            <v>1.9E-2</v>
          </cell>
          <cell r="H8">
            <v>1.7999999999999999E-2</v>
          </cell>
        </row>
        <row r="9">
          <cell r="A9">
            <v>2006</v>
          </cell>
          <cell r="B9">
            <v>3.5999999999999997E-2</v>
          </cell>
          <cell r="C9">
            <v>3.5999999999999997E-2</v>
          </cell>
          <cell r="G9">
            <v>1.9E-2</v>
          </cell>
          <cell r="H9">
            <v>1.7999999999999999E-2</v>
          </cell>
        </row>
        <row r="10">
          <cell r="A10">
            <v>2007</v>
          </cell>
          <cell r="B10">
            <v>3.5999999999999997E-2</v>
          </cell>
          <cell r="C10">
            <v>3.5999999999999997E-2</v>
          </cell>
          <cell r="G10">
            <v>1.9E-2</v>
          </cell>
          <cell r="H10">
            <v>1.7999999999999999E-2</v>
          </cell>
        </row>
        <row r="11">
          <cell r="A11">
            <v>2008</v>
          </cell>
          <cell r="B11">
            <v>3.5999999999999997E-2</v>
          </cell>
          <cell r="C11">
            <v>3.5999999999999997E-2</v>
          </cell>
          <cell r="G11">
            <v>1.9E-2</v>
          </cell>
          <cell r="H11">
            <v>1.7999999999999999E-2</v>
          </cell>
        </row>
        <row r="12">
          <cell r="A12">
            <v>2009</v>
          </cell>
          <cell r="B12">
            <v>3.5999999999999997E-2</v>
          </cell>
          <cell r="C12">
            <v>3.5999999999999997E-2</v>
          </cell>
          <cell r="G12">
            <v>1.9E-2</v>
          </cell>
          <cell r="H12">
            <v>1.7999999999999999E-2</v>
          </cell>
        </row>
        <row r="13">
          <cell r="A13">
            <v>2010</v>
          </cell>
          <cell r="B13">
            <v>3.5999999999999997E-2</v>
          </cell>
          <cell r="C13">
            <v>3.5999999999999997E-2</v>
          </cell>
          <cell r="G13">
            <v>1.9E-2</v>
          </cell>
          <cell r="H13">
            <v>1.7999999999999999E-2</v>
          </cell>
        </row>
        <row r="14">
          <cell r="A14">
            <v>2011</v>
          </cell>
          <cell r="B14">
            <v>3.5999999999999997E-2</v>
          </cell>
          <cell r="C14">
            <v>3.5999999999999997E-2</v>
          </cell>
          <cell r="G14">
            <v>1.9E-2</v>
          </cell>
          <cell r="H14">
            <v>1.7999999999999999E-2</v>
          </cell>
        </row>
        <row r="15">
          <cell r="A15">
            <v>2012</v>
          </cell>
          <cell r="B15">
            <v>3.5999999999999997E-2</v>
          </cell>
          <cell r="C15">
            <v>3.5999999999999997E-2</v>
          </cell>
          <cell r="G15">
            <v>1.9E-2</v>
          </cell>
          <cell r="H15">
            <v>1.7999999999999999E-2</v>
          </cell>
        </row>
        <row r="16">
          <cell r="A16">
            <v>2013</v>
          </cell>
          <cell r="B16">
            <v>3.5999999999999997E-2</v>
          </cell>
          <cell r="C16">
            <v>3.5999999999999997E-2</v>
          </cell>
          <cell r="G16">
            <v>1.9E-2</v>
          </cell>
          <cell r="H16">
            <v>1.7999999999999999E-2</v>
          </cell>
        </row>
        <row r="17">
          <cell r="A17">
            <v>2014</v>
          </cell>
          <cell r="B17">
            <v>3.5999999999999997E-2</v>
          </cell>
          <cell r="C17">
            <v>3.5999999999999997E-2</v>
          </cell>
          <cell r="G17">
            <v>1.9E-2</v>
          </cell>
          <cell r="H17">
            <v>1.7999999999999999E-2</v>
          </cell>
        </row>
        <row r="18">
          <cell r="A18">
            <v>2015</v>
          </cell>
          <cell r="B18">
            <v>3.5999999999999997E-2</v>
          </cell>
          <cell r="C18">
            <v>3.5999999999999997E-2</v>
          </cell>
          <cell r="G18">
            <v>1.9E-2</v>
          </cell>
          <cell r="H18">
            <v>1.7999999999999999E-2</v>
          </cell>
        </row>
        <row r="19">
          <cell r="A19">
            <v>2016</v>
          </cell>
          <cell r="B19">
            <v>3.5999999999999997E-2</v>
          </cell>
          <cell r="C19">
            <v>3.5999999999999997E-2</v>
          </cell>
          <cell r="G19">
            <v>1.9E-2</v>
          </cell>
          <cell r="H19">
            <v>1.7999999999999999E-2</v>
          </cell>
        </row>
        <row r="20">
          <cell r="A20">
            <v>2017</v>
          </cell>
          <cell r="B20">
            <v>3.5999999999999997E-2</v>
          </cell>
          <cell r="C20">
            <v>3.5999999999999997E-2</v>
          </cell>
          <cell r="G20">
            <v>1.9E-2</v>
          </cell>
          <cell r="H20">
            <v>1.7999999999999999E-2</v>
          </cell>
        </row>
        <row r="21">
          <cell r="A21">
            <v>2018</v>
          </cell>
          <cell r="B21">
            <v>3.5999999999999997E-2</v>
          </cell>
          <cell r="C21">
            <v>3.5999999999999997E-2</v>
          </cell>
          <cell r="G21">
            <v>1.9E-2</v>
          </cell>
          <cell r="H21">
            <v>1.7999999999999999E-2</v>
          </cell>
        </row>
        <row r="22">
          <cell r="A22">
            <v>2019</v>
          </cell>
          <cell r="B22">
            <v>3.5999999999999997E-2</v>
          </cell>
          <cell r="C22">
            <v>3.5999999999999997E-2</v>
          </cell>
          <cell r="G22">
            <v>1.9E-2</v>
          </cell>
          <cell r="H22">
            <v>1.7999999999999999E-2</v>
          </cell>
        </row>
        <row r="23">
          <cell r="A23">
            <v>2020</v>
          </cell>
          <cell r="B23">
            <v>3.5999999999999997E-2</v>
          </cell>
          <cell r="C23">
            <v>3.5999999999999997E-2</v>
          </cell>
          <cell r="G23">
            <v>1.9E-2</v>
          </cell>
          <cell r="H23">
            <v>1.7999999999999999E-2</v>
          </cell>
        </row>
        <row r="24">
          <cell r="A24">
            <v>2021</v>
          </cell>
          <cell r="B24">
            <v>3.5999999999999997E-2</v>
          </cell>
          <cell r="C24">
            <v>3.5999999999999997E-2</v>
          </cell>
          <cell r="G24">
            <v>1.9E-2</v>
          </cell>
          <cell r="H24">
            <v>1.7999999999999999E-2</v>
          </cell>
        </row>
        <row r="25">
          <cell r="A25">
            <v>2022</v>
          </cell>
          <cell r="B25">
            <v>3.5999999999999997E-2</v>
          </cell>
          <cell r="C25">
            <v>3.5999999999999997E-2</v>
          </cell>
          <cell r="G25">
            <v>1.9E-2</v>
          </cell>
          <cell r="H25">
            <v>1.7999999999999999E-2</v>
          </cell>
        </row>
        <row r="26">
          <cell r="A26">
            <v>2023</v>
          </cell>
          <cell r="B26">
            <v>3.5999999999999997E-2</v>
          </cell>
          <cell r="C26">
            <v>3.5999999999999997E-2</v>
          </cell>
          <cell r="G26">
            <v>1.9E-2</v>
          </cell>
          <cell r="H26">
            <v>1.7999999999999999E-2</v>
          </cell>
        </row>
        <row r="27">
          <cell r="A27">
            <v>2024</v>
          </cell>
          <cell r="B27">
            <v>3.5999999999999997E-2</v>
          </cell>
          <cell r="C27">
            <v>3.5999999999999997E-2</v>
          </cell>
          <cell r="G27">
            <v>1.9E-2</v>
          </cell>
          <cell r="H27">
            <v>1.7999999999999999E-2</v>
          </cell>
        </row>
        <row r="28">
          <cell r="A28">
            <v>2025</v>
          </cell>
          <cell r="B28">
            <v>3.5999999999999997E-2</v>
          </cell>
          <cell r="C28">
            <v>3.5999999999999997E-2</v>
          </cell>
          <cell r="G28">
            <v>1.9E-2</v>
          </cell>
          <cell r="H28">
            <v>1.7999999999999999E-2</v>
          </cell>
        </row>
        <row r="29">
          <cell r="A29">
            <v>2026</v>
          </cell>
          <cell r="B29">
            <v>3.5999999999999997E-2</v>
          </cell>
          <cell r="C29">
            <v>3.5999999999999997E-2</v>
          </cell>
          <cell r="G29">
            <v>1.9E-2</v>
          </cell>
          <cell r="H29">
            <v>1.7999999999999999E-2</v>
          </cell>
        </row>
        <row r="30">
          <cell r="A30">
            <v>2027</v>
          </cell>
          <cell r="B30">
            <v>3.5999999999999997E-2</v>
          </cell>
          <cell r="C30">
            <v>3.5999999999999997E-2</v>
          </cell>
          <cell r="G30">
            <v>1.9E-2</v>
          </cell>
          <cell r="H30">
            <v>1.7999999999999999E-2</v>
          </cell>
        </row>
        <row r="31">
          <cell r="A31">
            <v>2028</v>
          </cell>
          <cell r="B31">
            <v>3.5999999999999997E-2</v>
          </cell>
          <cell r="C31">
            <v>3.5999999999999997E-2</v>
          </cell>
          <cell r="G31">
            <v>1.9E-2</v>
          </cell>
          <cell r="H31">
            <v>1.7999999999999999E-2</v>
          </cell>
        </row>
        <row r="32">
          <cell r="A32">
            <v>2029</v>
          </cell>
          <cell r="B32">
            <v>3.5999999999999997E-2</v>
          </cell>
          <cell r="C32">
            <v>3.5999999999999997E-2</v>
          </cell>
          <cell r="G32">
            <v>1.9E-2</v>
          </cell>
          <cell r="H32">
            <v>1.7999999999999999E-2</v>
          </cell>
        </row>
        <row r="33">
          <cell r="A33">
            <v>2030</v>
          </cell>
          <cell r="B33">
            <v>3.5999999999999997E-2</v>
          </cell>
          <cell r="C33">
            <v>3.5999999999999997E-2</v>
          </cell>
          <cell r="G33">
            <v>1.9E-2</v>
          </cell>
          <cell r="H33">
            <v>1.7999999999999999E-2</v>
          </cell>
        </row>
        <row r="34">
          <cell r="A34">
            <v>2031</v>
          </cell>
          <cell r="B34">
            <v>3.5999999999999997E-2</v>
          </cell>
          <cell r="C34">
            <v>3.5999999999999997E-2</v>
          </cell>
          <cell r="G34">
            <v>1.9E-2</v>
          </cell>
          <cell r="H34">
            <v>1.7999999999999999E-2</v>
          </cell>
        </row>
        <row r="35">
          <cell r="A35">
            <v>2032</v>
          </cell>
          <cell r="B35">
            <v>3.5999999999999997E-2</v>
          </cell>
          <cell r="C35">
            <v>3.5999999999999997E-2</v>
          </cell>
          <cell r="G35">
            <v>1.9E-2</v>
          </cell>
          <cell r="H35">
            <v>1.7999999999999999E-2</v>
          </cell>
        </row>
        <row r="36">
          <cell r="A36">
            <v>2033</v>
          </cell>
          <cell r="B36">
            <v>3.5999999999999997E-2</v>
          </cell>
          <cell r="C36">
            <v>3.5999999999999997E-2</v>
          </cell>
          <cell r="G36">
            <v>1.9E-2</v>
          </cell>
          <cell r="H36">
            <v>1.7999999999999999E-2</v>
          </cell>
        </row>
        <row r="37">
          <cell r="A37">
            <v>2034</v>
          </cell>
          <cell r="B37">
            <v>3.5999999999999997E-2</v>
          </cell>
          <cell r="C37">
            <v>3.5999999999999997E-2</v>
          </cell>
          <cell r="G37">
            <v>1.9E-2</v>
          </cell>
          <cell r="H37">
            <v>1.7999999999999999E-2</v>
          </cell>
        </row>
        <row r="38">
          <cell r="A38">
            <v>2035</v>
          </cell>
          <cell r="B38">
            <v>3.5999999999999997E-2</v>
          </cell>
          <cell r="C38">
            <v>3.5999999999999997E-2</v>
          </cell>
          <cell r="G38">
            <v>1.9E-2</v>
          </cell>
          <cell r="H38">
            <v>1.7999999999999999E-2</v>
          </cell>
        </row>
        <row r="39">
          <cell r="A39">
            <v>2036</v>
          </cell>
          <cell r="B39">
            <v>3.5999999999999997E-2</v>
          </cell>
          <cell r="C39">
            <v>3.5999999999999997E-2</v>
          </cell>
          <cell r="G39">
            <v>1.9E-2</v>
          </cell>
          <cell r="H39">
            <v>1.7999999999999999E-2</v>
          </cell>
        </row>
        <row r="40">
          <cell r="A40">
            <v>2037</v>
          </cell>
          <cell r="B40">
            <v>3.5999999999999997E-2</v>
          </cell>
          <cell r="C40">
            <v>3.5999999999999997E-2</v>
          </cell>
          <cell r="G40">
            <v>1.9E-2</v>
          </cell>
          <cell r="H40">
            <v>1.7999999999999999E-2</v>
          </cell>
        </row>
        <row r="41">
          <cell r="A41">
            <v>2038</v>
          </cell>
          <cell r="B41">
            <v>3.5999999999999997E-2</v>
          </cell>
          <cell r="C41">
            <v>3.5999999999999997E-2</v>
          </cell>
          <cell r="G41">
            <v>1.9E-2</v>
          </cell>
          <cell r="H41">
            <v>1.7999999999999999E-2</v>
          </cell>
        </row>
        <row r="42">
          <cell r="A42">
            <v>2039</v>
          </cell>
          <cell r="B42">
            <v>3.5999999999999997E-2</v>
          </cell>
          <cell r="C42">
            <v>3.5999999999999997E-2</v>
          </cell>
          <cell r="G42">
            <v>1.9E-2</v>
          </cell>
          <cell r="H42">
            <v>1.7999999999999999E-2</v>
          </cell>
        </row>
        <row r="43">
          <cell r="A43">
            <v>2040</v>
          </cell>
          <cell r="B43">
            <v>3.5999999999999997E-2</v>
          </cell>
          <cell r="C43">
            <v>3.5999999999999997E-2</v>
          </cell>
          <cell r="G43">
            <v>1.9E-2</v>
          </cell>
          <cell r="H43">
            <v>1.7999999999999999E-2</v>
          </cell>
        </row>
        <row r="44">
          <cell r="A44">
            <v>2041</v>
          </cell>
          <cell r="B44">
            <v>3.5999999999999997E-2</v>
          </cell>
          <cell r="C44">
            <v>3.5999999999999997E-2</v>
          </cell>
          <cell r="G44">
            <v>1.9E-2</v>
          </cell>
          <cell r="H44">
            <v>1.7999999999999999E-2</v>
          </cell>
        </row>
        <row r="45">
          <cell r="A45">
            <v>2042</v>
          </cell>
          <cell r="B45">
            <v>3.5999999999999997E-2</v>
          </cell>
          <cell r="C45">
            <v>3.5999999999999997E-2</v>
          </cell>
          <cell r="G45">
            <v>1.9E-2</v>
          </cell>
          <cell r="H45">
            <v>1.7999999999999999E-2</v>
          </cell>
        </row>
        <row r="46">
          <cell r="A46">
            <v>2043</v>
          </cell>
          <cell r="B46">
            <v>3.5999999999999997E-2</v>
          </cell>
          <cell r="C46">
            <v>3.5999999999999997E-2</v>
          </cell>
          <cell r="G46">
            <v>1.9E-2</v>
          </cell>
          <cell r="H46">
            <v>1.7999999999999999E-2</v>
          </cell>
        </row>
        <row r="47">
          <cell r="A47">
            <v>2044</v>
          </cell>
          <cell r="B47">
            <v>3.5999999999999997E-2</v>
          </cell>
          <cell r="C47">
            <v>3.5999999999999997E-2</v>
          </cell>
          <cell r="G47">
            <v>1.9E-2</v>
          </cell>
          <cell r="H47">
            <v>1.7999999999999999E-2</v>
          </cell>
        </row>
        <row r="48">
          <cell r="A48">
            <v>2045</v>
          </cell>
          <cell r="B48">
            <v>3.5999999999999997E-2</v>
          </cell>
          <cell r="C48">
            <v>3.5999999999999997E-2</v>
          </cell>
          <cell r="G48">
            <v>1.9E-2</v>
          </cell>
          <cell r="H48">
            <v>1.7999999999999999E-2</v>
          </cell>
        </row>
        <row r="49">
          <cell r="A49">
            <v>2046</v>
          </cell>
          <cell r="B49">
            <v>3.5999999999999997E-2</v>
          </cell>
          <cell r="C49">
            <v>3.5999999999999997E-2</v>
          </cell>
          <cell r="G49">
            <v>1.9E-2</v>
          </cell>
          <cell r="H49">
            <v>1.7999999999999999E-2</v>
          </cell>
        </row>
        <row r="50">
          <cell r="A50">
            <v>2047</v>
          </cell>
          <cell r="B50">
            <v>3.5999999999999997E-2</v>
          </cell>
          <cell r="C50">
            <v>3.5999999999999997E-2</v>
          </cell>
          <cell r="G50">
            <v>1.9E-2</v>
          </cell>
          <cell r="H50">
            <v>1.7999999999999999E-2</v>
          </cell>
        </row>
        <row r="51">
          <cell r="A51">
            <v>2048</v>
          </cell>
          <cell r="B51">
            <v>3.5999999999999997E-2</v>
          </cell>
          <cell r="C51">
            <v>3.5999999999999997E-2</v>
          </cell>
          <cell r="G51">
            <v>1.9E-2</v>
          </cell>
          <cell r="H51">
            <v>1.7999999999999999E-2</v>
          </cell>
        </row>
        <row r="52">
          <cell r="A52">
            <v>2049</v>
          </cell>
          <cell r="B52">
            <v>3.5999999999999997E-2</v>
          </cell>
          <cell r="C52">
            <v>3.5999999999999997E-2</v>
          </cell>
          <cell r="G52">
            <v>1.9E-2</v>
          </cell>
          <cell r="H52">
            <v>1.7999999999999999E-2</v>
          </cell>
        </row>
        <row r="53">
          <cell r="A53">
            <v>2050</v>
          </cell>
          <cell r="B53">
            <v>3.5999999999999997E-2</v>
          </cell>
          <cell r="C53">
            <v>3.5999999999999997E-2</v>
          </cell>
          <cell r="G53">
            <v>1.9E-2</v>
          </cell>
          <cell r="H53">
            <v>1.7999999999999999E-2</v>
          </cell>
        </row>
        <row r="54">
          <cell r="A54">
            <v>2051</v>
          </cell>
          <cell r="B54">
            <v>3.5999999999999997E-2</v>
          </cell>
          <cell r="C54">
            <v>3.5999999999999997E-2</v>
          </cell>
          <cell r="G54">
            <v>1.9E-2</v>
          </cell>
          <cell r="H54">
            <v>1.7999999999999999E-2</v>
          </cell>
        </row>
        <row r="55">
          <cell r="A55">
            <v>2052</v>
          </cell>
          <cell r="B55">
            <v>3.5999999999999997E-2</v>
          </cell>
          <cell r="C55">
            <v>3.5999999999999997E-2</v>
          </cell>
          <cell r="G55">
            <v>1.9E-2</v>
          </cell>
          <cell r="H55">
            <v>1.7999999999999999E-2</v>
          </cell>
        </row>
        <row r="56">
          <cell r="A56">
            <v>2053</v>
          </cell>
          <cell r="B56">
            <v>3.5999999999999997E-2</v>
          </cell>
          <cell r="C56">
            <v>3.5999999999999997E-2</v>
          </cell>
          <cell r="G56">
            <v>1.9E-2</v>
          </cell>
          <cell r="H56">
            <v>1.7999999999999999E-2</v>
          </cell>
        </row>
        <row r="57">
          <cell r="A57">
            <v>2054</v>
          </cell>
          <cell r="B57">
            <v>3.5999999999999997E-2</v>
          </cell>
          <cell r="C57">
            <v>3.5999999999999997E-2</v>
          </cell>
          <cell r="G57">
            <v>1.9E-2</v>
          </cell>
          <cell r="H57">
            <v>1.7999999999999999E-2</v>
          </cell>
        </row>
        <row r="58">
          <cell r="A58">
            <v>2055</v>
          </cell>
          <cell r="B58">
            <v>3.5999999999999997E-2</v>
          </cell>
          <cell r="C58">
            <v>3.5999999999999997E-2</v>
          </cell>
          <cell r="G58">
            <v>1.9E-2</v>
          </cell>
          <cell r="H58">
            <v>1.7999999999999999E-2</v>
          </cell>
        </row>
        <row r="59">
          <cell r="A59">
            <v>2056</v>
          </cell>
          <cell r="B59">
            <v>3.5999999999999997E-2</v>
          </cell>
          <cell r="C59">
            <v>3.5999999999999997E-2</v>
          </cell>
          <cell r="G59">
            <v>1.9E-2</v>
          </cell>
          <cell r="H59">
            <v>1.7999999999999999E-2</v>
          </cell>
        </row>
        <row r="60">
          <cell r="A60">
            <v>2057</v>
          </cell>
          <cell r="B60">
            <v>3.5999999999999997E-2</v>
          </cell>
          <cell r="C60">
            <v>3.5999999999999997E-2</v>
          </cell>
          <cell r="G60">
            <v>1.9E-2</v>
          </cell>
          <cell r="H60">
            <v>1.7999999999999999E-2</v>
          </cell>
        </row>
        <row r="61">
          <cell r="A61">
            <v>2058</v>
          </cell>
          <cell r="B61">
            <v>3.5999999999999997E-2</v>
          </cell>
          <cell r="C61">
            <v>3.5999999999999997E-2</v>
          </cell>
          <cell r="G61">
            <v>1.9E-2</v>
          </cell>
          <cell r="H61">
            <v>1.7999999999999999E-2</v>
          </cell>
        </row>
        <row r="62">
          <cell r="A62">
            <v>2059</v>
          </cell>
          <cell r="B62">
            <v>3.5999999999999997E-2</v>
          </cell>
          <cell r="C62">
            <v>3.5999999999999997E-2</v>
          </cell>
          <cell r="G62">
            <v>1.9E-2</v>
          </cell>
          <cell r="H62">
            <v>1.7999999999999999E-2</v>
          </cell>
        </row>
        <row r="63">
          <cell r="A63">
            <v>2060</v>
          </cell>
          <cell r="B63">
            <v>3.5999999999999997E-2</v>
          </cell>
          <cell r="C63">
            <v>3.5999999999999997E-2</v>
          </cell>
          <cell r="G63">
            <v>1.9E-2</v>
          </cell>
          <cell r="H63">
            <v>1.7999999999999999E-2</v>
          </cell>
        </row>
        <row r="64">
          <cell r="A64">
            <v>2061</v>
          </cell>
          <cell r="B64">
            <v>3.5999999999999997E-2</v>
          </cell>
          <cell r="C64">
            <v>3.5999999999999997E-2</v>
          </cell>
          <cell r="G64">
            <v>1.9E-2</v>
          </cell>
          <cell r="H64">
            <v>1.7999999999999999E-2</v>
          </cell>
        </row>
        <row r="65">
          <cell r="A65">
            <v>2062</v>
          </cell>
          <cell r="B65">
            <v>3.5999999999999997E-2</v>
          </cell>
          <cell r="C65">
            <v>3.5999999999999997E-2</v>
          </cell>
          <cell r="G65">
            <v>1.9E-2</v>
          </cell>
          <cell r="H65">
            <v>1.7999999999999999E-2</v>
          </cell>
        </row>
        <row r="66">
          <cell r="A66">
            <v>2063</v>
          </cell>
          <cell r="B66">
            <v>3.5999999999999997E-2</v>
          </cell>
          <cell r="C66">
            <v>3.5999999999999997E-2</v>
          </cell>
          <cell r="G66">
            <v>1.9E-2</v>
          </cell>
          <cell r="H66">
            <v>1.7999999999999999E-2</v>
          </cell>
        </row>
        <row r="67">
          <cell r="A67">
            <v>2064</v>
          </cell>
          <cell r="B67">
            <v>3.5999999999999997E-2</v>
          </cell>
          <cell r="C67">
            <v>3.5999999999999997E-2</v>
          </cell>
          <cell r="G67">
            <v>1.9E-2</v>
          </cell>
          <cell r="H67">
            <v>1.7999999999999999E-2</v>
          </cell>
        </row>
        <row r="68">
          <cell r="A68">
            <v>2065</v>
          </cell>
          <cell r="B68">
            <v>3.5999999999999997E-2</v>
          </cell>
          <cell r="C68">
            <v>3.5999999999999997E-2</v>
          </cell>
          <cell r="G68">
            <v>1.9E-2</v>
          </cell>
          <cell r="H68">
            <v>1.7999999999999999E-2</v>
          </cell>
        </row>
        <row r="69">
          <cell r="A69">
            <v>2066</v>
          </cell>
          <cell r="B69">
            <v>3.5999999999999997E-2</v>
          </cell>
          <cell r="C69">
            <v>3.5999999999999997E-2</v>
          </cell>
          <cell r="G69">
            <v>1.9E-2</v>
          </cell>
          <cell r="H69">
            <v>1.7999999999999999E-2</v>
          </cell>
        </row>
        <row r="70">
          <cell r="A70">
            <v>2067</v>
          </cell>
          <cell r="B70">
            <v>3.5999999999999997E-2</v>
          </cell>
          <cell r="C70">
            <v>3.5999999999999997E-2</v>
          </cell>
          <cell r="G70">
            <v>1.9E-2</v>
          </cell>
          <cell r="H70">
            <v>1.7999999999999999E-2</v>
          </cell>
        </row>
        <row r="71">
          <cell r="A71">
            <v>2068</v>
          </cell>
          <cell r="B71">
            <v>3.5999999999999997E-2</v>
          </cell>
          <cell r="C71">
            <v>3.5999999999999997E-2</v>
          </cell>
          <cell r="G71">
            <v>1.9E-2</v>
          </cell>
          <cell r="H71">
            <v>1.7999999999999999E-2</v>
          </cell>
        </row>
        <row r="72">
          <cell r="A72">
            <v>2069</v>
          </cell>
          <cell r="B72">
            <v>3.5999999999999997E-2</v>
          </cell>
          <cell r="C72">
            <v>3.5999999999999997E-2</v>
          </cell>
          <cell r="G72">
            <v>1.9E-2</v>
          </cell>
          <cell r="H72">
            <v>1.7999999999999999E-2</v>
          </cell>
        </row>
        <row r="73">
          <cell r="A73">
            <v>2070</v>
          </cell>
          <cell r="B73">
            <v>3.5999999999999997E-2</v>
          </cell>
          <cell r="C73">
            <v>3.5999999999999997E-2</v>
          </cell>
          <cell r="G73">
            <v>1.9E-2</v>
          </cell>
          <cell r="H73">
            <v>1.7999999999999999E-2</v>
          </cell>
        </row>
        <row r="74">
          <cell r="A74">
            <v>2071</v>
          </cell>
          <cell r="B74">
            <v>3.5999999999999997E-2</v>
          </cell>
          <cell r="C74">
            <v>3.5999999999999997E-2</v>
          </cell>
          <cell r="G74">
            <v>1.9E-2</v>
          </cell>
          <cell r="H74">
            <v>1.7999999999999999E-2</v>
          </cell>
        </row>
        <row r="75">
          <cell r="A75">
            <v>2072</v>
          </cell>
          <cell r="B75">
            <v>3.5999999999999997E-2</v>
          </cell>
          <cell r="C75">
            <v>3.5999999999999997E-2</v>
          </cell>
          <cell r="G75">
            <v>1.9E-2</v>
          </cell>
          <cell r="H75">
            <v>1.7999999999999999E-2</v>
          </cell>
        </row>
        <row r="76">
          <cell r="A76">
            <v>2073</v>
          </cell>
          <cell r="B76">
            <v>3.5999999999999997E-2</v>
          </cell>
          <cell r="C76">
            <v>3.5999999999999997E-2</v>
          </cell>
          <cell r="G76">
            <v>1.9E-2</v>
          </cell>
          <cell r="H76">
            <v>1.7999999999999999E-2</v>
          </cell>
        </row>
        <row r="77">
          <cell r="A77">
            <v>2074</v>
          </cell>
          <cell r="B77">
            <v>3.5999999999999997E-2</v>
          </cell>
          <cell r="C77">
            <v>3.5999999999999997E-2</v>
          </cell>
          <cell r="G77">
            <v>1.9E-2</v>
          </cell>
          <cell r="H77">
            <v>1.7999999999999999E-2</v>
          </cell>
        </row>
        <row r="78">
          <cell r="A78">
            <v>2075</v>
          </cell>
          <cell r="B78">
            <v>3.5999999999999997E-2</v>
          </cell>
          <cell r="C78">
            <v>3.5999999999999997E-2</v>
          </cell>
          <cell r="G78">
            <v>1.9E-2</v>
          </cell>
          <cell r="H78">
            <v>1.7999999999999999E-2</v>
          </cell>
        </row>
        <row r="79">
          <cell r="A79">
            <v>2076</v>
          </cell>
          <cell r="B79">
            <v>3.5999999999999997E-2</v>
          </cell>
          <cell r="C79">
            <v>3.5999999999999997E-2</v>
          </cell>
          <cell r="G79">
            <v>1.9E-2</v>
          </cell>
          <cell r="H79">
            <v>1.7999999999999999E-2</v>
          </cell>
        </row>
        <row r="80">
          <cell r="A80">
            <v>2077</v>
          </cell>
          <cell r="B80">
            <v>3.5999999999999997E-2</v>
          </cell>
          <cell r="C80">
            <v>3.5999999999999997E-2</v>
          </cell>
          <cell r="G80">
            <v>1.9E-2</v>
          </cell>
          <cell r="H80">
            <v>1.7999999999999999E-2</v>
          </cell>
        </row>
        <row r="81">
          <cell r="A81">
            <v>2078</v>
          </cell>
          <cell r="B81">
            <v>3.5999999999999997E-2</v>
          </cell>
          <cell r="C81">
            <v>3.5999999999999997E-2</v>
          </cell>
          <cell r="G81">
            <v>1.9E-2</v>
          </cell>
          <cell r="H81">
            <v>1.7999999999999999E-2</v>
          </cell>
        </row>
        <row r="82">
          <cell r="A82">
            <v>2079</v>
          </cell>
          <cell r="B82">
            <v>3.5999999999999997E-2</v>
          </cell>
          <cell r="C82">
            <v>3.5999999999999997E-2</v>
          </cell>
          <cell r="G82">
            <v>1.9E-2</v>
          </cell>
          <cell r="H82">
            <v>1.7999999999999999E-2</v>
          </cell>
        </row>
        <row r="83">
          <cell r="A83">
            <v>2080</v>
          </cell>
          <cell r="B83">
            <v>3.5999999999999997E-2</v>
          </cell>
          <cell r="C83">
            <v>3.5999999999999997E-2</v>
          </cell>
          <cell r="G83">
            <v>1.9E-2</v>
          </cell>
          <cell r="H83">
            <v>1.7999999999999999E-2</v>
          </cell>
        </row>
        <row r="84">
          <cell r="A84">
            <v>2081</v>
          </cell>
          <cell r="B84">
            <v>3.5999999999999997E-2</v>
          </cell>
          <cell r="C84">
            <v>3.5999999999999997E-2</v>
          </cell>
          <cell r="G84">
            <v>1.9E-2</v>
          </cell>
          <cell r="H84">
            <v>1.7999999999999999E-2</v>
          </cell>
        </row>
        <row r="85">
          <cell r="A85">
            <v>2082</v>
          </cell>
          <cell r="B85">
            <v>3.5999999999999997E-2</v>
          </cell>
          <cell r="C85">
            <v>3.5999999999999997E-2</v>
          </cell>
          <cell r="G85">
            <v>1.9E-2</v>
          </cell>
          <cell r="H85">
            <v>1.7999999999999999E-2</v>
          </cell>
        </row>
        <row r="86">
          <cell r="A86">
            <v>2083</v>
          </cell>
          <cell r="B86">
            <v>3.5999999999999997E-2</v>
          </cell>
          <cell r="C86">
            <v>3.5999999999999997E-2</v>
          </cell>
          <cell r="G86">
            <v>1.9E-2</v>
          </cell>
          <cell r="H86">
            <v>1.7999999999999999E-2</v>
          </cell>
        </row>
        <row r="87">
          <cell r="A87">
            <v>2084</v>
          </cell>
          <cell r="B87">
            <v>3.5999999999999997E-2</v>
          </cell>
          <cell r="C87">
            <v>3.5999999999999997E-2</v>
          </cell>
          <cell r="G87">
            <v>1.9E-2</v>
          </cell>
          <cell r="H87">
            <v>1.7999999999999999E-2</v>
          </cell>
        </row>
        <row r="88">
          <cell r="A88">
            <v>2085</v>
          </cell>
          <cell r="B88">
            <v>3.5999999999999997E-2</v>
          </cell>
          <cell r="C88">
            <v>3.5999999999999997E-2</v>
          </cell>
          <cell r="G88">
            <v>1.9E-2</v>
          </cell>
          <cell r="H88">
            <v>1.7999999999999999E-2</v>
          </cell>
        </row>
        <row r="89">
          <cell r="A89">
            <v>2086</v>
          </cell>
          <cell r="B89">
            <v>3.5999999999999997E-2</v>
          </cell>
          <cell r="C89">
            <v>3.5999999999999997E-2</v>
          </cell>
          <cell r="G89">
            <v>1.9E-2</v>
          </cell>
          <cell r="H89">
            <v>1.7999999999999999E-2</v>
          </cell>
        </row>
        <row r="90">
          <cell r="A90">
            <v>2087</v>
          </cell>
          <cell r="B90">
            <v>3.5999999999999997E-2</v>
          </cell>
          <cell r="C90">
            <v>3.5999999999999997E-2</v>
          </cell>
          <cell r="G90">
            <v>1.9E-2</v>
          </cell>
          <cell r="H90">
            <v>1.7999999999999999E-2</v>
          </cell>
        </row>
        <row r="91">
          <cell r="A91">
            <v>2088</v>
          </cell>
          <cell r="B91">
            <v>3.5999999999999997E-2</v>
          </cell>
          <cell r="C91">
            <v>3.5999999999999997E-2</v>
          </cell>
          <cell r="G91">
            <v>1.9E-2</v>
          </cell>
          <cell r="H91">
            <v>1.7999999999999999E-2</v>
          </cell>
        </row>
        <row r="92">
          <cell r="A92">
            <v>2089</v>
          </cell>
          <cell r="B92">
            <v>3.5999999999999997E-2</v>
          </cell>
          <cell r="C92">
            <v>3.5999999999999997E-2</v>
          </cell>
          <cell r="G92">
            <v>1.9E-2</v>
          </cell>
          <cell r="H92">
            <v>1.7999999999999999E-2</v>
          </cell>
        </row>
        <row r="93">
          <cell r="A93">
            <v>2090</v>
          </cell>
          <cell r="B93">
            <v>3.5999999999999997E-2</v>
          </cell>
          <cell r="C93">
            <v>3.5999999999999997E-2</v>
          </cell>
          <cell r="G93">
            <v>1.9E-2</v>
          </cell>
          <cell r="H93">
            <v>1.7999999999999999E-2</v>
          </cell>
        </row>
        <row r="94">
          <cell r="A94">
            <v>2091</v>
          </cell>
          <cell r="B94">
            <v>3.5999999999999997E-2</v>
          </cell>
          <cell r="C94">
            <v>3.5999999999999997E-2</v>
          </cell>
          <cell r="G94">
            <v>1.9E-2</v>
          </cell>
          <cell r="H94">
            <v>1.7999999999999999E-2</v>
          </cell>
        </row>
        <row r="95">
          <cell r="A95">
            <v>2092</v>
          </cell>
          <cell r="B95">
            <v>3.5999999999999997E-2</v>
          </cell>
          <cell r="C95">
            <v>3.5999999999999997E-2</v>
          </cell>
          <cell r="G95">
            <v>1.9E-2</v>
          </cell>
          <cell r="H95">
            <v>1.7999999999999999E-2</v>
          </cell>
        </row>
        <row r="96">
          <cell r="A96">
            <v>2093</v>
          </cell>
          <cell r="B96">
            <v>3.5999999999999997E-2</v>
          </cell>
          <cell r="C96">
            <v>3.5999999999999997E-2</v>
          </cell>
          <cell r="G96">
            <v>1.9E-2</v>
          </cell>
          <cell r="H96">
            <v>1.7999999999999999E-2</v>
          </cell>
        </row>
        <row r="97">
          <cell r="A97">
            <v>2094</v>
          </cell>
          <cell r="B97">
            <v>3.5999999999999997E-2</v>
          </cell>
          <cell r="C97">
            <v>3.5999999999999997E-2</v>
          </cell>
          <cell r="G97">
            <v>1.9E-2</v>
          </cell>
          <cell r="H97">
            <v>1.7999999999999999E-2</v>
          </cell>
        </row>
        <row r="98">
          <cell r="A98">
            <v>2095</v>
          </cell>
          <cell r="B98">
            <v>3.5999999999999997E-2</v>
          </cell>
          <cell r="C98">
            <v>3.5999999999999997E-2</v>
          </cell>
          <cell r="G98">
            <v>1.9E-2</v>
          </cell>
          <cell r="H98">
            <v>1.7999999999999999E-2</v>
          </cell>
        </row>
        <row r="99">
          <cell r="A99">
            <v>2096</v>
          </cell>
          <cell r="B99">
            <v>3.5999999999999997E-2</v>
          </cell>
          <cell r="C99">
            <v>3.5999999999999997E-2</v>
          </cell>
          <cell r="G99">
            <v>1.9E-2</v>
          </cell>
          <cell r="H99">
            <v>1.7999999999999999E-2</v>
          </cell>
        </row>
        <row r="100">
          <cell r="A100">
            <v>2097</v>
          </cell>
          <cell r="B100">
            <v>3.5999999999999997E-2</v>
          </cell>
          <cell r="C100">
            <v>3.5999999999999997E-2</v>
          </cell>
          <cell r="G100">
            <v>1.9E-2</v>
          </cell>
          <cell r="H100">
            <v>1.7999999999999999E-2</v>
          </cell>
        </row>
        <row r="101">
          <cell r="A101">
            <v>2098</v>
          </cell>
          <cell r="B101">
            <v>3.5999999999999997E-2</v>
          </cell>
          <cell r="C101">
            <v>3.5999999999999997E-2</v>
          </cell>
          <cell r="G101">
            <v>1.9E-2</v>
          </cell>
          <cell r="H101">
            <v>1.7999999999999999E-2</v>
          </cell>
        </row>
        <row r="102">
          <cell r="A102">
            <v>2099</v>
          </cell>
          <cell r="B102">
            <v>3.5999999999999997E-2</v>
          </cell>
          <cell r="C102">
            <v>3.5999999999999997E-2</v>
          </cell>
          <cell r="G102">
            <v>1.9E-2</v>
          </cell>
          <cell r="H102">
            <v>1.7999999999999999E-2</v>
          </cell>
        </row>
        <row r="103">
          <cell r="A103">
            <v>2100</v>
          </cell>
          <cell r="B103">
            <v>3.5999999999999997E-2</v>
          </cell>
          <cell r="C103">
            <v>3.5999999999999997E-2</v>
          </cell>
          <cell r="G103">
            <v>1.9E-2</v>
          </cell>
          <cell r="H103">
            <v>1.7999999999999999E-2</v>
          </cell>
        </row>
        <row r="104">
          <cell r="A104">
            <v>2101</v>
          </cell>
          <cell r="B104">
            <v>3.5999999999999997E-2</v>
          </cell>
          <cell r="C104">
            <v>3.5999999999999997E-2</v>
          </cell>
          <cell r="G104">
            <v>1.9E-2</v>
          </cell>
          <cell r="H104">
            <v>1.7999999999999999E-2</v>
          </cell>
        </row>
        <row r="105">
          <cell r="A105">
            <v>2102</v>
          </cell>
          <cell r="B105">
            <v>3.5999999999999997E-2</v>
          </cell>
          <cell r="C105">
            <v>3.5999999999999997E-2</v>
          </cell>
          <cell r="G105">
            <v>1.9E-2</v>
          </cell>
          <cell r="H105">
            <v>1.7999999999999999E-2</v>
          </cell>
        </row>
        <row r="106">
          <cell r="A106">
            <v>2103</v>
          </cell>
          <cell r="B106">
            <v>3.5999999999999997E-2</v>
          </cell>
          <cell r="C106">
            <v>3.5999999999999997E-2</v>
          </cell>
          <cell r="G106">
            <v>1.9E-2</v>
          </cell>
          <cell r="H106">
            <v>1.7999999999999999E-2</v>
          </cell>
        </row>
        <row r="107">
          <cell r="A107">
            <v>2104</v>
          </cell>
          <cell r="B107">
            <v>3.5999999999999997E-2</v>
          </cell>
          <cell r="C107">
            <v>3.5999999999999997E-2</v>
          </cell>
          <cell r="G107">
            <v>1.9E-2</v>
          </cell>
          <cell r="H107">
            <v>1.7999999999999999E-2</v>
          </cell>
        </row>
        <row r="108">
          <cell r="A108">
            <v>2105</v>
          </cell>
          <cell r="B108">
            <v>3.5999999999999997E-2</v>
          </cell>
          <cell r="C108">
            <v>3.5999999999999997E-2</v>
          </cell>
          <cell r="G108">
            <v>1.9E-2</v>
          </cell>
          <cell r="H108">
            <v>1.7999999999999999E-2</v>
          </cell>
        </row>
        <row r="109">
          <cell r="A109">
            <v>2106</v>
          </cell>
          <cell r="B109">
            <v>3.5999999999999997E-2</v>
          </cell>
          <cell r="C109">
            <v>3.5999999999999997E-2</v>
          </cell>
          <cell r="G109">
            <v>1.9E-2</v>
          </cell>
          <cell r="H109">
            <v>1.7999999999999999E-2</v>
          </cell>
        </row>
      </sheetData>
      <sheetData sheetId="4">
        <row r="2">
          <cell r="A2" t="str">
            <v>Year</v>
          </cell>
          <cell r="B2" t="str">
            <v>LabMan</v>
          </cell>
          <cell r="C2" t="str">
            <v>LabConst</v>
          </cell>
          <cell r="D2" t="str">
            <v>Material</v>
          </cell>
          <cell r="E2" t="str">
            <v>Equip</v>
          </cell>
          <cell r="F2" t="str">
            <v>Other</v>
          </cell>
          <cell r="G2" t="str">
            <v>OntCPI</v>
          </cell>
          <cell r="H2" t="str">
            <v>Wholesale</v>
          </cell>
          <cell r="I2" t="str">
            <v>NotUsed</v>
          </cell>
        </row>
        <row r="3">
          <cell r="A3">
            <v>2003</v>
          </cell>
          <cell r="B3">
            <v>1.036</v>
          </cell>
          <cell r="C3">
            <v>1.036</v>
          </cell>
          <cell r="D3">
            <v>1</v>
          </cell>
          <cell r="E3">
            <v>1</v>
          </cell>
          <cell r="F3">
            <v>1</v>
          </cell>
          <cell r="G3">
            <v>1.0189999999999999</v>
          </cell>
          <cell r="H3">
            <v>1.018</v>
          </cell>
          <cell r="I3">
            <v>1</v>
          </cell>
        </row>
        <row r="4">
          <cell r="A4">
            <v>2004</v>
          </cell>
          <cell r="B4">
            <v>1.073296</v>
          </cell>
          <cell r="C4">
            <v>1.073296</v>
          </cell>
          <cell r="D4">
            <v>1</v>
          </cell>
          <cell r="E4">
            <v>1</v>
          </cell>
          <cell r="F4">
            <v>1</v>
          </cell>
          <cell r="G4">
            <v>1.0383609999999999</v>
          </cell>
          <cell r="H4">
            <v>1.036324</v>
          </cell>
          <cell r="I4">
            <v>1</v>
          </cell>
        </row>
        <row r="5">
          <cell r="A5">
            <v>2005</v>
          </cell>
          <cell r="B5">
            <v>1.1119346560000001</v>
          </cell>
          <cell r="C5">
            <v>1.1119346560000001</v>
          </cell>
          <cell r="D5">
            <v>1</v>
          </cell>
          <cell r="E5">
            <v>1</v>
          </cell>
          <cell r="F5">
            <v>1</v>
          </cell>
          <cell r="G5">
            <v>1.0580898589999999</v>
          </cell>
          <cell r="H5">
            <v>1.0549778320000001</v>
          </cell>
          <cell r="I5">
            <v>1</v>
          </cell>
        </row>
        <row r="6">
          <cell r="A6">
            <v>2006</v>
          </cell>
          <cell r="B6">
            <v>1.1519643036160001</v>
          </cell>
          <cell r="C6">
            <v>1.1519643036160001</v>
          </cell>
          <cell r="D6">
            <v>1</v>
          </cell>
          <cell r="E6">
            <v>1</v>
          </cell>
          <cell r="F6">
            <v>1</v>
          </cell>
          <cell r="G6">
            <v>1.0781935663209998</v>
          </cell>
          <cell r="H6">
            <v>1.0739674329760001</v>
          </cell>
          <cell r="I6">
            <v>1</v>
          </cell>
        </row>
        <row r="7">
          <cell r="A7">
            <v>2007</v>
          </cell>
          <cell r="B7">
            <v>1.1934350185461762</v>
          </cell>
          <cell r="C7">
            <v>1.1934350185461762</v>
          </cell>
          <cell r="D7">
            <v>1</v>
          </cell>
          <cell r="E7">
            <v>1</v>
          </cell>
          <cell r="F7">
            <v>1</v>
          </cell>
          <cell r="G7">
            <v>1.0986792440810988</v>
          </cell>
          <cell r="H7">
            <v>1.0932988467695681</v>
          </cell>
          <cell r="I7">
            <v>1</v>
          </cell>
        </row>
        <row r="8">
          <cell r="A8">
            <v>2008</v>
          </cell>
          <cell r="B8">
            <v>1.2363986792138386</v>
          </cell>
          <cell r="C8">
            <v>1.2363986792138386</v>
          </cell>
          <cell r="D8">
            <v>1</v>
          </cell>
          <cell r="E8">
            <v>1</v>
          </cell>
          <cell r="F8">
            <v>1</v>
          </cell>
          <cell r="G8">
            <v>1.1195541497186396</v>
          </cell>
          <cell r="H8">
            <v>1.1129782260114203</v>
          </cell>
          <cell r="I8">
            <v>1</v>
          </cell>
        </row>
        <row r="9">
          <cell r="A9">
            <v>2009</v>
          </cell>
          <cell r="B9">
            <v>1.2809090316655367</v>
          </cell>
          <cell r="C9">
            <v>1.2809090316655367</v>
          </cell>
          <cell r="D9">
            <v>1</v>
          </cell>
          <cell r="E9">
            <v>1</v>
          </cell>
          <cell r="F9">
            <v>1</v>
          </cell>
          <cell r="G9">
            <v>1.1408256785632938</v>
          </cell>
          <cell r="H9">
            <v>1.1330118340796258</v>
          </cell>
          <cell r="I9">
            <v>1</v>
          </cell>
        </row>
        <row r="10">
          <cell r="A10">
            <v>2010</v>
          </cell>
          <cell r="B10">
            <v>1.3270217568054961</v>
          </cell>
          <cell r="C10">
            <v>1.3270217568054961</v>
          </cell>
          <cell r="D10">
            <v>1</v>
          </cell>
          <cell r="E10">
            <v>1</v>
          </cell>
          <cell r="F10">
            <v>1</v>
          </cell>
          <cell r="G10">
            <v>1.1625013664559964</v>
          </cell>
          <cell r="H10">
            <v>1.1534060470930592</v>
          </cell>
          <cell r="I10">
            <v>1</v>
          </cell>
        </row>
        <row r="11">
          <cell r="A11">
            <v>2011</v>
          </cell>
          <cell r="B11">
            <v>1.374794540050494</v>
          </cell>
          <cell r="C11">
            <v>1.374794540050494</v>
          </cell>
          <cell r="D11">
            <v>1</v>
          </cell>
          <cell r="E11">
            <v>1</v>
          </cell>
          <cell r="F11">
            <v>1</v>
          </cell>
          <cell r="G11">
            <v>1.1845888924186603</v>
          </cell>
          <cell r="H11">
            <v>1.1741673559407342</v>
          </cell>
          <cell r="I11">
            <v>1</v>
          </cell>
        </row>
        <row r="12">
          <cell r="A12">
            <v>2012</v>
          </cell>
          <cell r="B12">
            <v>1.4242871434923117</v>
          </cell>
          <cell r="C12">
            <v>1.4242871434923117</v>
          </cell>
          <cell r="D12">
            <v>1</v>
          </cell>
          <cell r="E12">
            <v>1</v>
          </cell>
          <cell r="F12">
            <v>1</v>
          </cell>
          <cell r="G12">
            <v>1.2070960813746148</v>
          </cell>
          <cell r="H12">
            <v>1.1953023683476673</v>
          </cell>
          <cell r="I12">
            <v>1</v>
          </cell>
        </row>
        <row r="13">
          <cell r="A13">
            <v>2013</v>
          </cell>
          <cell r="B13">
            <v>1.4755614806580348</v>
          </cell>
          <cell r="C13">
            <v>1.4755614806580348</v>
          </cell>
          <cell r="D13">
            <v>1</v>
          </cell>
          <cell r="E13">
            <v>1</v>
          </cell>
          <cell r="F13">
            <v>1</v>
          </cell>
          <cell r="G13">
            <v>1.2300309069207325</v>
          </cell>
          <cell r="H13">
            <v>1.2168178109779253</v>
          </cell>
          <cell r="I13">
            <v>1</v>
          </cell>
        </row>
        <row r="14">
          <cell r="A14">
            <v>2014</v>
          </cell>
          <cell r="B14">
            <v>1.528681693961724</v>
          </cell>
          <cell r="C14">
            <v>1.528681693961724</v>
          </cell>
          <cell r="D14">
            <v>1</v>
          </cell>
          <cell r="E14">
            <v>1</v>
          </cell>
          <cell r="F14">
            <v>1</v>
          </cell>
          <cell r="G14">
            <v>1.2534014941522265</v>
          </cell>
          <cell r="H14">
            <v>1.2387205315755279</v>
          </cell>
          <cell r="I14">
            <v>1</v>
          </cell>
        </row>
        <row r="15">
          <cell r="A15">
            <v>2015</v>
          </cell>
          <cell r="B15">
            <v>1.583714234944346</v>
          </cell>
          <cell r="C15">
            <v>1.583714234944346</v>
          </cell>
          <cell r="D15">
            <v>1</v>
          </cell>
          <cell r="E15">
            <v>1</v>
          </cell>
          <cell r="F15">
            <v>1</v>
          </cell>
          <cell r="G15">
            <v>1.2772161225411187</v>
          </cell>
          <cell r="H15">
            <v>1.2610175011438873</v>
          </cell>
          <cell r="I15">
            <v>1</v>
          </cell>
        </row>
        <row r="16">
          <cell r="A16">
            <v>2016</v>
          </cell>
          <cell r="B16">
            <v>1.6407279474023424</v>
          </cell>
          <cell r="C16">
            <v>1.6407279474023424</v>
          </cell>
          <cell r="D16">
            <v>1</v>
          </cell>
          <cell r="E16">
            <v>1</v>
          </cell>
          <cell r="F16">
            <v>1</v>
          </cell>
          <cell r="G16">
            <v>1.3014832288694</v>
          </cell>
          <cell r="H16">
            <v>1.2837158161644773</v>
          </cell>
          <cell r="I16">
            <v>1</v>
          </cell>
        </row>
        <row r="17">
          <cell r="A17">
            <v>2017</v>
          </cell>
          <cell r="B17">
            <v>1.6997941535088268</v>
          </cell>
          <cell r="C17">
            <v>1.6997941535088268</v>
          </cell>
          <cell r="D17">
            <v>1</v>
          </cell>
          <cell r="E17">
            <v>1</v>
          </cell>
          <cell r="F17">
            <v>1</v>
          </cell>
          <cell r="G17">
            <v>1.3262114102179186</v>
          </cell>
          <cell r="H17">
            <v>1.3068227008554378</v>
          </cell>
          <cell r="I17">
            <v>1</v>
          </cell>
        </row>
        <row r="18">
          <cell r="A18">
            <v>2018</v>
          </cell>
          <cell r="B18">
            <v>1.7609867430351445</v>
          </cell>
          <cell r="C18">
            <v>1.7609867430351445</v>
          </cell>
          <cell r="D18">
            <v>1</v>
          </cell>
          <cell r="E18">
            <v>1</v>
          </cell>
          <cell r="F18">
            <v>1</v>
          </cell>
          <cell r="G18">
            <v>1.3514094270120589</v>
          </cell>
          <cell r="H18">
            <v>1.3303455094708356</v>
          </cell>
          <cell r="I18">
            <v>1</v>
          </cell>
        </row>
        <row r="19">
          <cell r="A19">
            <v>2019</v>
          </cell>
          <cell r="B19">
            <v>1.8243822657844098</v>
          </cell>
          <cell r="C19">
            <v>1.8243822657844098</v>
          </cell>
          <cell r="D19">
            <v>1</v>
          </cell>
          <cell r="E19">
            <v>1</v>
          </cell>
          <cell r="F19">
            <v>1</v>
          </cell>
          <cell r="G19">
            <v>1.377086206125288</v>
          </cell>
          <cell r="H19">
            <v>1.3542917286413108</v>
          </cell>
          <cell r="I19">
            <v>1</v>
          </cell>
        </row>
        <row r="20">
          <cell r="A20">
            <v>2020</v>
          </cell>
          <cell r="B20">
            <v>1.8900600273526484</v>
          </cell>
          <cell r="C20">
            <v>1.8900600273526484</v>
          </cell>
          <cell r="D20">
            <v>1</v>
          </cell>
          <cell r="E20">
            <v>1</v>
          </cell>
          <cell r="F20">
            <v>1</v>
          </cell>
          <cell r="G20">
            <v>1.4032508440416684</v>
          </cell>
          <cell r="H20">
            <v>1.3786689797568543</v>
          </cell>
          <cell r="I20">
            <v>1</v>
          </cell>
        </row>
        <row r="21">
          <cell r="A21">
            <v>2021</v>
          </cell>
          <cell r="B21">
            <v>1.9581021883373437</v>
          </cell>
          <cell r="C21">
            <v>1.9581021883373437</v>
          </cell>
          <cell r="D21">
            <v>1</v>
          </cell>
          <cell r="E21">
            <v>1</v>
          </cell>
          <cell r="F21">
            <v>1</v>
          </cell>
          <cell r="G21">
            <v>1.42991261007846</v>
          </cell>
          <cell r="H21">
            <v>1.4034850213924777</v>
          </cell>
          <cell r="I21">
            <v>1</v>
          </cell>
        </row>
        <row r="22">
          <cell r="A22">
            <v>2022</v>
          </cell>
          <cell r="B22">
            <v>2.0285938671174879</v>
          </cell>
          <cell r="C22">
            <v>2.0285938671174879</v>
          </cell>
          <cell r="D22">
            <v>1</v>
          </cell>
          <cell r="E22">
            <v>1</v>
          </cell>
          <cell r="F22">
            <v>1</v>
          </cell>
          <cell r="G22">
            <v>1.4570809496699508</v>
          </cell>
          <cell r="H22">
            <v>1.4287477517775422</v>
          </cell>
          <cell r="I22">
            <v>1</v>
          </cell>
        </row>
        <row r="23">
          <cell r="A23">
            <v>2023</v>
          </cell>
          <cell r="B23">
            <v>2.1016232463337174</v>
          </cell>
          <cell r="C23">
            <v>2.1016232463337174</v>
          </cell>
          <cell r="D23">
            <v>1</v>
          </cell>
          <cell r="E23">
            <v>1</v>
          </cell>
          <cell r="F23">
            <v>1</v>
          </cell>
          <cell r="G23">
            <v>1.48476548771368</v>
          </cell>
          <cell r="H23">
            <v>1.454465211309538</v>
          </cell>
          <cell r="I23">
            <v>1</v>
          </cell>
        </row>
        <row r="24">
          <cell r="A24">
            <v>2024</v>
          </cell>
          <cell r="B24">
            <v>2.1772816832017314</v>
          </cell>
          <cell r="C24">
            <v>2.1772816832017314</v>
          </cell>
          <cell r="D24">
            <v>1</v>
          </cell>
          <cell r="E24">
            <v>1</v>
          </cell>
          <cell r="F24">
            <v>1</v>
          </cell>
          <cell r="G24">
            <v>1.5129760319802399</v>
          </cell>
          <cell r="H24">
            <v>1.4806455851131097</v>
          </cell>
          <cell r="I24">
            <v>1</v>
          </cell>
        </row>
        <row r="25">
          <cell r="A25">
            <v>2025</v>
          </cell>
          <cell r="B25">
            <v>2.2556638237969939</v>
          </cell>
          <cell r="C25">
            <v>2.2556638237969939</v>
          </cell>
          <cell r="D25">
            <v>1</v>
          </cell>
          <cell r="E25">
            <v>1</v>
          </cell>
          <cell r="F25">
            <v>1</v>
          </cell>
          <cell r="G25">
            <v>1.5417225765878644</v>
          </cell>
          <cell r="H25">
            <v>1.5072972056451457</v>
          </cell>
          <cell r="I25">
            <v>1</v>
          </cell>
        </row>
        <row r="26">
          <cell r="A26">
            <v>2026</v>
          </cell>
          <cell r="B26">
            <v>2.3368677214536859</v>
          </cell>
          <cell r="C26">
            <v>2.3368677214536859</v>
          </cell>
          <cell r="D26">
            <v>1</v>
          </cell>
          <cell r="E26">
            <v>1</v>
          </cell>
          <cell r="F26">
            <v>1</v>
          </cell>
          <cell r="G26">
            <v>1.5710153055430338</v>
          </cell>
          <cell r="H26">
            <v>1.5344285553467583</v>
          </cell>
          <cell r="I26">
            <v>1</v>
          </cell>
        </row>
        <row r="27">
          <cell r="A27">
            <v>2027</v>
          </cell>
          <cell r="B27">
            <v>2.4209949594260185</v>
          </cell>
          <cell r="C27">
            <v>2.4209949594260185</v>
          </cell>
          <cell r="D27">
            <v>1</v>
          </cell>
          <cell r="E27">
            <v>1</v>
          </cell>
          <cell r="F27">
            <v>1</v>
          </cell>
          <cell r="G27">
            <v>1.6008645963483514</v>
          </cell>
          <cell r="H27">
            <v>1.562048269343</v>
          </cell>
          <cell r="I27">
            <v>1</v>
          </cell>
        </row>
        <row r="28">
          <cell r="A28">
            <v>2028</v>
          </cell>
          <cell r="B28">
            <v>2.5081507779653553</v>
          </cell>
          <cell r="C28">
            <v>2.5081507779653553</v>
          </cell>
          <cell r="D28">
            <v>1</v>
          </cell>
          <cell r="E28">
            <v>1</v>
          </cell>
          <cell r="F28">
            <v>1</v>
          </cell>
          <cell r="G28">
            <v>1.6312810236789701</v>
          </cell>
          <cell r="H28">
            <v>1.5901651381911741</v>
          </cell>
          <cell r="I28">
            <v>1</v>
          </cell>
        </row>
        <row r="29">
          <cell r="A29">
            <v>2029</v>
          </cell>
          <cell r="B29">
            <v>2.598444205972108</v>
          </cell>
          <cell r="C29">
            <v>2.598444205972108</v>
          </cell>
          <cell r="D29">
            <v>1</v>
          </cell>
          <cell r="E29">
            <v>1</v>
          </cell>
          <cell r="F29">
            <v>1</v>
          </cell>
          <cell r="G29">
            <v>1.6622753631288705</v>
          </cell>
          <cell r="H29">
            <v>1.6187881106786153</v>
          </cell>
          <cell r="I29">
            <v>1</v>
          </cell>
        </row>
        <row r="30">
          <cell r="A30">
            <v>2030</v>
          </cell>
          <cell r="B30">
            <v>2.6919881973871038</v>
          </cell>
          <cell r="C30">
            <v>2.6919881973871038</v>
          </cell>
          <cell r="D30">
            <v>1</v>
          </cell>
          <cell r="E30">
            <v>1</v>
          </cell>
          <cell r="F30">
            <v>1</v>
          </cell>
          <cell r="G30">
            <v>1.6938585950283189</v>
          </cell>
          <cell r="H30">
            <v>1.6479262966708303</v>
          </cell>
          <cell r="I30">
            <v>1</v>
          </cell>
        </row>
        <row r="31">
          <cell r="A31">
            <v>2031</v>
          </cell>
          <cell r="B31">
            <v>2.7888997724930396</v>
          </cell>
          <cell r="C31">
            <v>2.7888997724930396</v>
          </cell>
          <cell r="D31">
            <v>1</v>
          </cell>
          <cell r="E31">
            <v>1</v>
          </cell>
          <cell r="F31">
            <v>1</v>
          </cell>
          <cell r="G31">
            <v>1.726041908333857</v>
          </cell>
          <cell r="H31">
            <v>1.6775889700109052</v>
          </cell>
          <cell r="I31">
            <v>1</v>
          </cell>
        </row>
        <row r="32">
          <cell r="A32">
            <v>2032</v>
          </cell>
          <cell r="B32">
            <v>2.8893001643027891</v>
          </cell>
          <cell r="C32">
            <v>2.8893001643027891</v>
          </cell>
          <cell r="D32">
            <v>1</v>
          </cell>
          <cell r="E32">
            <v>1</v>
          </cell>
          <cell r="F32">
            <v>1</v>
          </cell>
          <cell r="G32">
            <v>1.7588367045922002</v>
          </cell>
          <cell r="H32">
            <v>1.7077855714711014</v>
          </cell>
          <cell r="I32">
            <v>1</v>
          </cell>
        </row>
        <row r="33">
          <cell r="A33">
            <v>2033</v>
          </cell>
          <cell r="B33">
            <v>2.9933149702176896</v>
          </cell>
          <cell r="C33">
            <v>2.9933149702176896</v>
          </cell>
          <cell r="D33">
            <v>1</v>
          </cell>
          <cell r="E33">
            <v>1</v>
          </cell>
          <cell r="F33">
            <v>1</v>
          </cell>
          <cell r="G33">
            <v>1.7922546019794521</v>
          </cell>
          <cell r="H33">
            <v>1.7385257117575812</v>
          </cell>
          <cell r="I33">
            <v>1</v>
          </cell>
        </row>
        <row r="34">
          <cell r="A34">
            <v>2034</v>
          </cell>
          <cell r="B34">
            <v>3.1010743091455262</v>
          </cell>
          <cell r="C34">
            <v>3.1010743091455262</v>
          </cell>
          <cell r="D34">
            <v>1</v>
          </cell>
          <cell r="E34">
            <v>1</v>
          </cell>
          <cell r="F34">
            <v>1</v>
          </cell>
          <cell r="G34">
            <v>1.8263074394170618</v>
          </cell>
          <cell r="H34">
            <v>1.7698191745692176</v>
          </cell>
          <cell r="I34">
            <v>1</v>
          </cell>
        </row>
        <row r="35">
          <cell r="A35">
            <v>2035</v>
          </cell>
          <cell r="B35">
            <v>3.212712984274765</v>
          </cell>
          <cell r="C35">
            <v>3.212712984274765</v>
          </cell>
          <cell r="D35">
            <v>1</v>
          </cell>
          <cell r="E35">
            <v>1</v>
          </cell>
          <cell r="F35">
            <v>1</v>
          </cell>
          <cell r="G35">
            <v>1.8610072807659859</v>
          </cell>
          <cell r="H35">
            <v>1.8016759197114636</v>
          </cell>
          <cell r="I35">
            <v>1</v>
          </cell>
        </row>
        <row r="36">
          <cell r="A36">
            <v>2036</v>
          </cell>
          <cell r="B36">
            <v>3.3283706517086564</v>
          </cell>
          <cell r="C36">
            <v>3.3283706517086564</v>
          </cell>
          <cell r="D36">
            <v>1</v>
          </cell>
          <cell r="E36">
            <v>1</v>
          </cell>
          <cell r="F36">
            <v>1</v>
          </cell>
          <cell r="G36">
            <v>1.8963664191005396</v>
          </cell>
          <cell r="H36">
            <v>1.8341060862662699</v>
          </cell>
          <cell r="I36">
            <v>1</v>
          </cell>
        </row>
        <row r="37">
          <cell r="A37">
            <v>2037</v>
          </cell>
          <cell r="B37">
            <v>3.4481919951701681</v>
          </cell>
          <cell r="C37">
            <v>3.4481919951701681</v>
          </cell>
          <cell r="D37">
            <v>1</v>
          </cell>
          <cell r="E37">
            <v>1</v>
          </cell>
          <cell r="F37">
            <v>1</v>
          </cell>
          <cell r="G37">
            <v>1.9323973810634498</v>
          </cell>
          <cell r="H37">
            <v>1.8671199958190627</v>
          </cell>
          <cell r="I37">
            <v>1</v>
          </cell>
        </row>
        <row r="38">
          <cell r="A38">
            <v>2038</v>
          </cell>
          <cell r="B38">
            <v>3.572326906996294</v>
          </cell>
          <cell r="C38">
            <v>3.572326906996294</v>
          </cell>
          <cell r="D38">
            <v>1</v>
          </cell>
          <cell r="E38">
            <v>1</v>
          </cell>
          <cell r="F38">
            <v>1</v>
          </cell>
          <cell r="G38">
            <v>1.9691129313036553</v>
          </cell>
          <cell r="H38">
            <v>1.9007281557438058</v>
          </cell>
          <cell r="I38">
            <v>1</v>
          </cell>
        </row>
        <row r="39">
          <cell r="A39">
            <v>2039</v>
          </cell>
          <cell r="B39">
            <v>3.7009306756481606</v>
          </cell>
          <cell r="C39">
            <v>3.7009306756481606</v>
          </cell>
          <cell r="D39">
            <v>1</v>
          </cell>
          <cell r="E39">
            <v>1</v>
          </cell>
          <cell r="F39">
            <v>1</v>
          </cell>
          <cell r="G39">
            <v>2.0065260769984246</v>
          </cell>
          <cell r="H39">
            <v>1.9349412625471942</v>
          </cell>
          <cell r="I39">
            <v>1</v>
          </cell>
        </row>
        <row r="40">
          <cell r="A40">
            <v>2040</v>
          </cell>
          <cell r="B40">
            <v>3.8341641799714945</v>
          </cell>
          <cell r="C40">
            <v>3.8341641799714945</v>
          </cell>
          <cell r="D40">
            <v>1</v>
          </cell>
          <cell r="E40">
            <v>1</v>
          </cell>
          <cell r="F40">
            <v>1</v>
          </cell>
          <cell r="G40">
            <v>2.0446500724613945</v>
          </cell>
          <cell r="H40">
            <v>1.9697702052730437</v>
          </cell>
          <cell r="I40">
            <v>1</v>
          </cell>
        </row>
        <row r="41">
          <cell r="A41">
            <v>2041</v>
          </cell>
          <cell r="B41">
            <v>3.9721940904504685</v>
          </cell>
          <cell r="C41">
            <v>3.9721940904504685</v>
          </cell>
          <cell r="D41">
            <v>1</v>
          </cell>
          <cell r="E41">
            <v>1</v>
          </cell>
          <cell r="F41">
            <v>1</v>
          </cell>
          <cell r="G41">
            <v>2.0834984238381611</v>
          </cell>
          <cell r="H41">
            <v>2.0052260689679584</v>
          </cell>
          <cell r="I41">
            <v>1</v>
          </cell>
        </row>
        <row r="42">
          <cell r="A42">
            <v>2042</v>
          </cell>
          <cell r="B42">
            <v>4.1151930777066852</v>
          </cell>
          <cell r="C42">
            <v>4.1151930777066852</v>
          </cell>
          <cell r="D42">
            <v>1</v>
          </cell>
          <cell r="E42">
            <v>1</v>
          </cell>
          <cell r="F42">
            <v>1</v>
          </cell>
          <cell r="G42">
            <v>2.123084893891086</v>
          </cell>
          <cell r="H42">
            <v>2.0413201382093815</v>
          </cell>
          <cell r="I42">
            <v>1</v>
          </cell>
        </row>
        <row r="43">
          <cell r="A43">
            <v>2043</v>
          </cell>
          <cell r="B43">
            <v>4.2633400285041256</v>
          </cell>
          <cell r="C43">
            <v>4.2633400285041256</v>
          </cell>
          <cell r="D43">
            <v>1</v>
          </cell>
          <cell r="E43">
            <v>1</v>
          </cell>
          <cell r="F43">
            <v>1</v>
          </cell>
          <cell r="G43">
            <v>2.1634235068750165</v>
          </cell>
          <cell r="H43">
            <v>2.0780639006971504</v>
          </cell>
          <cell r="I43">
            <v>1</v>
          </cell>
        </row>
        <row r="44">
          <cell r="A44">
            <v>2044</v>
          </cell>
          <cell r="B44">
            <v>4.4168202695302741</v>
          </cell>
          <cell r="C44">
            <v>4.4168202695302741</v>
          </cell>
          <cell r="D44">
            <v>1</v>
          </cell>
          <cell r="E44">
            <v>1</v>
          </cell>
          <cell r="F44">
            <v>1</v>
          </cell>
          <cell r="G44">
            <v>2.204528553505642</v>
          </cell>
          <cell r="H44">
            <v>2.1154690509096992</v>
          </cell>
          <cell r="I44">
            <v>1</v>
          </cell>
        </row>
        <row r="45">
          <cell r="A45">
            <v>2045</v>
          </cell>
          <cell r="B45">
            <v>4.575825799233364</v>
          </cell>
          <cell r="C45">
            <v>4.575825799233364</v>
          </cell>
          <cell r="D45">
            <v>1</v>
          </cell>
          <cell r="E45">
            <v>1</v>
          </cell>
          <cell r="F45">
            <v>1</v>
          </cell>
          <cell r="G45">
            <v>2.246414596022249</v>
          </cell>
          <cell r="H45">
            <v>2.1535474938260739</v>
          </cell>
          <cell r="I45">
            <v>1</v>
          </cell>
        </row>
        <row r="46">
          <cell r="A46">
            <v>2046</v>
          </cell>
          <cell r="B46">
            <v>4.740555528005765</v>
          </cell>
          <cell r="C46">
            <v>4.740555528005765</v>
          </cell>
          <cell r="D46">
            <v>1</v>
          </cell>
          <cell r="E46">
            <v>1</v>
          </cell>
          <cell r="F46">
            <v>1</v>
          </cell>
          <cell r="G46">
            <v>2.2890964733466719</v>
          </cell>
          <cell r="H46">
            <v>2.1923113487149433</v>
          </cell>
          <cell r="I46">
            <v>1</v>
          </cell>
        </row>
        <row r="47">
          <cell r="A47">
            <v>2047</v>
          </cell>
          <cell r="B47">
            <v>4.9112155270139723</v>
          </cell>
          <cell r="C47">
            <v>4.9112155270139723</v>
          </cell>
          <cell r="D47">
            <v>1</v>
          </cell>
          <cell r="E47">
            <v>1</v>
          </cell>
          <cell r="F47">
            <v>1</v>
          </cell>
          <cell r="G47">
            <v>2.3325893063402585</v>
          </cell>
          <cell r="H47">
            <v>2.2317729529918124</v>
          </cell>
          <cell r="I47">
            <v>1</v>
          </cell>
        </row>
        <row r="48">
          <cell r="A48">
            <v>2048</v>
          </cell>
          <cell r="B48">
            <v>5.0880192859864755</v>
          </cell>
          <cell r="C48">
            <v>5.0880192859864755</v>
          </cell>
          <cell r="D48">
            <v>1</v>
          </cell>
          <cell r="E48">
            <v>1</v>
          </cell>
          <cell r="F48">
            <v>1</v>
          </cell>
          <cell r="G48">
            <v>2.3769085031607236</v>
          </cell>
          <cell r="H48">
            <v>2.2719448661456649</v>
          </cell>
          <cell r="I48">
            <v>1</v>
          </cell>
        </row>
        <row r="49">
          <cell r="A49">
            <v>2049</v>
          </cell>
          <cell r="B49">
            <v>5.2711879802819883</v>
          </cell>
          <cell r="C49">
            <v>5.2711879802819883</v>
          </cell>
          <cell r="D49">
            <v>1</v>
          </cell>
          <cell r="E49">
            <v>1</v>
          </cell>
          <cell r="F49">
            <v>1</v>
          </cell>
          <cell r="G49">
            <v>2.4220697647207774</v>
          </cell>
          <cell r="H49">
            <v>2.3128398737362867</v>
          </cell>
          <cell r="I49">
            <v>1</v>
          </cell>
        </row>
        <row r="50">
          <cell r="A50">
            <v>2050</v>
          </cell>
          <cell r="B50">
            <v>5.4609507475721397</v>
          </cell>
          <cell r="C50">
            <v>5.4609507475721397</v>
          </cell>
          <cell r="D50">
            <v>1</v>
          </cell>
          <cell r="E50">
            <v>1</v>
          </cell>
          <cell r="F50">
            <v>1</v>
          </cell>
          <cell r="G50">
            <v>2.468089090250472</v>
          </cell>
          <cell r="H50">
            <v>2.3544709914635398</v>
          </cell>
          <cell r="I50">
            <v>1</v>
          </cell>
        </row>
        <row r="51">
          <cell r="A51">
            <v>2051</v>
          </cell>
          <cell r="B51">
            <v>5.657544974484737</v>
          </cell>
          <cell r="C51">
            <v>5.657544974484737</v>
          </cell>
          <cell r="D51">
            <v>1</v>
          </cell>
          <cell r="E51">
            <v>1</v>
          </cell>
          <cell r="F51">
            <v>1</v>
          </cell>
          <cell r="G51">
            <v>2.5149827829652311</v>
          </cell>
          <cell r="H51">
            <v>2.3968514693098837</v>
          </cell>
          <cell r="I51">
            <v>1</v>
          </cell>
        </row>
        <row r="52">
          <cell r="A52">
            <v>2052</v>
          </cell>
          <cell r="B52">
            <v>5.861216593566188</v>
          </cell>
          <cell r="C52">
            <v>5.861216593566188</v>
          </cell>
          <cell r="D52">
            <v>1</v>
          </cell>
          <cell r="E52">
            <v>1</v>
          </cell>
          <cell r="F52">
            <v>1</v>
          </cell>
          <cell r="G52">
            <v>2.5627674558415707</v>
          </cell>
          <cell r="H52">
            <v>2.4399947957574617</v>
          </cell>
          <cell r="I52">
            <v>1</v>
          </cell>
        </row>
        <row r="53">
          <cell r="A53">
            <v>2053</v>
          </cell>
          <cell r="B53">
            <v>6.0722203909345707</v>
          </cell>
          <cell r="C53">
            <v>6.0722203909345707</v>
          </cell>
          <cell r="D53">
            <v>1</v>
          </cell>
          <cell r="E53">
            <v>1</v>
          </cell>
          <cell r="F53">
            <v>1</v>
          </cell>
          <cell r="G53">
            <v>2.6114600375025607</v>
          </cell>
          <cell r="H53">
            <v>2.4839147020810959</v>
          </cell>
          <cell r="I53">
            <v>1</v>
          </cell>
        </row>
        <row r="54">
          <cell r="A54">
            <v>2054</v>
          </cell>
          <cell r="B54">
            <v>6.2908203250082151</v>
          </cell>
          <cell r="C54">
            <v>6.2908203250082151</v>
          </cell>
          <cell r="D54">
            <v>1</v>
          </cell>
          <cell r="E54">
            <v>1</v>
          </cell>
          <cell r="F54">
            <v>1</v>
          </cell>
          <cell r="G54">
            <v>2.6610777782151094</v>
          </cell>
          <cell r="H54">
            <v>2.5286251667185558</v>
          </cell>
          <cell r="I54">
            <v>1</v>
          </cell>
        </row>
        <row r="55">
          <cell r="A55">
            <v>2055</v>
          </cell>
          <cell r="B55">
            <v>6.5172898567085111</v>
          </cell>
          <cell r="C55">
            <v>6.5172898567085111</v>
          </cell>
          <cell r="D55">
            <v>1</v>
          </cell>
          <cell r="E55">
            <v>1</v>
          </cell>
          <cell r="F55">
            <v>1</v>
          </cell>
          <cell r="G55">
            <v>2.7116382560011965</v>
          </cell>
          <cell r="H55">
            <v>2.5741404197194897</v>
          </cell>
          <cell r="I55">
            <v>1</v>
          </cell>
        </row>
        <row r="56">
          <cell r="A56">
            <v>2056</v>
          </cell>
          <cell r="B56">
            <v>6.7519122915500178</v>
          </cell>
          <cell r="C56">
            <v>6.7519122915500178</v>
          </cell>
          <cell r="D56">
            <v>1</v>
          </cell>
          <cell r="E56">
            <v>1</v>
          </cell>
          <cell r="F56">
            <v>1</v>
          </cell>
          <cell r="G56">
            <v>2.763159382865219</v>
          </cell>
          <cell r="H56">
            <v>2.6204749472744404</v>
          </cell>
          <cell r="I56">
            <v>1</v>
          </cell>
        </row>
        <row r="57">
          <cell r="A57">
            <v>2057</v>
          </cell>
          <cell r="B57">
            <v>6.9949811340458181</v>
          </cell>
          <cell r="C57">
            <v>6.9949811340458181</v>
          </cell>
          <cell r="D57">
            <v>1</v>
          </cell>
          <cell r="E57">
            <v>1</v>
          </cell>
          <cell r="F57">
            <v>1</v>
          </cell>
          <cell r="G57">
            <v>2.815659411139658</v>
          </cell>
          <cell r="H57">
            <v>2.6676434963253803</v>
          </cell>
          <cell r="I57">
            <v>1</v>
          </cell>
        </row>
        <row r="58">
          <cell r="A58">
            <v>2058</v>
          </cell>
          <cell r="B58">
            <v>7.246800454871468</v>
          </cell>
          <cell r="C58">
            <v>7.246800454871468</v>
          </cell>
          <cell r="D58">
            <v>1</v>
          </cell>
          <cell r="E58">
            <v>1</v>
          </cell>
          <cell r="F58">
            <v>1</v>
          </cell>
          <cell r="G58">
            <v>2.8691569399513117</v>
          </cell>
          <cell r="H58">
            <v>2.7156610792592373</v>
          </cell>
          <cell r="I58">
            <v>1</v>
          </cell>
        </row>
        <row r="59">
          <cell r="A59">
            <v>2059</v>
          </cell>
          <cell r="B59">
            <v>7.5076852712468405</v>
          </cell>
          <cell r="C59">
            <v>7.5076852712468405</v>
          </cell>
          <cell r="D59">
            <v>1</v>
          </cell>
          <cell r="E59">
            <v>1</v>
          </cell>
          <cell r="F59">
            <v>1</v>
          </cell>
          <cell r="G59">
            <v>2.9236709218103867</v>
          </cell>
          <cell r="H59">
            <v>2.7645429786859035</v>
          </cell>
          <cell r="I59">
            <v>1</v>
          </cell>
        </row>
        <row r="60">
          <cell r="A60">
            <v>2060</v>
          </cell>
          <cell r="B60">
            <v>7.7779619410117267</v>
          </cell>
          <cell r="C60">
            <v>7.7779619410117267</v>
          </cell>
          <cell r="D60">
            <v>1</v>
          </cell>
          <cell r="E60">
            <v>1</v>
          </cell>
          <cell r="F60">
            <v>1</v>
          </cell>
          <cell r="G60">
            <v>2.9792206693247842</v>
          </cell>
          <cell r="H60">
            <v>2.8143047523022497</v>
          </cell>
          <cell r="I60">
            <v>1</v>
          </cell>
        </row>
        <row r="61">
          <cell r="A61">
            <v>2061</v>
          </cell>
          <cell r="B61">
            <v>8.0579685708881481</v>
          </cell>
          <cell r="C61">
            <v>8.0579685708881481</v>
          </cell>
          <cell r="D61">
            <v>1</v>
          </cell>
          <cell r="E61">
            <v>1</v>
          </cell>
          <cell r="F61">
            <v>1</v>
          </cell>
          <cell r="G61">
            <v>3.0358258620419551</v>
          </cell>
          <cell r="H61">
            <v>2.8649622378436903</v>
          </cell>
          <cell r="I61">
            <v>1</v>
          </cell>
        </row>
        <row r="62">
          <cell r="A62">
            <v>2062</v>
          </cell>
          <cell r="B62">
            <v>8.3480554394401221</v>
          </cell>
          <cell r="C62">
            <v>8.3480554394401221</v>
          </cell>
          <cell r="D62">
            <v>1</v>
          </cell>
          <cell r="E62">
            <v>1</v>
          </cell>
          <cell r="F62">
            <v>1</v>
          </cell>
          <cell r="G62">
            <v>3.0935065534207524</v>
          </cell>
          <cell r="H62">
            <v>2.9165315581248765</v>
          </cell>
          <cell r="I62">
            <v>1</v>
          </cell>
        </row>
        <row r="63">
          <cell r="A63">
            <v>2063</v>
          </cell>
          <cell r="B63">
            <v>8.6485854352599656</v>
          </cell>
          <cell r="C63">
            <v>8.6485854352599656</v>
          </cell>
          <cell r="D63">
            <v>1</v>
          </cell>
          <cell r="E63">
            <v>1</v>
          </cell>
          <cell r="F63">
            <v>1</v>
          </cell>
          <cell r="G63">
            <v>3.1522831779357467</v>
          </cell>
          <cell r="H63">
            <v>2.9690291261711241</v>
          </cell>
          <cell r="I63">
            <v>1</v>
          </cell>
        </row>
        <row r="64">
          <cell r="A64">
            <v>2064</v>
          </cell>
          <cell r="B64">
            <v>8.9599345109293242</v>
          </cell>
          <cell r="C64">
            <v>8.9599345109293242</v>
          </cell>
          <cell r="D64">
            <v>1</v>
          </cell>
          <cell r="E64">
            <v>1</v>
          </cell>
          <cell r="F64">
            <v>1</v>
          </cell>
          <cell r="G64">
            <v>3.2121765583165258</v>
          </cell>
          <cell r="H64">
            <v>3.0224716504422044</v>
          </cell>
          <cell r="I64">
            <v>1</v>
          </cell>
        </row>
        <row r="65">
          <cell r="A65">
            <v>2065</v>
          </cell>
          <cell r="B65">
            <v>9.2824921533227798</v>
          </cell>
          <cell r="C65">
            <v>9.2824921533227798</v>
          </cell>
          <cell r="D65">
            <v>1</v>
          </cell>
          <cell r="E65">
            <v>1</v>
          </cell>
          <cell r="F65">
            <v>1</v>
          </cell>
          <cell r="G65">
            <v>3.2732079129245397</v>
          </cell>
          <cell r="H65">
            <v>3.0768761401501643</v>
          </cell>
          <cell r="I65">
            <v>1</v>
          </cell>
        </row>
        <row r="66">
          <cell r="A66">
            <v>2066</v>
          </cell>
          <cell r="B66">
            <v>9.6166618708423997</v>
          </cell>
          <cell r="C66">
            <v>9.6166618708423997</v>
          </cell>
          <cell r="D66">
            <v>1</v>
          </cell>
          <cell r="E66">
            <v>1</v>
          </cell>
          <cell r="F66">
            <v>1</v>
          </cell>
          <cell r="G66">
            <v>3.3353988632701062</v>
          </cell>
          <cell r="H66">
            <v>3.1322599106728672</v>
          </cell>
          <cell r="I66">
            <v>1</v>
          </cell>
        </row>
        <row r="67">
          <cell r="A67">
            <v>2067</v>
          </cell>
          <cell r="B67">
            <v>9.9628616981927252</v>
          </cell>
          <cell r="C67">
            <v>9.9628616981927252</v>
          </cell>
          <cell r="D67">
            <v>1</v>
          </cell>
          <cell r="E67">
            <v>1</v>
          </cell>
          <cell r="F67">
            <v>1</v>
          </cell>
          <cell r="G67">
            <v>3.3987714416722383</v>
          </cell>
          <cell r="H67">
            <v>3.1886405890649789</v>
          </cell>
          <cell r="I67">
            <v>1</v>
          </cell>
        </row>
        <row r="68">
          <cell r="A68">
            <v>2068</v>
          </cell>
          <cell r="B68">
            <v>10.321524719327662</v>
          </cell>
          <cell r="C68">
            <v>10.321524719327662</v>
          </cell>
          <cell r="D68">
            <v>1</v>
          </cell>
          <cell r="E68">
            <v>1</v>
          </cell>
          <cell r="F68">
            <v>1</v>
          </cell>
          <cell r="G68">
            <v>3.4633480990640106</v>
          </cell>
          <cell r="H68">
            <v>3.2460361196681484</v>
          </cell>
          <cell r="I68">
            <v>1</v>
          </cell>
        </row>
        <row r="69">
          <cell r="A69">
            <v>2069</v>
          </cell>
          <cell r="B69">
            <v>10.693099609223458</v>
          </cell>
          <cell r="C69">
            <v>10.693099609223458</v>
          </cell>
          <cell r="D69">
            <v>1</v>
          </cell>
          <cell r="E69">
            <v>1</v>
          </cell>
          <cell r="F69">
            <v>1</v>
          </cell>
          <cell r="G69">
            <v>3.5291517129462266</v>
          </cell>
          <cell r="H69">
            <v>3.3044647698221752</v>
          </cell>
          <cell r="I69">
            <v>1</v>
          </cell>
        </row>
        <row r="70">
          <cell r="A70">
            <v>2070</v>
          </cell>
          <cell r="B70">
            <v>11.078051195155503</v>
          </cell>
          <cell r="C70">
            <v>11.078051195155503</v>
          </cell>
          <cell r="D70">
            <v>1</v>
          </cell>
          <cell r="E70">
            <v>1</v>
          </cell>
          <cell r="F70">
            <v>1</v>
          </cell>
          <cell r="G70">
            <v>3.5962055954922048</v>
          </cell>
          <cell r="H70">
            <v>3.3639451356789745</v>
          </cell>
          <cell r="I70">
            <v>1</v>
          </cell>
        </row>
        <row r="71">
          <cell r="A71">
            <v>2071</v>
          </cell>
          <cell r="B71">
            <v>11.4768610381811</v>
          </cell>
          <cell r="C71">
            <v>11.4768610381811</v>
          </cell>
          <cell r="D71">
            <v>1</v>
          </cell>
          <cell r="E71">
            <v>1</v>
          </cell>
          <cell r="F71">
            <v>1</v>
          </cell>
          <cell r="G71">
            <v>3.6645335018065568</v>
          </cell>
          <cell r="H71">
            <v>3.4244961481211962</v>
          </cell>
          <cell r="I71">
            <v>1</v>
          </cell>
        </row>
        <row r="72">
          <cell r="A72">
            <v>2072</v>
          </cell>
          <cell r="B72">
            <v>11.89002803555562</v>
          </cell>
          <cell r="C72">
            <v>11.89002803555562</v>
          </cell>
          <cell r="D72">
            <v>1</v>
          </cell>
          <cell r="E72">
            <v>1</v>
          </cell>
          <cell r="F72">
            <v>1</v>
          </cell>
          <cell r="G72">
            <v>3.7341596383408815</v>
          </cell>
          <cell r="H72">
            <v>3.4861370787873778</v>
          </cell>
          <cell r="I72">
            <v>1</v>
          </cell>
        </row>
        <row r="73">
          <cell r="A73">
            <v>2073</v>
          </cell>
          <cell r="B73">
            <v>12.318069044835623</v>
          </cell>
          <cell r="C73">
            <v>12.318069044835623</v>
          </cell>
          <cell r="D73">
            <v>1</v>
          </cell>
          <cell r="E73">
            <v>1</v>
          </cell>
          <cell r="F73">
            <v>1</v>
          </cell>
          <cell r="G73">
            <v>3.8051086714693581</v>
          </cell>
          <cell r="H73">
            <v>3.5488875462055507</v>
          </cell>
          <cell r="I73">
            <v>1</v>
          </cell>
        </row>
        <row r="74">
          <cell r="A74">
            <v>2074</v>
          </cell>
          <cell r="B74">
            <v>12.761519530449705</v>
          </cell>
          <cell r="C74">
            <v>12.761519530449705</v>
          </cell>
          <cell r="D74">
            <v>1</v>
          </cell>
          <cell r="E74">
            <v>1</v>
          </cell>
          <cell r="F74">
            <v>1</v>
          </cell>
          <cell r="G74">
            <v>3.877405736227276</v>
          </cell>
          <cell r="H74">
            <v>3.6127675220372506</v>
          </cell>
          <cell r="I74">
            <v>1</v>
          </cell>
        </row>
        <row r="75">
          <cell r="A75">
            <v>2075</v>
          </cell>
          <cell r="B75">
            <v>13.220934233545895</v>
          </cell>
          <cell r="C75">
            <v>13.220934233545895</v>
          </cell>
          <cell r="D75">
            <v>1</v>
          </cell>
          <cell r="E75">
            <v>1</v>
          </cell>
          <cell r="F75">
            <v>1</v>
          </cell>
          <cell r="G75">
            <v>3.9510764452155942</v>
          </cell>
          <cell r="H75">
            <v>3.6777973374339212</v>
          </cell>
          <cell r="I75">
            <v>1</v>
          </cell>
        </row>
        <row r="76">
          <cell r="A76">
            <v>2076</v>
          </cell>
          <cell r="B76">
            <v>13.696887865953547</v>
          </cell>
          <cell r="C76">
            <v>13.696887865953547</v>
          </cell>
          <cell r="D76">
            <v>1</v>
          </cell>
          <cell r="E76">
            <v>1</v>
          </cell>
          <cell r="F76">
            <v>1</v>
          </cell>
          <cell r="G76">
            <v>4.0261468976746908</v>
          </cell>
          <cell r="H76">
            <v>3.7439976895077316</v>
          </cell>
          <cell r="I76">
            <v>1</v>
          </cell>
        </row>
        <row r="77">
          <cell r="A77">
            <v>2077</v>
          </cell>
          <cell r="B77">
            <v>14.189975829127874</v>
          </cell>
          <cell r="C77">
            <v>14.189975829127874</v>
          </cell>
          <cell r="D77">
            <v>1</v>
          </cell>
          <cell r="E77">
            <v>1</v>
          </cell>
          <cell r="F77">
            <v>1</v>
          </cell>
          <cell r="G77">
            <v>4.1026436887305096</v>
          </cell>
          <cell r="H77">
            <v>3.8113896479188707</v>
          </cell>
          <cell r="I77">
            <v>1</v>
          </cell>
        </row>
        <row r="78">
          <cell r="A78">
            <v>2078</v>
          </cell>
          <cell r="B78">
            <v>14.700814958976478</v>
          </cell>
          <cell r="C78">
            <v>14.700814958976478</v>
          </cell>
          <cell r="D78">
            <v>1</v>
          </cell>
          <cell r="E78">
            <v>1</v>
          </cell>
          <cell r="F78">
            <v>1</v>
          </cell>
          <cell r="G78">
            <v>4.1805939188163892</v>
          </cell>
          <cell r="H78">
            <v>3.8799946615814105</v>
          </cell>
          <cell r="I78">
            <v>1</v>
          </cell>
        </row>
        <row r="79">
          <cell r="A79">
            <v>2079</v>
          </cell>
          <cell r="B79">
            <v>15.230044297499632</v>
          </cell>
          <cell r="C79">
            <v>15.230044297499632</v>
          </cell>
          <cell r="D79">
            <v>1</v>
          </cell>
          <cell r="E79">
            <v>1</v>
          </cell>
          <cell r="F79">
            <v>1</v>
          </cell>
          <cell r="G79">
            <v>4.2600252032739006</v>
          </cell>
          <cell r="H79">
            <v>3.9498345654898759</v>
          </cell>
          <cell r="I79">
            <v>1</v>
          </cell>
        </row>
        <row r="80">
          <cell r="A80">
            <v>2080</v>
          </cell>
          <cell r="B80">
            <v>15.778325892209619</v>
          </cell>
          <cell r="C80">
            <v>15.778325892209619</v>
          </cell>
          <cell r="D80">
            <v>1</v>
          </cell>
          <cell r="E80">
            <v>1</v>
          </cell>
          <cell r="F80">
            <v>1</v>
          </cell>
          <cell r="G80">
            <v>4.3409656821361047</v>
          </cell>
          <cell r="H80">
            <v>4.0209315876686933</v>
          </cell>
          <cell r="I80">
            <v>1</v>
          </cell>
        </row>
        <row r="81">
          <cell r="A81">
            <v>2081</v>
          </cell>
          <cell r="B81">
            <v>16.346345624329164</v>
          </cell>
          <cell r="C81">
            <v>16.346345624329164</v>
          </cell>
          <cell r="D81">
            <v>1</v>
          </cell>
          <cell r="E81">
            <v>1</v>
          </cell>
          <cell r="F81">
            <v>1</v>
          </cell>
          <cell r="G81">
            <v>4.4234440300966904</v>
          </cell>
          <cell r="H81">
            <v>4.0933083562467294</v>
          </cell>
          <cell r="I81">
            <v>1</v>
          </cell>
        </row>
        <row r="82">
          <cell r="A82">
            <v>2082</v>
          </cell>
          <cell r="B82">
            <v>16.934814066805014</v>
          </cell>
          <cell r="C82">
            <v>16.934814066805014</v>
          </cell>
          <cell r="D82">
            <v>1</v>
          </cell>
          <cell r="E82">
            <v>1</v>
          </cell>
          <cell r="F82">
            <v>1</v>
          </cell>
          <cell r="G82">
            <v>4.5074894666685275</v>
          </cell>
          <cell r="H82">
            <v>4.1669879066591706</v>
          </cell>
          <cell r="I82">
            <v>1</v>
          </cell>
        </row>
        <row r="83">
          <cell r="A83">
            <v>2083</v>
          </cell>
          <cell r="B83">
            <v>17.544467373209994</v>
          </cell>
          <cell r="C83">
            <v>17.544467373209994</v>
          </cell>
          <cell r="D83">
            <v>1</v>
          </cell>
          <cell r="E83">
            <v>1</v>
          </cell>
          <cell r="F83">
            <v>1</v>
          </cell>
          <cell r="G83">
            <v>4.5931317665352296</v>
          </cell>
          <cell r="H83">
            <v>4.2419936889790355</v>
          </cell>
          <cell r="I83">
            <v>1</v>
          </cell>
        </row>
        <row r="84">
          <cell r="A84">
            <v>2084</v>
          </cell>
          <cell r="B84">
            <v>18.176068198645552</v>
          </cell>
          <cell r="C84">
            <v>18.176068198645552</v>
          </cell>
          <cell r="D84">
            <v>1</v>
          </cell>
          <cell r="E84">
            <v>1</v>
          </cell>
          <cell r="F84">
            <v>1</v>
          </cell>
          <cell r="G84">
            <v>4.6804012700993987</v>
          </cell>
          <cell r="H84">
            <v>4.3183495753806582</v>
          </cell>
          <cell r="I84">
            <v>1</v>
          </cell>
        </row>
        <row r="85">
          <cell r="A85">
            <v>2085</v>
          </cell>
          <cell r="B85">
            <v>18.830406653796793</v>
          </cell>
          <cell r="C85">
            <v>18.830406653796793</v>
          </cell>
          <cell r="D85">
            <v>1</v>
          </cell>
          <cell r="E85">
            <v>1</v>
          </cell>
          <cell r="F85">
            <v>1</v>
          </cell>
          <cell r="G85">
            <v>4.769328894231287</v>
          </cell>
          <cell r="H85">
            <v>4.3960798677375097</v>
          </cell>
          <cell r="I85">
            <v>1</v>
          </cell>
        </row>
        <row r="86">
          <cell r="A86">
            <v>2086</v>
          </cell>
          <cell r="B86">
            <v>19.508301293333478</v>
          </cell>
          <cell r="C86">
            <v>19.508301293333478</v>
          </cell>
          <cell r="D86">
            <v>1</v>
          </cell>
          <cell r="E86">
            <v>1</v>
          </cell>
          <cell r="F86">
            <v>1</v>
          </cell>
          <cell r="G86">
            <v>4.8599461432216815</v>
          </cell>
          <cell r="H86">
            <v>4.4752093053567847</v>
          </cell>
          <cell r="I86">
            <v>1</v>
          </cell>
        </row>
        <row r="87">
          <cell r="A87">
            <v>2087</v>
          </cell>
          <cell r="B87">
            <v>20.210600139893483</v>
          </cell>
          <cell r="C87">
            <v>20.210600139893483</v>
          </cell>
          <cell r="D87">
            <v>1</v>
          </cell>
          <cell r="E87">
            <v>1</v>
          </cell>
          <cell r="F87">
            <v>1</v>
          </cell>
          <cell r="G87">
            <v>4.9522851199428937</v>
          </cell>
          <cell r="H87">
            <v>4.5557630728532068</v>
          </cell>
          <cell r="I87">
            <v>1</v>
          </cell>
        </row>
        <row r="88">
          <cell r="A88">
            <v>2088</v>
          </cell>
          <cell r="B88">
            <v>20.938181744929647</v>
          </cell>
          <cell r="C88">
            <v>20.938181744929647</v>
          </cell>
          <cell r="D88">
            <v>1</v>
          </cell>
          <cell r="E88">
            <v>1</v>
          </cell>
          <cell r="F88">
            <v>1</v>
          </cell>
          <cell r="G88">
            <v>5.0463785372218091</v>
          </cell>
          <cell r="H88">
            <v>4.6377668081645647</v>
          </cell>
          <cell r="I88">
            <v>1</v>
          </cell>
        </row>
        <row r="89">
          <cell r="A89">
            <v>2089</v>
          </cell>
          <cell r="B89">
            <v>21.691956287747114</v>
          </cell>
          <cell r="C89">
            <v>21.691956287747114</v>
          </cell>
          <cell r="D89">
            <v>1</v>
          </cell>
          <cell r="E89">
            <v>1</v>
          </cell>
          <cell r="F89">
            <v>1</v>
          </cell>
          <cell r="G89">
            <v>5.1422597294290231</v>
          </cell>
          <cell r="H89">
            <v>4.7212466107115265</v>
          </cell>
          <cell r="I89">
            <v>1</v>
          </cell>
        </row>
        <row r="90">
          <cell r="A90">
            <v>2090</v>
          </cell>
          <cell r="B90">
            <v>22.472866714106011</v>
          </cell>
          <cell r="C90">
            <v>22.472866714106011</v>
          </cell>
          <cell r="D90">
            <v>1</v>
          </cell>
          <cell r="E90">
            <v>1</v>
          </cell>
          <cell r="F90">
            <v>1</v>
          </cell>
          <cell r="G90">
            <v>5.2399626642881749</v>
          </cell>
          <cell r="H90">
            <v>4.8062290497043341</v>
          </cell>
          <cell r="I90">
            <v>1</v>
          </cell>
        </row>
        <row r="91">
          <cell r="A91">
            <v>2091</v>
          </cell>
          <cell r="B91">
            <v>23.281889915813828</v>
          </cell>
          <cell r="C91">
            <v>23.281889915813828</v>
          </cell>
          <cell r="D91">
            <v>1</v>
          </cell>
          <cell r="E91">
            <v>1</v>
          </cell>
          <cell r="F91">
            <v>1</v>
          </cell>
          <cell r="G91">
            <v>5.3395219549096504</v>
          </cell>
          <cell r="H91">
            <v>4.8927411725990124</v>
          </cell>
          <cell r="I91">
            <v>1</v>
          </cell>
        </row>
        <row r="92">
          <cell r="A92">
            <v>2092</v>
          </cell>
          <cell r="B92">
            <v>24.120037952783125</v>
          </cell>
          <cell r="C92">
            <v>24.120037952783125</v>
          </cell>
          <cell r="D92">
            <v>1</v>
          </cell>
          <cell r="E92">
            <v>1</v>
          </cell>
          <cell r="F92">
            <v>1</v>
          </cell>
          <cell r="G92">
            <v>5.4409728720529333</v>
          </cell>
          <cell r="H92">
            <v>4.9808105137057943</v>
          </cell>
          <cell r="I92">
            <v>1</v>
          </cell>
        </row>
        <row r="93">
          <cell r="A93">
            <v>2093</v>
          </cell>
          <cell r="B93">
            <v>24.988359319083319</v>
          </cell>
          <cell r="C93">
            <v>24.988359319083319</v>
          </cell>
          <cell r="D93">
            <v>1</v>
          </cell>
          <cell r="E93">
            <v>1</v>
          </cell>
          <cell r="F93">
            <v>1</v>
          </cell>
          <cell r="G93">
            <v>5.5443513566219389</v>
          </cell>
          <cell r="H93">
            <v>5.0704651029524985</v>
          </cell>
          <cell r="I93">
            <v>1</v>
          </cell>
        </row>
        <row r="94">
          <cell r="A94">
            <v>2094</v>
          </cell>
          <cell r="B94">
            <v>25.887940254570317</v>
          </cell>
          <cell r="C94">
            <v>25.887940254570317</v>
          </cell>
          <cell r="D94">
            <v>1</v>
          </cell>
          <cell r="E94">
            <v>1</v>
          </cell>
          <cell r="F94">
            <v>1</v>
          </cell>
          <cell r="G94">
            <v>5.6496940323977558</v>
          </cell>
          <cell r="H94">
            <v>5.1617334748056436</v>
          </cell>
          <cell r="I94">
            <v>1</v>
          </cell>
        </row>
        <row r="95">
          <cell r="A95">
            <v>2095</v>
          </cell>
          <cell r="B95">
            <v>26.819906103734848</v>
          </cell>
          <cell r="C95">
            <v>26.819906103734848</v>
          </cell>
          <cell r="D95">
            <v>1</v>
          </cell>
          <cell r="E95">
            <v>1</v>
          </cell>
          <cell r="F95">
            <v>1</v>
          </cell>
          <cell r="G95">
            <v>5.7570382190133129</v>
          </cell>
          <cell r="H95">
            <v>5.2546446773521449</v>
          </cell>
          <cell r="I95">
            <v>1</v>
          </cell>
        </row>
        <row r="96">
          <cell r="A96">
            <v>2096</v>
          </cell>
          <cell r="B96">
            <v>27.785422723469303</v>
          </cell>
          <cell r="C96">
            <v>27.785422723469303</v>
          </cell>
          <cell r="D96">
            <v>1</v>
          </cell>
          <cell r="E96">
            <v>1</v>
          </cell>
          <cell r="F96">
            <v>1</v>
          </cell>
          <cell r="G96">
            <v>5.8664219451745661</v>
          </cell>
          <cell r="H96">
            <v>5.3492282815444838</v>
          </cell>
          <cell r="I96">
            <v>1</v>
          </cell>
        </row>
        <row r="97">
          <cell r="A97">
            <v>2097</v>
          </cell>
          <cell r="B97">
            <v>28.785697941514197</v>
          </cell>
          <cell r="C97">
            <v>28.785697941514197</v>
          </cell>
          <cell r="D97">
            <v>1</v>
          </cell>
          <cell r="E97">
            <v>1</v>
          </cell>
          <cell r="F97">
            <v>1</v>
          </cell>
          <cell r="G97">
            <v>5.977883962132883</v>
          </cell>
          <cell r="H97">
            <v>5.4455143906122849</v>
          </cell>
          <cell r="I97">
            <v>1</v>
          </cell>
        </row>
        <row r="98">
          <cell r="A98">
            <v>2098</v>
          </cell>
          <cell r="B98">
            <v>29.821983067408709</v>
          </cell>
          <cell r="C98">
            <v>29.821983067408709</v>
          </cell>
          <cell r="D98">
            <v>1</v>
          </cell>
          <cell r="E98">
            <v>1</v>
          </cell>
          <cell r="F98">
            <v>1</v>
          </cell>
          <cell r="G98">
            <v>6.0914637574134076</v>
          </cell>
          <cell r="H98">
            <v>5.5435336496433063</v>
          </cell>
          <cell r="I98">
            <v>1</v>
          </cell>
        </row>
        <row r="99">
          <cell r="A99">
            <v>2099</v>
          </cell>
          <cell r="B99">
            <v>30.895574457835423</v>
          </cell>
          <cell r="C99">
            <v>30.895574457835423</v>
          </cell>
          <cell r="D99">
            <v>1</v>
          </cell>
          <cell r="E99">
            <v>1</v>
          </cell>
          <cell r="F99">
            <v>1</v>
          </cell>
          <cell r="G99">
            <v>6.2072015688042628</v>
          </cell>
          <cell r="H99">
            <v>5.6433172553368856</v>
          </cell>
          <cell r="I99">
            <v>1</v>
          </cell>
        </row>
        <row r="100">
          <cell r="A100">
            <v>2100</v>
          </cell>
          <cell r="B100">
            <v>32.007815138317497</v>
          </cell>
          <cell r="C100">
            <v>32.007815138317497</v>
          </cell>
          <cell r="D100">
            <v>1</v>
          </cell>
          <cell r="E100">
            <v>1</v>
          </cell>
          <cell r="F100">
            <v>1</v>
          </cell>
          <cell r="G100">
            <v>6.3251383986115437</v>
          </cell>
          <cell r="H100">
            <v>5.7448969659329494</v>
          </cell>
          <cell r="I100">
            <v>1</v>
          </cell>
        </row>
        <row r="101">
          <cell r="A101">
            <v>2101</v>
          </cell>
          <cell r="B101">
            <v>33.160096483296925</v>
          </cell>
          <cell r="C101">
            <v>33.160096483296925</v>
          </cell>
          <cell r="D101">
            <v>1</v>
          </cell>
          <cell r="E101">
            <v>1</v>
          </cell>
          <cell r="F101">
            <v>1</v>
          </cell>
          <cell r="G101">
            <v>6.4453160281851627</v>
          </cell>
          <cell r="H101">
            <v>5.8483051113197426</v>
          </cell>
          <cell r="I101">
            <v>1</v>
          </cell>
        </row>
        <row r="102">
          <cell r="A102">
            <v>2102</v>
          </cell>
          <cell r="B102">
            <v>34.353859956695615</v>
          </cell>
          <cell r="C102">
            <v>34.353859956695615</v>
          </cell>
          <cell r="D102">
            <v>1</v>
          </cell>
          <cell r="E102">
            <v>1</v>
          </cell>
          <cell r="F102">
            <v>1</v>
          </cell>
          <cell r="G102">
            <v>6.5677770327206808</v>
          </cell>
          <cell r="H102">
            <v>5.9535746033234984</v>
          </cell>
          <cell r="I102">
            <v>1</v>
          </cell>
        </row>
        <row r="103">
          <cell r="A103">
            <v>2103</v>
          </cell>
          <cell r="B103">
            <v>35.59059891513666</v>
          </cell>
          <cell r="C103">
            <v>35.59059891513666</v>
          </cell>
          <cell r="D103">
            <v>1</v>
          </cell>
          <cell r="E103">
            <v>1</v>
          </cell>
          <cell r="F103">
            <v>1</v>
          </cell>
          <cell r="G103">
            <v>6.6925647963423733</v>
          </cell>
          <cell r="H103">
            <v>6.0607389461833217</v>
          </cell>
          <cell r="I103">
            <v>1</v>
          </cell>
        </row>
        <row r="104">
          <cell r="A104">
            <v>2104</v>
          </cell>
          <cell r="B104">
            <v>36.871860476081579</v>
          </cell>
          <cell r="C104">
            <v>36.871860476081579</v>
          </cell>
          <cell r="D104">
            <v>1</v>
          </cell>
          <cell r="E104">
            <v>1</v>
          </cell>
          <cell r="F104">
            <v>1</v>
          </cell>
          <cell r="G104">
            <v>6.8197235274728785</v>
          </cell>
          <cell r="H104">
            <v>6.1698322472146216</v>
          </cell>
          <cell r="I104">
            <v>1</v>
          </cell>
        </row>
        <row r="105">
          <cell r="A105">
            <v>2105</v>
          </cell>
          <cell r="B105">
            <v>38.199247453220515</v>
          </cell>
          <cell r="C105">
            <v>38.199247453220515</v>
          </cell>
          <cell r="D105">
            <v>1</v>
          </cell>
          <cell r="E105">
            <v>1</v>
          </cell>
          <cell r="F105">
            <v>1</v>
          </cell>
          <cell r="G105">
            <v>6.949298274494863</v>
          </cell>
          <cell r="H105">
            <v>6.2808892276644848</v>
          </cell>
          <cell r="I105">
            <v>1</v>
          </cell>
        </row>
        <row r="106">
          <cell r="A106">
            <v>2106</v>
          </cell>
          <cell r="B106">
            <v>39.574420361536454</v>
          </cell>
          <cell r="C106">
            <v>39.574420361536454</v>
          </cell>
          <cell r="D106">
            <v>1</v>
          </cell>
          <cell r="E106">
            <v>1</v>
          </cell>
          <cell r="F106">
            <v>1</v>
          </cell>
          <cell r="G106">
            <v>7.0813349417102653</v>
          </cell>
          <cell r="H106">
            <v>6.3939452337624454</v>
          </cell>
          <cell r="I106">
            <v>1</v>
          </cell>
        </row>
        <row r="107">
          <cell r="A107">
            <v>2107</v>
          </cell>
          <cell r="B107">
            <v>40.999099494551764</v>
          </cell>
          <cell r="C107">
            <v>40.999099494551764</v>
          </cell>
          <cell r="D107">
            <v>1</v>
          </cell>
          <cell r="E107">
            <v>1</v>
          </cell>
          <cell r="F107">
            <v>1</v>
          </cell>
          <cell r="G107">
            <v>7.2158803056027603</v>
          </cell>
          <cell r="H107">
            <v>6.5090362479701698</v>
          </cell>
          <cell r="I107">
            <v>1</v>
          </cell>
        </row>
        <row r="108">
          <cell r="A108">
            <v>2108</v>
          </cell>
          <cell r="B108">
            <v>42.475067076355629</v>
          </cell>
          <cell r="C108">
            <v>42.475067076355629</v>
          </cell>
          <cell r="D108">
            <v>1</v>
          </cell>
          <cell r="E108">
            <v>1</v>
          </cell>
          <cell r="F108">
            <v>1</v>
          </cell>
          <cell r="G108">
            <v>7.3529820314092129</v>
          </cell>
          <cell r="H108">
            <v>6.626198900433633</v>
          </cell>
          <cell r="I108">
            <v>1</v>
          </cell>
        </row>
        <row r="109">
          <cell r="A109">
            <v>2109</v>
          </cell>
          <cell r="B109">
            <v>44.004169491104435</v>
          </cell>
          <cell r="C109">
            <v>44.004169491104435</v>
          </cell>
          <cell r="D109">
            <v>1</v>
          </cell>
          <cell r="E109">
            <v>1</v>
          </cell>
          <cell r="F109">
            <v>1</v>
          </cell>
          <cell r="G109">
            <v>7.4926886900059877</v>
          </cell>
          <cell r="H109">
            <v>6.7454704806414387</v>
          </cell>
          <cell r="I109">
            <v>1</v>
          </cell>
        </row>
        <row r="110">
          <cell r="A110">
            <v>2110</v>
          </cell>
          <cell r="B110">
            <v>45.588319592784195</v>
          </cell>
          <cell r="C110">
            <v>45.588319592784195</v>
          </cell>
          <cell r="D110">
            <v>1</v>
          </cell>
          <cell r="E110">
            <v>1</v>
          </cell>
          <cell r="F110">
            <v>1</v>
          </cell>
          <cell r="G110">
            <v>7.6350497751161015</v>
          </cell>
          <cell r="H110">
            <v>6.866888949292985</v>
          </cell>
          <cell r="I110">
            <v>1</v>
          </cell>
        </row>
        <row r="111">
          <cell r="A111">
            <v>2111</v>
          </cell>
          <cell r="B111">
            <v>47.229499098124428</v>
          </cell>
          <cell r="C111">
            <v>47.229499098124428</v>
          </cell>
          <cell r="D111">
            <v>1</v>
          </cell>
          <cell r="E111">
            <v>1</v>
          </cell>
          <cell r="F111">
            <v>1</v>
          </cell>
          <cell r="G111">
            <v>7.7801157208433072</v>
          </cell>
          <cell r="H111">
            <v>6.9904929503802586</v>
          </cell>
          <cell r="I111">
            <v>1</v>
          </cell>
        </row>
        <row r="112">
          <cell r="A112">
            <v>2112</v>
          </cell>
          <cell r="B112">
            <v>48.929761065656905</v>
          </cell>
          <cell r="C112">
            <v>48.929761065656905</v>
          </cell>
          <cell r="D112">
            <v>1</v>
          </cell>
          <cell r="E112">
            <v>1</v>
          </cell>
          <cell r="F112">
            <v>1</v>
          </cell>
          <cell r="G112">
            <v>7.92793791953933</v>
          </cell>
          <cell r="H112">
            <v>7.1163218234871035</v>
          </cell>
          <cell r="I112">
            <v>1</v>
          </cell>
        </row>
      </sheetData>
      <sheetData sheetId="5">
        <row r="2">
          <cell r="W2" t="str">
            <v>PA</v>
          </cell>
          <cell r="X2" t="str">
            <v>PB</v>
          </cell>
          <cell r="Y2" t="str">
            <v>BA</v>
          </cell>
          <cell r="Z2" t="str">
            <v>BB</v>
          </cell>
          <cell r="AA2" t="str">
            <v>DA</v>
          </cell>
          <cell r="AB2" t="str">
            <v>NB</v>
          </cell>
          <cell r="AC2" t="str">
            <v>HQ</v>
          </cell>
          <cell r="AD2" t="str">
            <v>PA</v>
          </cell>
          <cell r="AE2" t="str">
            <v>PB</v>
          </cell>
          <cell r="AF2" t="str">
            <v>BA</v>
          </cell>
          <cell r="AG2" t="str">
            <v>BB</v>
          </cell>
          <cell r="AH2" t="str">
            <v>DA</v>
          </cell>
          <cell r="AI2" t="str">
            <v>NB</v>
          </cell>
          <cell r="AJ2" t="str">
            <v>HQ</v>
          </cell>
          <cell r="AK2" t="str">
            <v>Capital</v>
          </cell>
          <cell r="AL2" t="str">
            <v>Operations</v>
          </cell>
          <cell r="AM2" t="str">
            <v>Disposal</v>
          </cell>
          <cell r="AN2" t="str">
            <v>Operations</v>
          </cell>
          <cell r="AO2" t="str">
            <v>Disposal</v>
          </cell>
          <cell r="AP2" t="str">
            <v>Operations</v>
          </cell>
        </row>
        <row r="3">
          <cell r="W3">
            <v>1.02339</v>
          </cell>
          <cell r="X3">
            <v>1.0231809999999999</v>
          </cell>
          <cell r="Y3">
            <v>1.0239780000000001</v>
          </cell>
          <cell r="Z3">
            <v>1.02359</v>
          </cell>
          <cell r="AA3">
            <v>1.0236320000000001</v>
          </cell>
          <cell r="AD3">
            <v>1.0217000000000001</v>
          </cell>
          <cell r="AE3">
            <v>1.0147999999999999</v>
          </cell>
          <cell r="AF3">
            <v>1.0147999999999999</v>
          </cell>
          <cell r="AG3">
            <v>1.0147999999999999</v>
          </cell>
          <cell r="AH3">
            <v>1.0147999999999999</v>
          </cell>
          <cell r="AK3">
            <v>1.0181</v>
          </cell>
          <cell r="AL3">
            <v>1.0253000000000001</v>
          </cell>
          <cell r="AM3">
            <v>1.0260109487636271</v>
          </cell>
          <cell r="AN3">
            <v>1.0247134141048375</v>
          </cell>
          <cell r="AO3">
            <v>1.0260109487636271</v>
          </cell>
          <cell r="AP3">
            <v>1.0269252908032676</v>
          </cell>
        </row>
        <row r="4">
          <cell r="W4">
            <v>1.0473270921</v>
          </cell>
          <cell r="X4">
            <v>1.0468993587609998</v>
          </cell>
          <cell r="Y4">
            <v>1.0485309444840001</v>
          </cell>
          <cell r="Z4">
            <v>1.0477364881</v>
          </cell>
          <cell r="AA4">
            <v>1.0478224714240001</v>
          </cell>
          <cell r="AD4">
            <v>1.04387089</v>
          </cell>
          <cell r="AE4">
            <v>1.02981904</v>
          </cell>
          <cell r="AF4">
            <v>1.02981904</v>
          </cell>
          <cell r="AG4">
            <v>1.02981904</v>
          </cell>
          <cell r="AH4">
            <v>1.02981904</v>
          </cell>
          <cell r="AK4">
            <v>1.03652761</v>
          </cell>
          <cell r="AL4">
            <v>1.0512400900000001</v>
          </cell>
          <cell r="AM4">
            <v>1.0526984669828383</v>
          </cell>
          <cell r="AN4">
            <v>1.0500375810463922</v>
          </cell>
          <cell r="AO4">
            <v>1.0526984669828383</v>
          </cell>
          <cell r="AP4">
            <v>1.0545755528913756</v>
          </cell>
        </row>
        <row r="5">
          <cell r="W5">
            <v>1.071824072784219</v>
          </cell>
          <cell r="X5">
            <v>1.0711675327964385</v>
          </cell>
          <cell r="Y5">
            <v>1.0736726194708375</v>
          </cell>
          <cell r="Z5">
            <v>1.0724525918542789</v>
          </cell>
          <cell r="AA5">
            <v>1.0725846120686922</v>
          </cell>
          <cell r="AD5">
            <v>1.066522888313</v>
          </cell>
          <cell r="AE5">
            <v>1.045060361792</v>
          </cell>
          <cell r="AF5">
            <v>1.045060361792</v>
          </cell>
          <cell r="AG5">
            <v>1.045060361792</v>
          </cell>
          <cell r="AH5">
            <v>1.045060361792</v>
          </cell>
          <cell r="AK5">
            <v>1.0552887597410001</v>
          </cell>
          <cell r="AL5">
            <v>1.077836464277</v>
          </cell>
          <cell r="AM5">
            <v>1.0800801528710777</v>
          </cell>
          <cell r="AN5">
            <v>1.0759875946124338</v>
          </cell>
          <cell r="AO5">
            <v>1.0800801528710777</v>
          </cell>
          <cell r="AP5">
            <v>1.0829703063269924</v>
          </cell>
        </row>
        <row r="6">
          <cell r="W6">
            <v>1.0968940378466419</v>
          </cell>
          <cell r="X6">
            <v>1.0959982673741928</v>
          </cell>
          <cell r="Y6">
            <v>1.0994171415405092</v>
          </cell>
          <cell r="Z6">
            <v>1.0977517484961212</v>
          </cell>
          <cell r="AA6">
            <v>1.0979319316210996</v>
          </cell>
          <cell r="AD6">
            <v>1.0896664349893921</v>
          </cell>
          <cell r="AE6">
            <v>1.0605272551465217</v>
          </cell>
          <cell r="AF6">
            <v>1.0605272551465217</v>
          </cell>
          <cell r="AG6">
            <v>1.0605272551465217</v>
          </cell>
          <cell r="AH6">
            <v>1.0605272551465217</v>
          </cell>
          <cell r="AK6">
            <v>1.0743894862923122</v>
          </cell>
          <cell r="AL6">
            <v>1.1051057268232081</v>
          </cell>
          <cell r="AM6">
            <v>1.1081740623880179</v>
          </cell>
          <cell r="AN6">
            <v>1.102578921609759</v>
          </cell>
          <cell r="AO6">
            <v>1.1081740623880179</v>
          </cell>
          <cell r="AP6">
            <v>1.1121295967561504</v>
          </cell>
        </row>
        <row r="7">
          <cell r="W7">
            <v>1.1225503893918749</v>
          </cell>
          <cell r="X7">
            <v>1.1214046032101941</v>
          </cell>
          <cell r="Y7">
            <v>1.1257789657603674</v>
          </cell>
          <cell r="Z7">
            <v>1.1236477122431447</v>
          </cell>
          <cell r="AA7">
            <v>1.1238782590291694</v>
          </cell>
          <cell r="AD7">
            <v>1.1133121966286619</v>
          </cell>
          <cell r="AE7">
            <v>1.0762230585226902</v>
          </cell>
          <cell r="AF7">
            <v>1.0762230585226902</v>
          </cell>
          <cell r="AG7">
            <v>1.0762230585226902</v>
          </cell>
          <cell r="AH7">
            <v>1.0762230585226902</v>
          </cell>
          <cell r="AK7">
            <v>1.0938359359942031</v>
          </cell>
          <cell r="AL7">
            <v>1.1330649017118353</v>
          </cell>
          <cell r="AM7">
            <v>1.1369987211459731</v>
          </cell>
          <cell r="AN7">
            <v>1.1298274110827662</v>
          </cell>
          <cell r="AO7">
            <v>1.1369987211459731</v>
          </cell>
          <cell r="AP7">
            <v>1.1420740095597304</v>
          </cell>
        </row>
        <row r="8">
          <cell r="W8">
            <v>1.1488068429997509</v>
          </cell>
          <cell r="X8">
            <v>1.1473998833172097</v>
          </cell>
          <cell r="Y8">
            <v>1.1527728938013695</v>
          </cell>
          <cell r="Z8">
            <v>1.1501545617749604</v>
          </cell>
          <cell r="AA8">
            <v>1.1504377500465468</v>
          </cell>
          <cell r="AD8">
            <v>1.1374710712955038</v>
          </cell>
          <cell r="AE8">
            <v>1.092151159788826</v>
          </cell>
          <cell r="AF8">
            <v>1.092151159788826</v>
          </cell>
          <cell r="AG8">
            <v>1.092151159788826</v>
          </cell>
          <cell r="AH8">
            <v>1.092151159788826</v>
          </cell>
          <cell r="AK8">
            <v>1.1136343664356982</v>
          </cell>
          <cell r="AL8">
            <v>1.1617314437251447</v>
          </cell>
          <cell r="AM8">
            <v>1.1665731366260106</v>
          </cell>
          <cell r="AN8">
            <v>1.1577493037598512</v>
          </cell>
          <cell r="AO8">
            <v>1.1665731366260106</v>
          </cell>
          <cell r="AP8">
            <v>1.1728246843859798</v>
          </cell>
        </row>
        <row r="9">
          <cell r="W9">
            <v>1.175677435057515</v>
          </cell>
          <cell r="X9">
            <v>1.1739977600123859</v>
          </cell>
          <cell r="Y9">
            <v>1.1804140822489386</v>
          </cell>
          <cell r="Z9">
            <v>1.1772867078872318</v>
          </cell>
          <cell r="AA9">
            <v>1.1776248949556467</v>
          </cell>
          <cell r="AD9">
            <v>1.1621541935426163</v>
          </cell>
          <cell r="AE9">
            <v>1.1083149969537007</v>
          </cell>
          <cell r="AF9">
            <v>1.1083149969537007</v>
          </cell>
          <cell r="AG9">
            <v>1.1083149969537007</v>
          </cell>
          <cell r="AH9">
            <v>1.1083149969537007</v>
          </cell>
          <cell r="AK9">
            <v>1.1337911484681844</v>
          </cell>
          <cell r="AL9">
            <v>1.1911232492513908</v>
          </cell>
          <cell r="AM9">
            <v>1.1969168107118136</v>
          </cell>
          <cell r="AN9">
            <v>1.1863612417332559</v>
          </cell>
          <cell r="AO9">
            <v>1.1969168107118136</v>
          </cell>
          <cell r="AP9">
            <v>1.2044033300743227</v>
          </cell>
        </row>
        <row r="10">
          <cell r="W10">
            <v>1.2031765302635102</v>
          </cell>
          <cell r="X10">
            <v>1.2012122020872329</v>
          </cell>
          <cell r="Y10">
            <v>1.2087180511131037</v>
          </cell>
          <cell r="Z10">
            <v>1.2050589013262916</v>
          </cell>
          <cell r="AA10">
            <v>1.2054545264732386</v>
          </cell>
          <cell r="AD10">
            <v>1.187372939542491</v>
          </cell>
          <cell r="AE10">
            <v>1.1247180589086154</v>
          </cell>
          <cell r="AF10">
            <v>1.1247180589086154</v>
          </cell>
          <cell r="AG10">
            <v>1.1247180589086154</v>
          </cell>
          <cell r="AH10">
            <v>1.1247180589086154</v>
          </cell>
          <cell r="AK10">
            <v>1.1543127682554586</v>
          </cell>
          <cell r="AL10">
            <v>1.221258667457451</v>
          </cell>
          <cell r="AM10">
            <v>1.2280497525495626</v>
          </cell>
          <cell r="AN10">
            <v>1.2156802783781391</v>
          </cell>
          <cell r="AO10">
            <v>1.2280497525495626</v>
          </cell>
          <cell r="AP10">
            <v>1.2368322399809974</v>
          </cell>
        </row>
        <row r="11">
          <cell r="W11">
            <v>1.2313188293063737</v>
          </cell>
          <cell r="X11">
            <v>1.229057502143817</v>
          </cell>
          <cell r="Y11">
            <v>1.2377006925426937</v>
          </cell>
          <cell r="Z11">
            <v>1.2334862408085787</v>
          </cell>
          <cell r="AA11">
            <v>1.2339418278428542</v>
          </cell>
          <cell r="AD11">
            <v>1.213138932330563</v>
          </cell>
          <cell r="AE11">
            <v>1.1413638861804629</v>
          </cell>
          <cell r="AF11">
            <v>1.1413638861804629</v>
          </cell>
          <cell r="AG11">
            <v>1.1413638861804629</v>
          </cell>
          <cell r="AH11">
            <v>1.1413638861804629</v>
          </cell>
          <cell r="AK11">
            <v>1.1752058293608825</v>
          </cell>
          <cell r="AL11">
            <v>1.2521565117441245</v>
          </cell>
          <cell r="AM11">
            <v>1.2599924917423144</v>
          </cell>
          <cell r="AN11">
            <v>1.2457238885167823</v>
          </cell>
          <cell r="AO11">
            <v>1.2599924917423144</v>
          </cell>
          <cell r="AP11">
            <v>1.2701343077173426</v>
          </cell>
        </row>
        <row r="12">
          <cell r="W12">
            <v>1.2601193767238499</v>
          </cell>
          <cell r="X12">
            <v>1.2575482841010128</v>
          </cell>
          <cell r="Y12">
            <v>1.2673782797484823</v>
          </cell>
          <cell r="Z12">
            <v>1.2625841812292531</v>
          </cell>
          <cell r="AA12">
            <v>1.2631023411184366</v>
          </cell>
          <cell r="AD12">
            <v>1.2394640471621363</v>
          </cell>
          <cell r="AE12">
            <v>1.1582560716959338</v>
          </cell>
          <cell r="AF12">
            <v>1.1582560716959338</v>
          </cell>
          <cell r="AG12">
            <v>1.1582560716959338</v>
          </cell>
          <cell r="AH12">
            <v>1.1582560716959338</v>
          </cell>
          <cell r="AK12">
            <v>1.1964770548723145</v>
          </cell>
          <cell r="AL12">
            <v>1.2838360714912509</v>
          </cell>
          <cell r="AM12">
            <v>1.2927660918875787</v>
          </cell>
          <cell r="AN12">
            <v>1.276509978833986</v>
          </cell>
          <cell r="AO12">
            <v>1.2927660918875787</v>
          </cell>
          <cell r="AP12">
            <v>1.3043330433118387</v>
          </cell>
        </row>
        <row r="13">
          <cell r="W13">
            <v>1.2895935689454208</v>
          </cell>
          <cell r="X13">
            <v>1.2866995108747583</v>
          </cell>
          <cell r="Y13">
            <v>1.2977674761402913</v>
          </cell>
          <cell r="Z13">
            <v>1.2923685420644511</v>
          </cell>
          <cell r="AA13">
            <v>1.2929519756437475</v>
          </cell>
          <cell r="AD13">
            <v>1.2663604169855547</v>
          </cell>
          <cell r="AE13">
            <v>1.1753982615570335</v>
          </cell>
          <cell r="AF13">
            <v>1.1753982615570335</v>
          </cell>
          <cell r="AG13">
            <v>1.1753982615570335</v>
          </cell>
          <cell r="AH13">
            <v>1.1753982615570335</v>
          </cell>
          <cell r="AK13">
            <v>1.2181332895655033</v>
          </cell>
          <cell r="AL13">
            <v>1.3163171240999796</v>
          </cell>
          <cell r="AM13">
            <v>1.3263921644670211</v>
          </cell>
          <cell r="AN13">
            <v>1.3080568985498677</v>
          </cell>
          <cell r="AO13">
            <v>1.3263921644670211</v>
          </cell>
          <cell r="AP13">
            <v>1.3394525898073208</v>
          </cell>
        </row>
        <row r="14">
          <cell r="W14">
            <v>1.3197571625230542</v>
          </cell>
          <cell r="X14">
            <v>1.316526492236346</v>
          </cell>
          <cell r="Y14">
            <v>1.3288853446831832</v>
          </cell>
          <cell r="Z14">
            <v>1.3228555159717514</v>
          </cell>
          <cell r="AA14">
            <v>1.3235070167321605</v>
          </cell>
          <cell r="AD14">
            <v>1.2938404380341413</v>
          </cell>
          <cell r="AE14">
            <v>1.1927941558280777</v>
          </cell>
          <cell r="AF14">
            <v>1.1927941558280777</v>
          </cell>
          <cell r="AG14">
            <v>1.1927941558280777</v>
          </cell>
          <cell r="AH14">
            <v>1.1927941558280777</v>
          </cell>
          <cell r="AK14">
            <v>1.2401815021066389</v>
          </cell>
          <cell r="AL14">
            <v>1.349619947339709</v>
          </cell>
          <cell r="AM14">
            <v>1.3608928830974494</v>
          </cell>
          <cell r="AN14">
            <v>1.3403834503564203</v>
          </cell>
          <cell r="AO14">
            <v>1.3608928830974494</v>
          </cell>
          <cell r="AP14">
            <v>1.3755177403050727</v>
          </cell>
        </row>
        <row r="15">
          <cell r="W15">
            <v>1.3506262825544684</v>
          </cell>
          <cell r="X15">
            <v>1.3470448928528767</v>
          </cell>
          <cell r="Y15">
            <v>1.3607493574779965</v>
          </cell>
          <cell r="Z15">
            <v>1.354061677593525</v>
          </cell>
          <cell r="AA15">
            <v>1.354784134551575</v>
          </cell>
          <cell r="AD15">
            <v>1.3219167755394821</v>
          </cell>
          <cell r="AE15">
            <v>1.2104475093343332</v>
          </cell>
          <cell r="AF15">
            <v>1.2104475093343332</v>
          </cell>
          <cell r="AG15">
            <v>1.2104475093343332</v>
          </cell>
          <cell r="AH15">
            <v>1.2104475093343332</v>
          </cell>
          <cell r="AK15">
            <v>1.262628787294769</v>
          </cell>
          <cell r="AL15">
            <v>1.3837653320074037</v>
          </cell>
          <cell r="AM15">
            <v>1.396290998152482</v>
          </cell>
          <cell r="AN15">
            <v>1.3735089016243496</v>
          </cell>
          <cell r="AO15">
            <v>1.396290998152482</v>
          </cell>
          <cell r="AP15">
            <v>1.4125539554678401</v>
          </cell>
        </row>
        <row r="16">
          <cell r="W16">
            <v>1.3822174313034175</v>
          </cell>
          <cell r="X16">
            <v>1.3782707405140993</v>
          </cell>
          <cell r="Y16">
            <v>1.3933774055716039</v>
          </cell>
          <cell r="Z16">
            <v>1.3860039925679564</v>
          </cell>
          <cell r="AA16">
            <v>1.3868003932192978</v>
          </cell>
          <cell r="AD16">
            <v>1.3506023695686888</v>
          </cell>
          <cell r="AE16">
            <v>1.2283621324724814</v>
          </cell>
          <cell r="AF16">
            <v>1.2283621324724814</v>
          </cell>
          <cell r="AG16">
            <v>1.2283621324724814</v>
          </cell>
          <cell r="AH16">
            <v>1.2283621324724814</v>
          </cell>
          <cell r="AK16">
            <v>1.2854823683448042</v>
          </cell>
          <cell r="AL16">
            <v>1.418774594907191</v>
          </cell>
          <cell r="AM16">
            <v>1.43260985176454</v>
          </cell>
          <cell r="AN16">
            <v>1.4074529958868729</v>
          </cell>
          <cell r="AO16">
            <v>1.43260985176454</v>
          </cell>
          <cell r="AP16">
            <v>1.4505873814941175</v>
          </cell>
        </row>
        <row r="17">
          <cell r="W17">
            <v>1.4145474970216043</v>
          </cell>
          <cell r="X17">
            <v>1.4102204345499565</v>
          </cell>
          <cell r="Y17">
            <v>1.4267878090023998</v>
          </cell>
          <cell r="Z17">
            <v>1.4186998267526345</v>
          </cell>
          <cell r="AA17">
            <v>1.4195732601118562</v>
          </cell>
          <cell r="AD17">
            <v>1.3799104409883294</v>
          </cell>
          <cell r="AE17">
            <v>1.2465418920330742</v>
          </cell>
          <cell r="AF17">
            <v>1.2465418920330742</v>
          </cell>
          <cell r="AG17">
            <v>1.2465418920330742</v>
          </cell>
          <cell r="AH17">
            <v>1.2465418920330742</v>
          </cell>
          <cell r="AK17">
            <v>1.3087495992118452</v>
          </cell>
          <cell r="AL17">
            <v>1.454669592158343</v>
          </cell>
          <cell r="AM17">
            <v>1.4698733932170551</v>
          </cell>
          <cell r="AN17">
            <v>1.4422359646073195</v>
          </cell>
          <cell r="AO17">
            <v>1.4698733932170551</v>
          </cell>
          <cell r="AP17">
            <v>1.4896448685763968</v>
          </cell>
        </row>
        <row r="18">
          <cell r="W18">
            <v>1.4476337629769396</v>
          </cell>
          <cell r="X18">
            <v>1.4429107544432591</v>
          </cell>
          <cell r="Y18">
            <v>1.4609993270866592</v>
          </cell>
          <cell r="Z18">
            <v>1.4521669556657291</v>
          </cell>
          <cell r="AA18">
            <v>1.4531206153948197</v>
          </cell>
          <cell r="AD18">
            <v>1.409854497557776</v>
          </cell>
          <cell r="AE18">
            <v>1.2649907120351638</v>
          </cell>
          <cell r="AF18">
            <v>1.2649907120351638</v>
          </cell>
          <cell r="AG18">
            <v>1.2649907120351638</v>
          </cell>
          <cell r="AH18">
            <v>1.2649907120351638</v>
          </cell>
          <cell r="AK18">
            <v>1.3324379669575797</v>
          </cell>
          <cell r="AL18">
            <v>1.4914727328399491</v>
          </cell>
          <cell r="AM18">
            <v>1.5081061947370427</v>
          </cell>
          <cell r="AN18">
            <v>1.4778785392375502</v>
          </cell>
          <cell r="AO18">
            <v>1.5081061947370427</v>
          </cell>
          <cell r="AP18">
            <v>1.5297539898564114</v>
          </cell>
        </row>
        <row r="19">
          <cell r="W19">
            <v>1.4814939166929701</v>
          </cell>
          <cell r="X19">
            <v>1.4763588686420084</v>
          </cell>
          <cell r="Y19">
            <v>1.4960311689515431</v>
          </cell>
          <cell r="Z19">
            <v>1.4864235741498837</v>
          </cell>
          <cell r="AA19">
            <v>1.4874607617778302</v>
          </cell>
          <cell r="AD19">
            <v>1.4404483401547798</v>
          </cell>
          <cell r="AE19">
            <v>1.2837125745732842</v>
          </cell>
          <cell r="AF19">
            <v>1.2837125745732842</v>
          </cell>
          <cell r="AG19">
            <v>1.2837125745732842</v>
          </cell>
          <cell r="AH19">
            <v>1.2837125745732842</v>
          </cell>
          <cell r="AK19">
            <v>1.3565550941595119</v>
          </cell>
          <cell r="AL19">
            <v>1.5292069929807999</v>
          </cell>
          <cell r="AM19">
            <v>1.5473334676984567</v>
          </cell>
          <cell r="AN19">
            <v>1.5144019635743802</v>
          </cell>
          <cell r="AO19">
            <v>1.5473334676984567</v>
          </cell>
          <cell r="AP19">
            <v>1.570943060890754</v>
          </cell>
        </row>
        <row r="20">
          <cell r="W20">
            <v>1.5161460594044187</v>
          </cell>
          <cell r="X20">
            <v>1.5105823435759989</v>
          </cell>
          <cell r="Y20">
            <v>1.5319030043206632</v>
          </cell>
          <cell r="Z20">
            <v>1.5214883062640794</v>
          </cell>
          <cell r="AA20">
            <v>1.5226124345001639</v>
          </cell>
          <cell r="AD20">
            <v>1.4717060691361386</v>
          </cell>
          <cell r="AE20">
            <v>1.3027115206769688</v>
          </cell>
          <cell r="AF20">
            <v>1.3027115206769688</v>
          </cell>
          <cell r="AG20">
            <v>1.3027115206769688</v>
          </cell>
          <cell r="AH20">
            <v>1.3027115206769688</v>
          </cell>
          <cell r="AK20">
            <v>1.381108741363799</v>
          </cell>
          <cell r="AL20">
            <v>1.567895929903214</v>
          </cell>
          <cell r="AM20">
            <v>1.5875810792470069</v>
          </cell>
          <cell r="AN20">
            <v>1.551828006421373</v>
          </cell>
          <cell r="AO20">
            <v>1.5875810792470069</v>
          </cell>
          <cell r="AP20">
            <v>1.6132411596406127</v>
          </cell>
        </row>
        <row r="21">
          <cell r="W21">
            <v>1.551608715733888</v>
          </cell>
          <cell r="X21">
            <v>1.545599152882434</v>
          </cell>
          <cell r="Y21">
            <v>1.568634974558264</v>
          </cell>
          <cell r="Z21">
            <v>1.557380215408849</v>
          </cell>
          <cell r="AA21">
            <v>1.5585948115522719</v>
          </cell>
          <cell r="AD21">
            <v>1.5036420908363928</v>
          </cell>
          <cell r="AE21">
            <v>1.3219916511829879</v>
          </cell>
          <cell r="AF21">
            <v>1.3219916511829879</v>
          </cell>
          <cell r="AG21">
            <v>1.3219916511829879</v>
          </cell>
          <cell r="AH21">
            <v>1.3219916511829879</v>
          </cell>
          <cell r="AK21">
            <v>1.4061068095824838</v>
          </cell>
          <cell r="AL21">
            <v>1.6075636969297653</v>
          </cell>
          <cell r="AM21">
            <v>1.6288755693574046</v>
          </cell>
          <cell r="AN21">
            <v>1.5901789745635491</v>
          </cell>
          <cell r="AO21">
            <v>1.6288755693574046</v>
          </cell>
          <cell r="AP21">
            <v>1.6566781469997367</v>
          </cell>
        </row>
        <row r="22">
          <cell r="W22">
            <v>1.5879008435949036</v>
          </cell>
          <cell r="X22">
            <v>1.5814276868454016</v>
          </cell>
          <cell r="Y22">
            <v>1.6062477039782219</v>
          </cell>
          <cell r="Z22">
            <v>1.5941188146903438</v>
          </cell>
          <cell r="AA22">
            <v>1.5954275241388751</v>
          </cell>
          <cell r="AD22">
            <v>1.5362711242075424</v>
          </cell>
          <cell r="AE22">
            <v>1.3415571276204961</v>
          </cell>
          <cell r="AF22">
            <v>1.3415571276204961</v>
          </cell>
          <cell r="AG22">
            <v>1.3415571276204961</v>
          </cell>
          <cell r="AH22">
            <v>1.3415571276204961</v>
          </cell>
          <cell r="AK22">
            <v>1.4315573428359267</v>
          </cell>
          <cell r="AL22">
            <v>1.6482350584620884</v>
          </cell>
          <cell r="AM22">
            <v>1.6712441683342842</v>
          </cell>
          <cell r="AN22">
            <v>1.629477726062744</v>
          </cell>
          <cell r="AO22">
            <v>1.6712441683342842</v>
          </cell>
          <cell r="AP22">
            <v>1.7012846878751229</v>
          </cell>
        </row>
        <row r="23">
          <cell r="W23">
            <v>1.6250418443265884</v>
          </cell>
          <cell r="X23">
            <v>1.6180867620541648</v>
          </cell>
          <cell r="Y23">
            <v>1.6447623114242118</v>
          </cell>
          <cell r="Z23">
            <v>1.631724077528889</v>
          </cell>
          <cell r="AA23">
            <v>1.6331306673893251</v>
          </cell>
          <cell r="AD23">
            <v>1.5696082076028461</v>
          </cell>
          <cell r="AE23">
            <v>1.3614121731092794</v>
          </cell>
          <cell r="AF23">
            <v>1.3614121731092794</v>
          </cell>
          <cell r="AG23">
            <v>1.3614121731092794</v>
          </cell>
          <cell r="AH23">
            <v>1.3614121731092794</v>
          </cell>
          <cell r="AK23">
            <v>1.4574685307412569</v>
          </cell>
          <cell r="AL23">
            <v>1.6899354054411793</v>
          </cell>
          <cell r="AM23">
            <v>1.714714814768338</v>
          </cell>
          <cell r="AN23">
            <v>1.6697476838815417</v>
          </cell>
          <cell r="AO23">
            <v>1.714714814768338</v>
          </cell>
          <cell r="AP23">
            <v>1.7470922728353067</v>
          </cell>
        </row>
        <row r="24">
          <cell r="W24">
            <v>1.6630515730653872</v>
          </cell>
          <cell r="X24">
            <v>1.6555956312853424</v>
          </cell>
          <cell r="Y24">
            <v>1.6842004221275415</v>
          </cell>
          <cell r="Z24">
            <v>1.6702164485177955</v>
          </cell>
          <cell r="AA24">
            <v>1.6717248113210696</v>
          </cell>
          <cell r="AD24">
            <v>1.6036687057078278</v>
          </cell>
          <cell r="AE24">
            <v>1.3815610732712968</v>
          </cell>
          <cell r="AF24">
            <v>1.3815610732712968</v>
          </cell>
          <cell r="AG24">
            <v>1.3815610732712968</v>
          </cell>
          <cell r="AH24">
            <v>1.3815610732712968</v>
          </cell>
          <cell r="AK24">
            <v>1.4838487111476737</v>
          </cell>
          <cell r="AL24">
            <v>1.7326907711988411</v>
          </cell>
          <cell r="AM24">
            <v>1.7593161739595098</v>
          </cell>
          <cell r="AN24">
            <v>1.7110128498438997</v>
          </cell>
          <cell r="AO24">
            <v>1.7593161739595098</v>
          </cell>
          <cell r="AP24">
            <v>1.7941332403415389</v>
          </cell>
        </row>
        <row r="25">
          <cell r="W25">
            <v>1.7019503493593866</v>
          </cell>
          <cell r="X25">
            <v>1.693973993614168</v>
          </cell>
          <cell r="Y25">
            <v>1.7245841798493158</v>
          </cell>
          <cell r="Z25">
            <v>1.7096168545383303</v>
          </cell>
          <cell r="AA25">
            <v>1.7112310120622092</v>
          </cell>
          <cell r="AD25">
            <v>1.6384683166216876</v>
          </cell>
          <cell r="AE25">
            <v>1.402008177155712</v>
          </cell>
          <cell r="AF25">
            <v>1.402008177155712</v>
          </cell>
          <cell r="AG25">
            <v>1.402008177155712</v>
          </cell>
          <cell r="AH25">
            <v>1.402008177155712</v>
          </cell>
          <cell r="AK25">
            <v>1.5107063728194465</v>
          </cell>
          <cell r="AL25">
            <v>1.7765278477101718</v>
          </cell>
          <cell r="AM25">
            <v>1.8050776568193911</v>
          </cell>
          <cell r="AN25">
            <v>1.7532978189407904</v>
          </cell>
          <cell r="AO25">
            <v>1.8050776568193911</v>
          </cell>
          <cell r="AP25">
            <v>1.8424407995775434</v>
          </cell>
        </row>
        <row r="26">
          <cell r="W26">
            <v>1.7417589680309027</v>
          </cell>
          <cell r="X26">
            <v>1.733242004760138</v>
          </cell>
          <cell r="Y26">
            <v>1.7659362593137427</v>
          </cell>
          <cell r="Z26">
            <v>1.7499467161368896</v>
          </cell>
          <cell r="AA26">
            <v>1.7516708233392633</v>
          </cell>
          <cell r="AD26">
            <v>1.6740230790923782</v>
          </cell>
          <cell r="AE26">
            <v>1.4227578981776166</v>
          </cell>
          <cell r="AF26">
            <v>1.4227578981776166</v>
          </cell>
          <cell r="AG26">
            <v>1.4227578981776166</v>
          </cell>
          <cell r="AH26">
            <v>1.4227578981776166</v>
          </cell>
          <cell r="AK26">
            <v>1.5380501581674786</v>
          </cell>
          <cell r="AL26">
            <v>1.8214740022572391</v>
          </cell>
          <cell r="AM26">
            <v>1.8520294392652885</v>
          </cell>
          <cell r="AN26">
            <v>1.7966277939893827</v>
          </cell>
          <cell r="AO26">
            <v>1.8520294392652885</v>
          </cell>
          <cell r="AP26">
            <v>1.8920490538939734</v>
          </cell>
        </row>
        <row r="27">
          <cell r="W27">
            <v>1.7824987102931455</v>
          </cell>
          <cell r="X27">
            <v>1.7734202876724827</v>
          </cell>
          <cell r="Y27">
            <v>1.8082798789395675</v>
          </cell>
          <cell r="Z27">
            <v>1.7912279591705589</v>
          </cell>
          <cell r="AA27">
            <v>1.7930663082364167</v>
          </cell>
          <cell r="AD27">
            <v>1.7103493799086829</v>
          </cell>
          <cell r="AE27">
            <v>1.4438147150706453</v>
          </cell>
          <cell r="AF27">
            <v>1.4438147150706453</v>
          </cell>
          <cell r="AG27">
            <v>1.4438147150706453</v>
          </cell>
          <cell r="AH27">
            <v>1.4438147150706453</v>
          </cell>
          <cell r="AK27">
            <v>1.5658888660303099</v>
          </cell>
          <cell r="AL27">
            <v>1.8675572945143473</v>
          </cell>
          <cell r="AM27">
            <v>1.9002024821187471</v>
          </cell>
          <cell r="AN27">
            <v>1.8410286006545031</v>
          </cell>
          <cell r="AO27">
            <v>1.9002024821187471</v>
          </cell>
          <cell r="AP27">
            <v>1.9429930248841156</v>
          </cell>
        </row>
        <row r="28">
          <cell r="W28">
            <v>1.8241913551269022</v>
          </cell>
          <cell r="X28">
            <v>1.8145299433610185</v>
          </cell>
          <cell r="Y28">
            <v>1.8516388138767805</v>
          </cell>
          <cell r="Z28">
            <v>1.8334830267273923</v>
          </cell>
          <cell r="AA28">
            <v>1.8354400512326596</v>
          </cell>
          <cell r="AD28">
            <v>1.7474639614527012</v>
          </cell>
          <cell r="AE28">
            <v>1.4651831728536908</v>
          </cell>
          <cell r="AF28">
            <v>1.4651831728536908</v>
          </cell>
          <cell r="AG28">
            <v>1.4651831728536908</v>
          </cell>
          <cell r="AH28">
            <v>1.4651831728536908</v>
          </cell>
          <cell r="AK28">
            <v>1.5942314545054586</v>
          </cell>
          <cell r="AL28">
            <v>1.9148064940655602</v>
          </cell>
          <cell r="AM28">
            <v>1.9496285515216549</v>
          </cell>
          <cell r="AN28">
            <v>1.8865267028413275</v>
          </cell>
          <cell r="AO28">
            <v>1.9496285515216549</v>
          </cell>
          <cell r="AP28">
            <v>1.9953086771078408</v>
          </cell>
        </row>
        <row r="29">
          <cell r="W29">
            <v>1.8668591909233205</v>
          </cell>
          <cell r="X29">
            <v>1.8565925619780703</v>
          </cell>
          <cell r="Y29">
            <v>1.896037409355918</v>
          </cell>
          <cell r="Z29">
            <v>1.8767348913278914</v>
          </cell>
          <cell r="AA29">
            <v>1.8788151705233898</v>
          </cell>
          <cell r="AD29">
            <v>1.7853839294162248</v>
          </cell>
          <cell r="AE29">
            <v>1.4868678838119254</v>
          </cell>
          <cell r="AF29">
            <v>1.4868678838119254</v>
          </cell>
          <cell r="AG29">
            <v>1.4868678838119254</v>
          </cell>
          <cell r="AH29">
            <v>1.4868678838119254</v>
          </cell>
          <cell r="AK29">
            <v>1.6230870438320073</v>
          </cell>
          <cell r="AL29">
            <v>1.963251098365419</v>
          </cell>
          <cell r="AM29">
            <v>2.0003402398833892</v>
          </cell>
          <cell r="AN29">
            <v>1.9331492184684791</v>
          </cell>
          <cell r="AO29">
            <v>2.0003402398833892</v>
          </cell>
          <cell r="AP29">
            <v>2.0490329434812522</v>
          </cell>
        </row>
        <row r="30">
          <cell r="W30">
            <v>1.9105250273990171</v>
          </cell>
          <cell r="X30">
            <v>1.8996302341572839</v>
          </cell>
          <cell r="Y30">
            <v>1.9415005943574541</v>
          </cell>
          <cell r="Z30">
            <v>1.9210070674143163</v>
          </cell>
          <cell r="AA30">
            <v>1.9232153306331985</v>
          </cell>
          <cell r="AD30">
            <v>1.8241267606845568</v>
          </cell>
          <cell r="AE30">
            <v>1.5088735284923418</v>
          </cell>
          <cell r="AF30">
            <v>1.5088735284923418</v>
          </cell>
          <cell r="AG30">
            <v>1.5088735284923418</v>
          </cell>
          <cell r="AH30">
            <v>1.5088735284923418</v>
          </cell>
          <cell r="AK30">
            <v>1.6524649193253667</v>
          </cell>
          <cell r="AL30">
            <v>2.012921351154064</v>
          </cell>
          <cell r="AM30">
            <v>2.0523709873728175</v>
          </cell>
          <cell r="AN30">
            <v>1.9809239356309338</v>
          </cell>
          <cell r="AO30">
            <v>2.0523709873728175</v>
          </cell>
          <cell r="AP30">
            <v>2.1042037513499601</v>
          </cell>
        </row>
        <row r="31">
          <cell r="W31">
            <v>1.9552122077898801</v>
          </cell>
          <cell r="X31">
            <v>1.9436655626152839</v>
          </cell>
          <cell r="Y31">
            <v>1.9880538956089571</v>
          </cell>
          <cell r="Z31">
            <v>1.96632362413462</v>
          </cell>
          <cell r="AA31">
            <v>1.9686647553267222</v>
          </cell>
          <cell r="AD31">
            <v>1.8637103113914117</v>
          </cell>
          <cell r="AE31">
            <v>1.5312048567140284</v>
          </cell>
          <cell r="AF31">
            <v>1.5312048567140284</v>
          </cell>
          <cell r="AG31">
            <v>1.5312048567140284</v>
          </cell>
          <cell r="AH31">
            <v>1.5312048567140284</v>
          </cell>
          <cell r="AK31">
            <v>1.6823745343651557</v>
          </cell>
          <cell r="AL31">
            <v>2.0638482613382618</v>
          </cell>
          <cell r="AM31">
            <v>2.1057551039693267</v>
          </cell>
          <cell r="AN31">
            <v>2.0298793291623656</v>
          </cell>
          <cell r="AO31">
            <v>2.1057551039693267</v>
          </cell>
          <cell r="AP31">
            <v>2.1608600492643841</v>
          </cell>
        </row>
        <row r="32">
          <cell r="W32">
            <v>2.0009446213300857</v>
          </cell>
          <cell r="X32">
            <v>1.9887216740222688</v>
          </cell>
          <cell r="Y32">
            <v>2.0357234519178689</v>
          </cell>
          <cell r="Z32">
            <v>2.0127091984279559</v>
          </cell>
          <cell r="AA32">
            <v>2.0151882408246031</v>
          </cell>
          <cell r="AD32">
            <v>1.9041528251486053</v>
          </cell>
          <cell r="AE32">
            <v>1.5538666885933961</v>
          </cell>
          <cell r="AF32">
            <v>1.5538666885933961</v>
          </cell>
          <cell r="AG32">
            <v>1.5538666885933961</v>
          </cell>
          <cell r="AH32">
            <v>1.5538666885933961</v>
          </cell>
          <cell r="AK32">
            <v>1.712825513437165</v>
          </cell>
          <cell r="AL32">
            <v>2.1160636223501199</v>
          </cell>
          <cell r="AM32">
            <v>2.1605277920874193</v>
          </cell>
          <cell r="AN32">
            <v>2.0800445776068051</v>
          </cell>
          <cell r="AO32">
            <v>2.1605277920874193</v>
          </cell>
          <cell r="AP32">
            <v>2.2190418344759903</v>
          </cell>
        </row>
        <row r="33">
          <cell r="W33">
            <v>2.0477467160229965</v>
          </cell>
          <cell r="X33">
            <v>2.0348222311477793</v>
          </cell>
          <cell r="Y33">
            <v>2.0845360288479555</v>
          </cell>
          <cell r="Z33">
            <v>2.0601890084188712</v>
          </cell>
          <cell r="AA33">
            <v>2.0628111693317703</v>
          </cell>
          <cell r="AD33">
            <v>1.9454729414543299</v>
          </cell>
          <cell r="AE33">
            <v>1.5768639155845783</v>
          </cell>
          <cell r="AF33">
            <v>1.5768639155845783</v>
          </cell>
          <cell r="AG33">
            <v>1.5768639155845783</v>
          </cell>
          <cell r="AH33">
            <v>1.5768639155845783</v>
          </cell>
          <cell r="AK33">
            <v>1.7438276552303777</v>
          </cell>
          <cell r="AL33">
            <v>2.1696000319955777</v>
          </cell>
          <cell r="AM33">
            <v>2.2167251697897976</v>
          </cell>
          <cell r="AN33">
            <v>2.1314495806097242</v>
          </cell>
          <cell r="AO33">
            <v>2.2167251697897976</v>
          </cell>
          <cell r="AP33">
            <v>2.2787901811738727</v>
          </cell>
        </row>
        <row r="34">
          <cell r="W34">
            <v>2.0956435117107746</v>
          </cell>
          <cell r="X34">
            <v>2.0819914452880157</v>
          </cell>
          <cell r="Y34">
            <v>2.1345190337476718</v>
          </cell>
          <cell r="Z34">
            <v>2.1087888671274726</v>
          </cell>
          <cell r="AA34">
            <v>2.1115595228854187</v>
          </cell>
          <cell r="AD34">
            <v>1.9876897042838888</v>
          </cell>
          <cell r="AE34">
            <v>1.60020150153523</v>
          </cell>
          <cell r="AF34">
            <v>1.60020150153523</v>
          </cell>
          <cell r="AG34">
            <v>1.60020150153523</v>
          </cell>
          <cell r="AH34">
            <v>1.60020150153523</v>
          </cell>
          <cell r="AK34">
            <v>1.7753909357900475</v>
          </cell>
          <cell r="AL34">
            <v>2.2244909128050656</v>
          </cell>
          <cell r="AM34">
            <v>2.2743842946042427</v>
          </cell>
          <cell r="AN34">
            <v>2.1841249767389148</v>
          </cell>
          <cell r="AO34">
            <v>2.2743842946042427</v>
          </cell>
          <cell r="AP34">
            <v>2.3401472694816099</v>
          </cell>
        </row>
        <row r="35">
          <cell r="W35">
            <v>2.1446606134496897</v>
          </cell>
          <cell r="X35">
            <v>2.1302540889812374</v>
          </cell>
          <cell r="Y35">
            <v>2.1857005311388735</v>
          </cell>
          <cell r="Z35">
            <v>2.1585351965030095</v>
          </cell>
          <cell r="AA35">
            <v>2.1614598975302468</v>
          </cell>
          <cell r="AD35">
            <v>2.030822570866849</v>
          </cell>
          <cell r="AE35">
            <v>1.6238844837579514</v>
          </cell>
          <cell r="AF35">
            <v>1.6238844837579514</v>
          </cell>
          <cell r="AG35">
            <v>1.6238844837579514</v>
          </cell>
          <cell r="AH35">
            <v>1.6238844837579514</v>
          </cell>
          <cell r="AK35">
            <v>1.8075255117278473</v>
          </cell>
          <cell r="AL35">
            <v>2.2807705328990338</v>
          </cell>
          <cell r="AM35">
            <v>2.3335431879599922</v>
          </cell>
          <cell r="AN35">
            <v>2.2381021617457826</v>
          </cell>
          <cell r="AO35">
            <v>2.3335431879599922</v>
          </cell>
          <cell r="AP35">
            <v>2.4031564152348746</v>
          </cell>
        </row>
        <row r="36">
          <cell r="W36">
            <v>2.1948242251982779</v>
          </cell>
          <cell r="X36">
            <v>2.1796355090179116</v>
          </cell>
          <cell r="Y36">
            <v>2.2381092584745215</v>
          </cell>
          <cell r="Z36">
            <v>2.2094550417885155</v>
          </cell>
          <cell r="AA36">
            <v>2.2125395178286817</v>
          </cell>
          <cell r="AD36">
            <v>2.0748914206546596</v>
          </cell>
          <cell r="AE36">
            <v>1.6479179741175691</v>
          </cell>
          <cell r="AF36">
            <v>1.6479179741175691</v>
          </cell>
          <cell r="AG36">
            <v>1.6479179741175691</v>
          </cell>
          <cell r="AH36">
            <v>1.6479179741175691</v>
          </cell>
          <cell r="AK36">
            <v>1.8402417234901214</v>
          </cell>
          <cell r="AL36">
            <v>2.3384740273813791</v>
          </cell>
          <cell r="AM36">
            <v>2.3942408602597309</v>
          </cell>
          <cell r="AN36">
            <v>2.2934133072779384</v>
          </cell>
          <cell r="AO36">
            <v>2.3942408602597309</v>
          </cell>
          <cell r="AP36">
            <v>2.4678621005608115</v>
          </cell>
        </row>
        <row r="37">
          <cell r="W37">
            <v>2.2461611638256658</v>
          </cell>
          <cell r="X37">
            <v>2.2301616397524557</v>
          </cell>
          <cell r="Y37">
            <v>2.2917746422742233</v>
          </cell>
          <cell r="Z37">
            <v>2.2615760862243066</v>
          </cell>
          <cell r="AA37">
            <v>2.264826251714009</v>
          </cell>
          <cell r="AD37">
            <v>2.1199165644828657</v>
          </cell>
          <cell r="AE37">
            <v>1.6723071601345092</v>
          </cell>
          <cell r="AF37">
            <v>1.6723071601345092</v>
          </cell>
          <cell r="AG37">
            <v>1.6723071601345092</v>
          </cell>
          <cell r="AH37">
            <v>1.6723071601345092</v>
          </cell>
          <cell r="AK37">
            <v>1.8735500986852927</v>
          </cell>
          <cell r="AL37">
            <v>2.397637420274128</v>
          </cell>
          <cell r="AM37">
            <v>2.4565173366037296</v>
          </cell>
          <cell r="AN37">
            <v>2.3500913800542431</v>
          </cell>
          <cell r="AO37">
            <v>2.4565173366037296</v>
          </cell>
          <cell r="AP37">
            <v>2.5343100052807737</v>
          </cell>
        </row>
        <row r="38">
          <cell r="W38">
            <v>2.298698873447548</v>
          </cell>
          <cell r="X38">
            <v>2.2818590167235575</v>
          </cell>
          <cell r="Y38">
            <v>2.3467268146466749</v>
          </cell>
          <cell r="Z38">
            <v>2.3149266660983381</v>
          </cell>
          <cell r="AA38">
            <v>2.3183486256945143</v>
          </cell>
          <cell r="AD38">
            <v>2.1659187539321438</v>
          </cell>
          <cell r="AE38">
            <v>1.6970573061045</v>
          </cell>
          <cell r="AF38">
            <v>1.6970573061045</v>
          </cell>
          <cell r="AG38">
            <v>1.6970573061045</v>
          </cell>
          <cell r="AH38">
            <v>1.6970573061045</v>
          </cell>
          <cell r="AK38">
            <v>1.9074613554714965</v>
          </cell>
          <cell r="AL38">
            <v>2.4582976470070634</v>
          </cell>
          <cell r="AM38">
            <v>2.520413683183091</v>
          </cell>
          <cell r="AN38">
            <v>2.4081701615137328</v>
          </cell>
          <cell r="AO38">
            <v>2.520413683183091</v>
          </cell>
          <cell r="AP38">
            <v>2.6025470391585888</v>
          </cell>
        </row>
        <row r="39">
          <cell r="W39">
            <v>2.352465440097486</v>
          </cell>
          <cell r="X39">
            <v>2.3347547905902264</v>
          </cell>
          <cell r="Y39">
            <v>2.402996630208273</v>
          </cell>
          <cell r="Z39">
            <v>2.369535786151598</v>
          </cell>
          <cell r="AA39">
            <v>2.3731358404169272</v>
          </cell>
          <cell r="AD39">
            <v>2.2129191908924715</v>
          </cell>
          <cell r="AE39">
            <v>1.7221737542348465</v>
          </cell>
          <cell r="AF39">
            <v>1.7221737542348465</v>
          </cell>
          <cell r="AG39">
            <v>1.7221737542348465</v>
          </cell>
          <cell r="AH39">
            <v>1.7221737542348465</v>
          </cell>
          <cell r="AK39">
            <v>1.9419864060055305</v>
          </cell>
          <cell r="AL39">
            <v>2.5204925774763423</v>
          </cell>
          <cell r="AM39">
            <v>2.5859720343595112</v>
          </cell>
          <cell r="AN39">
            <v>2.4676842679501352</v>
          </cell>
          <cell r="AO39">
            <v>2.5859720343595112</v>
          </cell>
          <cell r="AP39">
            <v>2.6726213750171164</v>
          </cell>
        </row>
        <row r="40">
          <cell r="W40">
            <v>2.407489606741366</v>
          </cell>
          <cell r="X40">
            <v>2.3888767413908982</v>
          </cell>
          <cell r="Y40">
            <v>2.4606156834074069</v>
          </cell>
          <cell r="Z40">
            <v>2.4254331353469141</v>
          </cell>
          <cell r="AA40">
            <v>2.4292177865976599</v>
          </cell>
          <cell r="AD40">
            <v>2.260939537334838</v>
          </cell>
          <cell r="AE40">
            <v>1.7476619257975223</v>
          </cell>
          <cell r="AF40">
            <v>1.7476619257975223</v>
          </cell>
          <cell r="AG40">
            <v>1.7476619257975223</v>
          </cell>
          <cell r="AH40">
            <v>1.7476619257975223</v>
          </cell>
          <cell r="AK40">
            <v>1.9771363599542306</v>
          </cell>
          <cell r="AL40">
            <v>2.5842610396864938</v>
          </cell>
          <cell r="AM40">
            <v>2.6532356204494092</v>
          </cell>
          <cell r="AN40">
            <v>2.5286691711439797</v>
          </cell>
          <cell r="AO40">
            <v>2.6532356204494092</v>
          </cell>
          <cell r="AP40">
            <v>2.7445824827464809</v>
          </cell>
        </row>
        <row r="41">
          <cell r="W41">
            <v>2.4638007886430464</v>
          </cell>
          <cell r="X41">
            <v>2.4442532931330807</v>
          </cell>
          <cell r="Y41">
            <v>2.5196163262641496</v>
          </cell>
          <cell r="Z41">
            <v>2.4826491030097477</v>
          </cell>
          <cell r="AA41">
            <v>2.4866250613305358</v>
          </cell>
          <cell r="AD41">
            <v>2.3100019252950039</v>
          </cell>
          <cell r="AE41">
            <v>1.7735273222993257</v>
          </cell>
          <cell r="AF41">
            <v>1.7735273222993257</v>
          </cell>
          <cell r="AG41">
            <v>1.7735273222993257</v>
          </cell>
          <cell r="AH41">
            <v>1.7735273222993257</v>
          </cell>
          <cell r="AK41">
            <v>2.0129225280694021</v>
          </cell>
          <cell r="AL41">
            <v>2.6496428439905619</v>
          </cell>
          <cell r="AM41">
            <v>2.7222487962307493</v>
          </cell>
          <cell r="AN41">
            <v>2.5911612195045972</v>
          </cell>
          <cell r="AO41">
            <v>2.7222487962307493</v>
          </cell>
          <cell r="AP41">
            <v>2.8184811642279839</v>
          </cell>
        </row>
        <row r="42">
          <cell r="W42">
            <v>2.5214290890894073</v>
          </cell>
          <cell r="X42">
            <v>2.5009135287211985</v>
          </cell>
          <cell r="Y42">
            <v>2.5800316865353112</v>
          </cell>
          <cell r="Z42">
            <v>2.5412147953497475</v>
          </cell>
          <cell r="AA42">
            <v>2.5453889847798989</v>
          </cell>
          <cell r="AD42">
            <v>2.3601289670739054</v>
          </cell>
          <cell r="AE42">
            <v>1.7997755266693558</v>
          </cell>
          <cell r="AF42">
            <v>1.7997755266693558</v>
          </cell>
          <cell r="AG42">
            <v>1.7997755266693558</v>
          </cell>
          <cell r="AH42">
            <v>1.7997755266693558</v>
          </cell>
          <cell r="AK42">
            <v>2.0493564258274581</v>
          </cell>
          <cell r="AL42">
            <v>2.7166788079435231</v>
          </cell>
          <cell r="AM42">
            <v>2.7930570701913533</v>
          </cell>
          <cell r="AN42">
            <v>2.6551976597346103</v>
          </cell>
          <cell r="AO42">
            <v>2.7930570701913533</v>
          </cell>
          <cell r="AP42">
            <v>2.8943695891983543</v>
          </cell>
        </row>
        <row r="43">
          <cell r="W43">
            <v>2.5804053154832087</v>
          </cell>
          <cell r="X43">
            <v>2.5588872052304845</v>
          </cell>
          <cell r="Y43">
            <v>2.6418956863150549</v>
          </cell>
          <cell r="Z43">
            <v>2.601162052372048</v>
          </cell>
          <cell r="AA43">
            <v>2.6055416172682175</v>
          </cell>
          <cell r="AD43">
            <v>2.4113437656594092</v>
          </cell>
          <cell r="AE43">
            <v>1.8264122044640623</v>
          </cell>
          <cell r="AF43">
            <v>1.8264122044640623</v>
          </cell>
          <cell r="AG43">
            <v>1.8264122044640623</v>
          </cell>
          <cell r="AH43">
            <v>1.8264122044640623</v>
          </cell>
          <cell r="AK43">
            <v>2.0864497771349351</v>
          </cell>
          <cell r="AL43">
            <v>2.7854107817844942</v>
          </cell>
          <cell r="AM43">
            <v>2.8657071345379874</v>
          </cell>
          <cell r="AN43">
            <v>2.7208166590298273</v>
          </cell>
          <cell r="AO43">
            <v>2.8657071345379874</v>
          </cell>
          <cell r="AP43">
            <v>2.9723013320796539</v>
          </cell>
        </row>
        <row r="44">
          <cell r="W44">
            <v>2.6407609958123608</v>
          </cell>
          <cell r="X44">
            <v>2.6182047695349322</v>
          </cell>
          <cell r="Y44">
            <v>2.7052430610815175</v>
          </cell>
          <cell r="Z44">
            <v>2.6625234651875047</v>
          </cell>
          <cell r="AA44">
            <v>2.6671157767675</v>
          </cell>
          <cell r="AD44">
            <v>2.4636699253742185</v>
          </cell>
          <cell r="AE44">
            <v>1.8534431050901303</v>
          </cell>
          <cell r="AF44">
            <v>1.8534431050901303</v>
          </cell>
          <cell r="AG44">
            <v>1.8534431050901303</v>
          </cell>
          <cell r="AH44">
            <v>1.8534431050901303</v>
          </cell>
          <cell r="AK44">
            <v>2.1242145181010774</v>
          </cell>
          <cell r="AL44">
            <v>2.8558816745636419</v>
          </cell>
          <cell r="AM44">
            <v>2.9402468959860157</v>
          </cell>
          <cell r="AN44">
            <v>2.7880573278277723</v>
          </cell>
          <cell r="AO44">
            <v>2.9402468959860157</v>
          </cell>
          <cell r="AP44">
            <v>3.0523314098008378</v>
          </cell>
        </row>
        <row r="45">
          <cell r="W45">
            <v>2.7025283955044119</v>
          </cell>
          <cell r="X45">
            <v>2.6788973742975215</v>
          </cell>
          <cell r="Y45">
            <v>2.7701093792001301</v>
          </cell>
          <cell r="Z45">
            <v>2.7253323937312781</v>
          </cell>
          <cell r="AA45">
            <v>2.7301450568040697</v>
          </cell>
          <cell r="AD45">
            <v>2.5171315627548392</v>
          </cell>
          <cell r="AE45">
            <v>1.8808740630454643</v>
          </cell>
          <cell r="AF45">
            <v>1.8808740630454643</v>
          </cell>
          <cell r="AG45">
            <v>1.8808740630454643</v>
          </cell>
          <cell r="AH45">
            <v>1.8808740630454643</v>
          </cell>
          <cell r="AK45">
            <v>2.162662800878707</v>
          </cell>
          <cell r="AL45">
            <v>2.9281354809301021</v>
          </cell>
          <cell r="AM45">
            <v>3.0167255073499217</v>
          </cell>
          <cell r="AN45">
            <v>2.8569597431184071</v>
          </cell>
          <cell r="AO45">
            <v>3.0167255073499217</v>
          </cell>
          <cell r="AP45">
            <v>3.1345163206376729</v>
          </cell>
        </row>
        <row r="46">
          <cell r="W46">
            <v>2.7657405346752602</v>
          </cell>
          <cell r="X46">
            <v>2.7409968943311123</v>
          </cell>
          <cell r="Y46">
            <v>2.8365310618945907</v>
          </cell>
          <cell r="Z46">
            <v>2.789622984899399</v>
          </cell>
          <cell r="AA46">
            <v>2.7946638447864633</v>
          </cell>
          <cell r="AD46">
            <v>2.571753317666619</v>
          </cell>
          <cell r="AE46">
            <v>1.9087109991785371</v>
          </cell>
          <cell r="AF46">
            <v>1.9087109991785371</v>
          </cell>
          <cell r="AG46">
            <v>1.9087109991785371</v>
          </cell>
          <cell r="AH46">
            <v>1.9087109991785371</v>
          </cell>
          <cell r="AK46">
            <v>2.2018069975746117</v>
          </cell>
          <cell r="AL46">
            <v>3.0022173085976336</v>
          </cell>
          <cell r="AM46">
            <v>3.0951933999555279</v>
          </cell>
          <cell r="AN46">
            <v>2.9275649723309427</v>
          </cell>
          <cell r="AO46">
            <v>3.0951933999555279</v>
          </cell>
          <cell r="AP46">
            <v>3.2189140840984303</v>
          </cell>
        </row>
        <row r="47">
          <cell r="W47">
            <v>2.8304312057813146</v>
          </cell>
          <cell r="X47">
            <v>2.8045359433386019</v>
          </cell>
          <cell r="Y47">
            <v>2.9045454036966993</v>
          </cell>
          <cell r="Z47">
            <v>2.8554301911131756</v>
          </cell>
          <cell r="AA47">
            <v>2.8607073407664569</v>
          </cell>
          <cell r="AD47">
            <v>2.6275603646599848</v>
          </cell>
          <cell r="AE47">
            <v>1.9369599219663796</v>
          </cell>
          <cell r="AF47">
            <v>1.9369599219663796</v>
          </cell>
          <cell r="AG47">
            <v>1.9369599219663796</v>
          </cell>
          <cell r="AH47">
            <v>1.9369599219663796</v>
          </cell>
          <cell r="AK47">
            <v>2.2416597042307123</v>
          </cell>
          <cell r="AL47">
            <v>3.0781734065051536</v>
          </cell>
          <cell r="AM47">
            <v>3.175702316895288</v>
          </cell>
          <cell r="AN47">
            <v>2.9999150978109745</v>
          </cell>
          <cell r="AO47">
            <v>3.175702316895288</v>
          </cell>
          <cell r="AP47">
            <v>3.3055842818835139</v>
          </cell>
        </row>
        <row r="48">
          <cell r="W48">
            <v>2.8966349916845395</v>
          </cell>
          <cell r="X48">
            <v>2.8695478910411341</v>
          </cell>
          <cell r="Y48">
            <v>2.9741905933865387</v>
          </cell>
          <cell r="Z48">
            <v>2.9227897893215355</v>
          </cell>
          <cell r="AA48">
            <v>2.9283115766434498</v>
          </cell>
          <cell r="AD48">
            <v>2.6845784245731066</v>
          </cell>
          <cell r="AE48">
            <v>1.965626928811482</v>
          </cell>
          <cell r="AF48">
            <v>1.965626928811482</v>
          </cell>
          <cell r="AG48">
            <v>1.965626928811482</v>
          </cell>
          <cell r="AH48">
            <v>1.965626928811482</v>
          </cell>
          <cell r="AK48">
            <v>2.282233744877288</v>
          </cell>
          <cell r="AL48">
            <v>3.1560511936897337</v>
          </cell>
          <cell r="AM48">
            <v>3.2583053471485837</v>
          </cell>
          <cell r="AN48">
            <v>3.0740532419025315</v>
          </cell>
          <cell r="AO48">
            <v>3.2583053471485837</v>
          </cell>
          <cell r="AP48">
            <v>3.3945880999479376</v>
          </cell>
        </row>
        <row r="49">
          <cell r="W49">
            <v>2.9643872841400407</v>
          </cell>
          <cell r="X49">
            <v>2.9360668807033585</v>
          </cell>
          <cell r="Y49">
            <v>3.045505735434761</v>
          </cell>
          <cell r="Z49">
            <v>2.9917384004516308</v>
          </cell>
          <cell r="AA49">
            <v>2.9975134358226878</v>
          </cell>
          <cell r="AD49">
            <v>2.7428337763863428</v>
          </cell>
          <cell r="AE49">
            <v>1.994718207357892</v>
          </cell>
          <cell r="AF49">
            <v>1.994718207357892</v>
          </cell>
          <cell r="AG49">
            <v>1.994718207357892</v>
          </cell>
          <cell r="AH49">
            <v>1.994718207357892</v>
          </cell>
          <cell r="AK49">
            <v>2.3235421756595671</v>
          </cell>
          <cell r="AL49">
            <v>3.2358992888900842</v>
          </cell>
          <cell r="AM49">
            <v>3.343056960589518</v>
          </cell>
          <cell r="AN49">
            <v>3.1500235926499873</v>
          </cell>
          <cell r="AO49">
            <v>3.343056960589518</v>
          </cell>
          <cell r="AP49">
            <v>3.4859883716963469</v>
          </cell>
        </row>
        <row r="50">
          <cell r="W50">
            <v>3.0337243027160761</v>
          </cell>
          <cell r="X50">
            <v>3.0041278470649431</v>
          </cell>
          <cell r="Y50">
            <v>3.1185308719590159</v>
          </cell>
          <cell r="Z50">
            <v>3.0623135093182849</v>
          </cell>
          <cell r="AA50">
            <v>3.0683506733380495</v>
          </cell>
          <cell r="AD50">
            <v>2.8023532693339264</v>
          </cell>
          <cell r="AE50">
            <v>2.0242400368267885</v>
          </cell>
          <cell r="AF50">
            <v>2.0242400368267885</v>
          </cell>
          <cell r="AG50">
            <v>2.0242400368267885</v>
          </cell>
          <cell r="AH50">
            <v>2.0242400368267885</v>
          </cell>
          <cell r="AK50">
            <v>2.3655982890390055</v>
          </cell>
          <cell r="AL50">
            <v>3.3177675408990033</v>
          </cell>
          <cell r="AM50">
            <v>3.4300130439052992</v>
          </cell>
          <cell r="AN50">
            <v>3.2278714301351545</v>
          </cell>
          <cell r="AO50">
            <v>3.4300130439052992</v>
          </cell>
          <cell r="AP50">
            <v>3.5798496223410798</v>
          </cell>
        </row>
        <row r="51">
          <cell r="W51">
            <v>3.1046831141566051</v>
          </cell>
          <cell r="X51">
            <v>3.0737665346877554</v>
          </cell>
          <cell r="Y51">
            <v>3.1933070052068491</v>
          </cell>
          <cell r="Z51">
            <v>3.1345534850031034</v>
          </cell>
          <cell r="AA51">
            <v>3.1408619364503743</v>
          </cell>
          <cell r="AD51">
            <v>2.8631643352784724</v>
          </cell>
          <cell r="AE51">
            <v>2.0541987893718252</v>
          </cell>
          <cell r="AF51">
            <v>2.0541987893718252</v>
          </cell>
          <cell r="AG51">
            <v>2.0541987893718252</v>
          </cell>
          <cell r="AH51">
            <v>2.0541987893718252</v>
          </cell>
          <cell r="AK51">
            <v>2.4084156180706113</v>
          </cell>
          <cell r="AL51">
            <v>3.4017070596837482</v>
          </cell>
          <cell r="AM51">
            <v>3.5192309374488926</v>
          </cell>
          <cell r="AN51">
            <v>3.3076431534652588</v>
          </cell>
          <cell r="AO51">
            <v>3.5192309374488926</v>
          </cell>
          <cell r="AP51">
            <v>3.6762381144545806</v>
          </cell>
        </row>
        <row r="52">
          <cell r="W52">
            <v>3.1773016521967281</v>
          </cell>
          <cell r="X52">
            <v>3.1450195167283521</v>
          </cell>
          <cell r="Y52">
            <v>3.2698761205776989</v>
          </cell>
          <cell r="Z52">
            <v>3.2084976017143267</v>
          </cell>
          <cell r="AA52">
            <v>3.2150867857325696</v>
          </cell>
          <cell r="AD52">
            <v>2.9252950013540153</v>
          </cell>
          <cell r="AE52">
            <v>2.0846009314545282</v>
          </cell>
          <cell r="AF52">
            <v>2.0846009314545282</v>
          </cell>
          <cell r="AG52">
            <v>2.0846009314545282</v>
          </cell>
          <cell r="AH52">
            <v>2.0846009314545282</v>
          </cell>
          <cell r="AK52">
            <v>2.4520079407576896</v>
          </cell>
          <cell r="AL52">
            <v>3.4877702482937472</v>
          </cell>
          <cell r="AM52">
            <v>3.6107694730502473</v>
          </cell>
          <cell r="AN52">
            <v>3.3893863084278766</v>
          </cell>
          <cell r="AO52">
            <v>3.6107694730502473</v>
          </cell>
          <cell r="AP52">
            <v>3.7752218947483258</v>
          </cell>
        </row>
        <row r="53">
          <cell r="W53">
            <v>3.2516187378416097</v>
          </cell>
          <cell r="X53">
            <v>3.2179242141456319</v>
          </cell>
          <cell r="Y53">
            <v>3.3482812101969111</v>
          </cell>
          <cell r="Z53">
            <v>3.2841860601387678</v>
          </cell>
          <cell r="AA53">
            <v>3.2910657166530015</v>
          </cell>
          <cell r="AD53">
            <v>2.9887739028833975</v>
          </cell>
          <cell r="AE53">
            <v>2.1154530252400554</v>
          </cell>
          <cell r="AF53">
            <v>2.1154530252400554</v>
          </cell>
          <cell r="AG53">
            <v>2.1154530252400554</v>
          </cell>
          <cell r="AH53">
            <v>2.1154530252400554</v>
          </cell>
          <cell r="AK53">
            <v>2.4963892844854039</v>
          </cell>
          <cell r="AL53">
            <v>3.5760108355755791</v>
          </cell>
          <cell r="AM53">
            <v>3.7046890128110266</v>
          </cell>
          <cell r="AN53">
            <v>3.4731496158293216</v>
          </cell>
          <cell r="AO53">
            <v>3.7046890128110266</v>
          </cell>
          <cell r="AP53">
            <v>3.8768708421112867</v>
          </cell>
        </row>
        <row r="54">
          <cell r="W54">
            <v>3.327674100119725</v>
          </cell>
          <cell r="X54">
            <v>3.292518915353742</v>
          </cell>
          <cell r="Y54">
            <v>3.4285662970550126</v>
          </cell>
          <cell r="Z54">
            <v>3.3616600092974411</v>
          </cell>
          <cell r="AA54">
            <v>3.3688401816689453</v>
          </cell>
          <cell r="AD54">
            <v>3.0536302965759674</v>
          </cell>
          <cell r="AE54">
            <v>2.1467617300136084</v>
          </cell>
          <cell r="AF54">
            <v>2.1467617300136084</v>
          </cell>
          <cell r="AG54">
            <v>2.1467617300136084</v>
          </cell>
          <cell r="AH54">
            <v>2.1467617300136084</v>
          </cell>
          <cell r="AK54">
            <v>2.5415739305345895</v>
          </cell>
          <cell r="AL54">
            <v>3.6664839097156414</v>
          </cell>
          <cell r="AM54">
            <v>3.8010514889084268</v>
          </cell>
          <cell r="AN54">
            <v>3.5589830005333694</v>
          </cell>
          <cell r="AO54">
            <v>3.8010514889084268</v>
          </cell>
          <cell r="AP54">
            <v>3.9812567169418416</v>
          </cell>
        </row>
        <row r="55">
          <cell r="W55">
            <v>3.4055083973215252</v>
          </cell>
          <cell r="X55">
            <v>3.3688427963305569</v>
          </cell>
          <cell r="Y55">
            <v>3.5107764597257978</v>
          </cell>
          <cell r="Z55">
            <v>3.4409615689167676</v>
          </cell>
          <cell r="AA55">
            <v>3.448452612842146</v>
          </cell>
          <cell r="AD55">
            <v>3.1198940740116661</v>
          </cell>
          <cell r="AE55">
            <v>2.1785338036178099</v>
          </cell>
          <cell r="AF55">
            <v>2.1785338036178099</v>
          </cell>
          <cell r="AG55">
            <v>2.1785338036178099</v>
          </cell>
          <cell r="AH55">
            <v>2.1785338036178099</v>
          </cell>
          <cell r="AK55">
            <v>2.5875764186772656</v>
          </cell>
          <cell r="AL55">
            <v>3.759245952631447</v>
          </cell>
          <cell r="AM55">
            <v>3.8999204444343327</v>
          </cell>
          <cell r="AN55">
            <v>3.6469376212176279</v>
          </cell>
          <cell r="AO55">
            <v>3.8999204444343327</v>
          </cell>
          <cell r="AP55">
            <v>4.0884532118079626</v>
          </cell>
        </row>
        <row r="56">
          <cell r="W56">
            <v>3.4851632387348759</v>
          </cell>
          <cell r="X56">
            <v>3.4469359411922955</v>
          </cell>
          <cell r="Y56">
            <v>3.5949578576771031</v>
          </cell>
          <cell r="Z56">
            <v>3.5221338523275141</v>
          </cell>
          <cell r="AA56">
            <v>3.5299464449888314</v>
          </cell>
          <cell r="AD56">
            <v>3.1875957754177193</v>
          </cell>
          <cell r="AE56">
            <v>2.2107761039113534</v>
          </cell>
          <cell r="AF56">
            <v>2.2107761039113534</v>
          </cell>
          <cell r="AG56">
            <v>2.2107761039113534</v>
          </cell>
          <cell r="AH56">
            <v>2.2107761039113534</v>
          </cell>
          <cell r="AK56">
            <v>2.6344115518553242</v>
          </cell>
          <cell r="AL56">
            <v>3.8543548752330228</v>
          </cell>
          <cell r="AM56">
            <v>4.0013610752967361</v>
          </cell>
          <cell r="AN56">
            <v>3.7370659008652907</v>
          </cell>
          <cell r="AO56">
            <v>4.0013610752967361</v>
          </cell>
          <cell r="AP56">
            <v>4.1985360034714452</v>
          </cell>
        </row>
        <row r="57">
          <cell r="W57">
            <v>3.5666812068888847</v>
          </cell>
          <cell r="X57">
            <v>3.5268393632450743</v>
          </cell>
          <cell r="Y57">
            <v>3.6811577571884846</v>
          </cell>
          <cell r="Z57">
            <v>3.6052209899039203</v>
          </cell>
          <cell r="AA57">
            <v>3.6133661393768075</v>
          </cell>
          <cell r="AD57">
            <v>3.2567666037442837</v>
          </cell>
          <cell r="AE57">
            <v>2.2434955902492413</v>
          </cell>
          <cell r="AF57">
            <v>2.2434955902492413</v>
          </cell>
          <cell r="AG57">
            <v>2.2434955902492413</v>
          </cell>
          <cell r="AH57">
            <v>2.2434955902492413</v>
          </cell>
          <cell r="AK57">
            <v>2.6820944009439054</v>
          </cell>
          <cell r="AL57">
            <v>3.9518700535764184</v>
          </cell>
          <cell r="AM57">
            <v>4.1054402732110518</v>
          </cell>
          <cell r="AN57">
            <v>3.8294215580104427</v>
          </cell>
          <cell r="AO57">
            <v>4.1054402732110518</v>
          </cell>
          <cell r="AP57">
            <v>4.3115828063129022</v>
          </cell>
        </row>
        <row r="58">
          <cell r="W58">
            <v>3.6501058803180157</v>
          </cell>
          <cell r="X58">
            <v>3.6085950265244584</v>
          </cell>
          <cell r="Y58">
            <v>3.7694245578903502</v>
          </cell>
          <cell r="Z58">
            <v>3.690268153055754</v>
          </cell>
          <cell r="AA58">
            <v>3.6987572079825601</v>
          </cell>
          <cell r="AD58">
            <v>3.3274384390455345</v>
          </cell>
          <cell r="AE58">
            <v>2.2766993249849299</v>
          </cell>
          <cell r="AF58">
            <v>2.2766993249849299</v>
          </cell>
          <cell r="AG58">
            <v>2.2766993249849299</v>
          </cell>
          <cell r="AH58">
            <v>2.2766993249849299</v>
          </cell>
          <cell r="AK58">
            <v>2.7306403096009899</v>
          </cell>
          <cell r="AL58">
            <v>4.0518523659319019</v>
          </cell>
          <cell r="AM58">
            <v>4.2122266698096764</v>
          </cell>
          <cell r="AN58">
            <v>3.9240596387555473</v>
          </cell>
          <cell r="AO58">
            <v>4.2122266698096764</v>
          </cell>
          <cell r="AP58">
            <v>4.4276734271952449</v>
          </cell>
        </row>
        <row r="59">
          <cell r="W59">
            <v>3.7354818568586543</v>
          </cell>
          <cell r="X59">
            <v>3.692245867834322</v>
          </cell>
          <cell r="Y59">
            <v>3.8598078199394452</v>
          </cell>
          <cell r="Z59">
            <v>3.777321578786339</v>
          </cell>
          <cell r="AA59">
            <v>3.7861662383216039</v>
          </cell>
          <cell r="AD59">
            <v>3.3996438531728224</v>
          </cell>
          <cell r="AE59">
            <v>2.3103944749947067</v>
          </cell>
          <cell r="AF59">
            <v>2.3103944749947067</v>
          </cell>
          <cell r="AG59">
            <v>2.3103944749947067</v>
          </cell>
          <cell r="AH59">
            <v>2.3103944749947067</v>
          </cell>
          <cell r="AK59">
            <v>2.7800648992047678</v>
          </cell>
          <cell r="AL59">
            <v>4.1543642307899793</v>
          </cell>
          <cell r="AM59">
            <v>4.3217906818988796</v>
          </cell>
          <cell r="AN59">
            <v>4.0210365495801925</v>
          </cell>
          <cell r="AO59">
            <v>4.3217906818988796</v>
          </cell>
          <cell r="AP59">
            <v>4.5468898218043767</v>
          </cell>
        </row>
        <row r="60">
          <cell r="W60">
            <v>3.8228547774905781</v>
          </cell>
          <cell r="X60">
            <v>3.7778358192965893</v>
          </cell>
          <cell r="Y60">
            <v>3.9523582918459534</v>
          </cell>
          <cell r="Z60">
            <v>3.8664285948299089</v>
          </cell>
          <cell r="AA60">
            <v>3.8756409188656202</v>
          </cell>
          <cell r="AD60">
            <v>3.4734161247866724</v>
          </cell>
          <cell r="AE60">
            <v>2.3445883132246284</v>
          </cell>
          <cell r="AF60">
            <v>2.3445883132246284</v>
          </cell>
          <cell r="AG60">
            <v>2.3445883132246284</v>
          </cell>
          <cell r="AH60">
            <v>2.3445883132246284</v>
          </cell>
          <cell r="AK60">
            <v>2.8303840738803743</v>
          </cell>
          <cell r="AL60">
            <v>4.2594696458289656</v>
          </cell>
          <cell r="AM60">
            <v>4.4342045578928726</v>
          </cell>
          <cell r="AN60">
            <v>4.1204100909606556</v>
          </cell>
          <cell r="AO60">
            <v>4.4342045578928726</v>
          </cell>
          <cell r="AP60">
            <v>4.6693161525068767</v>
          </cell>
        </row>
        <row r="61">
          <cell r="W61">
            <v>3.9122713507360829</v>
          </cell>
          <cell r="X61">
            <v>3.8654098314237038</v>
          </cell>
          <cell r="Y61">
            <v>4.0471279389678356</v>
          </cell>
          <cell r="Z61">
            <v>3.9576376453819466</v>
          </cell>
          <cell r="AA61">
            <v>3.9672300650602526</v>
          </cell>
          <cell r="AD61">
            <v>3.548789254694543</v>
          </cell>
          <cell r="AE61">
            <v>2.3792882202603529</v>
          </cell>
          <cell r="AF61">
            <v>2.3792882202603529</v>
          </cell>
          <cell r="AG61">
            <v>2.3792882202603529</v>
          </cell>
          <cell r="AH61">
            <v>2.3792882202603529</v>
          </cell>
          <cell r="AK61">
            <v>2.8816140256176093</v>
          </cell>
          <cell r="AL61">
            <v>4.3672342278684386</v>
          </cell>
          <cell r="AM61">
            <v>4.549542425455666</v>
          </cell>
          <cell r="AN61">
            <v>4.2222394918203179</v>
          </cell>
          <cell r="AO61">
            <v>4.549542425455666</v>
          </cell>
          <cell r="AP61">
            <v>4.7950388477655181</v>
          </cell>
        </row>
        <row r="62">
          <cell r="W62">
            <v>4.0037793776298001</v>
          </cell>
          <cell r="X62">
            <v>3.9550138967259367</v>
          </cell>
          <cell r="Y62">
            <v>4.144169972688406</v>
          </cell>
          <cell r="Z62">
            <v>4.0509983174365072</v>
          </cell>
          <cell r="AA62">
            <v>4.0609836459577568</v>
          </cell>
          <cell r="AD62">
            <v>3.6257979815214147</v>
          </cell>
          <cell r="AE62">
            <v>2.414501685920206</v>
          </cell>
          <cell r="AF62">
            <v>2.414501685920206</v>
          </cell>
          <cell r="AG62">
            <v>2.414501685920206</v>
          </cell>
          <cell r="AH62">
            <v>2.414501685920206</v>
          </cell>
          <cell r="AK62">
            <v>2.9337712394812878</v>
          </cell>
          <cell r="AL62">
            <v>4.4777252538335102</v>
          </cell>
          <cell r="AM62">
            <v>4.6678803403821414</v>
          </cell>
          <cell r="AN62">
            <v>4.3265854448314727</v>
          </cell>
          <cell r="AO62">
            <v>4.6678803403821414</v>
          </cell>
          <cell r="AP62">
            <v>4.9241466631545689</v>
          </cell>
        </row>
        <row r="63">
          <cell r="W63">
            <v>4.0974277772725607</v>
          </cell>
          <cell r="X63">
            <v>4.0466950738659406</v>
          </cell>
          <cell r="Y63">
            <v>4.2435388802935288</v>
          </cell>
          <cell r="Z63">
            <v>4.1465613677448347</v>
          </cell>
          <cell r="AA63">
            <v>4.1569528114790302</v>
          </cell>
          <cell r="AD63">
            <v>3.7044777977204295</v>
          </cell>
          <cell r="AE63">
            <v>2.450236310871825</v>
          </cell>
          <cell r="AF63">
            <v>2.450236310871825</v>
          </cell>
          <cell r="AG63">
            <v>2.450236310871825</v>
          </cell>
          <cell r="AH63">
            <v>2.450236310871825</v>
          </cell>
          <cell r="AK63">
            <v>2.9868724989158992</v>
          </cell>
          <cell r="AL63">
            <v>4.5910117027554982</v>
          </cell>
          <cell r="AM63">
            <v>4.7892963367505637</v>
          </cell>
          <cell r="AN63">
            <v>4.4335101425895562</v>
          </cell>
          <cell r="AO63">
            <v>4.7892963367505637</v>
          </cell>
          <cell r="AP63">
            <v>5.056730744017945</v>
          </cell>
        </row>
        <row r="64">
          <cell r="W64">
            <v>4.1932666129829661</v>
          </cell>
          <cell r="X64">
            <v>4.1405015123732269</v>
          </cell>
          <cell r="Y64">
            <v>4.3452904555652072</v>
          </cell>
          <cell r="Z64">
            <v>4.2443787504099353</v>
          </cell>
          <cell r="AA64">
            <v>4.2551899203199026</v>
          </cell>
          <cell r="AD64">
            <v>3.784864965930963</v>
          </cell>
          <cell r="AE64">
            <v>2.4864998082727281</v>
          </cell>
          <cell r="AF64">
            <v>2.4864998082727281</v>
          </cell>
          <cell r="AG64">
            <v>2.4864998082727281</v>
          </cell>
          <cell r="AH64">
            <v>2.4864998082727281</v>
          </cell>
          <cell r="AK64">
            <v>3.0409348911462768</v>
          </cell>
          <cell r="AL64">
            <v>4.7071642988352123</v>
          </cell>
          <cell r="AM64">
            <v>4.9138704783796099</v>
          </cell>
          <cell r="AN64">
            <v>4.5430773146813692</v>
          </cell>
          <cell r="AO64">
            <v>4.9138704783796099</v>
          </cell>
          <cell r="AP64">
            <v>5.1928846898144512</v>
          </cell>
        </row>
        <row r="65">
          <cell r="W65">
            <v>4.2913471190606378</v>
          </cell>
          <cell r="X65">
            <v>4.2364824779315509</v>
          </cell>
          <cell r="Y65">
            <v>4.4494818301087493</v>
          </cell>
          <cell r="Z65">
            <v>4.3445036451321055</v>
          </cell>
          <cell r="AA65">
            <v>4.3557485685169022</v>
          </cell>
          <cell r="AD65">
            <v>3.8669965356916647</v>
          </cell>
          <cell r="AE65">
            <v>2.5233000054351646</v>
          </cell>
          <cell r="AF65">
            <v>2.5233000054351646</v>
          </cell>
          <cell r="AG65">
            <v>2.5233000054351646</v>
          </cell>
          <cell r="AH65">
            <v>2.5233000054351646</v>
          </cell>
          <cell r="AK65">
            <v>3.0959758126760244</v>
          </cell>
          <cell r="AL65">
            <v>4.8262555555957434</v>
          </cell>
          <cell r="AM65">
            <v>5.0416849116238422</v>
          </cell>
          <cell r="AN65">
            <v>4.6553522656693831</v>
          </cell>
          <cell r="AO65">
            <v>5.0416849116238422</v>
          </cell>
          <cell r="AP65">
            <v>5.3327046201955408</v>
          </cell>
        </row>
        <row r="66">
          <cell r="W66">
            <v>4.3917217281754661</v>
          </cell>
          <cell r="X66">
            <v>4.3346883782524825</v>
          </cell>
          <cell r="Y66">
            <v>4.5561715054310969</v>
          </cell>
          <cell r="Z66">
            <v>4.4469904861207716</v>
          </cell>
          <cell r="AA66">
            <v>4.4586836186880934</v>
          </cell>
          <cell r="AD66">
            <v>3.9509103605161737</v>
          </cell>
          <cell r="AE66">
            <v>2.560644845515605</v>
          </cell>
          <cell r="AF66">
            <v>2.560644845515605</v>
          </cell>
          <cell r="AG66">
            <v>2.560644845515605</v>
          </cell>
          <cell r="AH66">
            <v>2.560644845515605</v>
          </cell>
          <cell r="AK66">
            <v>3.1520129748854604</v>
          </cell>
          <cell r="AL66">
            <v>4.9483598211523159</v>
          </cell>
          <cell r="AM66">
            <v>5.1728239195424424</v>
          </cell>
          <cell r="AN66">
            <v>4.7704019140147649</v>
          </cell>
          <cell r="AO66">
            <v>5.1728239195424424</v>
          </cell>
          <cell r="AP66">
            <v>5.4762892428622338</v>
          </cell>
        </row>
        <row r="67">
          <cell r="W67">
            <v>4.4944440993974899</v>
          </cell>
          <cell r="X67">
            <v>4.4351707895487538</v>
          </cell>
          <cell r="Y67">
            <v>4.6654193857883239</v>
          </cell>
          <cell r="Z67">
            <v>4.5518949916883606</v>
          </cell>
          <cell r="AA67">
            <v>4.5640512299649307</v>
          </cell>
          <cell r="AD67">
            <v>4.0366451153393745</v>
          </cell>
          <cell r="AE67">
            <v>2.5985423892292361</v>
          </cell>
          <cell r="AF67">
            <v>2.5985423892292361</v>
          </cell>
          <cell r="AG67">
            <v>2.5985423892292361</v>
          </cell>
          <cell r="AH67">
            <v>2.5985423892292361</v>
          </cell>
          <cell r="AK67">
            <v>3.2090644097308871</v>
          </cell>
          <cell r="AL67">
            <v>5.0735533246274693</v>
          </cell>
          <cell r="AM67">
            <v>5.3073739774769262</v>
          </cell>
          <cell r="AN67">
            <v>4.8882948319623214</v>
          </cell>
          <cell r="AO67">
            <v>5.3073739774769262</v>
          </cell>
          <cell r="AP67">
            <v>5.6237399232491052</v>
          </cell>
        </row>
        <row r="68">
          <cell r="W68">
            <v>4.5995691468823976</v>
          </cell>
          <cell r="X68">
            <v>4.537982483621283</v>
          </cell>
          <cell r="Y68">
            <v>4.7772868118207565</v>
          </cell>
          <cell r="Z68">
            <v>4.6592741945422889</v>
          </cell>
          <cell r="AA68">
            <v>4.6719088886314619</v>
          </cell>
          <cell r="AD68">
            <v>4.1242403143422388</v>
          </cell>
          <cell r="AE68">
            <v>2.6370008165898287</v>
          </cell>
          <cell r="AF68">
            <v>2.6370008165898287</v>
          </cell>
          <cell r="AG68">
            <v>2.6370008165898287</v>
          </cell>
          <cell r="AH68">
            <v>2.6370008165898287</v>
          </cell>
          <cell r="AK68">
            <v>3.2671484755470162</v>
          </cell>
          <cell r="AL68">
            <v>5.2019142237405447</v>
          </cell>
          <cell r="AM68">
            <v>5.4454238100744865</v>
          </cell>
          <cell r="AN68">
            <v>5.0091012864111439</v>
          </cell>
          <cell r="AO68">
            <v>5.4454238100744865</v>
          </cell>
          <cell r="AP68">
            <v>5.7751607560845324</v>
          </cell>
        </row>
        <row r="69">
          <cell r="W69">
            <v>4.707153069227977</v>
          </cell>
          <cell r="X69">
            <v>4.6431774555741079</v>
          </cell>
          <cell r="Y69">
            <v>4.8918365949945946</v>
          </cell>
          <cell r="Z69">
            <v>4.7691864727915414</v>
          </cell>
          <cell r="AA69">
            <v>4.7823154394876006</v>
          </cell>
          <cell r="AD69">
            <v>4.2137363291634653</v>
          </cell>
          <cell r="AE69">
            <v>2.676028428675358</v>
          </cell>
          <cell r="AF69">
            <v>2.676028428675358</v>
          </cell>
          <cell r="AG69">
            <v>2.676028428675358</v>
          </cell>
          <cell r="AH69">
            <v>2.676028428675358</v>
          </cell>
          <cell r="AK69">
            <v>3.3262838629544174</v>
          </cell>
          <cell r="AL69">
            <v>5.3335226536011806</v>
          </cell>
          <cell r="AM69">
            <v>5.5870644497945694</v>
          </cell>
          <cell r="AN69">
            <v>5.1328932807952974</v>
          </cell>
          <cell r="AO69">
            <v>5.5870644497945694</v>
          </cell>
          <cell r="AP69">
            <v>5.930658638877726</v>
          </cell>
        </row>
        <row r="70">
          <cell r="W70">
            <v>4.8172533795172194</v>
          </cell>
          <cell r="X70">
            <v>4.7508109521717712</v>
          </cell>
          <cell r="Y70">
            <v>5.0091330528693749</v>
          </cell>
          <cell r="Z70">
            <v>4.8816915816846942</v>
          </cell>
          <cell r="AA70">
            <v>4.8953311179535719</v>
          </cell>
          <cell r="AD70">
            <v>4.3051744075063123</v>
          </cell>
          <cell r="AE70">
            <v>2.715633649419753</v>
          </cell>
          <cell r="AF70">
            <v>2.715633649419753</v>
          </cell>
          <cell r="AG70">
            <v>2.715633649419753</v>
          </cell>
          <cell r="AH70">
            <v>2.715633649419753</v>
          </cell>
          <cell r="AK70">
            <v>3.3864896008738925</v>
          </cell>
          <cell r="AL70">
            <v>5.4684607767372908</v>
          </cell>
          <cell r="AM70">
            <v>5.7323892969372592</v>
          </cell>
          <cell r="AN70">
            <v>5.2597445979995303</v>
          </cell>
          <cell r="AO70">
            <v>5.7323892969372592</v>
          </cell>
          <cell r="AP70">
            <v>6.0903433473844188</v>
          </cell>
        </row>
        <row r="71">
          <cell r="W71">
            <v>4.929928936064127</v>
          </cell>
          <cell r="X71">
            <v>4.860939500854065</v>
          </cell>
          <cell r="Y71">
            <v>5.1292420452110772</v>
          </cell>
          <cell r="Z71">
            <v>4.9968506860966357</v>
          </cell>
          <cell r="AA71">
            <v>5.011017582933051</v>
          </cell>
          <cell r="AD71">
            <v>4.3985966921491997</v>
          </cell>
          <cell r="AE71">
            <v>2.7558250274311655</v>
          </cell>
          <cell r="AF71">
            <v>2.7558250274311655</v>
          </cell>
          <cell r="AG71">
            <v>2.7558250274311655</v>
          </cell>
          <cell r="AH71">
            <v>2.7558250274311655</v>
          </cell>
          <cell r="AK71">
            <v>3.44778506264971</v>
          </cell>
          <cell r="AL71">
            <v>5.6068128343887444</v>
          </cell>
          <cell r="AM71">
            <v>5.8814941812330588</v>
          </cell>
          <cell r="AN71">
            <v>5.3897308443355749</v>
          </cell>
          <cell r="AO71">
            <v>5.8814941812330588</v>
          </cell>
          <cell r="AP71">
            <v>6.2543276131044898</v>
          </cell>
        </row>
        <row r="72">
          <cell r="W72">
            <v>5.0452399738786671</v>
          </cell>
          <cell r="X72">
            <v>4.9736209394233635</v>
          </cell>
          <cell r="Y72">
            <v>5.2522310109711485</v>
          </cell>
          <cell r="Z72">
            <v>5.1147263937816554</v>
          </cell>
          <cell r="AA72">
            <v>5.1294379504529246</v>
          </cell>
          <cell r="AD72">
            <v>4.4940462403688377</v>
          </cell>
          <cell r="AE72">
            <v>2.7966112378371468</v>
          </cell>
          <cell r="AF72">
            <v>2.7966112378371468</v>
          </cell>
          <cell r="AG72">
            <v>2.7966112378371468</v>
          </cell>
          <cell r="AH72">
            <v>2.7966112378371468</v>
          </cell>
          <cell r="AK72">
            <v>3.5101899722836696</v>
          </cell>
          <cell r="AL72">
            <v>5.74866519909878</v>
          </cell>
          <cell r="AM72">
            <v>6.0344774250346829</v>
          </cell>
          <cell r="AN72">
            <v>5.5229294946052558</v>
          </cell>
          <cell r="AO72">
            <v>6.0344774250346829</v>
          </cell>
          <cell r="AP72">
            <v>6.4227272028662341</v>
          </cell>
        </row>
        <row r="73">
          <cell r="W73">
            <v>5.163248136867689</v>
          </cell>
          <cell r="X73">
            <v>5.0889144464201364</v>
          </cell>
          <cell r="Y73">
            <v>5.3781690061522145</v>
          </cell>
          <cell r="Z73">
            <v>5.2353827894109646</v>
          </cell>
          <cell r="AA73">
            <v>5.2506568280980277</v>
          </cell>
          <cell r="AD73">
            <v>4.591567043784841</v>
          </cell>
          <cell r="AE73">
            <v>2.8380010841571366</v>
          </cell>
          <cell r="AF73">
            <v>2.8380010841571366</v>
          </cell>
          <cell r="AG73">
            <v>2.8380010841571366</v>
          </cell>
          <cell r="AH73">
            <v>2.8380010841571366</v>
          </cell>
          <cell r="AK73">
            <v>3.5737244107820039</v>
          </cell>
          <cell r="AL73">
            <v>5.894106428635979</v>
          </cell>
          <cell r="AM73">
            <v>6.1914399081525247</v>
          </cell>
          <cell r="AN73">
            <v>5.6594199382772574</v>
          </cell>
          <cell r="AO73">
            <v>6.1914399081525247</v>
          </cell>
          <cell r="AP73">
            <v>6.5956610005534637</v>
          </cell>
        </row>
        <row r="74">
          <cell r="W74">
            <v>5.2840165107890247</v>
          </cell>
          <cell r="X74">
            <v>5.2068805722026017</v>
          </cell>
          <cell r="Y74">
            <v>5.5071267425817325</v>
          </cell>
          <cell r="Z74">
            <v>5.3588854694131696</v>
          </cell>
          <cell r="AA74">
            <v>5.37474035025964</v>
          </cell>
          <cell r="AD74">
            <v>4.6912040486349724</v>
          </cell>
          <cell r="AE74">
            <v>2.8800035002026623</v>
          </cell>
          <cell r="AF74">
            <v>2.8800035002026623</v>
          </cell>
          <cell r="AG74">
            <v>2.8800035002026623</v>
          </cell>
          <cell r="AH74">
            <v>2.8800035002026623</v>
          </cell>
          <cell r="AK74">
            <v>3.638408822617158</v>
          </cell>
          <cell r="AL74">
            <v>6.0432273212804688</v>
          </cell>
          <cell r="AM74">
            <v>6.3524851343765567</v>
          </cell>
          <cell r="AN74">
            <v>5.7992835268050777</v>
          </cell>
          <cell r="AO74">
            <v>6.3524851343765567</v>
          </cell>
          <cell r="AP74">
            <v>6.7732510910331358</v>
          </cell>
        </row>
        <row r="75">
          <cell r="W75">
            <v>5.4076096569763799</v>
          </cell>
          <cell r="X75">
            <v>5.3275812707468306</v>
          </cell>
          <cell r="Y75">
            <v>5.639176627615357</v>
          </cell>
          <cell r="Z75">
            <v>5.4853015776366263</v>
          </cell>
          <cell r="AA75">
            <v>5.501756214216976</v>
          </cell>
          <cell r="AD75">
            <v>4.7930031764903509</v>
          </cell>
          <cell r="AE75">
            <v>2.9226275520056615</v>
          </cell>
          <cell r="AF75">
            <v>2.9226275520056615</v>
          </cell>
          <cell r="AG75">
            <v>2.9226275520056615</v>
          </cell>
          <cell r="AH75">
            <v>2.9226275520056615</v>
          </cell>
          <cell r="AK75">
            <v>3.7042640223065284</v>
          </cell>
          <cell r="AL75">
            <v>6.1961209725088651</v>
          </cell>
          <cell r="AM75">
            <v>6.5177192997285287</v>
          </cell>
          <cell r="AN75">
            <v>5.9426036221143743</v>
          </cell>
          <cell r="AO75">
            <v>6.5177192997285287</v>
          </cell>
          <cell r="AP75">
            <v>6.9556228463427514</v>
          </cell>
        </row>
        <row r="76">
          <cell r="W76">
            <v>5.5340936468530577</v>
          </cell>
          <cell r="X76">
            <v>5.4510799321840127</v>
          </cell>
          <cell r="Y76">
            <v>5.7743928047923179</v>
          </cell>
          <cell r="Z76">
            <v>5.6146998418530742</v>
          </cell>
          <cell r="AA76">
            <v>5.6317737170713515</v>
          </cell>
          <cell r="AD76">
            <v>4.8970113454201911</v>
          </cell>
          <cell r="AE76">
            <v>2.9658824397753452</v>
          </cell>
          <cell r="AF76">
            <v>2.9658824397753452</v>
          </cell>
          <cell r="AG76">
            <v>2.9658824397753452</v>
          </cell>
          <cell r="AH76">
            <v>2.9658824397753452</v>
          </cell>
          <cell r="AK76">
            <v>3.7713112011102767</v>
          </cell>
          <cell r="AL76">
            <v>6.3528828331133393</v>
          </cell>
          <cell r="AM76">
            <v>6.6872513624894712</v>
          </cell>
          <cell r="AN76">
            <v>6.0894656462885948</v>
          </cell>
          <cell r="AO76">
            <v>6.6872513624894712</v>
          </cell>
          <cell r="AP76">
            <v>7.142905014198381</v>
          </cell>
        </row>
        <row r="77">
          <cell r="W77">
            <v>5.6635360972529512</v>
          </cell>
          <cell r="X77">
            <v>5.5774414160919701</v>
          </cell>
          <cell r="Y77">
            <v>5.9128511954656284</v>
          </cell>
          <cell r="Z77">
            <v>5.7471506111223887</v>
          </cell>
          <cell r="AA77">
            <v>5.7648637935531815</v>
          </cell>
          <cell r="AD77">
            <v>5.003276491615809</v>
          </cell>
          <cell r="AE77">
            <v>3.0097774998840201</v>
          </cell>
          <cell r="AF77">
            <v>3.0097774998840201</v>
          </cell>
          <cell r="AG77">
            <v>3.0097774998840201</v>
          </cell>
          <cell r="AH77">
            <v>3.0097774998840201</v>
          </cell>
          <cell r="AK77">
            <v>3.8395719338503729</v>
          </cell>
          <cell r="AL77">
            <v>6.5136107687911071</v>
          </cell>
          <cell r="AM77">
            <v>6.8611931150486809</v>
          </cell>
          <cell r="AN77">
            <v>6.2399571324825072</v>
          </cell>
          <cell r="AO77">
            <v>6.8611931150486809</v>
          </cell>
          <cell r="AP77">
            <v>7.3352298088857895</v>
          </cell>
        </row>
        <row r="78">
          <cell r="W78">
            <v>5.7960062065676974</v>
          </cell>
          <cell r="X78">
            <v>5.7067320855583983</v>
          </cell>
          <cell r="Y78">
            <v>6.0546295414305034</v>
          </cell>
          <cell r="Z78">
            <v>5.8827258940387654</v>
          </cell>
          <cell r="AA78">
            <v>5.9010990547224305</v>
          </cell>
          <cell r="AD78">
            <v>5.1118475914838717</v>
          </cell>
          <cell r="AE78">
            <v>3.0543222068823037</v>
          </cell>
          <cell r="AF78">
            <v>3.0543222068823037</v>
          </cell>
          <cell r="AG78">
            <v>3.0543222068823037</v>
          </cell>
          <cell r="AH78">
            <v>3.0543222068823037</v>
          </cell>
          <cell r="AK78">
            <v>3.9090681858530645</v>
          </cell>
          <cell r="AL78">
            <v>6.6784051212415223</v>
          </cell>
          <cell r="AM78">
            <v>7.0396592576215635</v>
          </cell>
          <cell r="AN78">
            <v>6.3941677770939824</v>
          </cell>
          <cell r="AO78">
            <v>7.0396592576215635</v>
          </cell>
          <cell r="AP78">
            <v>7.5327330045988354</v>
          </cell>
        </row>
        <row r="79">
          <cell r="W79">
            <v>5.9315747917393162</v>
          </cell>
          <cell r="X79">
            <v>5.8390198420337276</v>
          </cell>
          <cell r="Y79">
            <v>6.1998074485749237</v>
          </cell>
          <cell r="Z79">
            <v>6.0214993978791398</v>
          </cell>
          <cell r="AA79">
            <v>6.040553827583631</v>
          </cell>
          <cell r="AD79">
            <v>5.2227746842190719</v>
          </cell>
          <cell r="AE79">
            <v>3.0995261755441619</v>
          </cell>
          <cell r="AF79">
            <v>3.0995261755441619</v>
          </cell>
          <cell r="AG79">
            <v>3.0995261755441619</v>
          </cell>
          <cell r="AH79">
            <v>3.0995261755441619</v>
          </cell>
          <cell r="AK79">
            <v>3.9798223200170049</v>
          </cell>
          <cell r="AL79">
            <v>6.8473687708089326</v>
          </cell>
          <cell r="AM79">
            <v>7.2227674738849519</v>
          </cell>
          <cell r="AN79">
            <v>6.5521894932251152</v>
          </cell>
          <cell r="AO79">
            <v>7.2227674738849519</v>
          </cell>
          <cell r="AP79">
            <v>7.7355540312910298</v>
          </cell>
        </row>
        <row r="80">
          <cell r="W80">
            <v>6.0703143261180985</v>
          </cell>
          <cell r="X80">
            <v>5.9743741609919114</v>
          </cell>
          <cell r="Y80">
            <v>6.3484664315768535</v>
          </cell>
          <cell r="Z80">
            <v>6.163546568675109</v>
          </cell>
          <cell r="AA80">
            <v>6.1833041956370876</v>
          </cell>
          <cell r="AD80">
            <v>5.3361088948666255</v>
          </cell>
          <cell r="AE80">
            <v>3.1453991629422156</v>
          </cell>
          <cell r="AF80">
            <v>3.1453991629422156</v>
          </cell>
          <cell r="AG80">
            <v>3.1453991629422156</v>
          </cell>
          <cell r="AH80">
            <v>3.1453991629422156</v>
          </cell>
          <cell r="AK80">
            <v>4.0518571040093123</v>
          </cell>
          <cell r="AL80">
            <v>7.0206072007103986</v>
          </cell>
          <cell r="AM80">
            <v>7.4106385085797664</v>
          </cell>
          <cell r="AN80">
            <v>6.7141164654645538</v>
          </cell>
          <cell r="AO80">
            <v>7.4106385085797664</v>
          </cell>
          <cell r="AP80">
            <v>7.9438360731079287</v>
          </cell>
        </row>
        <row r="81">
          <cell r="W81">
            <v>6.2122989782060012</v>
          </cell>
          <cell r="X81">
            <v>6.1128661284178651</v>
          </cell>
          <cell r="Y81">
            <v>6.5006899596732035</v>
          </cell>
          <cell r="Z81">
            <v>6.3089446322301548</v>
          </cell>
          <cell r="AA81">
            <v>6.3294280403883834</v>
          </cell>
          <cell r="AD81">
            <v>5.4519024578852315</v>
          </cell>
          <cell r="AE81">
            <v>3.1919510705537602</v>
          </cell>
          <cell r="AF81">
            <v>3.1919510705537602</v>
          </cell>
          <cell r="AG81">
            <v>3.1919510705537602</v>
          </cell>
          <cell r="AH81">
            <v>3.1919510705537602</v>
          </cell>
          <cell r="AK81">
            <v>4.1251957175918808</v>
          </cell>
          <cell r="AL81">
            <v>7.1982285628883718</v>
          </cell>
          <cell r="AM81">
            <v>7.6033962471321974</v>
          </cell>
          <cell r="AN81">
            <v>6.8800452060236879</v>
          </cell>
          <cell r="AO81">
            <v>7.6033962471321974</v>
          </cell>
          <cell r="AP81">
            <v>8.1577261694698464</v>
          </cell>
        </row>
        <row r="82">
          <cell r="W82">
            <v>6.3576046513062394</v>
          </cell>
          <cell r="X82">
            <v>6.2545684781407198</v>
          </cell>
          <cell r="Y82">
            <v>6.6565635035262476</v>
          </cell>
          <cell r="Z82">
            <v>6.4577726361044645</v>
          </cell>
          <cell r="AA82">
            <v>6.4790050838388415</v>
          </cell>
          <cell r="AD82">
            <v>5.5702087412213412</v>
          </cell>
          <cell r="AE82">
            <v>3.2391919463979559</v>
          </cell>
          <cell r="AF82">
            <v>3.2391919463979559</v>
          </cell>
          <cell r="AG82">
            <v>3.2391919463979559</v>
          </cell>
          <cell r="AH82">
            <v>3.2391919463979559</v>
          </cell>
          <cell r="AK82">
            <v>4.1998617600802941</v>
          </cell>
          <cell r="AL82">
            <v>7.3803437455294478</v>
          </cell>
          <cell r="AM82">
            <v>7.8011677973459079</v>
          </cell>
          <cell r="AN82">
            <v>7.0500746122601541</v>
          </cell>
          <cell r="AO82">
            <v>7.8011677973459079</v>
          </cell>
          <cell r="AP82">
            <v>8.377375318876247</v>
          </cell>
        </row>
        <row r="83">
          <cell r="W83">
            <v>6.5063090241002923</v>
          </cell>
          <cell r="X83">
            <v>6.3995556300325003</v>
          </cell>
          <cell r="Y83">
            <v>6.8161745832138001</v>
          </cell>
          <cell r="Z83">
            <v>6.6101114925901685</v>
          </cell>
          <cell r="AA83">
            <v>6.6321169319801214</v>
          </cell>
          <cell r="AD83">
            <v>5.6910822709058442</v>
          </cell>
          <cell r="AE83">
            <v>3.2871319872046456</v>
          </cell>
          <cell r="AF83">
            <v>3.2871319872046456</v>
          </cell>
          <cell r="AG83">
            <v>3.2871319872046456</v>
          </cell>
          <cell r="AH83">
            <v>3.2871319872046456</v>
          </cell>
          <cell r="AK83">
            <v>4.2758792579377474</v>
          </cell>
          <cell r="AL83">
            <v>7.5670664422913427</v>
          </cell>
          <cell r="AM83">
            <v>8.0040835732191304</v>
          </cell>
          <cell r="AN83">
            <v>7.2243060256229414</v>
          </cell>
          <cell r="AO83">
            <v>8.0040835732191304</v>
          </cell>
          <cell r="AP83">
            <v>8.6029385855051057</v>
          </cell>
        </row>
        <row r="84">
          <cell r="W84">
            <v>6.6584915921739984</v>
          </cell>
          <cell r="X84">
            <v>6.5479037290922832</v>
          </cell>
          <cell r="Y84">
            <v>6.9796128173701009</v>
          </cell>
          <cell r="Z84">
            <v>6.7660440227003704</v>
          </cell>
          <cell r="AA84">
            <v>6.7888471193166753</v>
          </cell>
          <cell r="AD84">
            <v>5.8145787561845008</v>
          </cell>
          <cell r="AE84">
            <v>3.3357815406152742</v>
          </cell>
          <cell r="AF84">
            <v>3.3357815406152742</v>
          </cell>
          <cell r="AG84">
            <v>3.3357815406152742</v>
          </cell>
          <cell r="AH84">
            <v>3.3357815406152742</v>
          </cell>
          <cell r="AK84">
            <v>4.3532726725064208</v>
          </cell>
          <cell r="AL84">
            <v>7.7585132232813141</v>
          </cell>
          <cell r="AM84">
            <v>8.2122773809419236</v>
          </cell>
          <cell r="AN84">
            <v>7.4028432920542349</v>
          </cell>
          <cell r="AO84">
            <v>8.2122773809419236</v>
          </cell>
          <cell r="AP84">
            <v>8.834575208682482</v>
          </cell>
        </row>
        <row r="85">
          <cell r="W85">
            <v>6.814233710514948</v>
          </cell>
          <cell r="X85">
            <v>6.6996906854363711</v>
          </cell>
          <cell r="Y85">
            <v>7.1469699735050014</v>
          </cell>
          <cell r="Z85">
            <v>6.9256550011958717</v>
          </cell>
          <cell r="AA85">
            <v>6.9492811544403672</v>
          </cell>
          <cell r="AD85">
            <v>5.9407551151937046</v>
          </cell>
          <cell r="AE85">
            <v>3.3851511074163803</v>
          </cell>
          <cell r="AF85">
            <v>3.3851511074163803</v>
          </cell>
          <cell r="AG85">
            <v>3.3851511074163803</v>
          </cell>
          <cell r="AH85">
            <v>3.3851511074163803</v>
          </cell>
          <cell r="AK85">
            <v>4.4320669078787871</v>
          </cell>
          <cell r="AL85">
            <v>7.954803607830331</v>
          </cell>
          <cell r="AM85">
            <v>8.4258865071302989</v>
          </cell>
          <cell r="AN85">
            <v>7.58579282388399</v>
          </cell>
          <cell r="AO85">
            <v>8.4258865071302989</v>
          </cell>
          <cell r="AP85">
            <v>9.0724487152995952</v>
          </cell>
        </row>
        <row r="86">
          <cell r="W86">
            <v>6.9736186370038924</v>
          </cell>
          <cell r="X86">
            <v>6.854996215215472</v>
          </cell>
          <cell r="Y86">
            <v>7.3183400195297041</v>
          </cell>
          <cell r="Z86">
            <v>7.0890312026740823</v>
          </cell>
          <cell r="AA86">
            <v>7.1135065666821022</v>
          </cell>
          <cell r="AD86">
            <v>6.0696695011934079</v>
          </cell>
          <cell r="AE86">
            <v>3.4352513438061427</v>
          </cell>
          <cell r="AF86">
            <v>3.4352513438061427</v>
          </cell>
          <cell r="AG86">
            <v>3.4352513438061427</v>
          </cell>
          <cell r="AH86">
            <v>3.4352513438061427</v>
          </cell>
          <cell r="AK86">
            <v>4.512287318911393</v>
          </cell>
          <cell r="AL86">
            <v>8.1560601391084386</v>
          </cell>
          <cell r="AM86">
            <v>8.6450518093554027</v>
          </cell>
          <cell r="AN86">
            <v>7.7732636632541405</v>
          </cell>
          <cell r="AO86">
            <v>8.6450518093554027</v>
          </cell>
          <cell r="AP86">
            <v>9.3167270352567666</v>
          </cell>
        </row>
        <row r="87">
          <cell r="W87">
            <v>7.1367315769234132</v>
          </cell>
          <cell r="X87">
            <v>7.0139018824803818</v>
          </cell>
          <cell r="Y87">
            <v>7.4938191765179871</v>
          </cell>
          <cell r="Z87">
            <v>7.256261448745164</v>
          </cell>
          <cell r="AA87">
            <v>7.2816129538659338</v>
          </cell>
          <cell r="AD87">
            <v>6.2013813293693048</v>
          </cell>
          <cell r="AE87">
            <v>3.4860930636944736</v>
          </cell>
          <cell r="AF87">
            <v>3.4860930636944736</v>
          </cell>
          <cell r="AG87">
            <v>3.4860930636944736</v>
          </cell>
          <cell r="AH87">
            <v>3.4860930636944736</v>
          </cell>
          <cell r="AK87">
            <v>4.5939597193836894</v>
          </cell>
          <cell r="AL87">
            <v>8.3624084606278828</v>
          </cell>
          <cell r="AM87">
            <v>8.8699178090274486</v>
          </cell>
          <cell r="AN87">
            <v>7.965367547110227</v>
          </cell>
          <cell r="AO87">
            <v>8.8699178090274486</v>
          </cell>
          <cell r="AP87">
            <v>9.5675826200157186</v>
          </cell>
        </row>
        <row r="88">
          <cell r="W88">
            <v>7.3036597285076521</v>
          </cell>
          <cell r="X88">
            <v>7.1764911420181594</v>
          </cell>
          <cell r="Y88">
            <v>7.673505972732535</v>
          </cell>
          <cell r="Z88">
            <v>7.4274366563210625</v>
          </cell>
          <cell r="AA88">
            <v>7.4536920311916939</v>
          </cell>
          <cell r="AD88">
            <v>6.3359513042166187</v>
          </cell>
          <cell r="AE88">
            <v>3.5376872410371516</v>
          </cell>
          <cell r="AF88">
            <v>3.5376872410371516</v>
          </cell>
          <cell r="AG88">
            <v>3.5376872410371516</v>
          </cell>
          <cell r="AH88">
            <v>3.5376872410371516</v>
          </cell>
          <cell r="AK88">
            <v>4.6771103903045343</v>
          </cell>
          <cell r="AL88">
            <v>8.5739773946817674</v>
          </cell>
          <cell r="AM88">
            <v>9.1006327866956465</v>
          </cell>
          <cell r="AN88">
            <v>8.162218973799197</v>
          </cell>
          <cell r="AO88">
            <v>9.1006327866956465</v>
          </cell>
          <cell r="AP88">
            <v>9.8251925643439293</v>
          </cell>
        </row>
        <row r="89">
          <cell r="W89">
            <v>7.4744923295574459</v>
          </cell>
          <cell r="X89">
            <v>7.3428493831812824</v>
          </cell>
          <cell r="Y89">
            <v>7.8575012989467155</v>
          </cell>
          <cell r="Z89">
            <v>7.6026498870436763</v>
          </cell>
          <cell r="AA89">
            <v>7.6298376812728161</v>
          </cell>
          <cell r="AD89">
            <v>6.4734414475181197</v>
          </cell>
          <cell r="AE89">
            <v>3.5900450122045013</v>
          </cell>
          <cell r="AF89">
            <v>3.5900450122045013</v>
          </cell>
          <cell r="AG89">
            <v>3.5900450122045013</v>
          </cell>
          <cell r="AH89">
            <v>3.5900450122045013</v>
          </cell>
          <cell r="AK89">
            <v>4.761766088369046</v>
          </cell>
          <cell r="AL89">
            <v>8.790899022767217</v>
          </cell>
          <cell r="AM89">
            <v>9.3373488798269726</v>
          </cell>
          <cell r="AN89">
            <v>8.3639352713130588</v>
          </cell>
          <cell r="AO89">
            <v>9.3373488798269726</v>
          </cell>
          <cell r="AP89">
            <v>10.089738731336992</v>
          </cell>
        </row>
        <row r="90">
          <cell r="W90">
            <v>7.6493207051457945</v>
          </cell>
          <cell r="X90">
            <v>7.5130639747328081</v>
          </cell>
          <cell r="Y90">
            <v>8.0459084650928592</v>
          </cell>
          <cell r="Z90">
            <v>7.7819963978790367</v>
          </cell>
          <cell r="AA90">
            <v>7.8101460053566552</v>
          </cell>
          <cell r="AD90">
            <v>6.6139151269292631</v>
          </cell>
          <cell r="AE90">
            <v>3.6431776783851282</v>
          </cell>
          <cell r="AF90">
            <v>3.6431776783851282</v>
          </cell>
          <cell r="AG90">
            <v>3.6431776783851282</v>
          </cell>
          <cell r="AH90">
            <v>3.6431776783851282</v>
          </cell>
          <cell r="AK90">
            <v>4.8479540545685254</v>
          </cell>
          <cell r="AL90">
            <v>9.0133087680432276</v>
          </cell>
          <cell r="AM90">
            <v>9.5802221831282637</v>
          </cell>
          <cell r="AN90">
            <v>8.570636667219075</v>
          </cell>
          <cell r="AO90">
            <v>9.5802221831282637</v>
          </cell>
          <cell r="AP90">
            <v>10.361407880807231</v>
          </cell>
        </row>
        <row r="91">
          <cell r="W91">
            <v>7.8282383164391547</v>
          </cell>
          <cell r="X91">
            <v>7.6872243107310894</v>
          </cell>
          <cell r="Y91">
            <v>8.2388332582688566</v>
          </cell>
          <cell r="Z91">
            <v>7.9655736929050036</v>
          </cell>
          <cell r="AA91">
            <v>7.994715375755244</v>
          </cell>
          <cell r="AD91">
            <v>6.7574370851836285</v>
          </cell>
          <cell r="AE91">
            <v>3.6970967080252279</v>
          </cell>
          <cell r="AF91">
            <v>3.6970967080252279</v>
          </cell>
          <cell r="AG91">
            <v>3.6970967080252279</v>
          </cell>
          <cell r="AH91">
            <v>3.6970967080252279</v>
          </cell>
          <cell r="AK91">
            <v>4.9357020229562156</v>
          </cell>
          <cell r="AL91">
            <v>9.2413454798747203</v>
          </cell>
          <cell r="AM91">
            <v>9.8294128514777768</v>
          </cell>
          <cell r="AN91">
            <v>8.7824463603181648</v>
          </cell>
          <cell r="AO91">
            <v>9.8294128514777768</v>
          </cell>
          <cell r="AP91">
            <v>10.640391801129233</v>
          </cell>
        </row>
        <row r="92">
          <cell r="W92">
            <v>8.0113408106606663</v>
          </cell>
          <cell r="X92">
            <v>7.8654218574781467</v>
          </cell>
          <cell r="Y92">
            <v>8.4363840021356271</v>
          </cell>
          <cell r="Z92">
            <v>8.1534815763206332</v>
          </cell>
          <cell r="AA92">
            <v>8.1836464895150911</v>
          </cell>
          <cell r="AD92">
            <v>6.9040734699321131</v>
          </cell>
          <cell r="AE92">
            <v>3.7518137393040014</v>
          </cell>
          <cell r="AF92">
            <v>3.7518137393040014</v>
          </cell>
          <cell r="AG92">
            <v>3.7518137393040014</v>
          </cell>
          <cell r="AH92">
            <v>3.7518137393040014</v>
          </cell>
          <cell r="AK92">
            <v>5.0250382295717229</v>
          </cell>
          <cell r="AL92">
            <v>9.475151520515551</v>
          </cell>
          <cell r="AM92">
            <v>10.085085205534103</v>
          </cell>
          <cell r="AN92">
            <v>8.9994905940742314</v>
          </cell>
          <cell r="AO92">
            <v>10.085085205534103</v>
          </cell>
          <cell r="AP92">
            <v>10.926887444635341</v>
          </cell>
        </row>
        <row r="93">
          <cell r="W93">
            <v>8.1987260722220192</v>
          </cell>
          <cell r="X93">
            <v>8.0477502015563473</v>
          </cell>
          <cell r="Y93">
            <v>8.6386716177388347</v>
          </cell>
          <cell r="Z93">
            <v>8.3458222067060372</v>
          </cell>
          <cell r="AA93">
            <v>8.3770424233553111</v>
          </cell>
          <cell r="AD93">
            <v>7.05389186422964</v>
          </cell>
          <cell r="AE93">
            <v>3.8073405826457005</v>
          </cell>
          <cell r="AF93">
            <v>3.8073405826457005</v>
          </cell>
          <cell r="AG93">
            <v>3.8073405826457005</v>
          </cell>
          <cell r="AH93">
            <v>3.8073405826457005</v>
          </cell>
          <cell r="AK93">
            <v>5.1159914215269708</v>
          </cell>
          <cell r="AL93">
            <v>9.7148728539845948</v>
          </cell>
          <cell r="AM93">
            <v>10.347407840092066</v>
          </cell>
          <cell r="AN93">
            <v>9.2218987318581789</v>
          </cell>
          <cell r="AO93">
            <v>10.347407840092066</v>
          </cell>
          <cell r="AP93">
            <v>11.22109706665672</v>
          </cell>
        </row>
        <row r="94">
          <cell r="W94">
            <v>8.3904942750512923</v>
          </cell>
          <cell r="X94">
            <v>8.2343050989786253</v>
          </cell>
          <cell r="Y94">
            <v>8.8458096857889768</v>
          </cell>
          <cell r="Z94">
            <v>8.542700152562233</v>
          </cell>
          <cell r="AA94">
            <v>8.5750086899040436</v>
          </cell>
          <cell r="AD94">
            <v>7.2069613176834233</v>
          </cell>
          <cell r="AE94">
            <v>3.8636892232688571</v>
          </cell>
          <cell r="AF94">
            <v>3.8636892232688571</v>
          </cell>
          <cell r="AG94">
            <v>3.8636892232688571</v>
          </cell>
          <cell r="AH94">
            <v>3.8636892232688571</v>
          </cell>
          <cell r="AK94">
            <v>5.2085908662566087</v>
          </cell>
          <cell r="AL94">
            <v>9.9606591371904045</v>
          </cell>
          <cell r="AM94">
            <v>10.616553735257055</v>
          </cell>
          <cell r="AN94">
            <v>9.4498033340514667</v>
          </cell>
          <cell r="AO94">
            <v>10.616553735257055</v>
          </cell>
          <cell r="AP94">
            <v>11.523228368308143</v>
          </cell>
        </row>
        <row r="95">
          <cell r="W95">
            <v>8.5867479361447412</v>
          </cell>
          <cell r="X95">
            <v>8.4251845254780484</v>
          </cell>
          <cell r="Y95">
            <v>9.0579145104348253</v>
          </cell>
          <cell r="Z95">
            <v>8.7442224491611764</v>
          </cell>
          <cell r="AA95">
            <v>8.7776532952638568</v>
          </cell>
          <cell r="AD95">
            <v>7.3633523782771535</v>
          </cell>
          <cell r="AE95">
            <v>3.9208718237732363</v>
          </cell>
          <cell r="AF95">
            <v>3.9208718237732363</v>
          </cell>
          <cell r="AG95">
            <v>3.9208718237732363</v>
          </cell>
          <cell r="AH95">
            <v>3.9208718237732363</v>
          </cell>
          <cell r="AK95">
            <v>5.3028663609358535</v>
          </cell>
          <cell r="AL95">
            <v>10.212663813361322</v>
          </cell>
          <cell r="AM95">
            <v>10.892700370511122</v>
          </cell>
          <cell r="AN95">
            <v>9.6833402370551553</v>
          </cell>
          <cell r="AO95">
            <v>10.892700370511122</v>
          </cell>
          <cell r="AP95">
            <v>11.833494643117302</v>
          </cell>
        </row>
        <row r="96">
          <cell r="W96">
            <v>8.7875919703711673</v>
          </cell>
          <cell r="X96">
            <v>8.6204887279631546</v>
          </cell>
          <cell r="Y96">
            <v>9.2751051845660317</v>
          </cell>
          <cell r="Z96">
            <v>8.9504986567368885</v>
          </cell>
          <cell r="AA96">
            <v>8.985086797937532</v>
          </cell>
          <cell r="AD96">
            <v>7.5231371248857677</v>
          </cell>
          <cell r="AE96">
            <v>3.97890072676508</v>
          </cell>
          <cell r="AF96">
            <v>3.97890072676508</v>
          </cell>
          <cell r="AG96">
            <v>3.97890072676508</v>
          </cell>
          <cell r="AH96">
            <v>3.97890072676508</v>
          </cell>
          <cell r="AK96">
            <v>5.3988482420687927</v>
          </cell>
          <cell r="AL96">
            <v>10.471044207839364</v>
          </cell>
          <cell r="AM96">
            <v>11.176029841746029</v>
          </cell>
          <cell r="AN96">
            <v>9.9226486342515354</v>
          </cell>
          <cell r="AO96">
            <v>11.176029841746029</v>
          </cell>
          <cell r="AP96">
            <v>12.152114927602142</v>
          </cell>
        </row>
        <row r="97">
          <cell r="W97">
            <v>8.9931337465581489</v>
          </cell>
          <cell r="X97">
            <v>8.8203202771660685</v>
          </cell>
          <cell r="Y97">
            <v>9.4975036566815554</v>
          </cell>
          <cell r="Z97">
            <v>9.1616409200493116</v>
          </cell>
          <cell r="AA97">
            <v>9.1974223691463912</v>
          </cell>
          <cell r="AD97">
            <v>7.686389200495789</v>
          </cell>
          <cell r="AE97">
            <v>4.0377884575212031</v>
          </cell>
          <cell r="AF97">
            <v>4.0377884575212031</v>
          </cell>
          <cell r="AG97">
            <v>4.0377884575212031</v>
          </cell>
          <cell r="AH97">
            <v>4.0377884575212031</v>
          </cell>
          <cell r="AK97">
            <v>5.4965673952502376</v>
          </cell>
          <cell r="AL97">
            <v>10.7359616262977</v>
          </cell>
          <cell r="AM97">
            <v>11.466728981340454</v>
          </cell>
          <cell r="AN97">
            <v>10.167871158966594</v>
          </cell>
          <cell r="AO97">
            <v>11.466728981340454</v>
          </cell>
          <cell r="AP97">
            <v>12.479314155902557</v>
          </cell>
        </row>
        <row r="98">
          <cell r="W98">
            <v>9.2034831448901446</v>
          </cell>
          <cell r="X98">
            <v>9.0247841215110558</v>
          </cell>
          <cell r="Y98">
            <v>9.7252347993614663</v>
          </cell>
          <cell r="Z98">
            <v>9.3777640293532745</v>
          </cell>
          <cell r="AA98">
            <v>9.4147758545740583</v>
          </cell>
          <cell r="AD98">
            <v>7.853183846146548</v>
          </cell>
          <cell r="AE98">
            <v>4.0975477266925173</v>
          </cell>
          <cell r="AF98">
            <v>4.0975477266925173</v>
          </cell>
          <cell r="AG98">
            <v>4.0975477266925173</v>
          </cell>
          <cell r="AH98">
            <v>4.0975477266925173</v>
          </cell>
          <cell r="AK98">
            <v>5.5960552651042672</v>
          </cell>
          <cell r="AL98">
            <v>11.007581455443031</v>
          </cell>
          <cell r="AM98">
            <v>11.7649894813605</v>
          </cell>
          <cell r="AN98">
            <v>10.419153969482771</v>
          </cell>
          <cell r="AO98">
            <v>11.7649894813605</v>
          </cell>
          <cell r="AP98">
            <v>12.815323318575565</v>
          </cell>
        </row>
        <row r="99">
          <cell r="W99">
            <v>9.4187526156491259</v>
          </cell>
          <cell r="X99">
            <v>9.2339876422318028</v>
          </cell>
          <cell r="Y99">
            <v>9.9584264793805559</v>
          </cell>
          <cell r="Z99">
            <v>9.598985482805718</v>
          </cell>
          <cell r="AA99">
            <v>9.6372658375693518</v>
          </cell>
          <cell r="AD99">
            <v>8.0235979356079277</v>
          </cell>
          <cell r="AE99">
            <v>4.1581914330475662</v>
          </cell>
          <cell r="AF99">
            <v>4.1581914330475662</v>
          </cell>
          <cell r="AG99">
            <v>4.1581914330475662</v>
          </cell>
          <cell r="AH99">
            <v>4.1581914330475662</v>
          </cell>
          <cell r="AK99">
            <v>5.6973438654026545</v>
          </cell>
          <cell r="AL99">
            <v>11.28607326626574</v>
          </cell>
          <cell r="AM99">
            <v>12.071008019964781</v>
          </cell>
          <cell r="AN99">
            <v>10.676646836152662</v>
          </cell>
          <cell r="AO99">
            <v>12.071008019964781</v>
          </cell>
          <cell r="AP99">
            <v>13.160379625666106</v>
          </cell>
        </row>
        <row r="100">
          <cell r="W100">
            <v>9.6390572393291585</v>
          </cell>
          <cell r="X100">
            <v>9.4480407097663779</v>
          </cell>
          <cell r="Y100">
            <v>10.197209629503142</v>
          </cell>
          <cell r="Z100">
            <v>9.8254255503451056</v>
          </cell>
          <cell r="AA100">
            <v>9.8650137038427914</v>
          </cell>
          <cell r="AD100">
            <v>8.1977100108106189</v>
          </cell>
          <cell r="AE100">
            <v>4.2197326662566699</v>
          </cell>
          <cell r="AF100">
            <v>4.2197326662566699</v>
          </cell>
          <cell r="AG100">
            <v>4.2197326662566699</v>
          </cell>
          <cell r="AH100">
            <v>4.2197326662566699</v>
          </cell>
          <cell r="AK100">
            <v>5.8004657893664424</v>
          </cell>
          <cell r="AL100">
            <v>11.571610919902263</v>
          </cell>
          <cell r="AM100">
            <v>12.384986391097417</v>
          </cell>
          <cell r="AN100">
            <v>10.940503230665607</v>
          </cell>
          <cell r="AO100">
            <v>12.384986391097417</v>
          </cell>
          <cell r="AP100">
            <v>13.514726674168562</v>
          </cell>
        </row>
        <row r="101">
          <cell r="W101">
            <v>9.8645147881570683</v>
          </cell>
          <cell r="X101">
            <v>9.6670557414594729</v>
          </cell>
          <cell r="Y101">
            <v>10.441718321999369</v>
          </cell>
          <cell r="Z101">
            <v>10.057207339077747</v>
          </cell>
          <cell r="AA101">
            <v>10.098143707692005</v>
          </cell>
          <cell r="AD101">
            <v>8.3756003180452101</v>
          </cell>
          <cell r="AE101">
            <v>4.2821847097172689</v>
          </cell>
          <cell r="AF101">
            <v>4.2821847097172689</v>
          </cell>
          <cell r="AG101">
            <v>4.2821847097172689</v>
          </cell>
          <cell r="AH101">
            <v>4.2821847097172689</v>
          </cell>
          <cell r="AK101">
            <v>5.9054542201539748</v>
          </cell>
          <cell r="AL101">
            <v>11.86437267617579</v>
          </cell>
          <cell r="AM101">
            <v>12.707131637554472</v>
          </cell>
          <cell r="AN101">
            <v>11.210880417520359</v>
          </cell>
          <cell r="AO101">
            <v>12.707131637554472</v>
          </cell>
          <cell r="AP101">
            <v>13.878614619997226</v>
          </cell>
        </row>
        <row r="102">
          <cell r="W102">
            <v>10.095245789052061</v>
          </cell>
          <cell r="X102">
            <v>9.8911477606022444</v>
          </cell>
          <cell r="Y102">
            <v>10.69208984392427</v>
          </cell>
          <cell r="Z102">
            <v>10.294456860206591</v>
          </cell>
          <cell r="AA102">
            <v>10.336783039792182</v>
          </cell>
          <cell r="AD102">
            <v>8.5573508449467912</v>
          </cell>
          <cell r="AE102">
            <v>4.3455610434210845</v>
          </cell>
          <cell r="AF102">
            <v>4.3455610434210845</v>
          </cell>
          <cell r="AG102">
            <v>4.3455610434210845</v>
          </cell>
          <cell r="AH102">
            <v>4.3455610434210845</v>
          </cell>
          <cell r="AK102">
            <v>6.0123429415387619</v>
          </cell>
          <cell r="AL102">
            <v>12.164541304883038</v>
          </cell>
          <cell r="AM102">
            <v>13.037656187511567</v>
          </cell>
          <cell r="AN102">
            <v>11.487939547758355</v>
          </cell>
          <cell r="AO102">
            <v>13.037656187511567</v>
          </cell>
          <cell r="AP102">
            <v>14.252300354587131</v>
          </cell>
        </row>
        <row r="103">
          <cell r="W103">
            <v>10.331373588057989</v>
          </cell>
          <cell r="X103">
            <v>10.120434456840766</v>
          </cell>
          <cell r="Y103">
            <v>10.948464774201886</v>
          </cell>
          <cell r="Z103">
            <v>10.537303097538864</v>
          </cell>
          <cell r="AA103">
            <v>10.581061896588551</v>
          </cell>
          <cell r="AD103">
            <v>8.7430453582821368</v>
          </cell>
          <cell r="AE103">
            <v>4.4098753468637168</v>
          </cell>
          <cell r="AF103">
            <v>4.4098753468637168</v>
          </cell>
          <cell r="AG103">
            <v>4.4098753468637168</v>
          </cell>
          <cell r="AH103">
            <v>4.4098753468637168</v>
          </cell>
          <cell r="AK103">
            <v>6.1211663487806138</v>
          </cell>
          <cell r="AL103">
            <v>12.472304199896579</v>
          </cell>
          <cell r="AM103">
            <v>13.376777994602717</v>
          </cell>
          <cell r="AN103">
            <v>11.771845755013448</v>
          </cell>
          <cell r="AO103">
            <v>13.376777994602717</v>
          </cell>
          <cell r="AP103">
            <v>14.636047686249901</v>
          </cell>
        </row>
        <row r="104">
          <cell r="W104">
            <v>10.573024416282665</v>
          </cell>
          <cell r="X104">
            <v>10.355036247984792</v>
          </cell>
          <cell r="Y104">
            <v>11.210987062557699</v>
          </cell>
          <cell r="Z104">
            <v>10.785878077609805</v>
          </cell>
          <cell r="AA104">
            <v>10.831113551328732</v>
          </cell>
          <cell r="AD104">
            <v>8.9327694425568591</v>
          </cell>
          <cell r="AE104">
            <v>4.4751415019972995</v>
          </cell>
          <cell r="AF104">
            <v>4.4751415019972995</v>
          </cell>
          <cell r="AG104">
            <v>4.4751415019972995</v>
          </cell>
          <cell r="AH104">
            <v>4.4751415019972995</v>
          </cell>
          <cell r="AK104">
            <v>6.2319594596935426</v>
          </cell>
          <cell r="AL104">
            <v>12.787853496153962</v>
          </cell>
          <cell r="AM104">
            <v>13.724720681642744</v>
          </cell>
          <cell r="AN104">
            <v>12.062768253935371</v>
          </cell>
          <cell r="AO104">
            <v>13.724720681642744</v>
          </cell>
          <cell r="AP104">
            <v>15.03012752641267</v>
          </cell>
        </row>
        <row r="105">
          <cell r="W105">
            <v>10.820327457379516</v>
          </cell>
          <cell r="X105">
            <v>10.595076343249328</v>
          </cell>
          <cell r="Y105">
            <v>11.479804110343707</v>
          </cell>
          <cell r="Z105">
            <v>11.04031694146062</v>
          </cell>
          <cell r="AA105">
            <v>11.087074426773732</v>
          </cell>
          <cell r="AD105">
            <v>9.1266105394603425</v>
          </cell>
          <cell r="AE105">
            <v>4.54137359622686</v>
          </cell>
          <cell r="AF105">
            <v>4.54137359622686</v>
          </cell>
          <cell r="AG105">
            <v>4.54137359622686</v>
          </cell>
          <cell r="AH105">
            <v>4.54137359622686</v>
          </cell>
          <cell r="AK105">
            <v>6.3447579259139957</v>
          </cell>
          <cell r="AL105">
            <v>13.111386189606657</v>
          </cell>
          <cell r="AM105">
            <v>14.081713688088048</v>
          </cell>
          <cell r="AN105">
            <v>12.360880441045564</v>
          </cell>
          <cell r="AO105">
            <v>14.081713688088048</v>
          </cell>
          <cell r="AP105">
            <v>15.434818080871526</v>
          </cell>
        </row>
        <row r="106">
          <cell r="W106">
            <v>11.073414916607623</v>
          </cell>
          <cell r="X106">
            <v>10.84068080796219</v>
          </cell>
          <cell r="Y106">
            <v>11.755066853301528</v>
          </cell>
          <cell r="Z106">
            <v>11.300758018109676</v>
          </cell>
          <cell r="AA106">
            <v>11.349084169627249</v>
          </cell>
          <cell r="AD106">
            <v>9.3246579881666314</v>
          </cell>
          <cell r="AE106">
            <v>4.6085859254510178</v>
          </cell>
          <cell r="AF106">
            <v>4.6085859254510178</v>
          </cell>
          <cell r="AG106">
            <v>4.6085859254510178</v>
          </cell>
          <cell r="AH106">
            <v>4.6085859254510178</v>
          </cell>
          <cell r="AK106">
            <v>6.4595980443730392</v>
          </cell>
          <cell r="AL106">
            <v>13.443104260203706</v>
          </cell>
          <cell r="AM106">
            <v>14.447992421332973</v>
          </cell>
          <cell r="AN106">
            <v>12.666359998085511</v>
          </cell>
          <cell r="AO106">
            <v>14.447992421332973</v>
          </cell>
          <cell r="AP106">
            <v>15.850405046194522</v>
          </cell>
        </row>
        <row r="107">
          <cell r="W107">
            <v>11.332422091507075</v>
          </cell>
          <cell r="X107">
            <v>11.091978629771562</v>
          </cell>
          <cell r="Y107">
            <v>12.036929846309992</v>
          </cell>
          <cell r="Z107">
            <v>11.567342899756882</v>
          </cell>
          <cell r="AA107">
            <v>11.61728572672388</v>
          </cell>
          <cell r="AD107">
            <v>9.5270030665098471</v>
          </cell>
          <cell r="AE107">
            <v>4.6767929971476931</v>
          </cell>
          <cell r="AF107">
            <v>4.6767929971476931</v>
          </cell>
          <cell r="AG107">
            <v>4.6767929971476931</v>
          </cell>
          <cell r="AH107">
            <v>4.6767929971476931</v>
          </cell>
          <cell r="AK107">
            <v>6.576516768976191</v>
          </cell>
          <cell r="AL107">
            <v>13.78321479798686</v>
          </cell>
          <cell r="AM107">
            <v>14.823798411941539</v>
          </cell>
          <cell r="AN107">
            <v>12.979388997919148</v>
          </cell>
          <cell r="AO107">
            <v>14.823798411941539</v>
          </cell>
          <cell r="AP107">
            <v>16.277181811412888</v>
          </cell>
        </row>
        <row r="108">
          <cell r="W108">
            <v>11.597487444227426</v>
          </cell>
          <cell r="X108">
            <v>11.349101786388296</v>
          </cell>
          <cell r="Y108">
            <v>12.325551350164812</v>
          </cell>
          <cell r="Z108">
            <v>11.840216518762148</v>
          </cell>
          <cell r="AA108">
            <v>11.891825423017819</v>
          </cell>
          <cell r="AD108">
            <v>9.7337390330531104</v>
          </cell>
          <cell r="AE108">
            <v>4.7460095335054788</v>
          </cell>
          <cell r="AF108">
            <v>4.7460095335054788</v>
          </cell>
          <cell r="AG108">
            <v>4.7460095335054788</v>
          </cell>
          <cell r="AH108">
            <v>4.7460095335054788</v>
          </cell>
          <cell r="AK108">
            <v>6.6955517224946597</v>
          </cell>
          <cell r="AL108">
            <v>14.131930132375928</v>
          </cell>
          <cell r="AM108">
            <v>15.209379472916888</v>
          </cell>
          <cell r="AN108">
            <v>13.300154013052497</v>
          </cell>
          <cell r="AO108">
            <v>15.209379472916888</v>
          </cell>
          <cell r="AP108">
            <v>16.715449665142835</v>
          </cell>
        </row>
        <row r="109">
          <cell r="W109">
            <v>11.868752675547904</v>
          </cell>
          <cell r="X109">
            <v>11.612185314898563</v>
          </cell>
          <cell r="Y109">
            <v>12.621093420439063</v>
          </cell>
          <cell r="Z109">
            <v>12.119527226439747</v>
          </cell>
          <cell r="AA109">
            <v>12.172853041414577</v>
          </cell>
          <cell r="AD109">
            <v>9.9449611700703624</v>
          </cell>
          <cell r="AE109">
            <v>4.8162504746013601</v>
          </cell>
          <cell r="AF109">
            <v>4.8162504746013601</v>
          </cell>
          <cell r="AG109">
            <v>4.8162504746013601</v>
          </cell>
          <cell r="AH109">
            <v>4.8162504746013601</v>
          </cell>
          <cell r="AK109">
            <v>6.8167412086718127</v>
          </cell>
          <cell r="AL109">
            <v>14.489467964725039</v>
          </cell>
          <cell r="AM109">
            <v>15.604989863113492</v>
          </cell>
          <cell r="AN109">
            <v>13.628846226835181</v>
          </cell>
          <cell r="AO109">
            <v>15.604989863113492</v>
          </cell>
          <cell r="AP109">
            <v>17.165518008284185</v>
          </cell>
        </row>
        <row r="110">
          <cell r="W110">
            <v>12.146362800628969</v>
          </cell>
          <cell r="X110">
            <v>11.881367382683226</v>
          </cell>
          <cell r="Y110">
            <v>12.923721998474351</v>
          </cell>
          <cell r="Z110">
            <v>12.405426873711461</v>
          </cell>
          <cell r="AA110">
            <v>12.460521904489285</v>
          </cell>
          <cell r="AD110">
            <v>10.16076682746089</v>
          </cell>
          <cell r="AE110">
            <v>4.88753098162546</v>
          </cell>
          <cell r="AF110">
            <v>4.88753098162546</v>
          </cell>
          <cell r="AG110">
            <v>4.88753098162546</v>
          </cell>
          <cell r="AH110">
            <v>4.88753098162546</v>
          </cell>
          <cell r="AK110">
            <v>6.9401242245487724</v>
          </cell>
          <cell r="AL110">
            <v>14.856051504232582</v>
          </cell>
          <cell r="AM110">
            <v>16.010890454899858</v>
          </cell>
          <cell r="AN110">
            <v>13.965661547410113</v>
          </cell>
          <cell r="AO110">
            <v>16.010890454899858</v>
          </cell>
          <cell r="AP110">
            <v>17.62770457244596</v>
          </cell>
        </row>
        <row r="111">
          <cell r="W111">
            <v>12.43046622653568</v>
          </cell>
          <cell r="X111">
            <v>12.156789359981206</v>
          </cell>
          <cell r="Y111">
            <v>13.233607004553768</v>
          </cell>
          <cell r="Z111">
            <v>12.698070893662313</v>
          </cell>
          <cell r="AA111">
            <v>12.754988958136176</v>
          </cell>
          <cell r="AD111">
            <v>10.381255467616791</v>
          </cell>
          <cell r="AE111">
            <v>4.9598664401535171</v>
          </cell>
          <cell r="AF111">
            <v>4.9598664401535171</v>
          </cell>
          <cell r="AG111">
            <v>4.9598664401535171</v>
          </cell>
          <cell r="AH111">
            <v>4.9598664401535171</v>
          </cell>
          <cell r="AK111">
            <v>7.065740473013105</v>
          </cell>
          <cell r="AL111">
            <v>15.231909607289666</v>
          </cell>
          <cell r="AM111">
            <v>16.427348906182306</v>
          </cell>
          <cell r="AN111">
            <v>14.310800724479266</v>
          </cell>
          <cell r="AO111">
            <v>16.427348906182306</v>
          </cell>
          <cell r="AP111">
            <v>18.102335644253156</v>
          </cell>
        </row>
        <row r="112">
          <cell r="W112">
            <v>12.721214831574349</v>
          </cell>
          <cell r="X112">
            <v>12.438595894134929</v>
          </cell>
          <cell r="Y112">
            <v>13.550922433308958</v>
          </cell>
          <cell r="Z112">
            <v>12.997618386043808</v>
          </cell>
          <cell r="AA112">
            <v>13.05641485719485</v>
          </cell>
          <cell r="AD112">
            <v>10.606528711264076</v>
          </cell>
          <cell r="AE112">
            <v>5.0332724634677888</v>
          </cell>
          <cell r="AF112">
            <v>5.0332724634677888</v>
          </cell>
          <cell r="AG112">
            <v>5.0332724634677888</v>
          </cell>
          <cell r="AH112">
            <v>5.0332724634677888</v>
          </cell>
          <cell r="AK112">
            <v>7.1936303755746422</v>
          </cell>
          <cell r="AL112">
            <v>15.617276920354094</v>
          </cell>
          <cell r="AM112">
            <v>16.854639836903242</v>
          </cell>
          <cell r="AN112">
            <v>14.664469468955133</v>
          </cell>
          <cell r="AO112">
            <v>16.854639836903242</v>
          </cell>
          <cell r="AP112">
            <v>18.589746295693026</v>
          </cell>
        </row>
      </sheetData>
      <sheetData sheetId="6">
        <row r="2">
          <cell r="B2" t="str">
            <v>07-FRP-final</v>
          </cell>
        </row>
        <row r="5">
          <cell r="B5" t="str">
            <v>PA</v>
          </cell>
          <cell r="C5">
            <v>0.54100000000000004</v>
          </cell>
          <cell r="D5">
            <v>0</v>
          </cell>
          <cell r="E5">
            <v>0.253</v>
          </cell>
          <cell r="F5">
            <v>0.20599999999999999</v>
          </cell>
        </row>
        <row r="6">
          <cell r="B6" t="str">
            <v>PB</v>
          </cell>
          <cell r="C6">
            <v>0.54100000000000004</v>
          </cell>
          <cell r="D6">
            <v>0</v>
          </cell>
          <cell r="E6">
            <v>0.26400000000000001</v>
          </cell>
          <cell r="F6">
            <v>0.19500000000000001</v>
          </cell>
        </row>
        <row r="7">
          <cell r="B7" t="str">
            <v>BA</v>
          </cell>
          <cell r="C7">
            <v>0.53200000000000003</v>
          </cell>
          <cell r="D7">
            <v>0</v>
          </cell>
          <cell r="E7">
            <v>0.214</v>
          </cell>
          <cell r="F7">
            <v>0.254</v>
          </cell>
        </row>
        <row r="8">
          <cell r="B8" t="str">
            <v>BB</v>
          </cell>
          <cell r="C8">
            <v>0.53600000000000003</v>
          </cell>
          <cell r="D8">
            <v>0</v>
          </cell>
          <cell r="E8">
            <v>0.23799999999999999</v>
          </cell>
          <cell r="F8">
            <v>0.22600000000000001</v>
          </cell>
        </row>
        <row r="9">
          <cell r="B9" t="str">
            <v>DA</v>
          </cell>
          <cell r="C9">
            <v>0.53400000000000003</v>
          </cell>
          <cell r="D9">
            <v>0</v>
          </cell>
          <cell r="E9">
            <v>0.23400000000000001</v>
          </cell>
          <cell r="F9">
            <v>0.23200000000000001</v>
          </cell>
        </row>
        <row r="10">
          <cell r="B10" t="str">
            <v>NB</v>
          </cell>
        </row>
        <row r="11">
          <cell r="B11" t="str">
            <v>HQ</v>
          </cell>
        </row>
        <row r="12">
          <cell r="B12" t="str">
            <v>PA</v>
          </cell>
          <cell r="C12">
            <v>0.4</v>
          </cell>
          <cell r="D12">
            <v>0.3</v>
          </cell>
          <cell r="E12">
            <v>0.2</v>
          </cell>
          <cell r="F12">
            <v>0.1</v>
          </cell>
        </row>
        <row r="13">
          <cell r="B13" t="str">
            <v>PB</v>
          </cell>
          <cell r="C13">
            <v>0.1</v>
          </cell>
          <cell r="D13">
            <v>0.2</v>
          </cell>
          <cell r="E13">
            <v>0.3</v>
          </cell>
          <cell r="F13">
            <v>0.4</v>
          </cell>
        </row>
        <row r="14">
          <cell r="B14" t="str">
            <v>BA</v>
          </cell>
          <cell r="C14">
            <v>0.1</v>
          </cell>
          <cell r="D14">
            <v>0.2</v>
          </cell>
          <cell r="E14">
            <v>0.3</v>
          </cell>
          <cell r="F14">
            <v>0.4</v>
          </cell>
        </row>
        <row r="15">
          <cell r="B15" t="str">
            <v>BB</v>
          </cell>
          <cell r="C15">
            <v>0.1</v>
          </cell>
          <cell r="D15">
            <v>0.2</v>
          </cell>
          <cell r="E15">
            <v>0.3</v>
          </cell>
          <cell r="F15">
            <v>0.4</v>
          </cell>
        </row>
        <row r="16">
          <cell r="B16" t="str">
            <v>DA</v>
          </cell>
          <cell r="C16">
            <v>0.1</v>
          </cell>
          <cell r="D16">
            <v>0.2</v>
          </cell>
          <cell r="E16">
            <v>0.3</v>
          </cell>
          <cell r="F16">
            <v>0.4</v>
          </cell>
        </row>
        <row r="17">
          <cell r="B17" t="str">
            <v>NB</v>
          </cell>
        </row>
        <row r="18">
          <cell r="B18" t="str">
            <v>HQ</v>
          </cell>
        </row>
        <row r="19">
          <cell r="B19" t="str">
            <v>Capital</v>
          </cell>
          <cell r="C19">
            <v>0.25</v>
          </cell>
          <cell r="D19">
            <v>0.4</v>
          </cell>
          <cell r="E19">
            <v>0.25</v>
          </cell>
          <cell r="F19">
            <v>0.1</v>
          </cell>
        </row>
        <row r="20">
          <cell r="B20" t="str">
            <v>Operations</v>
          </cell>
          <cell r="C20">
            <v>0.6</v>
          </cell>
          <cell r="D20">
            <v>0.1</v>
          </cell>
          <cell r="E20">
            <v>0.2</v>
          </cell>
          <cell r="F20">
            <v>0.1</v>
          </cell>
        </row>
        <row r="21">
          <cell r="B21" t="str">
            <v>Disposal</v>
          </cell>
          <cell r="C21">
            <v>0.43038941220007976</v>
          </cell>
          <cell r="D21">
            <v>0.30567124377417199</v>
          </cell>
          <cell r="E21">
            <v>0</v>
          </cell>
          <cell r="F21">
            <v>0.26393934402574826</v>
          </cell>
        </row>
        <row r="22">
          <cell r="B22" t="str">
            <v>Operations</v>
          </cell>
          <cell r="C22">
            <v>0.33628269199766864</v>
          </cell>
          <cell r="D22">
            <v>3.3916591227569786E-3</v>
          </cell>
          <cell r="E22">
            <v>0.52703406540259679</v>
          </cell>
          <cell r="F22">
            <v>0.13329158347697764</v>
          </cell>
        </row>
        <row r="23">
          <cell r="B23" t="str">
            <v>Disposal</v>
          </cell>
          <cell r="C23">
            <v>0.43038941220007976</v>
          </cell>
          <cell r="D23">
            <v>0.30567124377417199</v>
          </cell>
          <cell r="E23">
            <v>0</v>
          </cell>
          <cell r="F23">
            <v>0.26393934402574826</v>
          </cell>
        </row>
        <row r="24">
          <cell r="B24" t="str">
            <v>Operations</v>
          </cell>
          <cell r="C24">
            <v>0.46643408036898437</v>
          </cell>
          <cell r="D24">
            <v>4.088563005262758E-3</v>
          </cell>
          <cell r="E24">
            <v>0.40673599202561267</v>
          </cell>
          <cell r="F24">
            <v>0.12274136460014022</v>
          </cell>
        </row>
      </sheetData>
      <sheetData sheetId="7">
        <row r="2">
          <cell r="B2" t="str">
            <v>Projected Fund Bal Jan 2004</v>
          </cell>
          <cell r="C2">
            <v>2003</v>
          </cell>
        </row>
        <row r="7">
          <cell r="B7">
            <v>2807500</v>
          </cell>
          <cell r="C7">
            <v>0</v>
          </cell>
          <cell r="D7">
            <v>444500</v>
          </cell>
          <cell r="E7">
            <v>1585000</v>
          </cell>
          <cell r="G7">
            <v>211000</v>
          </cell>
          <cell r="H7">
            <v>0</v>
          </cell>
          <cell r="J7">
            <v>0</v>
          </cell>
          <cell r="K7">
            <v>210000</v>
          </cell>
          <cell r="L7">
            <v>0</v>
          </cell>
          <cell r="N7">
            <v>0</v>
          </cell>
        </row>
      </sheetData>
      <sheetData sheetId="8"/>
      <sheetData sheetId="9"/>
      <sheetData sheetId="10">
        <row r="2">
          <cell r="B2" t="str">
            <v>dcm-07-FRP-final</v>
          </cell>
        </row>
        <row r="8">
          <cell r="A8">
            <v>1999</v>
          </cell>
        </row>
        <row r="16">
          <cell r="B16">
            <v>0</v>
          </cell>
          <cell r="C16">
            <v>38191</v>
          </cell>
          <cell r="D16">
            <v>38518</v>
          </cell>
          <cell r="E16">
            <v>0</v>
          </cell>
          <cell r="F16">
            <v>64</v>
          </cell>
          <cell r="G16">
            <v>64</v>
          </cell>
          <cell r="H16">
            <v>64</v>
          </cell>
          <cell r="I16">
            <v>64</v>
          </cell>
          <cell r="J16">
            <v>58</v>
          </cell>
          <cell r="K16">
            <v>58</v>
          </cell>
          <cell r="L16">
            <v>58</v>
          </cell>
          <cell r="M16">
            <v>58</v>
          </cell>
          <cell r="N16">
            <v>97</v>
          </cell>
          <cell r="O16">
            <v>97</v>
          </cell>
          <cell r="P16">
            <v>97</v>
          </cell>
          <cell r="Q16">
            <v>97</v>
          </cell>
          <cell r="R16">
            <v>82</v>
          </cell>
          <cell r="S16">
            <v>82</v>
          </cell>
          <cell r="T16">
            <v>82</v>
          </cell>
          <cell r="U16">
            <v>82</v>
          </cell>
        </row>
        <row r="17">
          <cell r="B17">
            <v>0</v>
          </cell>
          <cell r="C17">
            <v>4053</v>
          </cell>
          <cell r="D17">
            <v>24705</v>
          </cell>
          <cell r="E17">
            <v>0</v>
          </cell>
          <cell r="F17">
            <v>64</v>
          </cell>
          <cell r="G17">
            <v>64</v>
          </cell>
          <cell r="H17">
            <v>64</v>
          </cell>
          <cell r="I17">
            <v>64</v>
          </cell>
          <cell r="J17">
            <v>58</v>
          </cell>
          <cell r="K17">
            <v>58</v>
          </cell>
          <cell r="L17">
            <v>58</v>
          </cell>
          <cell r="M17">
            <v>58</v>
          </cell>
          <cell r="N17">
            <v>97</v>
          </cell>
          <cell r="O17">
            <v>97</v>
          </cell>
          <cell r="P17">
            <v>97</v>
          </cell>
          <cell r="Q17">
            <v>97</v>
          </cell>
          <cell r="R17">
            <v>82</v>
          </cell>
          <cell r="S17">
            <v>82</v>
          </cell>
          <cell r="T17">
            <v>82</v>
          </cell>
          <cell r="U17">
            <v>82</v>
          </cell>
        </row>
        <row r="18">
          <cell r="B18">
            <v>0</v>
          </cell>
          <cell r="C18">
            <v>1774</v>
          </cell>
          <cell r="D18">
            <v>1772</v>
          </cell>
          <cell r="E18">
            <v>0</v>
          </cell>
          <cell r="F18">
            <v>64</v>
          </cell>
          <cell r="G18">
            <v>64</v>
          </cell>
          <cell r="H18">
            <v>64</v>
          </cell>
          <cell r="I18">
            <v>64</v>
          </cell>
          <cell r="J18">
            <v>58</v>
          </cell>
          <cell r="K18">
            <v>58</v>
          </cell>
          <cell r="L18">
            <v>58</v>
          </cell>
          <cell r="M18">
            <v>58</v>
          </cell>
          <cell r="N18">
            <v>97</v>
          </cell>
          <cell r="O18">
            <v>97</v>
          </cell>
          <cell r="P18">
            <v>97</v>
          </cell>
          <cell r="Q18">
            <v>97</v>
          </cell>
          <cell r="R18">
            <v>82</v>
          </cell>
          <cell r="S18">
            <v>82</v>
          </cell>
          <cell r="T18">
            <v>82</v>
          </cell>
          <cell r="U18">
            <v>82</v>
          </cell>
        </row>
        <row r="19">
          <cell r="B19">
            <v>0</v>
          </cell>
          <cell r="C19">
            <v>1774</v>
          </cell>
          <cell r="D19">
            <v>1772</v>
          </cell>
          <cell r="E19">
            <v>0</v>
          </cell>
          <cell r="F19">
            <v>64</v>
          </cell>
          <cell r="G19">
            <v>64</v>
          </cell>
          <cell r="H19">
            <v>64</v>
          </cell>
          <cell r="I19">
            <v>64</v>
          </cell>
          <cell r="J19">
            <v>58</v>
          </cell>
          <cell r="K19">
            <v>58</v>
          </cell>
          <cell r="L19">
            <v>58</v>
          </cell>
          <cell r="M19">
            <v>58</v>
          </cell>
          <cell r="N19">
            <v>97</v>
          </cell>
          <cell r="O19">
            <v>97</v>
          </cell>
          <cell r="P19">
            <v>97</v>
          </cell>
          <cell r="Q19">
            <v>97</v>
          </cell>
          <cell r="R19">
            <v>82</v>
          </cell>
          <cell r="S19">
            <v>82</v>
          </cell>
          <cell r="T19">
            <v>82</v>
          </cell>
          <cell r="U19">
            <v>82</v>
          </cell>
        </row>
        <row r="20">
          <cell r="B20">
            <v>0</v>
          </cell>
          <cell r="C20">
            <v>1774</v>
          </cell>
          <cell r="D20">
            <v>1772</v>
          </cell>
          <cell r="E20">
            <v>0</v>
          </cell>
          <cell r="F20">
            <v>1222</v>
          </cell>
          <cell r="G20">
            <v>64</v>
          </cell>
          <cell r="H20">
            <v>593</v>
          </cell>
          <cell r="I20">
            <v>64</v>
          </cell>
          <cell r="J20">
            <v>58</v>
          </cell>
          <cell r="K20">
            <v>58</v>
          </cell>
          <cell r="L20">
            <v>58</v>
          </cell>
          <cell r="M20">
            <v>58</v>
          </cell>
          <cell r="N20">
            <v>97</v>
          </cell>
          <cell r="O20">
            <v>97</v>
          </cell>
          <cell r="P20">
            <v>97</v>
          </cell>
          <cell r="Q20">
            <v>97</v>
          </cell>
          <cell r="R20">
            <v>82</v>
          </cell>
          <cell r="S20">
            <v>82</v>
          </cell>
          <cell r="T20">
            <v>82</v>
          </cell>
          <cell r="U20">
            <v>82</v>
          </cell>
        </row>
        <row r="21">
          <cell r="B21">
            <v>0</v>
          </cell>
          <cell r="C21">
            <v>1779</v>
          </cell>
          <cell r="D21">
            <v>1777</v>
          </cell>
          <cell r="E21">
            <v>0</v>
          </cell>
          <cell r="F21">
            <v>2438</v>
          </cell>
          <cell r="G21">
            <v>607</v>
          </cell>
          <cell r="H21">
            <v>1194</v>
          </cell>
          <cell r="I21">
            <v>64</v>
          </cell>
          <cell r="J21">
            <v>58</v>
          </cell>
          <cell r="K21">
            <v>58</v>
          </cell>
          <cell r="L21">
            <v>58</v>
          </cell>
          <cell r="M21">
            <v>58</v>
          </cell>
          <cell r="N21">
            <v>97</v>
          </cell>
          <cell r="O21">
            <v>97</v>
          </cell>
          <cell r="P21">
            <v>97</v>
          </cell>
          <cell r="Q21">
            <v>97</v>
          </cell>
          <cell r="R21">
            <v>82</v>
          </cell>
          <cell r="S21">
            <v>82</v>
          </cell>
          <cell r="T21">
            <v>82</v>
          </cell>
          <cell r="U21">
            <v>82</v>
          </cell>
        </row>
        <row r="22">
          <cell r="B22">
            <v>0</v>
          </cell>
          <cell r="C22">
            <v>1774</v>
          </cell>
          <cell r="D22">
            <v>1772</v>
          </cell>
          <cell r="E22">
            <v>0</v>
          </cell>
          <cell r="F22">
            <v>42728</v>
          </cell>
          <cell r="G22">
            <v>1521</v>
          </cell>
          <cell r="H22">
            <v>36875</v>
          </cell>
          <cell r="I22">
            <v>890</v>
          </cell>
          <cell r="J22">
            <v>58</v>
          </cell>
          <cell r="K22">
            <v>58</v>
          </cell>
          <cell r="L22">
            <v>58</v>
          </cell>
          <cell r="M22">
            <v>58</v>
          </cell>
          <cell r="N22">
            <v>97</v>
          </cell>
          <cell r="O22">
            <v>97</v>
          </cell>
          <cell r="P22">
            <v>97</v>
          </cell>
          <cell r="Q22">
            <v>97</v>
          </cell>
          <cell r="R22">
            <v>82</v>
          </cell>
          <cell r="S22">
            <v>82</v>
          </cell>
          <cell r="T22">
            <v>82</v>
          </cell>
          <cell r="U22">
            <v>82</v>
          </cell>
        </row>
        <row r="23">
          <cell r="B23">
            <v>0</v>
          </cell>
          <cell r="C23">
            <v>1774</v>
          </cell>
          <cell r="D23">
            <v>1772</v>
          </cell>
          <cell r="E23">
            <v>0</v>
          </cell>
          <cell r="F23">
            <v>2375</v>
          </cell>
          <cell r="G23">
            <v>37301</v>
          </cell>
          <cell r="H23">
            <v>2362</v>
          </cell>
          <cell r="I23">
            <v>1776</v>
          </cell>
          <cell r="J23">
            <v>58</v>
          </cell>
          <cell r="K23">
            <v>58</v>
          </cell>
          <cell r="L23">
            <v>58</v>
          </cell>
          <cell r="M23">
            <v>58</v>
          </cell>
          <cell r="N23">
            <v>97</v>
          </cell>
          <cell r="O23">
            <v>97</v>
          </cell>
          <cell r="P23">
            <v>97</v>
          </cell>
          <cell r="Q23">
            <v>97</v>
          </cell>
          <cell r="R23">
            <v>82</v>
          </cell>
          <cell r="S23">
            <v>82</v>
          </cell>
          <cell r="T23">
            <v>82</v>
          </cell>
          <cell r="U23">
            <v>82</v>
          </cell>
        </row>
        <row r="24">
          <cell r="B24">
            <v>0</v>
          </cell>
          <cell r="C24">
            <v>1774</v>
          </cell>
          <cell r="D24">
            <v>1772</v>
          </cell>
          <cell r="E24">
            <v>0</v>
          </cell>
          <cell r="F24">
            <v>8389</v>
          </cell>
          <cell r="G24">
            <v>8385</v>
          </cell>
          <cell r="H24">
            <v>8382</v>
          </cell>
          <cell r="I24">
            <v>48106</v>
          </cell>
          <cell r="J24">
            <v>58</v>
          </cell>
          <cell r="K24">
            <v>58</v>
          </cell>
          <cell r="L24">
            <v>58</v>
          </cell>
          <cell r="M24">
            <v>58</v>
          </cell>
          <cell r="N24">
            <v>97</v>
          </cell>
          <cell r="O24">
            <v>97</v>
          </cell>
          <cell r="P24">
            <v>97</v>
          </cell>
          <cell r="Q24">
            <v>97</v>
          </cell>
          <cell r="R24">
            <v>82</v>
          </cell>
          <cell r="S24">
            <v>82</v>
          </cell>
          <cell r="T24">
            <v>82</v>
          </cell>
          <cell r="U24">
            <v>82</v>
          </cell>
        </row>
        <row r="25">
          <cell r="B25">
            <v>0</v>
          </cell>
          <cell r="C25">
            <v>1779</v>
          </cell>
          <cell r="D25">
            <v>1777</v>
          </cell>
          <cell r="E25">
            <v>0</v>
          </cell>
          <cell r="F25">
            <v>2223</v>
          </cell>
          <cell r="G25">
            <v>2219</v>
          </cell>
          <cell r="H25">
            <v>2220</v>
          </cell>
          <cell r="I25">
            <v>3589</v>
          </cell>
          <cell r="J25">
            <v>58</v>
          </cell>
          <cell r="K25">
            <v>58</v>
          </cell>
          <cell r="L25">
            <v>58</v>
          </cell>
          <cell r="M25">
            <v>58</v>
          </cell>
          <cell r="N25">
            <v>97</v>
          </cell>
          <cell r="O25">
            <v>97</v>
          </cell>
          <cell r="P25">
            <v>97</v>
          </cell>
          <cell r="Q25">
            <v>97</v>
          </cell>
          <cell r="R25">
            <v>2491</v>
          </cell>
          <cell r="S25">
            <v>82</v>
          </cell>
          <cell r="T25">
            <v>82</v>
          </cell>
          <cell r="U25">
            <v>82</v>
          </cell>
        </row>
        <row r="26">
          <cell r="B26">
            <v>0</v>
          </cell>
          <cell r="C26">
            <v>1774</v>
          </cell>
          <cell r="D26">
            <v>1772</v>
          </cell>
          <cell r="E26">
            <v>0</v>
          </cell>
          <cell r="F26">
            <v>2223</v>
          </cell>
          <cell r="G26">
            <v>2219</v>
          </cell>
          <cell r="H26">
            <v>2215</v>
          </cell>
          <cell r="I26">
            <v>3599</v>
          </cell>
          <cell r="J26">
            <v>58</v>
          </cell>
          <cell r="K26">
            <v>58</v>
          </cell>
          <cell r="L26">
            <v>58</v>
          </cell>
          <cell r="M26">
            <v>58</v>
          </cell>
          <cell r="N26">
            <v>97</v>
          </cell>
          <cell r="O26">
            <v>97</v>
          </cell>
          <cell r="P26">
            <v>97</v>
          </cell>
          <cell r="Q26">
            <v>97</v>
          </cell>
          <cell r="R26">
            <v>4972</v>
          </cell>
          <cell r="S26">
            <v>607</v>
          </cell>
          <cell r="T26">
            <v>593</v>
          </cell>
          <cell r="U26">
            <v>82</v>
          </cell>
        </row>
        <row r="27">
          <cell r="B27">
            <v>700</v>
          </cell>
          <cell r="C27">
            <v>2474</v>
          </cell>
          <cell r="D27">
            <v>2472</v>
          </cell>
          <cell r="E27">
            <v>700</v>
          </cell>
          <cell r="F27">
            <v>2229</v>
          </cell>
          <cell r="G27">
            <v>2225</v>
          </cell>
          <cell r="H27">
            <v>2221</v>
          </cell>
          <cell r="I27">
            <v>3589</v>
          </cell>
          <cell r="J27">
            <v>58</v>
          </cell>
          <cell r="K27">
            <v>58</v>
          </cell>
          <cell r="L27">
            <v>58</v>
          </cell>
          <cell r="M27">
            <v>58</v>
          </cell>
          <cell r="N27">
            <v>97</v>
          </cell>
          <cell r="O27">
            <v>97</v>
          </cell>
          <cell r="P27">
            <v>97</v>
          </cell>
          <cell r="Q27">
            <v>97</v>
          </cell>
          <cell r="R27">
            <v>49048</v>
          </cell>
          <cell r="S27">
            <v>1519</v>
          </cell>
          <cell r="T27">
            <v>1502</v>
          </cell>
          <cell r="U27">
            <v>885</v>
          </cell>
        </row>
        <row r="28">
          <cell r="B28">
            <v>2478</v>
          </cell>
          <cell r="C28">
            <v>1774</v>
          </cell>
          <cell r="D28">
            <v>1772</v>
          </cell>
          <cell r="E28">
            <v>561</v>
          </cell>
          <cell r="F28">
            <v>2223</v>
          </cell>
          <cell r="G28">
            <v>2219</v>
          </cell>
          <cell r="H28">
            <v>2215</v>
          </cell>
          <cell r="I28">
            <v>3589</v>
          </cell>
          <cell r="J28">
            <v>58</v>
          </cell>
          <cell r="K28">
            <v>58</v>
          </cell>
          <cell r="L28">
            <v>58</v>
          </cell>
          <cell r="M28">
            <v>58</v>
          </cell>
          <cell r="N28">
            <v>97</v>
          </cell>
          <cell r="O28">
            <v>97</v>
          </cell>
          <cell r="P28">
            <v>97</v>
          </cell>
          <cell r="Q28">
            <v>97</v>
          </cell>
          <cell r="R28">
            <v>2896</v>
          </cell>
          <cell r="S28">
            <v>43700</v>
          </cell>
          <cell r="T28">
            <v>45959</v>
          </cell>
          <cell r="U28">
            <v>1780</v>
          </cell>
        </row>
        <row r="29">
          <cell r="B29">
            <v>5445</v>
          </cell>
          <cell r="C29">
            <v>2238</v>
          </cell>
          <cell r="D29">
            <v>2236</v>
          </cell>
          <cell r="E29">
            <v>1587</v>
          </cell>
          <cell r="F29">
            <v>2223</v>
          </cell>
          <cell r="G29">
            <v>2219</v>
          </cell>
          <cell r="H29">
            <v>2215</v>
          </cell>
          <cell r="I29">
            <v>3589</v>
          </cell>
          <cell r="J29">
            <v>58</v>
          </cell>
          <cell r="K29">
            <v>58</v>
          </cell>
          <cell r="L29">
            <v>58</v>
          </cell>
          <cell r="M29">
            <v>58</v>
          </cell>
          <cell r="N29">
            <v>97</v>
          </cell>
          <cell r="O29">
            <v>97</v>
          </cell>
          <cell r="P29">
            <v>97</v>
          </cell>
          <cell r="Q29">
            <v>97</v>
          </cell>
          <cell r="R29">
            <v>13034</v>
          </cell>
          <cell r="S29">
            <v>13016</v>
          </cell>
          <cell r="T29">
            <v>13003</v>
          </cell>
          <cell r="U29">
            <v>58082</v>
          </cell>
        </row>
        <row r="30">
          <cell r="B30">
            <v>49003</v>
          </cell>
          <cell r="C30">
            <v>5998</v>
          </cell>
          <cell r="D30">
            <v>5996</v>
          </cell>
          <cell r="E30">
            <v>41330</v>
          </cell>
          <cell r="F30">
            <v>2223</v>
          </cell>
          <cell r="G30">
            <v>2219</v>
          </cell>
          <cell r="H30">
            <v>2215</v>
          </cell>
          <cell r="I30">
            <v>3599</v>
          </cell>
          <cell r="J30">
            <v>58</v>
          </cell>
          <cell r="K30">
            <v>58</v>
          </cell>
          <cell r="L30">
            <v>58</v>
          </cell>
          <cell r="M30">
            <v>58</v>
          </cell>
          <cell r="N30">
            <v>97</v>
          </cell>
          <cell r="O30">
            <v>97</v>
          </cell>
          <cell r="P30">
            <v>97</v>
          </cell>
          <cell r="Q30">
            <v>97</v>
          </cell>
          <cell r="R30">
            <v>2846</v>
          </cell>
          <cell r="S30">
            <v>2846</v>
          </cell>
          <cell r="T30">
            <v>2833</v>
          </cell>
          <cell r="U30">
            <v>4203</v>
          </cell>
        </row>
        <row r="31">
          <cell r="B31">
            <v>3683</v>
          </cell>
          <cell r="C31">
            <v>2213</v>
          </cell>
          <cell r="D31">
            <v>2211</v>
          </cell>
          <cell r="E31">
            <v>2172</v>
          </cell>
          <cell r="F31">
            <v>2229</v>
          </cell>
          <cell r="G31">
            <v>2225</v>
          </cell>
          <cell r="H31">
            <v>2221</v>
          </cell>
          <cell r="I31">
            <v>3589</v>
          </cell>
          <cell r="J31">
            <v>58</v>
          </cell>
          <cell r="K31">
            <v>58</v>
          </cell>
          <cell r="L31">
            <v>58</v>
          </cell>
          <cell r="M31">
            <v>58</v>
          </cell>
          <cell r="N31">
            <v>97</v>
          </cell>
          <cell r="O31">
            <v>97</v>
          </cell>
          <cell r="P31">
            <v>97</v>
          </cell>
          <cell r="Q31">
            <v>97</v>
          </cell>
          <cell r="R31">
            <v>2846</v>
          </cell>
          <cell r="S31">
            <v>2846</v>
          </cell>
          <cell r="T31">
            <v>2833</v>
          </cell>
          <cell r="U31">
            <v>4203</v>
          </cell>
        </row>
        <row r="32">
          <cell r="B32">
            <v>3683</v>
          </cell>
          <cell r="C32">
            <v>2213</v>
          </cell>
          <cell r="D32">
            <v>2211</v>
          </cell>
          <cell r="E32">
            <v>2172</v>
          </cell>
          <cell r="F32">
            <v>2223</v>
          </cell>
          <cell r="G32">
            <v>2219</v>
          </cell>
          <cell r="H32">
            <v>2215</v>
          </cell>
          <cell r="I32">
            <v>3589</v>
          </cell>
          <cell r="J32">
            <v>58</v>
          </cell>
          <cell r="K32">
            <v>58</v>
          </cell>
          <cell r="L32">
            <v>58</v>
          </cell>
          <cell r="M32">
            <v>58</v>
          </cell>
          <cell r="N32">
            <v>97</v>
          </cell>
          <cell r="O32">
            <v>97</v>
          </cell>
          <cell r="P32">
            <v>97</v>
          </cell>
          <cell r="Q32">
            <v>97</v>
          </cell>
          <cell r="R32">
            <v>2853</v>
          </cell>
          <cell r="S32">
            <v>2865</v>
          </cell>
          <cell r="T32">
            <v>2841</v>
          </cell>
          <cell r="U32">
            <v>4215</v>
          </cell>
        </row>
        <row r="33">
          <cell r="B33">
            <v>3693</v>
          </cell>
          <cell r="C33">
            <v>2219</v>
          </cell>
          <cell r="D33">
            <v>2217</v>
          </cell>
          <cell r="E33">
            <v>2178</v>
          </cell>
          <cell r="F33">
            <v>2223</v>
          </cell>
          <cell r="G33">
            <v>2219</v>
          </cell>
          <cell r="H33">
            <v>2215</v>
          </cell>
          <cell r="I33">
            <v>3589</v>
          </cell>
          <cell r="J33">
            <v>58</v>
          </cell>
          <cell r="K33">
            <v>58</v>
          </cell>
          <cell r="L33">
            <v>58</v>
          </cell>
          <cell r="M33">
            <v>58</v>
          </cell>
          <cell r="N33">
            <v>97</v>
          </cell>
          <cell r="O33">
            <v>97</v>
          </cell>
          <cell r="P33">
            <v>97</v>
          </cell>
          <cell r="Q33">
            <v>97</v>
          </cell>
          <cell r="R33">
            <v>2846</v>
          </cell>
          <cell r="S33">
            <v>2858</v>
          </cell>
          <cell r="T33">
            <v>2833</v>
          </cell>
          <cell r="U33">
            <v>4203</v>
          </cell>
        </row>
        <row r="34">
          <cell r="B34">
            <v>3683</v>
          </cell>
          <cell r="C34">
            <v>2213</v>
          </cell>
          <cell r="D34">
            <v>2211</v>
          </cell>
          <cell r="E34">
            <v>2172</v>
          </cell>
          <cell r="F34">
            <v>2223</v>
          </cell>
          <cell r="G34">
            <v>2219</v>
          </cell>
          <cell r="H34">
            <v>2215</v>
          </cell>
          <cell r="I34">
            <v>3599</v>
          </cell>
          <cell r="J34">
            <v>58</v>
          </cell>
          <cell r="K34">
            <v>58</v>
          </cell>
          <cell r="L34">
            <v>58</v>
          </cell>
          <cell r="M34">
            <v>58</v>
          </cell>
          <cell r="N34">
            <v>97</v>
          </cell>
          <cell r="O34">
            <v>97</v>
          </cell>
          <cell r="P34">
            <v>97</v>
          </cell>
          <cell r="Q34">
            <v>97</v>
          </cell>
          <cell r="R34">
            <v>2846</v>
          </cell>
          <cell r="S34">
            <v>2858</v>
          </cell>
          <cell r="T34">
            <v>2833</v>
          </cell>
          <cell r="U34">
            <v>4203</v>
          </cell>
        </row>
        <row r="35">
          <cell r="B35">
            <v>3683</v>
          </cell>
          <cell r="C35">
            <v>2213</v>
          </cell>
          <cell r="D35">
            <v>2211</v>
          </cell>
          <cell r="E35">
            <v>2172</v>
          </cell>
          <cell r="F35">
            <v>2229</v>
          </cell>
          <cell r="G35">
            <v>2225</v>
          </cell>
          <cell r="H35">
            <v>2221</v>
          </cell>
          <cell r="I35">
            <v>3589</v>
          </cell>
          <cell r="J35">
            <v>58</v>
          </cell>
          <cell r="K35">
            <v>58</v>
          </cell>
          <cell r="L35">
            <v>58</v>
          </cell>
          <cell r="M35">
            <v>58</v>
          </cell>
          <cell r="N35">
            <v>97</v>
          </cell>
          <cell r="O35">
            <v>97</v>
          </cell>
          <cell r="P35">
            <v>97</v>
          </cell>
          <cell r="Q35">
            <v>97</v>
          </cell>
          <cell r="R35">
            <v>2846</v>
          </cell>
          <cell r="S35">
            <v>2858</v>
          </cell>
          <cell r="T35">
            <v>2833</v>
          </cell>
          <cell r="U35">
            <v>4203</v>
          </cell>
        </row>
        <row r="36">
          <cell r="B36">
            <v>3683</v>
          </cell>
          <cell r="C36">
            <v>2213</v>
          </cell>
          <cell r="D36">
            <v>2211</v>
          </cell>
          <cell r="E36">
            <v>2172</v>
          </cell>
          <cell r="F36">
            <v>2223</v>
          </cell>
          <cell r="G36">
            <v>2219</v>
          </cell>
          <cell r="H36">
            <v>2215</v>
          </cell>
          <cell r="I36">
            <v>3589</v>
          </cell>
          <cell r="J36">
            <v>58</v>
          </cell>
          <cell r="K36">
            <v>58</v>
          </cell>
          <cell r="L36">
            <v>58</v>
          </cell>
          <cell r="M36">
            <v>58</v>
          </cell>
          <cell r="N36">
            <v>97</v>
          </cell>
          <cell r="O36">
            <v>97</v>
          </cell>
          <cell r="P36">
            <v>97</v>
          </cell>
          <cell r="Q36">
            <v>97</v>
          </cell>
          <cell r="R36">
            <v>2853</v>
          </cell>
          <cell r="S36">
            <v>2865</v>
          </cell>
          <cell r="T36">
            <v>2841</v>
          </cell>
          <cell r="U36">
            <v>4215</v>
          </cell>
        </row>
        <row r="37">
          <cell r="B37">
            <v>3693</v>
          </cell>
          <cell r="C37">
            <v>2219</v>
          </cell>
          <cell r="D37">
            <v>2217</v>
          </cell>
          <cell r="E37">
            <v>2178</v>
          </cell>
          <cell r="F37">
            <v>2223</v>
          </cell>
          <cell r="G37">
            <v>2219</v>
          </cell>
          <cell r="H37">
            <v>2215</v>
          </cell>
          <cell r="I37">
            <v>3589</v>
          </cell>
          <cell r="J37">
            <v>58</v>
          </cell>
          <cell r="K37">
            <v>58</v>
          </cell>
          <cell r="L37">
            <v>58</v>
          </cell>
          <cell r="M37">
            <v>58</v>
          </cell>
          <cell r="N37">
            <v>97</v>
          </cell>
          <cell r="O37">
            <v>97</v>
          </cell>
          <cell r="P37">
            <v>97</v>
          </cell>
          <cell r="Q37">
            <v>97</v>
          </cell>
          <cell r="R37">
            <v>2846</v>
          </cell>
          <cell r="S37">
            <v>2858</v>
          </cell>
          <cell r="T37">
            <v>2833</v>
          </cell>
          <cell r="U37">
            <v>4203</v>
          </cell>
        </row>
        <row r="38">
          <cell r="B38">
            <v>3683</v>
          </cell>
          <cell r="C38">
            <v>2213</v>
          </cell>
          <cell r="D38">
            <v>2211</v>
          </cell>
          <cell r="E38">
            <v>2172</v>
          </cell>
          <cell r="F38">
            <v>2223</v>
          </cell>
          <cell r="G38">
            <v>2219</v>
          </cell>
          <cell r="H38">
            <v>2215</v>
          </cell>
          <cell r="I38">
            <v>3599</v>
          </cell>
          <cell r="J38">
            <v>58</v>
          </cell>
          <cell r="K38">
            <v>58</v>
          </cell>
          <cell r="L38">
            <v>58</v>
          </cell>
          <cell r="M38">
            <v>58</v>
          </cell>
          <cell r="N38">
            <v>97</v>
          </cell>
          <cell r="O38">
            <v>97</v>
          </cell>
          <cell r="P38">
            <v>97</v>
          </cell>
          <cell r="Q38">
            <v>97</v>
          </cell>
          <cell r="R38">
            <v>2846</v>
          </cell>
          <cell r="S38">
            <v>2858</v>
          </cell>
          <cell r="T38">
            <v>2833</v>
          </cell>
          <cell r="U38">
            <v>4203</v>
          </cell>
        </row>
        <row r="39">
          <cell r="B39">
            <v>3683</v>
          </cell>
          <cell r="C39">
            <v>2213</v>
          </cell>
          <cell r="D39">
            <v>2211</v>
          </cell>
          <cell r="E39">
            <v>2172</v>
          </cell>
          <cell r="F39">
            <v>2229</v>
          </cell>
          <cell r="G39">
            <v>2225</v>
          </cell>
          <cell r="H39">
            <v>2221</v>
          </cell>
          <cell r="I39">
            <v>3589</v>
          </cell>
          <cell r="J39">
            <v>58</v>
          </cell>
          <cell r="K39">
            <v>58</v>
          </cell>
          <cell r="L39">
            <v>58</v>
          </cell>
          <cell r="M39">
            <v>58</v>
          </cell>
          <cell r="N39">
            <v>97</v>
          </cell>
          <cell r="O39">
            <v>97</v>
          </cell>
          <cell r="P39">
            <v>97</v>
          </cell>
          <cell r="Q39">
            <v>97</v>
          </cell>
          <cell r="R39">
            <v>2846</v>
          </cell>
          <cell r="S39">
            <v>2858</v>
          </cell>
          <cell r="T39">
            <v>2833</v>
          </cell>
          <cell r="U39">
            <v>4203</v>
          </cell>
        </row>
        <row r="40">
          <cell r="B40">
            <v>3683</v>
          </cell>
          <cell r="C40">
            <v>2213</v>
          </cell>
          <cell r="D40">
            <v>2211</v>
          </cell>
          <cell r="E40">
            <v>2172</v>
          </cell>
          <cell r="F40">
            <v>2223</v>
          </cell>
          <cell r="G40">
            <v>2219</v>
          </cell>
          <cell r="H40">
            <v>2215</v>
          </cell>
          <cell r="I40">
            <v>3589</v>
          </cell>
          <cell r="J40">
            <v>58</v>
          </cell>
          <cell r="K40">
            <v>58</v>
          </cell>
          <cell r="L40">
            <v>58</v>
          </cell>
          <cell r="M40">
            <v>58</v>
          </cell>
          <cell r="N40">
            <v>97</v>
          </cell>
          <cell r="O40">
            <v>97</v>
          </cell>
          <cell r="P40">
            <v>97</v>
          </cell>
          <cell r="Q40">
            <v>97</v>
          </cell>
          <cell r="R40">
            <v>2853</v>
          </cell>
          <cell r="S40">
            <v>2865</v>
          </cell>
          <cell r="T40">
            <v>2841</v>
          </cell>
          <cell r="U40">
            <v>4215</v>
          </cell>
        </row>
        <row r="41">
          <cell r="B41">
            <v>3693</v>
          </cell>
          <cell r="C41">
            <v>2219</v>
          </cell>
          <cell r="D41">
            <v>2217</v>
          </cell>
          <cell r="E41">
            <v>2178</v>
          </cell>
          <cell r="F41">
            <v>2223</v>
          </cell>
          <cell r="G41">
            <v>2219</v>
          </cell>
          <cell r="H41">
            <v>2215</v>
          </cell>
          <cell r="I41">
            <v>3589</v>
          </cell>
          <cell r="J41">
            <v>58</v>
          </cell>
          <cell r="K41">
            <v>58</v>
          </cell>
          <cell r="L41">
            <v>58</v>
          </cell>
          <cell r="M41">
            <v>58</v>
          </cell>
          <cell r="N41">
            <v>97</v>
          </cell>
          <cell r="O41">
            <v>97</v>
          </cell>
          <cell r="P41">
            <v>97</v>
          </cell>
          <cell r="Q41">
            <v>97</v>
          </cell>
          <cell r="R41">
            <v>2846</v>
          </cell>
          <cell r="S41">
            <v>2858</v>
          </cell>
          <cell r="T41">
            <v>2833</v>
          </cell>
          <cell r="U41">
            <v>4203</v>
          </cell>
        </row>
        <row r="42">
          <cell r="B42">
            <v>3683</v>
          </cell>
          <cell r="C42">
            <v>2213</v>
          </cell>
          <cell r="D42">
            <v>2211</v>
          </cell>
          <cell r="E42">
            <v>2172</v>
          </cell>
          <cell r="F42">
            <v>2223</v>
          </cell>
          <cell r="G42">
            <v>2219</v>
          </cell>
          <cell r="H42">
            <v>2215</v>
          </cell>
          <cell r="I42">
            <v>3599</v>
          </cell>
          <cell r="J42">
            <v>1012</v>
          </cell>
          <cell r="K42">
            <v>58</v>
          </cell>
          <cell r="L42">
            <v>58</v>
          </cell>
          <cell r="M42">
            <v>58</v>
          </cell>
          <cell r="N42">
            <v>97</v>
          </cell>
          <cell r="O42">
            <v>97</v>
          </cell>
          <cell r="P42">
            <v>97</v>
          </cell>
          <cell r="Q42">
            <v>97</v>
          </cell>
          <cell r="R42">
            <v>2846</v>
          </cell>
          <cell r="S42">
            <v>2858</v>
          </cell>
          <cell r="T42">
            <v>2833</v>
          </cell>
          <cell r="U42">
            <v>4203</v>
          </cell>
        </row>
        <row r="43">
          <cell r="B43">
            <v>3683</v>
          </cell>
          <cell r="C43">
            <v>2213</v>
          </cell>
          <cell r="D43">
            <v>2211</v>
          </cell>
          <cell r="E43">
            <v>2172</v>
          </cell>
          <cell r="F43">
            <v>2229</v>
          </cell>
          <cell r="G43">
            <v>2225</v>
          </cell>
          <cell r="H43">
            <v>2221</v>
          </cell>
          <cell r="I43">
            <v>3589</v>
          </cell>
          <cell r="J43">
            <v>2025</v>
          </cell>
          <cell r="K43">
            <v>58</v>
          </cell>
          <cell r="L43">
            <v>58</v>
          </cell>
          <cell r="M43">
            <v>58</v>
          </cell>
          <cell r="N43">
            <v>97</v>
          </cell>
          <cell r="O43">
            <v>97</v>
          </cell>
          <cell r="P43">
            <v>97</v>
          </cell>
          <cell r="Q43">
            <v>97</v>
          </cell>
          <cell r="R43">
            <v>2846</v>
          </cell>
          <cell r="S43">
            <v>2858</v>
          </cell>
          <cell r="T43">
            <v>2833</v>
          </cell>
          <cell r="U43">
            <v>4203</v>
          </cell>
        </row>
        <row r="44">
          <cell r="B44">
            <v>3683</v>
          </cell>
          <cell r="C44">
            <v>2213</v>
          </cell>
          <cell r="D44">
            <v>2211</v>
          </cell>
          <cell r="E44">
            <v>2172</v>
          </cell>
          <cell r="F44">
            <v>2223</v>
          </cell>
          <cell r="G44">
            <v>2219</v>
          </cell>
          <cell r="H44">
            <v>2215</v>
          </cell>
          <cell r="I44">
            <v>3589</v>
          </cell>
          <cell r="J44">
            <v>2340</v>
          </cell>
          <cell r="K44">
            <v>916</v>
          </cell>
          <cell r="L44">
            <v>890</v>
          </cell>
          <cell r="M44">
            <v>890</v>
          </cell>
          <cell r="N44">
            <v>913</v>
          </cell>
          <cell r="O44">
            <v>1531</v>
          </cell>
          <cell r="P44">
            <v>906</v>
          </cell>
          <cell r="Q44">
            <v>890</v>
          </cell>
          <cell r="R44">
            <v>2853</v>
          </cell>
          <cell r="S44">
            <v>2865</v>
          </cell>
          <cell r="T44">
            <v>2841</v>
          </cell>
          <cell r="U44">
            <v>4215</v>
          </cell>
        </row>
        <row r="45">
          <cell r="B45">
            <v>3693</v>
          </cell>
          <cell r="C45">
            <v>2219</v>
          </cell>
          <cell r="D45">
            <v>2217</v>
          </cell>
          <cell r="E45">
            <v>2178</v>
          </cell>
          <cell r="F45">
            <v>2223</v>
          </cell>
          <cell r="G45">
            <v>2219</v>
          </cell>
          <cell r="H45">
            <v>2215</v>
          </cell>
          <cell r="I45">
            <v>3589</v>
          </cell>
          <cell r="J45">
            <v>2642</v>
          </cell>
          <cell r="K45">
            <v>1829</v>
          </cell>
          <cell r="L45">
            <v>1776</v>
          </cell>
          <cell r="M45">
            <v>1776</v>
          </cell>
          <cell r="N45">
            <v>1832</v>
          </cell>
          <cell r="O45">
            <v>3056</v>
          </cell>
          <cell r="P45">
            <v>1808</v>
          </cell>
          <cell r="Q45">
            <v>1776</v>
          </cell>
          <cell r="R45">
            <v>2846</v>
          </cell>
          <cell r="S45">
            <v>2858</v>
          </cell>
          <cell r="T45">
            <v>2833</v>
          </cell>
          <cell r="U45">
            <v>4203</v>
          </cell>
        </row>
        <row r="46">
          <cell r="B46">
            <v>3683</v>
          </cell>
          <cell r="C46">
            <v>2213</v>
          </cell>
          <cell r="D46">
            <v>2211</v>
          </cell>
          <cell r="E46">
            <v>2172</v>
          </cell>
          <cell r="F46">
            <v>2223</v>
          </cell>
          <cell r="G46">
            <v>2219</v>
          </cell>
          <cell r="H46">
            <v>2215</v>
          </cell>
          <cell r="I46">
            <v>3599</v>
          </cell>
          <cell r="J46">
            <v>53610</v>
          </cell>
          <cell r="K46">
            <v>47898</v>
          </cell>
          <cell r="L46">
            <v>45919</v>
          </cell>
          <cell r="M46">
            <v>33268</v>
          </cell>
          <cell r="N46">
            <v>48040</v>
          </cell>
          <cell r="O46">
            <v>53752</v>
          </cell>
          <cell r="P46">
            <v>47927</v>
          </cell>
          <cell r="Q46">
            <v>45947</v>
          </cell>
          <cell r="R46">
            <v>2846</v>
          </cell>
          <cell r="S46">
            <v>2858</v>
          </cell>
          <cell r="T46">
            <v>2833</v>
          </cell>
          <cell r="U46">
            <v>4203</v>
          </cell>
        </row>
        <row r="47">
          <cell r="B47">
            <v>3683</v>
          </cell>
          <cell r="C47">
            <v>2213</v>
          </cell>
          <cell r="D47">
            <v>2211</v>
          </cell>
          <cell r="E47">
            <v>2172</v>
          </cell>
          <cell r="F47">
            <v>2229</v>
          </cell>
          <cell r="G47">
            <v>2225</v>
          </cell>
          <cell r="H47">
            <v>2221</v>
          </cell>
          <cell r="I47">
            <v>3589</v>
          </cell>
          <cell r="J47">
            <v>2469</v>
          </cell>
          <cell r="K47">
            <v>2469</v>
          </cell>
          <cell r="L47">
            <v>3881</v>
          </cell>
          <cell r="M47">
            <v>2503</v>
          </cell>
          <cell r="N47">
            <v>2698</v>
          </cell>
          <cell r="O47">
            <v>2702</v>
          </cell>
          <cell r="P47">
            <v>2692</v>
          </cell>
          <cell r="Q47">
            <v>4065</v>
          </cell>
          <cell r="R47">
            <v>2846</v>
          </cell>
          <cell r="S47">
            <v>2858</v>
          </cell>
          <cell r="T47">
            <v>2833</v>
          </cell>
          <cell r="U47">
            <v>4203</v>
          </cell>
        </row>
        <row r="48">
          <cell r="B48">
            <v>3683</v>
          </cell>
          <cell r="C48">
            <v>2213</v>
          </cell>
          <cell r="D48">
            <v>2211</v>
          </cell>
          <cell r="E48">
            <v>2172</v>
          </cell>
          <cell r="F48">
            <v>2223</v>
          </cell>
          <cell r="G48">
            <v>2219</v>
          </cell>
          <cell r="H48">
            <v>2215</v>
          </cell>
          <cell r="I48">
            <v>3589</v>
          </cell>
          <cell r="J48">
            <v>2469</v>
          </cell>
          <cell r="K48">
            <v>2469</v>
          </cell>
          <cell r="L48">
            <v>3881</v>
          </cell>
          <cell r="M48">
            <v>2503</v>
          </cell>
          <cell r="N48">
            <v>2698</v>
          </cell>
          <cell r="O48">
            <v>2702</v>
          </cell>
          <cell r="P48">
            <v>2692</v>
          </cell>
          <cell r="Q48">
            <v>4065</v>
          </cell>
          <cell r="R48">
            <v>2853</v>
          </cell>
          <cell r="S48">
            <v>2865</v>
          </cell>
          <cell r="T48">
            <v>2841</v>
          </cell>
          <cell r="U48">
            <v>4215</v>
          </cell>
        </row>
        <row r="49">
          <cell r="B49">
            <v>3693</v>
          </cell>
          <cell r="C49">
            <v>2219</v>
          </cell>
          <cell r="D49">
            <v>2217</v>
          </cell>
          <cell r="E49">
            <v>2178</v>
          </cell>
          <cell r="F49">
            <v>2223</v>
          </cell>
          <cell r="G49">
            <v>2219</v>
          </cell>
          <cell r="H49">
            <v>2215</v>
          </cell>
          <cell r="I49">
            <v>3589</v>
          </cell>
          <cell r="J49">
            <v>2476</v>
          </cell>
          <cell r="K49">
            <v>2476</v>
          </cell>
          <cell r="L49">
            <v>3891</v>
          </cell>
          <cell r="M49">
            <v>2510</v>
          </cell>
          <cell r="N49">
            <v>38426</v>
          </cell>
          <cell r="O49">
            <v>2702</v>
          </cell>
          <cell r="P49">
            <v>2692</v>
          </cell>
          <cell r="Q49">
            <v>4065</v>
          </cell>
          <cell r="R49">
            <v>2846</v>
          </cell>
          <cell r="S49">
            <v>2858</v>
          </cell>
          <cell r="T49">
            <v>2833</v>
          </cell>
          <cell r="U49">
            <v>4203</v>
          </cell>
        </row>
        <row r="50">
          <cell r="B50">
            <v>3683</v>
          </cell>
          <cell r="C50">
            <v>2213</v>
          </cell>
          <cell r="D50">
            <v>2211</v>
          </cell>
          <cell r="E50">
            <v>2172</v>
          </cell>
          <cell r="F50">
            <v>2223</v>
          </cell>
          <cell r="G50">
            <v>2219</v>
          </cell>
          <cell r="H50">
            <v>2215</v>
          </cell>
          <cell r="I50">
            <v>3599</v>
          </cell>
          <cell r="J50">
            <v>2469</v>
          </cell>
          <cell r="K50">
            <v>2469</v>
          </cell>
          <cell r="L50">
            <v>3881</v>
          </cell>
          <cell r="M50">
            <v>2503</v>
          </cell>
          <cell r="N50">
            <v>30644</v>
          </cell>
          <cell r="O50">
            <v>26038</v>
          </cell>
          <cell r="P50">
            <v>2692</v>
          </cell>
          <cell r="Q50">
            <v>4065</v>
          </cell>
          <cell r="R50">
            <v>2846</v>
          </cell>
          <cell r="S50">
            <v>2858</v>
          </cell>
          <cell r="T50">
            <v>2833</v>
          </cell>
          <cell r="U50">
            <v>4203</v>
          </cell>
        </row>
        <row r="51">
          <cell r="B51">
            <v>3683</v>
          </cell>
          <cell r="C51">
            <v>2213</v>
          </cell>
          <cell r="D51">
            <v>2211</v>
          </cell>
          <cell r="E51">
            <v>2172</v>
          </cell>
          <cell r="F51">
            <v>2229</v>
          </cell>
          <cell r="G51">
            <v>2225</v>
          </cell>
          <cell r="H51">
            <v>2221</v>
          </cell>
          <cell r="I51">
            <v>3589</v>
          </cell>
          <cell r="J51">
            <v>2469</v>
          </cell>
          <cell r="K51">
            <v>2469</v>
          </cell>
          <cell r="L51">
            <v>3881</v>
          </cell>
          <cell r="M51">
            <v>2503</v>
          </cell>
          <cell r="N51">
            <v>30728</v>
          </cell>
          <cell r="O51">
            <v>35597</v>
          </cell>
          <cell r="P51">
            <v>4076</v>
          </cell>
          <cell r="Q51">
            <v>25735</v>
          </cell>
          <cell r="R51">
            <v>2846</v>
          </cell>
          <cell r="S51">
            <v>2858</v>
          </cell>
          <cell r="T51">
            <v>2833</v>
          </cell>
          <cell r="U51">
            <v>4203</v>
          </cell>
        </row>
        <row r="52">
          <cell r="B52">
            <v>3683</v>
          </cell>
          <cell r="C52">
            <v>2213</v>
          </cell>
          <cell r="D52">
            <v>2211</v>
          </cell>
          <cell r="E52">
            <v>2172</v>
          </cell>
          <cell r="F52">
            <v>2223</v>
          </cell>
          <cell r="G52">
            <v>2219</v>
          </cell>
          <cell r="H52">
            <v>2215</v>
          </cell>
          <cell r="I52">
            <v>3589</v>
          </cell>
          <cell r="J52">
            <v>2469</v>
          </cell>
          <cell r="K52">
            <v>2469</v>
          </cell>
          <cell r="L52">
            <v>3881</v>
          </cell>
          <cell r="M52">
            <v>2503</v>
          </cell>
          <cell r="N52">
            <v>36786</v>
          </cell>
          <cell r="O52">
            <v>41642</v>
          </cell>
          <cell r="P52">
            <v>31760</v>
          </cell>
          <cell r="Q52">
            <v>48622</v>
          </cell>
          <cell r="R52">
            <v>2853</v>
          </cell>
          <cell r="S52">
            <v>2865</v>
          </cell>
          <cell r="T52">
            <v>2841</v>
          </cell>
          <cell r="U52">
            <v>4215</v>
          </cell>
        </row>
        <row r="53">
          <cell r="B53">
            <v>3693</v>
          </cell>
          <cell r="C53">
            <v>2219</v>
          </cell>
          <cell r="D53">
            <v>2217</v>
          </cell>
          <cell r="E53">
            <v>2178</v>
          </cell>
          <cell r="F53">
            <v>2223</v>
          </cell>
          <cell r="G53">
            <v>2215</v>
          </cell>
          <cell r="H53">
            <v>2219</v>
          </cell>
          <cell r="I53">
            <v>37251</v>
          </cell>
          <cell r="J53">
            <v>2476</v>
          </cell>
          <cell r="K53">
            <v>2476</v>
          </cell>
          <cell r="L53">
            <v>3891</v>
          </cell>
          <cell r="M53">
            <v>2510</v>
          </cell>
          <cell r="N53">
            <v>39596</v>
          </cell>
          <cell r="O53">
            <v>44453</v>
          </cell>
          <cell r="P53">
            <v>65799</v>
          </cell>
          <cell r="Q53">
            <v>51433</v>
          </cell>
          <cell r="R53">
            <v>2846</v>
          </cell>
          <cell r="S53">
            <v>2858</v>
          </cell>
          <cell r="T53">
            <v>2833</v>
          </cell>
          <cell r="U53">
            <v>4203</v>
          </cell>
        </row>
        <row r="54">
          <cell r="B54">
            <v>3683</v>
          </cell>
          <cell r="C54">
            <v>2213</v>
          </cell>
          <cell r="D54">
            <v>2211</v>
          </cell>
          <cell r="E54">
            <v>2172</v>
          </cell>
          <cell r="F54">
            <v>2223</v>
          </cell>
          <cell r="G54">
            <v>2215</v>
          </cell>
          <cell r="H54">
            <v>24881</v>
          </cell>
          <cell r="I54">
            <v>29079</v>
          </cell>
          <cell r="J54">
            <v>2469</v>
          </cell>
          <cell r="K54">
            <v>2469</v>
          </cell>
          <cell r="L54">
            <v>3881</v>
          </cell>
          <cell r="M54">
            <v>2503</v>
          </cell>
          <cell r="N54">
            <v>39596</v>
          </cell>
          <cell r="O54">
            <v>44453</v>
          </cell>
          <cell r="P54">
            <v>65799</v>
          </cell>
          <cell r="Q54">
            <v>51433</v>
          </cell>
          <cell r="R54">
            <v>2846</v>
          </cell>
          <cell r="S54">
            <v>2858</v>
          </cell>
          <cell r="T54">
            <v>2833</v>
          </cell>
          <cell r="U54">
            <v>4203</v>
          </cell>
        </row>
        <row r="55">
          <cell r="B55">
            <v>3683</v>
          </cell>
          <cell r="C55">
            <v>2213</v>
          </cell>
          <cell r="D55">
            <v>2211</v>
          </cell>
          <cell r="E55">
            <v>2172</v>
          </cell>
          <cell r="F55">
            <v>2229</v>
          </cell>
          <cell r="G55">
            <v>24461</v>
          </cell>
          <cell r="H55">
            <v>32866</v>
          </cell>
          <cell r="I55">
            <v>29079</v>
          </cell>
          <cell r="J55">
            <v>2469</v>
          </cell>
          <cell r="K55">
            <v>2469</v>
          </cell>
          <cell r="L55">
            <v>3881</v>
          </cell>
          <cell r="M55">
            <v>2503</v>
          </cell>
          <cell r="N55">
            <v>39705</v>
          </cell>
          <cell r="O55">
            <v>44574</v>
          </cell>
          <cell r="P55">
            <v>65980</v>
          </cell>
          <cell r="Q55">
            <v>51574</v>
          </cell>
          <cell r="R55">
            <v>2846</v>
          </cell>
          <cell r="S55">
            <v>2858</v>
          </cell>
          <cell r="T55">
            <v>2833</v>
          </cell>
          <cell r="U55">
            <v>4203</v>
          </cell>
        </row>
        <row r="56">
          <cell r="B56">
            <v>3683</v>
          </cell>
          <cell r="C56">
            <v>2213</v>
          </cell>
          <cell r="D56">
            <v>2211</v>
          </cell>
          <cell r="E56">
            <v>2172</v>
          </cell>
          <cell r="F56">
            <v>30444</v>
          </cell>
          <cell r="G56">
            <v>45607</v>
          </cell>
          <cell r="H56">
            <v>38903</v>
          </cell>
          <cell r="I56">
            <v>35105</v>
          </cell>
          <cell r="J56">
            <v>2469</v>
          </cell>
          <cell r="K56">
            <v>2469</v>
          </cell>
          <cell r="L56">
            <v>3881</v>
          </cell>
          <cell r="M56">
            <v>2503</v>
          </cell>
          <cell r="N56">
            <v>34734</v>
          </cell>
          <cell r="O56">
            <v>38586</v>
          </cell>
          <cell r="P56">
            <v>56039</v>
          </cell>
          <cell r="Q56">
            <v>44106</v>
          </cell>
          <cell r="R56">
            <v>36427</v>
          </cell>
          <cell r="S56">
            <v>2865</v>
          </cell>
          <cell r="T56">
            <v>2841</v>
          </cell>
          <cell r="U56">
            <v>4215</v>
          </cell>
        </row>
        <row r="57">
          <cell r="B57">
            <v>2178</v>
          </cell>
          <cell r="C57">
            <v>2217</v>
          </cell>
          <cell r="D57">
            <v>2219</v>
          </cell>
          <cell r="E57">
            <v>37278</v>
          </cell>
          <cell r="F57">
            <v>59953</v>
          </cell>
          <cell r="G57">
            <v>47042</v>
          </cell>
          <cell r="H57">
            <v>40356</v>
          </cell>
          <cell r="I57">
            <v>36569</v>
          </cell>
          <cell r="J57">
            <v>2476</v>
          </cell>
          <cell r="K57">
            <v>2476</v>
          </cell>
          <cell r="L57">
            <v>3891</v>
          </cell>
          <cell r="M57">
            <v>2510</v>
          </cell>
          <cell r="N57">
            <v>16253</v>
          </cell>
          <cell r="O57">
            <v>16284</v>
          </cell>
          <cell r="P57">
            <v>18929</v>
          </cell>
          <cell r="Q57">
            <v>16251</v>
          </cell>
          <cell r="R57">
            <v>37510</v>
          </cell>
          <cell r="S57">
            <v>27522</v>
          </cell>
          <cell r="T57">
            <v>2833</v>
          </cell>
          <cell r="U57">
            <v>4203</v>
          </cell>
        </row>
        <row r="58">
          <cell r="B58">
            <v>2172</v>
          </cell>
          <cell r="C58">
            <v>2211</v>
          </cell>
          <cell r="D58">
            <v>24854</v>
          </cell>
          <cell r="E58">
            <v>31201</v>
          </cell>
          <cell r="F58">
            <v>59953</v>
          </cell>
          <cell r="G58">
            <v>47042</v>
          </cell>
          <cell r="H58">
            <v>40356</v>
          </cell>
          <cell r="I58">
            <v>36569</v>
          </cell>
          <cell r="J58">
            <v>2469</v>
          </cell>
          <cell r="K58">
            <v>2469</v>
          </cell>
          <cell r="L58">
            <v>3881</v>
          </cell>
          <cell r="M58">
            <v>2503</v>
          </cell>
          <cell r="N58">
            <v>16253</v>
          </cell>
          <cell r="O58">
            <v>16284</v>
          </cell>
          <cell r="P58">
            <v>18929</v>
          </cell>
          <cell r="Q58">
            <v>16251</v>
          </cell>
          <cell r="R58">
            <v>37510</v>
          </cell>
          <cell r="S58">
            <v>43544</v>
          </cell>
          <cell r="T58">
            <v>25370</v>
          </cell>
          <cell r="U58">
            <v>4203</v>
          </cell>
        </row>
        <row r="59">
          <cell r="B59">
            <v>2172</v>
          </cell>
          <cell r="C59">
            <v>24434</v>
          </cell>
          <cell r="D59">
            <v>33253</v>
          </cell>
          <cell r="E59">
            <v>31201</v>
          </cell>
          <cell r="F59">
            <v>59953</v>
          </cell>
          <cell r="G59">
            <v>47042</v>
          </cell>
          <cell r="H59">
            <v>40356</v>
          </cell>
          <cell r="I59">
            <v>36569</v>
          </cell>
          <cell r="J59">
            <v>2469</v>
          </cell>
          <cell r="K59">
            <v>2469</v>
          </cell>
          <cell r="L59">
            <v>3881</v>
          </cell>
          <cell r="M59">
            <v>2503</v>
          </cell>
          <cell r="N59">
            <v>11845</v>
          </cell>
          <cell r="O59">
            <v>11868</v>
          </cell>
          <cell r="P59">
            <v>13795</v>
          </cell>
          <cell r="Q59">
            <v>11843</v>
          </cell>
          <cell r="R59">
            <v>43530</v>
          </cell>
          <cell r="S59">
            <v>49564</v>
          </cell>
          <cell r="T59">
            <v>58317</v>
          </cell>
          <cell r="U59">
            <v>31359</v>
          </cell>
        </row>
        <row r="60">
          <cell r="B60">
            <v>28455</v>
          </cell>
          <cell r="C60">
            <v>43382</v>
          </cell>
          <cell r="D60">
            <v>37273</v>
          </cell>
          <cell r="E60">
            <v>35221</v>
          </cell>
          <cell r="F60">
            <v>47447</v>
          </cell>
          <cell r="G60">
            <v>37457</v>
          </cell>
          <cell r="H60">
            <v>32749</v>
          </cell>
          <cell r="I60">
            <v>30091</v>
          </cell>
          <cell r="J60">
            <v>2469</v>
          </cell>
          <cell r="K60">
            <v>2469</v>
          </cell>
          <cell r="L60">
            <v>3881</v>
          </cell>
          <cell r="M60">
            <v>2503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51345</v>
          </cell>
          <cell r="S60">
            <v>57396</v>
          </cell>
          <cell r="T60">
            <v>66172</v>
          </cell>
          <cell r="U60">
            <v>82575</v>
          </cell>
        </row>
        <row r="61">
          <cell r="B61">
            <v>57606</v>
          </cell>
          <cell r="C61">
            <v>42544</v>
          </cell>
          <cell r="D61">
            <v>36419</v>
          </cell>
          <cell r="E61">
            <v>34361</v>
          </cell>
          <cell r="F61">
            <v>17529</v>
          </cell>
          <cell r="G61">
            <v>14521</v>
          </cell>
          <cell r="H61">
            <v>14523</v>
          </cell>
          <cell r="I61">
            <v>14550</v>
          </cell>
          <cell r="J61">
            <v>2476</v>
          </cell>
          <cell r="K61">
            <v>2476</v>
          </cell>
          <cell r="L61">
            <v>3891</v>
          </cell>
          <cell r="M61">
            <v>2510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51226</v>
          </cell>
          <cell r="S61">
            <v>57260</v>
          </cell>
          <cell r="T61">
            <v>66012</v>
          </cell>
          <cell r="U61">
            <v>82490</v>
          </cell>
        </row>
        <row r="62">
          <cell r="B62">
            <v>57449</v>
          </cell>
          <cell r="C62">
            <v>42428</v>
          </cell>
          <cell r="D62">
            <v>36319</v>
          </cell>
          <cell r="E62">
            <v>34267</v>
          </cell>
          <cell r="F62">
            <v>17529</v>
          </cell>
          <cell r="G62">
            <v>14521</v>
          </cell>
          <cell r="H62">
            <v>14523</v>
          </cell>
          <cell r="I62">
            <v>14550</v>
          </cell>
          <cell r="J62">
            <v>2469</v>
          </cell>
          <cell r="K62">
            <v>2469</v>
          </cell>
          <cell r="L62">
            <v>3881</v>
          </cell>
          <cell r="M62">
            <v>2503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51226</v>
          </cell>
          <cell r="S62">
            <v>57260</v>
          </cell>
          <cell r="T62">
            <v>66012</v>
          </cell>
          <cell r="U62">
            <v>82490</v>
          </cell>
        </row>
        <row r="63">
          <cell r="B63">
            <v>57449</v>
          </cell>
          <cell r="C63">
            <v>42428</v>
          </cell>
          <cell r="D63">
            <v>36319</v>
          </cell>
          <cell r="E63">
            <v>34267</v>
          </cell>
          <cell r="F63">
            <v>17529</v>
          </cell>
          <cell r="G63">
            <v>14521</v>
          </cell>
          <cell r="H63">
            <v>14523</v>
          </cell>
          <cell r="I63">
            <v>14550</v>
          </cell>
          <cell r="J63">
            <v>2469</v>
          </cell>
          <cell r="K63">
            <v>2469</v>
          </cell>
          <cell r="L63">
            <v>3881</v>
          </cell>
          <cell r="M63">
            <v>2503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43840</v>
          </cell>
          <cell r="S63">
            <v>48458</v>
          </cell>
          <cell r="T63">
            <v>55142</v>
          </cell>
          <cell r="U63">
            <v>68228</v>
          </cell>
        </row>
        <row r="64">
          <cell r="B64">
            <v>57449</v>
          </cell>
          <cell r="C64">
            <v>42428</v>
          </cell>
          <cell r="D64">
            <v>36319</v>
          </cell>
          <cell r="E64">
            <v>34267</v>
          </cell>
          <cell r="F64">
            <v>2353</v>
          </cell>
          <cell r="G64">
            <v>1949</v>
          </cell>
          <cell r="H64">
            <v>1950</v>
          </cell>
          <cell r="I64">
            <v>1953</v>
          </cell>
          <cell r="J64">
            <v>2469</v>
          </cell>
          <cell r="K64">
            <v>2469</v>
          </cell>
          <cell r="L64">
            <v>3881</v>
          </cell>
          <cell r="M64">
            <v>2503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19938</v>
          </cell>
          <cell r="S64">
            <v>19964</v>
          </cell>
          <cell r="T64">
            <v>19937</v>
          </cell>
          <cell r="U64">
            <v>22025</v>
          </cell>
        </row>
        <row r="65">
          <cell r="B65">
            <v>25087</v>
          </cell>
          <cell r="C65">
            <v>19659</v>
          </cell>
          <cell r="D65">
            <v>18339</v>
          </cell>
          <cell r="E65">
            <v>17922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2476</v>
          </cell>
          <cell r="K65">
            <v>2476</v>
          </cell>
          <cell r="L65">
            <v>3891</v>
          </cell>
          <cell r="M65">
            <v>2510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19884</v>
          </cell>
          <cell r="S65">
            <v>19910</v>
          </cell>
          <cell r="T65">
            <v>19882</v>
          </cell>
          <cell r="U65">
            <v>21965</v>
          </cell>
        </row>
        <row r="66">
          <cell r="B66">
            <v>16094</v>
          </cell>
          <cell r="C66">
            <v>13326</v>
          </cell>
          <cell r="D66">
            <v>13328</v>
          </cell>
          <cell r="E66">
            <v>13363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2469</v>
          </cell>
          <cell r="K66">
            <v>2469</v>
          </cell>
          <cell r="L66">
            <v>3881</v>
          </cell>
          <cell r="M66">
            <v>2503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19884</v>
          </cell>
          <cell r="S66">
            <v>19910</v>
          </cell>
          <cell r="T66">
            <v>19882</v>
          </cell>
          <cell r="U66">
            <v>21965</v>
          </cell>
        </row>
        <row r="67">
          <cell r="B67">
            <v>16094</v>
          </cell>
          <cell r="C67">
            <v>13326</v>
          </cell>
          <cell r="D67">
            <v>13328</v>
          </cell>
          <cell r="E67">
            <v>13363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2469</v>
          </cell>
          <cell r="K67">
            <v>2469</v>
          </cell>
          <cell r="L67">
            <v>3881</v>
          </cell>
          <cell r="M67">
            <v>2503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6864</v>
          </cell>
          <cell r="S67">
            <v>6873</v>
          </cell>
          <cell r="T67">
            <v>6863</v>
          </cell>
          <cell r="U67">
            <v>7583</v>
          </cell>
        </row>
        <row r="68">
          <cell r="B68">
            <v>2910</v>
          </cell>
          <cell r="C68">
            <v>2410</v>
          </cell>
          <cell r="D68">
            <v>2410</v>
          </cell>
          <cell r="E68">
            <v>2416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2469</v>
          </cell>
          <cell r="K68">
            <v>2469</v>
          </cell>
          <cell r="L68">
            <v>3881</v>
          </cell>
          <cell r="M68">
            <v>2503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2476</v>
          </cell>
          <cell r="K69">
            <v>2476</v>
          </cell>
          <cell r="L69">
            <v>3891</v>
          </cell>
          <cell r="M69">
            <v>2510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2469</v>
          </cell>
          <cell r="K70">
            <v>2469</v>
          </cell>
          <cell r="L70">
            <v>3881</v>
          </cell>
          <cell r="M70">
            <v>2503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2469</v>
          </cell>
          <cell r="K71">
            <v>2469</v>
          </cell>
          <cell r="L71">
            <v>3881</v>
          </cell>
          <cell r="M71">
            <v>2503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38229</v>
          </cell>
          <cell r="K72">
            <v>2469</v>
          </cell>
          <cell r="L72">
            <v>3881</v>
          </cell>
          <cell r="M72">
            <v>2503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31318</v>
          </cell>
          <cell r="K73">
            <v>25880</v>
          </cell>
          <cell r="L73">
            <v>3891</v>
          </cell>
          <cell r="M73">
            <v>2510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31232</v>
          </cell>
          <cell r="K74">
            <v>36267</v>
          </cell>
          <cell r="L74">
            <v>2503</v>
          </cell>
          <cell r="M74">
            <v>25421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37377</v>
          </cell>
          <cell r="K75">
            <v>42412</v>
          </cell>
          <cell r="L75">
            <v>31566</v>
          </cell>
          <cell r="M75">
            <v>49727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40707</v>
          </cell>
          <cell r="K76">
            <v>45742</v>
          </cell>
          <cell r="L76">
            <v>65992</v>
          </cell>
          <cell r="M76">
            <v>53057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40819</v>
          </cell>
          <cell r="K77">
            <v>45867</v>
          </cell>
          <cell r="L77">
            <v>66173</v>
          </cell>
          <cell r="M77">
            <v>53203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40707</v>
          </cell>
          <cell r="K78">
            <v>45742</v>
          </cell>
          <cell r="L78">
            <v>65992</v>
          </cell>
          <cell r="M78">
            <v>53057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</row>
        <row r="79"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33668</v>
          </cell>
          <cell r="K79">
            <v>37231</v>
          </cell>
          <cell r="L79">
            <v>52370</v>
          </cell>
          <cell r="M79">
            <v>42421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16477</v>
          </cell>
          <cell r="K80">
            <v>16444</v>
          </cell>
          <cell r="L80">
            <v>19090</v>
          </cell>
          <cell r="M80">
            <v>16442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16522</v>
          </cell>
          <cell r="K81">
            <v>16489</v>
          </cell>
          <cell r="L81">
            <v>19143</v>
          </cell>
          <cell r="M81">
            <v>16487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8442</v>
          </cell>
          <cell r="K82">
            <v>8425</v>
          </cell>
          <cell r="L82">
            <v>9781</v>
          </cell>
          <cell r="M82">
            <v>8424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</row>
        <row r="88"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</row>
        <row r="91"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</row>
      </sheetData>
      <sheetData sheetId="11"/>
      <sheetData sheetId="12">
        <row r="3">
          <cell r="B3" t="str">
            <v>Unit</v>
          </cell>
          <cell r="C3" t="str">
            <v>InService</v>
          </cell>
          <cell r="D3" t="str">
            <v>LayupPrep</v>
          </cell>
          <cell r="E3" t="str">
            <v>Layup</v>
          </cell>
          <cell r="F3" t="str">
            <v>Dismantle</v>
          </cell>
        </row>
        <row r="4">
          <cell r="B4" t="str">
            <v>PA1</v>
          </cell>
          <cell r="C4">
            <v>1971</v>
          </cell>
          <cell r="D4">
            <v>2012</v>
          </cell>
          <cell r="E4">
            <v>2015</v>
          </cell>
          <cell r="F4">
            <v>2041</v>
          </cell>
        </row>
        <row r="5">
          <cell r="B5" t="str">
            <v>PA2</v>
          </cell>
          <cell r="C5">
            <v>1971</v>
          </cell>
          <cell r="D5">
            <v>2012</v>
          </cell>
          <cell r="E5">
            <v>2015</v>
          </cell>
          <cell r="F5">
            <v>2041</v>
          </cell>
        </row>
        <row r="6">
          <cell r="B6" t="str">
            <v>PA3</v>
          </cell>
          <cell r="C6">
            <v>1971</v>
          </cell>
          <cell r="D6">
            <v>2012</v>
          </cell>
          <cell r="E6">
            <v>2015</v>
          </cell>
          <cell r="F6">
            <v>2041</v>
          </cell>
        </row>
        <row r="7">
          <cell r="B7" t="str">
            <v>PA4</v>
          </cell>
          <cell r="C7">
            <v>1971</v>
          </cell>
          <cell r="D7">
            <v>2012</v>
          </cell>
          <cell r="E7">
            <v>2015</v>
          </cell>
          <cell r="F7">
            <v>2041</v>
          </cell>
        </row>
        <row r="8">
          <cell r="B8" t="str">
            <v>PB1</v>
          </cell>
          <cell r="C8">
            <v>1983</v>
          </cell>
          <cell r="D8">
            <v>2011</v>
          </cell>
          <cell r="E8">
            <v>2014</v>
          </cell>
          <cell r="F8">
            <v>2040</v>
          </cell>
        </row>
        <row r="9">
          <cell r="B9" t="str">
            <v>PB2</v>
          </cell>
          <cell r="C9">
            <v>1983</v>
          </cell>
          <cell r="D9">
            <v>2011</v>
          </cell>
          <cell r="E9">
            <v>2014</v>
          </cell>
          <cell r="F9">
            <v>2040</v>
          </cell>
        </row>
        <row r="10">
          <cell r="B10" t="str">
            <v>PB3</v>
          </cell>
          <cell r="C10">
            <v>1983</v>
          </cell>
          <cell r="D10">
            <v>2011</v>
          </cell>
          <cell r="E10">
            <v>2014</v>
          </cell>
          <cell r="F10">
            <v>2040</v>
          </cell>
        </row>
        <row r="11">
          <cell r="B11" t="str">
            <v>PB4</v>
          </cell>
          <cell r="C11">
            <v>1983</v>
          </cell>
          <cell r="D11">
            <v>2011</v>
          </cell>
          <cell r="E11">
            <v>2014</v>
          </cell>
          <cell r="F11">
            <v>2040</v>
          </cell>
        </row>
        <row r="12">
          <cell r="B12" t="str">
            <v>BA1</v>
          </cell>
          <cell r="C12">
            <v>1977</v>
          </cell>
          <cell r="D12">
            <v>1998</v>
          </cell>
          <cell r="E12">
            <v>1999</v>
          </cell>
          <cell r="F12">
            <v>2028</v>
          </cell>
        </row>
        <row r="13">
          <cell r="B13" t="str">
            <v>BA2</v>
          </cell>
          <cell r="C13">
            <v>1977</v>
          </cell>
          <cell r="D13">
            <v>1998</v>
          </cell>
          <cell r="E13">
            <v>1999</v>
          </cell>
          <cell r="F13">
            <v>2028</v>
          </cell>
        </row>
        <row r="14">
          <cell r="B14" t="str">
            <v>BA3</v>
          </cell>
          <cell r="C14">
            <v>1977</v>
          </cell>
          <cell r="D14">
            <v>1998</v>
          </cell>
          <cell r="E14">
            <v>1999</v>
          </cell>
          <cell r="F14">
            <v>2028</v>
          </cell>
        </row>
        <row r="15">
          <cell r="B15" t="str">
            <v>BA4</v>
          </cell>
          <cell r="C15">
            <v>1977</v>
          </cell>
          <cell r="D15">
            <v>1998</v>
          </cell>
          <cell r="E15">
            <v>1999</v>
          </cell>
          <cell r="F15">
            <v>2028</v>
          </cell>
        </row>
        <row r="16">
          <cell r="B16" t="str">
            <v>BB1</v>
          </cell>
          <cell r="C16">
            <v>1984</v>
          </cell>
          <cell r="D16">
            <v>2012</v>
          </cell>
          <cell r="E16">
            <v>2017</v>
          </cell>
          <cell r="F16">
            <v>2041</v>
          </cell>
        </row>
        <row r="17">
          <cell r="B17" t="str">
            <v>BB2</v>
          </cell>
          <cell r="C17">
            <v>1984</v>
          </cell>
          <cell r="D17">
            <v>2012</v>
          </cell>
          <cell r="E17">
            <v>2017</v>
          </cell>
          <cell r="F17">
            <v>2041</v>
          </cell>
        </row>
        <row r="18">
          <cell r="B18" t="str">
            <v>BB3</v>
          </cell>
          <cell r="C18">
            <v>1984</v>
          </cell>
          <cell r="D18">
            <v>2012</v>
          </cell>
          <cell r="E18">
            <v>2017</v>
          </cell>
          <cell r="F18">
            <v>2041</v>
          </cell>
        </row>
        <row r="19">
          <cell r="B19" t="str">
            <v>BB4</v>
          </cell>
          <cell r="C19">
            <v>1984</v>
          </cell>
          <cell r="D19">
            <v>2012</v>
          </cell>
          <cell r="E19">
            <v>2017</v>
          </cell>
          <cell r="F19">
            <v>2041</v>
          </cell>
        </row>
        <row r="20">
          <cell r="B20" t="str">
            <v>DA1</v>
          </cell>
          <cell r="C20">
            <v>1990</v>
          </cell>
          <cell r="D20">
            <v>2019</v>
          </cell>
          <cell r="E20">
            <v>2023</v>
          </cell>
          <cell r="F20">
            <v>2048</v>
          </cell>
        </row>
        <row r="21">
          <cell r="B21" t="str">
            <v>DA2</v>
          </cell>
          <cell r="C21">
            <v>1990</v>
          </cell>
          <cell r="D21">
            <v>2019</v>
          </cell>
          <cell r="E21">
            <v>2023</v>
          </cell>
          <cell r="F21">
            <v>2048</v>
          </cell>
        </row>
        <row r="22">
          <cell r="B22" t="str">
            <v>DA3</v>
          </cell>
          <cell r="C22">
            <v>1990</v>
          </cell>
          <cell r="D22">
            <v>2019</v>
          </cell>
          <cell r="E22">
            <v>2023</v>
          </cell>
          <cell r="F22">
            <v>2048</v>
          </cell>
        </row>
        <row r="23">
          <cell r="B23" t="str">
            <v>DA4</v>
          </cell>
          <cell r="C23">
            <v>1990</v>
          </cell>
          <cell r="D23">
            <v>2019</v>
          </cell>
          <cell r="E23">
            <v>2023</v>
          </cell>
          <cell r="F23">
            <v>2048</v>
          </cell>
        </row>
        <row r="24">
          <cell r="B24" t="str">
            <v>NB1</v>
          </cell>
        </row>
        <row r="25">
          <cell r="B25" t="str">
            <v>HQ1</v>
          </cell>
        </row>
      </sheetData>
      <sheetData sheetId="13"/>
      <sheetData sheetId="14"/>
      <sheetData sheetId="15"/>
      <sheetData sheetId="16">
        <row r="2">
          <cell r="B2" t="str">
            <v>ufs-07-FRP-final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>
        <row r="2">
          <cell r="B2" t="str">
            <v>ufd-07-FRP-final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>
        <row r="2">
          <cell r="B2" t="str">
            <v>ilw-07-FRP-final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2">
          <cell r="B2" t="str">
            <v>llw-07-FRP-final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2">
          <cell r="B2" t="str">
            <v>bndl-07-FRP-final</v>
          </cell>
        </row>
      </sheetData>
      <sheetData sheetId="53"/>
      <sheetData sheetId="54"/>
      <sheetData sheetId="55">
        <row r="106">
          <cell r="X106">
            <v>2954017</v>
          </cell>
        </row>
        <row r="108">
          <cell r="X108" t="b">
            <v>1</v>
          </cell>
        </row>
      </sheetData>
      <sheetData sheetId="56"/>
      <sheetData sheetId="57">
        <row r="2">
          <cell r="B2" t="str">
            <v>lilwvol-07-FRP-final</v>
          </cell>
        </row>
        <row r="15">
          <cell r="B15">
            <v>21</v>
          </cell>
          <cell r="C15">
            <v>42</v>
          </cell>
          <cell r="D15">
            <v>43</v>
          </cell>
          <cell r="E15">
            <v>74</v>
          </cell>
          <cell r="F15">
            <v>50</v>
          </cell>
          <cell r="I15">
            <v>128</v>
          </cell>
          <cell r="J15">
            <v>256</v>
          </cell>
          <cell r="K15">
            <v>428</v>
          </cell>
          <cell r="L15">
            <v>258</v>
          </cell>
          <cell r="M15">
            <v>153</v>
          </cell>
        </row>
        <row r="16">
          <cell r="B16">
            <v>21</v>
          </cell>
          <cell r="C16">
            <v>42</v>
          </cell>
          <cell r="D16">
            <v>43</v>
          </cell>
          <cell r="E16">
            <v>37</v>
          </cell>
          <cell r="F16">
            <v>50</v>
          </cell>
          <cell r="I16">
            <v>128</v>
          </cell>
          <cell r="J16">
            <v>257</v>
          </cell>
          <cell r="K16">
            <v>444</v>
          </cell>
          <cell r="L16">
            <v>219</v>
          </cell>
          <cell r="M16">
            <v>125</v>
          </cell>
        </row>
        <row r="17">
          <cell r="B17">
            <v>21</v>
          </cell>
          <cell r="C17">
            <v>42</v>
          </cell>
          <cell r="D17">
            <v>43</v>
          </cell>
          <cell r="E17">
            <v>37</v>
          </cell>
          <cell r="F17">
            <v>50</v>
          </cell>
          <cell r="I17">
            <v>129</v>
          </cell>
          <cell r="J17">
            <v>259</v>
          </cell>
          <cell r="K17">
            <v>279</v>
          </cell>
          <cell r="L17">
            <v>221</v>
          </cell>
          <cell r="M17">
            <v>126</v>
          </cell>
        </row>
        <row r="18">
          <cell r="B18">
            <v>67</v>
          </cell>
          <cell r="C18">
            <v>134</v>
          </cell>
          <cell r="D18">
            <v>122</v>
          </cell>
          <cell r="E18">
            <v>64</v>
          </cell>
          <cell r="F18">
            <v>85</v>
          </cell>
          <cell r="I18">
            <v>129</v>
          </cell>
          <cell r="J18">
            <v>259</v>
          </cell>
          <cell r="K18">
            <v>294</v>
          </cell>
          <cell r="L18">
            <v>221</v>
          </cell>
          <cell r="M18">
            <v>126</v>
          </cell>
        </row>
        <row r="19">
          <cell r="B19">
            <v>21</v>
          </cell>
          <cell r="C19">
            <v>42</v>
          </cell>
          <cell r="D19">
            <v>43</v>
          </cell>
          <cell r="E19">
            <v>37</v>
          </cell>
          <cell r="F19">
            <v>50</v>
          </cell>
          <cell r="I19">
            <v>128</v>
          </cell>
          <cell r="J19">
            <v>256</v>
          </cell>
          <cell r="K19">
            <v>519</v>
          </cell>
          <cell r="L19">
            <v>218</v>
          </cell>
          <cell r="M19">
            <v>125</v>
          </cell>
        </row>
        <row r="20">
          <cell r="B20">
            <v>21</v>
          </cell>
          <cell r="C20">
            <v>42</v>
          </cell>
          <cell r="D20">
            <v>43</v>
          </cell>
          <cell r="E20">
            <v>14</v>
          </cell>
          <cell r="F20">
            <v>50</v>
          </cell>
          <cell r="I20">
            <v>127</v>
          </cell>
          <cell r="J20">
            <v>254</v>
          </cell>
          <cell r="K20">
            <v>514</v>
          </cell>
          <cell r="L20">
            <v>141</v>
          </cell>
          <cell r="M20">
            <v>124</v>
          </cell>
        </row>
        <row r="21">
          <cell r="B21">
            <v>21</v>
          </cell>
          <cell r="C21">
            <v>42</v>
          </cell>
          <cell r="D21">
            <v>122</v>
          </cell>
          <cell r="E21">
            <v>7</v>
          </cell>
          <cell r="F21">
            <v>50</v>
          </cell>
          <cell r="I21">
            <v>131</v>
          </cell>
          <cell r="J21">
            <v>261</v>
          </cell>
          <cell r="K21">
            <v>195</v>
          </cell>
          <cell r="L21">
            <v>104</v>
          </cell>
          <cell r="M21">
            <v>125</v>
          </cell>
        </row>
        <row r="22">
          <cell r="B22">
            <v>21</v>
          </cell>
          <cell r="C22">
            <v>21</v>
          </cell>
          <cell r="D22">
            <v>43</v>
          </cell>
          <cell r="E22">
            <v>0</v>
          </cell>
          <cell r="F22">
            <v>50</v>
          </cell>
          <cell r="I22">
            <v>155</v>
          </cell>
          <cell r="J22">
            <v>155</v>
          </cell>
          <cell r="K22">
            <v>196</v>
          </cell>
          <cell r="L22">
            <v>0</v>
          </cell>
          <cell r="M22">
            <v>125</v>
          </cell>
        </row>
        <row r="23">
          <cell r="B23">
            <v>21</v>
          </cell>
          <cell r="C23">
            <v>11</v>
          </cell>
          <cell r="D23">
            <v>43</v>
          </cell>
          <cell r="E23">
            <v>0</v>
          </cell>
          <cell r="F23">
            <v>50</v>
          </cell>
          <cell r="I23">
            <v>179</v>
          </cell>
          <cell r="J23">
            <v>90</v>
          </cell>
          <cell r="K23">
            <v>196</v>
          </cell>
          <cell r="L23">
            <v>0</v>
          </cell>
          <cell r="M23">
            <v>125</v>
          </cell>
        </row>
        <row r="24">
          <cell r="B24">
            <v>21</v>
          </cell>
          <cell r="C24">
            <v>0</v>
          </cell>
          <cell r="D24">
            <v>43</v>
          </cell>
          <cell r="E24">
            <v>0</v>
          </cell>
          <cell r="F24">
            <v>50</v>
          </cell>
          <cell r="I24">
            <v>157</v>
          </cell>
          <cell r="J24">
            <v>0</v>
          </cell>
          <cell r="K24">
            <v>198</v>
          </cell>
          <cell r="L24">
            <v>0</v>
          </cell>
          <cell r="M24">
            <v>127</v>
          </cell>
        </row>
        <row r="25">
          <cell r="B25">
            <v>21</v>
          </cell>
          <cell r="C25">
            <v>0</v>
          </cell>
          <cell r="D25">
            <v>43</v>
          </cell>
          <cell r="E25">
            <v>0</v>
          </cell>
          <cell r="F25">
            <v>50</v>
          </cell>
          <cell r="I25">
            <v>157</v>
          </cell>
          <cell r="J25">
            <v>0</v>
          </cell>
          <cell r="K25">
            <v>198</v>
          </cell>
          <cell r="L25">
            <v>0</v>
          </cell>
          <cell r="M25">
            <v>127</v>
          </cell>
        </row>
        <row r="26">
          <cell r="B26">
            <v>21</v>
          </cell>
          <cell r="C26">
            <v>0</v>
          </cell>
          <cell r="D26">
            <v>32</v>
          </cell>
          <cell r="E26">
            <v>0</v>
          </cell>
          <cell r="F26">
            <v>50</v>
          </cell>
          <cell r="I26">
            <v>158</v>
          </cell>
          <cell r="J26">
            <v>0</v>
          </cell>
          <cell r="K26">
            <v>160</v>
          </cell>
          <cell r="L26">
            <v>0</v>
          </cell>
          <cell r="M26">
            <v>127</v>
          </cell>
        </row>
        <row r="27">
          <cell r="B27">
            <v>21</v>
          </cell>
          <cell r="C27">
            <v>0</v>
          </cell>
          <cell r="D27">
            <v>32</v>
          </cell>
          <cell r="E27">
            <v>0</v>
          </cell>
          <cell r="F27">
            <v>38</v>
          </cell>
          <cell r="I27">
            <v>158</v>
          </cell>
          <cell r="J27">
            <v>0</v>
          </cell>
          <cell r="K27">
            <v>161</v>
          </cell>
          <cell r="L27">
            <v>0</v>
          </cell>
          <cell r="M27">
            <v>106</v>
          </cell>
        </row>
        <row r="28">
          <cell r="B28">
            <v>21</v>
          </cell>
          <cell r="C28">
            <v>0</v>
          </cell>
          <cell r="D28">
            <v>32</v>
          </cell>
          <cell r="E28">
            <v>0</v>
          </cell>
          <cell r="F28">
            <v>17</v>
          </cell>
          <cell r="I28">
            <v>159</v>
          </cell>
          <cell r="J28">
            <v>0</v>
          </cell>
          <cell r="K28">
            <v>162</v>
          </cell>
          <cell r="L28">
            <v>0</v>
          </cell>
          <cell r="M28">
            <v>66</v>
          </cell>
        </row>
        <row r="29">
          <cell r="B29">
            <v>21</v>
          </cell>
          <cell r="C29">
            <v>0</v>
          </cell>
          <cell r="D29">
            <v>32</v>
          </cell>
          <cell r="E29">
            <v>0</v>
          </cell>
          <cell r="F29">
            <v>0</v>
          </cell>
          <cell r="I29">
            <v>162</v>
          </cell>
          <cell r="J29">
            <v>0</v>
          </cell>
          <cell r="K29">
            <v>168</v>
          </cell>
          <cell r="L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D30">
            <v>32</v>
          </cell>
          <cell r="E30">
            <v>0</v>
          </cell>
          <cell r="F30">
            <v>0</v>
          </cell>
          <cell r="I30">
            <v>0</v>
          </cell>
          <cell r="J30">
            <v>0</v>
          </cell>
          <cell r="K30">
            <v>182</v>
          </cell>
          <cell r="L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D31">
            <v>32</v>
          </cell>
          <cell r="E31">
            <v>0</v>
          </cell>
          <cell r="F31">
            <v>0</v>
          </cell>
          <cell r="I31">
            <v>0</v>
          </cell>
          <cell r="J31">
            <v>0</v>
          </cell>
          <cell r="K31">
            <v>182</v>
          </cell>
          <cell r="L31">
            <v>0</v>
          </cell>
          <cell r="M31">
            <v>0</v>
          </cell>
        </row>
        <row r="32">
          <cell r="B32">
            <v>0</v>
          </cell>
          <cell r="C32">
            <v>0</v>
          </cell>
          <cell r="D32">
            <v>32</v>
          </cell>
          <cell r="E32">
            <v>0</v>
          </cell>
          <cell r="F32">
            <v>0</v>
          </cell>
          <cell r="I32">
            <v>0</v>
          </cell>
          <cell r="J32">
            <v>0</v>
          </cell>
          <cell r="K32">
            <v>182</v>
          </cell>
          <cell r="L32">
            <v>0</v>
          </cell>
          <cell r="M32">
            <v>0</v>
          </cell>
        </row>
        <row r="33">
          <cell r="B33">
            <v>0</v>
          </cell>
          <cell r="C33">
            <v>0</v>
          </cell>
          <cell r="D33">
            <v>32</v>
          </cell>
          <cell r="E33">
            <v>0</v>
          </cell>
          <cell r="F33">
            <v>0</v>
          </cell>
          <cell r="I33">
            <v>0</v>
          </cell>
          <cell r="J33">
            <v>0</v>
          </cell>
          <cell r="K33">
            <v>182</v>
          </cell>
          <cell r="L33">
            <v>0</v>
          </cell>
          <cell r="M33">
            <v>0</v>
          </cell>
        </row>
        <row r="34">
          <cell r="B34">
            <v>0</v>
          </cell>
          <cell r="C34">
            <v>0</v>
          </cell>
          <cell r="D34">
            <v>32</v>
          </cell>
          <cell r="E34">
            <v>0</v>
          </cell>
          <cell r="F34">
            <v>0</v>
          </cell>
          <cell r="I34">
            <v>0</v>
          </cell>
          <cell r="J34">
            <v>0</v>
          </cell>
          <cell r="K34">
            <v>182</v>
          </cell>
          <cell r="L34">
            <v>0</v>
          </cell>
          <cell r="M34">
            <v>0</v>
          </cell>
        </row>
        <row r="35">
          <cell r="B35">
            <v>0</v>
          </cell>
          <cell r="C35">
            <v>0</v>
          </cell>
          <cell r="D35">
            <v>32</v>
          </cell>
          <cell r="E35">
            <v>0</v>
          </cell>
          <cell r="F35">
            <v>0</v>
          </cell>
          <cell r="I35">
            <v>0</v>
          </cell>
          <cell r="J35">
            <v>0</v>
          </cell>
          <cell r="K35">
            <v>182</v>
          </cell>
          <cell r="L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D36">
            <v>32</v>
          </cell>
          <cell r="E36">
            <v>0</v>
          </cell>
          <cell r="F36">
            <v>0</v>
          </cell>
          <cell r="I36">
            <v>0</v>
          </cell>
          <cell r="J36">
            <v>0</v>
          </cell>
          <cell r="K36">
            <v>172</v>
          </cell>
          <cell r="L36">
            <v>0</v>
          </cell>
          <cell r="M36">
            <v>0</v>
          </cell>
        </row>
        <row r="37">
          <cell r="B37">
            <v>0</v>
          </cell>
          <cell r="C37">
            <v>0</v>
          </cell>
          <cell r="D37">
            <v>32</v>
          </cell>
          <cell r="E37">
            <v>0</v>
          </cell>
          <cell r="F37">
            <v>0</v>
          </cell>
          <cell r="I37">
            <v>0</v>
          </cell>
          <cell r="J37">
            <v>0</v>
          </cell>
          <cell r="K37">
            <v>172</v>
          </cell>
          <cell r="L37">
            <v>0</v>
          </cell>
          <cell r="M37">
            <v>0</v>
          </cell>
        </row>
        <row r="38">
          <cell r="B38">
            <v>0</v>
          </cell>
          <cell r="C38">
            <v>0</v>
          </cell>
          <cell r="D38">
            <v>32</v>
          </cell>
          <cell r="E38">
            <v>0</v>
          </cell>
          <cell r="F38">
            <v>0</v>
          </cell>
          <cell r="I38">
            <v>0</v>
          </cell>
          <cell r="J38">
            <v>0</v>
          </cell>
          <cell r="K38">
            <v>172</v>
          </cell>
          <cell r="L38">
            <v>0</v>
          </cell>
          <cell r="M38">
            <v>0</v>
          </cell>
        </row>
        <row r="39">
          <cell r="B39">
            <v>0</v>
          </cell>
          <cell r="C39">
            <v>0</v>
          </cell>
          <cell r="D39">
            <v>32</v>
          </cell>
          <cell r="E39">
            <v>0</v>
          </cell>
          <cell r="F39">
            <v>0</v>
          </cell>
          <cell r="I39">
            <v>0</v>
          </cell>
          <cell r="J39">
            <v>0</v>
          </cell>
          <cell r="K39">
            <v>172</v>
          </cell>
          <cell r="L39">
            <v>0</v>
          </cell>
          <cell r="M39">
            <v>0</v>
          </cell>
        </row>
        <row r="40">
          <cell r="B40">
            <v>0</v>
          </cell>
          <cell r="C40">
            <v>0</v>
          </cell>
          <cell r="D40">
            <v>32</v>
          </cell>
          <cell r="E40">
            <v>0</v>
          </cell>
          <cell r="F40">
            <v>0</v>
          </cell>
          <cell r="I40">
            <v>0</v>
          </cell>
          <cell r="J40">
            <v>0</v>
          </cell>
          <cell r="K40">
            <v>172</v>
          </cell>
          <cell r="L40">
            <v>0</v>
          </cell>
          <cell r="M40">
            <v>0</v>
          </cell>
        </row>
        <row r="41">
          <cell r="B41">
            <v>0</v>
          </cell>
          <cell r="C41">
            <v>0</v>
          </cell>
          <cell r="D41">
            <v>32</v>
          </cell>
          <cell r="E41">
            <v>0</v>
          </cell>
          <cell r="F41">
            <v>0</v>
          </cell>
          <cell r="I41">
            <v>0</v>
          </cell>
          <cell r="J41">
            <v>0</v>
          </cell>
          <cell r="K41">
            <v>172</v>
          </cell>
          <cell r="L41">
            <v>0</v>
          </cell>
          <cell r="M41">
            <v>0</v>
          </cell>
        </row>
        <row r="42">
          <cell r="B42">
            <v>0</v>
          </cell>
          <cell r="C42">
            <v>0</v>
          </cell>
          <cell r="D42">
            <v>32</v>
          </cell>
          <cell r="E42">
            <v>0</v>
          </cell>
          <cell r="F42">
            <v>0</v>
          </cell>
          <cell r="I42">
            <v>0</v>
          </cell>
          <cell r="J42">
            <v>0</v>
          </cell>
          <cell r="K42">
            <v>172</v>
          </cell>
          <cell r="L42">
            <v>0</v>
          </cell>
          <cell r="M42">
            <v>0</v>
          </cell>
        </row>
        <row r="43">
          <cell r="B43">
            <v>0</v>
          </cell>
          <cell r="C43">
            <v>0</v>
          </cell>
          <cell r="D43">
            <v>11</v>
          </cell>
          <cell r="E43">
            <v>0</v>
          </cell>
          <cell r="F43">
            <v>0</v>
          </cell>
          <cell r="I43">
            <v>0</v>
          </cell>
          <cell r="J43">
            <v>0</v>
          </cell>
          <cell r="K43">
            <v>99</v>
          </cell>
          <cell r="L43">
            <v>0</v>
          </cell>
          <cell r="M43">
            <v>0</v>
          </cell>
        </row>
        <row r="44">
          <cell r="B44">
            <v>0</v>
          </cell>
          <cell r="C44">
            <v>0</v>
          </cell>
          <cell r="D44">
            <v>11</v>
          </cell>
          <cell r="E44">
            <v>0</v>
          </cell>
          <cell r="F44">
            <v>0</v>
          </cell>
          <cell r="I44">
            <v>0</v>
          </cell>
          <cell r="J44">
            <v>0</v>
          </cell>
          <cell r="K44">
            <v>99</v>
          </cell>
          <cell r="L44">
            <v>0</v>
          </cell>
          <cell r="M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I45">
            <v>0</v>
          </cell>
          <cell r="J45">
            <v>0</v>
          </cell>
          <cell r="K45">
            <v>22</v>
          </cell>
          <cell r="L45">
            <v>0</v>
          </cell>
          <cell r="M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I46">
            <v>0</v>
          </cell>
          <cell r="J46">
            <v>0</v>
          </cell>
          <cell r="K46">
            <v>16</v>
          </cell>
          <cell r="L46">
            <v>0</v>
          </cell>
          <cell r="M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I47">
            <v>0</v>
          </cell>
          <cell r="J47">
            <v>0</v>
          </cell>
          <cell r="K47">
            <v>14</v>
          </cell>
          <cell r="L47">
            <v>0</v>
          </cell>
          <cell r="M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</sheetData>
      <sheetData sheetId="58">
        <row r="106">
          <cell r="X106">
            <v>12678.3</v>
          </cell>
        </row>
      </sheetData>
      <sheetData sheetId="59"/>
      <sheetData sheetId="60">
        <row r="106">
          <cell r="X106">
            <v>75126.05181333331</v>
          </cell>
        </row>
      </sheetData>
      <sheetData sheetId="61"/>
      <sheetData sheetId="62"/>
      <sheetData sheetId="63">
        <row r="2">
          <cell r="A2" t="str">
            <v>Weighted Index</v>
          </cell>
          <cell r="B2" t="str">
            <v>Equal Share</v>
          </cell>
          <cell r="C2" t="str">
            <v>Average Disposal Date</v>
          </cell>
          <cell r="D2" t="str">
            <v>Detailed Forecast</v>
          </cell>
          <cell r="E2" t="str">
            <v>Single Rate</v>
          </cell>
          <cell r="F2" t="str">
            <v>DCM</v>
          </cell>
        </row>
        <row r="3">
          <cell r="A3" t="str">
            <v>Detailed Index</v>
          </cell>
          <cell r="B3" t="str">
            <v>Volume Based</v>
          </cell>
          <cell r="C3" t="str">
            <v>Detailed Disposal Pattern</v>
          </cell>
          <cell r="D3" t="str">
            <v>Nominal Rate</v>
          </cell>
          <cell r="E3" t="str">
            <v>Inflation Index</v>
          </cell>
          <cell r="F3" t="str">
            <v>UFS</v>
          </cell>
        </row>
        <row r="4">
          <cell r="A4" t="str">
            <v>Default</v>
          </cell>
          <cell r="B4" t="str">
            <v>Proportional Share</v>
          </cell>
          <cell r="D4" t="str">
            <v>Real Rate</v>
          </cell>
          <cell r="F4" t="str">
            <v>UFD</v>
          </cell>
        </row>
        <row r="5">
          <cell r="F5" t="str">
            <v>ILW</v>
          </cell>
        </row>
        <row r="6">
          <cell r="F6" t="str">
            <v>LLW</v>
          </cell>
        </row>
        <row r="7">
          <cell r="F7" t="str">
            <v>All</v>
          </cell>
        </row>
      </sheetData>
      <sheetData sheetId="64">
        <row r="22">
          <cell r="AC22" t="b">
            <v>0</v>
          </cell>
        </row>
      </sheetData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InputRateForecast"/>
      <sheetName val="RateofReturn"/>
      <sheetName val="InputEscalationForecast"/>
      <sheetName val="EscalationIndices"/>
      <sheetName val="WeightedIndices"/>
      <sheetName val="InputCostWeightings"/>
      <sheetName val="InputOpeningBalances"/>
      <sheetName val="BalanceAllocation"/>
      <sheetName val="InputReferenceDatesDCM"/>
      <sheetName val="InputBaseCostsDCM"/>
      <sheetName val="ConstantCostsDCM"/>
      <sheetName val="ShiftedCostsDCM"/>
      <sheetName val="EscalationDCM"/>
      <sheetName val="AllocationDCM"/>
      <sheetName val="FixProvisionDCM"/>
      <sheetName val="InputBaseCostsUFS"/>
      <sheetName val="ConstantCostsUFS"/>
      <sheetName val="EscalationUFS"/>
      <sheetName val="AllocationUFS"/>
      <sheetName val="FixUFS PSL"/>
      <sheetName val="FixUFS Post Dism"/>
      <sheetName val="VarUFS PSL"/>
      <sheetName val="VarUFS Post Dism"/>
      <sheetName val="InputBaseCostsUFD"/>
      <sheetName val="FormattedCostsUFD"/>
      <sheetName val="ShiftedCostsUFD"/>
      <sheetName val="ConstantCostsUFD"/>
      <sheetName val="EscalationUFD"/>
      <sheetName val="AllocationUFD"/>
      <sheetName val="FixProvisionUFD"/>
      <sheetName val="VarProvisionUFD"/>
      <sheetName val="InputBaseCostsILW"/>
      <sheetName val="ShiftedCostsILW"/>
      <sheetName val="ConstantCostsOpsILW"/>
      <sheetName val="ConstantCostsDisposalILW"/>
      <sheetName val="EscalationILW"/>
      <sheetName val="AllocationILW"/>
      <sheetName val="FixProvisionOpsILW"/>
      <sheetName val="FixProvisionDisposalILW"/>
      <sheetName val="VarProvisionOpsILW"/>
      <sheetName val="VarProvisionDisposalILW"/>
      <sheetName val="InputBaseCostsLLW"/>
      <sheetName val="ConstantCostsOPSLLW"/>
      <sheetName val="ConstantCostsDisposalLLW"/>
      <sheetName val="ShiftedCostsLLW"/>
      <sheetName val="EscalationLLW"/>
      <sheetName val="AllocationLLW"/>
      <sheetName val="FixProvisionOpsLLW"/>
      <sheetName val="FixProvisionDisposalLLW"/>
      <sheetName val="VarProvisionOpsLLW"/>
      <sheetName val="VarProvisionDisposalLLW"/>
      <sheetName val="InputBundleForecast"/>
      <sheetName val="InputAccumBundles"/>
      <sheetName val="DetailedBundleSchedule"/>
      <sheetName val="Bundles"/>
      <sheetName val="InputAccumWaste"/>
      <sheetName val="InputWasteForecast"/>
      <sheetName val="ILWWaste"/>
      <sheetName val="DetailedILWSchedule"/>
      <sheetName val="LLWWaste"/>
      <sheetName val="DetailedLLWSchedule"/>
      <sheetName val="Checksheet"/>
      <sheetName val="Methods"/>
      <sheetName val="Results"/>
      <sheetName val="Ext Results"/>
    </sheetNames>
    <sheetDataSet>
      <sheetData sheetId="0" refreshError="1">
        <row r="10">
          <cell r="D10">
            <v>2005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cm - ONFA"/>
      <sheetName val="OEFC CIL"/>
      <sheetName val="UF"/>
      <sheetName val="UFF"/>
      <sheetName val="&lt;=2002 Expenditures"/>
      <sheetName val="Expenditures"/>
      <sheetName val="Ont CPI"/>
    </sheetNames>
    <sheetDataSet>
      <sheetData sheetId="0">
        <row r="1">
          <cell r="B1">
            <v>37826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Scale factors"/>
      <sheetName val="Transfer"/>
      <sheetName val="CC CF Subtotals"/>
      <sheetName val="Labour"/>
      <sheetName val="Material"/>
      <sheetName val="Other"/>
      <sheetName val="Contgncy"/>
      <sheetName val="list"/>
      <sheetName val="WBS"/>
      <sheetName val="WBS-2"/>
      <sheetName val="15 SE"/>
      <sheetName val="20 RPS"/>
      <sheetName val="25 SA"/>
      <sheetName val="30 LA"/>
      <sheetName val="35 PA"/>
      <sheetName val="40FDC"/>
      <sheetName val="45 FO"/>
      <sheetName val="55 EA&amp;M"/>
      <sheetName val="60 FDC"/>
      <sheetName val="90 PM"/>
      <sheetName val="15.01.01"/>
      <sheetName val="15.01.02"/>
      <sheetName val="15.02.01"/>
      <sheetName val="15.02.02"/>
      <sheetName val="15.02.03"/>
      <sheetName val="15.02.04"/>
      <sheetName val="15.02.05"/>
      <sheetName val="15.02.06"/>
      <sheetName val="15.02.07"/>
      <sheetName val="15.02.08"/>
      <sheetName val="15.02.09"/>
      <sheetName val="15.02.10"/>
      <sheetName val="15.03.01"/>
      <sheetName val="15.03.02"/>
      <sheetName val="20.01.01"/>
      <sheetName val="20.01.02"/>
      <sheetName val="20.01.03"/>
      <sheetName val="20.01.04"/>
      <sheetName val="20.01.05"/>
      <sheetName val="20.01.06"/>
      <sheetName val="20.01.07"/>
      <sheetName val="20.02.01"/>
      <sheetName val="20.02.02"/>
      <sheetName val="20.02.03"/>
      <sheetName val="20.02.04"/>
      <sheetName val="20.02.05"/>
      <sheetName val="25.01"/>
      <sheetName val="25.02.01"/>
      <sheetName val="25.02.02"/>
      <sheetName val="25.02.03"/>
      <sheetName val="25.03.01"/>
      <sheetName val="25.03.02"/>
      <sheetName val="25.03.03"/>
      <sheetName val="25.04"/>
      <sheetName val="25.05"/>
      <sheetName val="25.06"/>
      <sheetName val="30.01"/>
      <sheetName val="30.02"/>
      <sheetName val="30.03.01"/>
      <sheetName val="30.03.02"/>
      <sheetName val="30.03.03"/>
      <sheetName val="30.04"/>
      <sheetName val="30.05"/>
      <sheetName val="35.01"/>
      <sheetName val="40.01.01"/>
      <sheetName val="40.01.02"/>
      <sheetName val="40.01.03"/>
      <sheetName val="40.01.04"/>
      <sheetName val="40.01.05"/>
      <sheetName val="40.01.06"/>
      <sheetName val="40.01.07"/>
      <sheetName val="40.01.08"/>
      <sheetName val="40.01.09"/>
      <sheetName val="40.01.10"/>
      <sheetName val="40.02.01.01"/>
      <sheetName val="40.02.01.02"/>
      <sheetName val="40.02.01.03"/>
      <sheetName val="40.02.01.04.01"/>
      <sheetName val="40.02.01.04.02"/>
      <sheetName val="40.02.01.04.03"/>
      <sheetName val="40.02.01.04.04"/>
      <sheetName val="40.02.01.04.05"/>
      <sheetName val="40.02.01.04.06"/>
      <sheetName val="40.02.02.01"/>
      <sheetName val="40.02.02.02"/>
      <sheetName val="40.02.02.03"/>
      <sheetName val="40.02.02.04"/>
      <sheetName val="40.02.02.05"/>
      <sheetName val="40.02.02.06"/>
      <sheetName val="40.02.02.07"/>
      <sheetName val="40.02.02.08"/>
      <sheetName val="40.02.02.09"/>
      <sheetName val="40.02.02.10"/>
      <sheetName val="40.02.02.11"/>
      <sheetName val="40.02.02.12"/>
      <sheetName val="40.02.02.13"/>
      <sheetName val="40.02.02.14"/>
      <sheetName val="40.02.02.15"/>
      <sheetName val="40.02.02.16"/>
      <sheetName val="40.02.02.17"/>
      <sheetName val="40.02.03"/>
      <sheetName val="45.01.01"/>
      <sheetName val="45.01.02"/>
      <sheetName val="45.02.01.01"/>
      <sheetName val="45.02.01.02"/>
      <sheetName val="45.02.01.03"/>
      <sheetName val="45.02.01.04"/>
      <sheetName val="45.02.01.05"/>
      <sheetName val="45.02.01.06"/>
      <sheetName val="45.02.01.07"/>
      <sheetName val="45.02.02.01"/>
      <sheetName val="45.02.02.02"/>
      <sheetName val="45.02.02.03"/>
      <sheetName val="45.02.02.04"/>
      <sheetName val="45.02.02.05"/>
      <sheetName val="45.02.02.06"/>
      <sheetName val="45.02.02.07"/>
      <sheetName val="45.02.02.08"/>
      <sheetName val="45.02.02.09"/>
      <sheetName val="45.02.03.01"/>
      <sheetName val="45.02.03.02"/>
      <sheetName val="45.03.01"/>
      <sheetName val="45.03.02"/>
      <sheetName val="55.01.01"/>
      <sheetName val="55.01.02"/>
      <sheetName val="55.01.03"/>
      <sheetName val="55.02"/>
      <sheetName val="55.03"/>
      <sheetName val="55.04"/>
      <sheetName val="55.05"/>
      <sheetName val="60.01."/>
      <sheetName val="60.02.01"/>
      <sheetName val="60.02.02"/>
      <sheetName val="60.02.03"/>
      <sheetName val="60.03.01"/>
      <sheetName val="60.03.02"/>
      <sheetName val="60.04"/>
      <sheetName val="60.05.01"/>
      <sheetName val="60.05.02"/>
      <sheetName val="60.05.03"/>
      <sheetName val="90.01"/>
      <sheetName val="90.02"/>
      <sheetName val="90.03"/>
      <sheetName val="spare1"/>
      <sheetName val="WEDS"/>
      <sheetName val="OPG Rates"/>
      <sheetName val="Purchase rates"/>
      <sheetName val="Waste Level"/>
      <sheetName val="W Level Pie"/>
      <sheetName val="Category Pie"/>
      <sheetName val="Phases Pie"/>
      <sheetName val="Phases $"/>
      <sheetName val="Phases"/>
      <sheetName val="Cashflow Summary"/>
      <sheetName val="Cumulative"/>
      <sheetName val="Cashflow - Cost Categories"/>
      <sheetName val="Mining Sum"/>
      <sheetName val="EPSCA "/>
      <sheetName val="No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 refreshError="1"/>
      <sheetData sheetId="150" refreshError="1"/>
      <sheetData sheetId="151" refreshError="1"/>
      <sheetData sheetId="152"/>
      <sheetData sheetId="153"/>
      <sheetData sheetId="154" refreshError="1"/>
      <sheetData sheetId="155" refreshError="1"/>
      <sheetData sheetId="156" refreshError="1"/>
      <sheetData sheetId="157"/>
      <sheetData sheetId="158"/>
      <sheetData sheetId="159">
        <row r="78">
          <cell r="E78">
            <v>6.25E-2</v>
          </cell>
        </row>
        <row r="79">
          <cell r="E79">
            <v>0.16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ettings"/>
      <sheetName val="Utensil Manual"/>
      <sheetName val="BP Information"/>
      <sheetName val="Dialog_opshelp"/>
      <sheetName val="Joke"/>
      <sheetName val="DialogGoto"/>
      <sheetName val="DialogOrgSetup"/>
      <sheetName val="DialogAbout"/>
      <sheetName val="DialogPrint"/>
      <sheetName val="DialogOrgSetupHelp"/>
    </sheetNames>
    <sheetDataSet>
      <sheetData sheetId="0" refreshError="1">
        <row r="4">
          <cell r="B4" t="str">
            <v>May 11, 2001</v>
          </cell>
        </row>
        <row r="16">
          <cell r="C16" t="str">
            <v xml:space="preserve">Consolidation Organization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InputRateForecast"/>
      <sheetName val="RateofReturn"/>
      <sheetName val="InputEscalationForecast"/>
      <sheetName val="EscalationIndices"/>
      <sheetName val="WeightedIndices"/>
      <sheetName val="InputCostWeightings"/>
      <sheetName val="InputOpeningBalances"/>
      <sheetName val="BalanceAllocation"/>
      <sheetName val="InputReferenceDatesDCM"/>
      <sheetName val="InputBaseCostsDCM"/>
      <sheetName val="ConstantCostsDCM"/>
      <sheetName val="ShiftedCostsDCM"/>
      <sheetName val="EscalationDCM"/>
      <sheetName val="AllocationDCM"/>
      <sheetName val="FixProvisionDCM"/>
      <sheetName val="InputBaseCostsUFS"/>
      <sheetName val="ConstantCostsUFS"/>
      <sheetName val="EscalationUFS"/>
      <sheetName val="AllocationUFS"/>
      <sheetName val="FixUFS PSL"/>
      <sheetName val="FixUFS Post Dism"/>
      <sheetName val="VarUFS PSL"/>
      <sheetName val="VarUFS Post Dism"/>
      <sheetName val="InputBaseCostsUFD"/>
      <sheetName val="FormattedCostsUFD"/>
      <sheetName val="ShiftedCostsUFD"/>
      <sheetName val="ConstantCostsUFD"/>
      <sheetName val="EscalationUFD"/>
      <sheetName val="AllocationUFD"/>
      <sheetName val="FixProvisionUFD"/>
      <sheetName val="VarProvisionUFD"/>
      <sheetName val="InputBaseCostsILW"/>
      <sheetName val="ShiftedCostsILW"/>
      <sheetName val="ConstantCostsOpsILW"/>
      <sheetName val="ConstantCostsDisposalILW"/>
      <sheetName val="EscalationILW"/>
      <sheetName val="AllocationILW"/>
      <sheetName val="FixProvisionOpsILW"/>
      <sheetName val="FixProvisionDisposalILW"/>
      <sheetName val="VarProvisionOpsILW"/>
      <sheetName val="VarProvisionDisposalILW"/>
      <sheetName val="InputBaseCostsLLW"/>
      <sheetName val="ConstantCostsOPSLLW"/>
      <sheetName val="ConstantCostsDisposalLLW"/>
      <sheetName val="ShiftedCostsLLW"/>
      <sheetName val="EscalationLLW"/>
      <sheetName val="AllocationLLW"/>
      <sheetName val="FixProvisionOpsLLW"/>
      <sheetName val="FixProvisionDisposalLLW"/>
      <sheetName val="VarProvisionOpsLLW"/>
      <sheetName val="VarProvisionDisposalLLW"/>
      <sheetName val="InputBundleForecast"/>
      <sheetName val="InputAccumBundles"/>
      <sheetName val="DetailedBundleSchedule"/>
      <sheetName val="Bundles"/>
      <sheetName val="InputAccumWaste"/>
      <sheetName val="InputWasteForecast"/>
      <sheetName val="ILWWaste"/>
      <sheetName val="DetailedILWSchedule"/>
      <sheetName val="LLWWaste"/>
      <sheetName val="DetailedLLWSchedule"/>
      <sheetName val="Checksheet"/>
      <sheetName val="Methods"/>
      <sheetName val="Results"/>
      <sheetName val="Ext Resul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2">
          <cell r="G2" t="str">
            <v>PA</v>
          </cell>
        </row>
        <row r="3">
          <cell r="G3" t="str">
            <v>PB</v>
          </cell>
        </row>
        <row r="4">
          <cell r="G4" t="str">
            <v>BA</v>
          </cell>
        </row>
        <row r="5">
          <cell r="G5" t="str">
            <v>BB</v>
          </cell>
        </row>
        <row r="6">
          <cell r="G6" t="str">
            <v>DA</v>
          </cell>
        </row>
        <row r="7">
          <cell r="G7" t="str">
            <v>NB</v>
          </cell>
        </row>
        <row r="8">
          <cell r="G8" t="str">
            <v>HQ</v>
          </cell>
        </row>
        <row r="9">
          <cell r="G9" t="str">
            <v>All</v>
          </cell>
        </row>
      </sheetData>
      <sheetData sheetId="64"/>
      <sheetData sheetId="6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R50"/>
  <sheetViews>
    <sheetView tabSelected="1" zoomScaleNormal="100" workbookViewId="0">
      <selection activeCell="B42" sqref="B42"/>
    </sheetView>
  </sheetViews>
  <sheetFormatPr defaultRowHeight="15"/>
  <cols>
    <col min="1" max="1" width="3.42578125" customWidth="1"/>
    <col min="2" max="2" width="37.7109375" style="40" bestFit="1" customWidth="1"/>
    <col min="3" max="3" width="12.5703125" style="40" customWidth="1"/>
    <col min="4" max="10" width="12.5703125" customWidth="1"/>
    <col min="11" max="11" width="2" customWidth="1"/>
    <col min="12" max="12" width="12.7109375" style="2" customWidth="1"/>
    <col min="13" max="13" width="1.28515625" style="2" customWidth="1"/>
    <col min="14" max="14" width="72.42578125" style="51" customWidth="1"/>
    <col min="15" max="15" width="31.28515625" customWidth="1"/>
    <col min="16" max="17" width="9.5703125" style="3" bestFit="1" customWidth="1"/>
    <col min="18" max="18" width="9.28515625" style="3" bestFit="1" customWidth="1"/>
  </cols>
  <sheetData>
    <row r="2" spans="1:18" ht="21">
      <c r="A2" s="1" t="s">
        <v>64</v>
      </c>
      <c r="L2" s="39"/>
      <c r="M2" s="39"/>
    </row>
    <row r="3" spans="1:18" s="4" customFormat="1" ht="45">
      <c r="B3" s="4" t="s">
        <v>0</v>
      </c>
      <c r="C3" s="7" t="s">
        <v>59</v>
      </c>
      <c r="D3" s="6">
        <v>2016</v>
      </c>
      <c r="E3" s="7">
        <f>2016+1</f>
        <v>2017</v>
      </c>
      <c r="F3" s="7">
        <f>+E3+1</f>
        <v>2018</v>
      </c>
      <c r="G3" s="7">
        <f>+F3+1</f>
        <v>2019</v>
      </c>
      <c r="H3" s="7">
        <f>+G3+1</f>
        <v>2020</v>
      </c>
      <c r="I3" s="7">
        <f>+H3+1</f>
        <v>2021</v>
      </c>
      <c r="J3" s="7" t="s">
        <v>36</v>
      </c>
      <c r="K3" s="7"/>
      <c r="L3" s="56" t="s">
        <v>56</v>
      </c>
      <c r="M3" s="56"/>
      <c r="N3" s="7" t="s">
        <v>1</v>
      </c>
      <c r="O3" s="7"/>
      <c r="P3" s="5"/>
      <c r="Q3" s="5"/>
      <c r="R3" s="5"/>
    </row>
    <row r="4" spans="1:18" s="10" customFormat="1" ht="15" customHeight="1">
      <c r="B4" s="11"/>
      <c r="C4" s="11" t="s">
        <v>33</v>
      </c>
      <c r="D4" s="11" t="s">
        <v>2</v>
      </c>
      <c r="E4" s="11" t="s">
        <v>3</v>
      </c>
      <c r="F4" s="11" t="s">
        <v>4</v>
      </c>
      <c r="G4" s="11" t="s">
        <v>5</v>
      </c>
      <c r="H4" s="11" t="s">
        <v>6</v>
      </c>
      <c r="I4" s="11" t="s">
        <v>7</v>
      </c>
      <c r="J4" s="11" t="s">
        <v>8</v>
      </c>
      <c r="K4" s="11"/>
      <c r="L4" s="11" t="s">
        <v>37</v>
      </c>
      <c r="M4" s="11"/>
      <c r="N4" s="58"/>
      <c r="O4" s="12"/>
      <c r="P4" s="9"/>
      <c r="Q4" s="9"/>
      <c r="R4" s="9"/>
    </row>
    <row r="5" spans="1:18" ht="15" customHeight="1">
      <c r="A5" s="13">
        <v>1</v>
      </c>
      <c r="B5" s="34" t="s">
        <v>9</v>
      </c>
      <c r="C5" s="25">
        <v>9290.2374821500016</v>
      </c>
      <c r="D5" s="19">
        <f>+C5+D11</f>
        <v>9418.6374821500012</v>
      </c>
      <c r="E5" s="19">
        <f>D5+E11</f>
        <v>9600.6374821500012</v>
      </c>
      <c r="F5" s="19">
        <f>E5+F11</f>
        <v>9778.6374821500012</v>
      </c>
      <c r="G5" s="19">
        <f>F5+G11</f>
        <v>9964.6374821500012</v>
      </c>
      <c r="H5" s="19">
        <f>G5+H11</f>
        <v>10175.637482150001</v>
      </c>
      <c r="I5" s="29">
        <f>H5+I11</f>
        <v>10370.637482150001</v>
      </c>
      <c r="J5" s="30"/>
      <c r="K5" s="34"/>
      <c r="L5" s="68"/>
      <c r="M5" s="72"/>
      <c r="N5" s="52"/>
      <c r="P5" s="2"/>
      <c r="Q5" s="2"/>
      <c r="R5" s="2"/>
    </row>
    <row r="6" spans="1:18" ht="15" customHeight="1">
      <c r="A6" s="13">
        <f>+A5+1</f>
        <v>2</v>
      </c>
      <c r="B6" s="34" t="s">
        <v>10</v>
      </c>
      <c r="C6" s="26">
        <v>1813.941917461701</v>
      </c>
      <c r="D6" s="33">
        <f t="shared" ref="D6:I6" si="0">+C6+D22</f>
        <v>1958.8549078430242</v>
      </c>
      <c r="E6" s="33">
        <f t="shared" si="0"/>
        <v>2106.5681083714503</v>
      </c>
      <c r="F6" s="33">
        <f t="shared" si="0"/>
        <v>2257.0199759668235</v>
      </c>
      <c r="G6" s="33">
        <f t="shared" si="0"/>
        <v>2410.3335967894554</v>
      </c>
      <c r="H6" s="33">
        <f t="shared" si="0"/>
        <v>2566.8936150903223</v>
      </c>
      <c r="I6" s="60">
        <f t="shared" si="0"/>
        <v>2726.4538585487994</v>
      </c>
      <c r="J6" s="30"/>
      <c r="K6" s="34"/>
      <c r="L6" s="69"/>
      <c r="M6" s="72"/>
      <c r="P6" s="2"/>
      <c r="Q6" s="2"/>
      <c r="R6" s="2"/>
    </row>
    <row r="7" spans="1:18" ht="15" customHeight="1">
      <c r="A7" s="13" t="s">
        <v>43</v>
      </c>
      <c r="B7" s="34" t="s">
        <v>44</v>
      </c>
      <c r="C7" s="26">
        <f t="shared" ref="C7" si="1">+C5-C6</f>
        <v>7476.2955646883001</v>
      </c>
      <c r="D7" s="33">
        <f t="shared" ref="D7:I7" si="2">+D5-D6</f>
        <v>7459.782574306977</v>
      </c>
      <c r="E7" s="33">
        <f t="shared" si="2"/>
        <v>7494.0693737785514</v>
      </c>
      <c r="F7" s="33">
        <f t="shared" si="2"/>
        <v>7521.6175061831782</v>
      </c>
      <c r="G7" s="33">
        <f t="shared" si="2"/>
        <v>7554.3038853605458</v>
      </c>
      <c r="H7" s="33">
        <f t="shared" si="2"/>
        <v>7608.7438670596785</v>
      </c>
      <c r="I7" s="60">
        <f t="shared" si="2"/>
        <v>7644.1836236012023</v>
      </c>
      <c r="J7" s="30"/>
      <c r="K7" s="34"/>
      <c r="L7" s="69"/>
      <c r="M7" s="72"/>
      <c r="P7" s="2"/>
      <c r="Q7" s="2"/>
      <c r="R7" s="2"/>
    </row>
    <row r="8" spans="1:18" ht="15" customHeight="1">
      <c r="A8" s="13" t="s">
        <v>45</v>
      </c>
      <c r="B8" s="34" t="s">
        <v>42</v>
      </c>
      <c r="C8" s="24">
        <v>31.4</v>
      </c>
      <c r="D8" s="15">
        <v>31.4</v>
      </c>
      <c r="E8" s="15">
        <v>31.4</v>
      </c>
      <c r="F8" s="15">
        <v>31.4</v>
      </c>
      <c r="G8" s="15">
        <v>31.4</v>
      </c>
      <c r="H8" s="15">
        <v>31.4</v>
      </c>
      <c r="I8" s="16">
        <v>31.4</v>
      </c>
      <c r="J8" s="30"/>
      <c r="K8" s="34"/>
      <c r="L8" s="69"/>
      <c r="M8" s="72"/>
      <c r="N8" s="51" t="s">
        <v>54</v>
      </c>
      <c r="P8" s="2"/>
      <c r="Q8" s="2"/>
      <c r="R8" s="2"/>
    </row>
    <row r="9" spans="1:18" ht="15" customHeight="1">
      <c r="A9" s="13" t="s">
        <v>46</v>
      </c>
      <c r="B9" s="34" t="s">
        <v>11</v>
      </c>
      <c r="C9" s="24">
        <f t="shared" ref="C9:I9" si="3">C7+C8</f>
        <v>7507.6955646882998</v>
      </c>
      <c r="D9" s="15">
        <f t="shared" si="3"/>
        <v>7491.1825743069767</v>
      </c>
      <c r="E9" s="15">
        <f t="shared" si="3"/>
        <v>7525.469373778551</v>
      </c>
      <c r="F9" s="15">
        <f t="shared" si="3"/>
        <v>7553.0175061831778</v>
      </c>
      <c r="G9" s="15">
        <f t="shared" si="3"/>
        <v>7585.7038853605454</v>
      </c>
      <c r="H9" s="15">
        <f t="shared" si="3"/>
        <v>7640.1438670596781</v>
      </c>
      <c r="I9" s="16">
        <f t="shared" si="3"/>
        <v>7675.5836236012019</v>
      </c>
      <c r="J9" s="30"/>
      <c r="K9" s="34"/>
      <c r="L9" s="69"/>
      <c r="M9" s="72"/>
      <c r="P9" s="2"/>
      <c r="Q9" s="2"/>
      <c r="R9" s="2"/>
    </row>
    <row r="10" spans="1:18" ht="15" customHeight="1">
      <c r="A10" s="13">
        <v>4</v>
      </c>
      <c r="B10" s="34" t="s">
        <v>12</v>
      </c>
      <c r="C10" s="31"/>
      <c r="D10" s="31">
        <v>1.538577003902732E-2</v>
      </c>
      <c r="E10" s="31">
        <v>1.538577003902732E-2</v>
      </c>
      <c r="F10" s="31">
        <v>1.538577003902732E-2</v>
      </c>
      <c r="G10" s="31">
        <v>1.538577003902732E-2</v>
      </c>
      <c r="H10" s="31">
        <v>1.538577003902732E-2</v>
      </c>
      <c r="I10" s="31">
        <v>1.538577003902732E-2</v>
      </c>
      <c r="J10" s="30"/>
      <c r="K10" s="34"/>
      <c r="L10" s="69"/>
      <c r="M10" s="72"/>
      <c r="N10" s="57" t="s">
        <v>53</v>
      </c>
      <c r="P10" s="2"/>
      <c r="Q10" s="2"/>
      <c r="R10" s="2"/>
    </row>
    <row r="11" spans="1:18" ht="45">
      <c r="A11" s="13">
        <f>+A10+1</f>
        <v>5</v>
      </c>
      <c r="B11" s="34" t="s">
        <v>61</v>
      </c>
      <c r="C11" s="32"/>
      <c r="D11" s="32">
        <f>107*1.2</f>
        <v>128.4</v>
      </c>
      <c r="E11" s="32">
        <f>182</f>
        <v>182</v>
      </c>
      <c r="F11" s="32">
        <f>178</f>
        <v>178</v>
      </c>
      <c r="G11" s="32">
        <f>186</f>
        <v>186</v>
      </c>
      <c r="H11" s="32">
        <f>211</f>
        <v>211</v>
      </c>
      <c r="I11" s="32">
        <f>195</f>
        <v>195</v>
      </c>
      <c r="J11" s="32"/>
      <c r="K11" s="34"/>
      <c r="L11" s="69"/>
      <c r="M11" s="72"/>
      <c r="N11" s="53" t="s">
        <v>57</v>
      </c>
      <c r="P11" s="8"/>
      <c r="Q11" s="8"/>
      <c r="R11" s="8"/>
    </row>
    <row r="12" spans="1:18" ht="15" customHeight="1">
      <c r="A12" s="13">
        <f>+A11+1</f>
        <v>6</v>
      </c>
      <c r="B12" s="40" t="s">
        <v>47</v>
      </c>
      <c r="C12" s="32"/>
      <c r="D12" s="43" t="s">
        <v>34</v>
      </c>
      <c r="E12" s="31">
        <v>1.7999999999999999E-2</v>
      </c>
      <c r="F12" s="31">
        <f>+E12</f>
        <v>1.7999999999999999E-2</v>
      </c>
      <c r="G12" s="31">
        <f>+F12</f>
        <v>1.7999999999999999E-2</v>
      </c>
      <c r="H12" s="31">
        <f>+G12</f>
        <v>1.7999999999999999E-2</v>
      </c>
      <c r="I12" s="31">
        <f>+H12</f>
        <v>1.7999999999999999E-2</v>
      </c>
      <c r="J12" s="30"/>
      <c r="K12" s="34"/>
      <c r="L12" s="69"/>
      <c r="M12" s="72"/>
      <c r="N12" s="51" t="s">
        <v>49</v>
      </c>
      <c r="O12" s="3"/>
      <c r="P12" s="23"/>
      <c r="Q12" s="23"/>
      <c r="R12" s="23"/>
    </row>
    <row r="13" spans="1:18" ht="15" customHeight="1">
      <c r="A13" s="13">
        <f>+A12+1</f>
        <v>7</v>
      </c>
      <c r="B13" s="40" t="s">
        <v>48</v>
      </c>
      <c r="C13" s="31"/>
      <c r="D13" s="43" t="s">
        <v>34</v>
      </c>
      <c r="E13" s="31">
        <v>3.0000000000000001E-3</v>
      </c>
      <c r="F13" s="31">
        <v>3.0000000000000001E-3</v>
      </c>
      <c r="G13" s="31">
        <v>3.0000000000000001E-3</v>
      </c>
      <c r="H13" s="31">
        <v>3.0000000000000001E-3</v>
      </c>
      <c r="I13" s="31">
        <v>3.0000000000000001E-3</v>
      </c>
      <c r="J13" s="30"/>
      <c r="K13" s="34"/>
      <c r="L13" s="69"/>
      <c r="M13" s="72"/>
      <c r="N13" s="51" t="s">
        <v>50</v>
      </c>
      <c r="O13" s="17"/>
      <c r="P13" s="2"/>
      <c r="Q13" s="2"/>
      <c r="R13" s="2"/>
    </row>
    <row r="14" spans="1:18" ht="30">
      <c r="A14" s="13">
        <f>+A13+1</f>
        <v>8</v>
      </c>
      <c r="B14" s="40" t="s">
        <v>35</v>
      </c>
      <c r="C14" s="31"/>
      <c r="D14" s="31">
        <v>2.1000000000000001E-2</v>
      </c>
      <c r="E14" s="31">
        <v>2.3E-2</v>
      </c>
      <c r="F14" s="31">
        <f>+E14</f>
        <v>2.3E-2</v>
      </c>
      <c r="G14" s="31">
        <f>+F14</f>
        <v>2.3E-2</v>
      </c>
      <c r="H14" s="31">
        <f>+G14</f>
        <v>2.3E-2</v>
      </c>
      <c r="I14" s="31">
        <f>+H14</f>
        <v>2.3E-2</v>
      </c>
      <c r="J14" s="30"/>
      <c r="K14" s="34"/>
      <c r="L14" s="69"/>
      <c r="M14" s="72"/>
      <c r="N14" s="57" t="s">
        <v>40</v>
      </c>
      <c r="O14" s="3"/>
      <c r="P14" s="2"/>
      <c r="Q14" s="2"/>
      <c r="R14" s="2"/>
    </row>
    <row r="15" spans="1:18" ht="15" customHeight="1">
      <c r="A15" s="13"/>
      <c r="C15" s="30"/>
      <c r="D15" s="45"/>
      <c r="E15" s="45"/>
      <c r="F15" s="45"/>
      <c r="G15" s="45"/>
      <c r="H15" s="45"/>
      <c r="I15" s="45"/>
      <c r="J15" s="45"/>
      <c r="K15" s="34"/>
      <c r="L15" s="69"/>
      <c r="M15" s="72"/>
      <c r="P15" s="2"/>
      <c r="Q15" s="2"/>
      <c r="R15" s="2"/>
    </row>
    <row r="16" spans="1:18" ht="15" customHeight="1">
      <c r="A16" s="13"/>
      <c r="B16" s="18" t="s">
        <v>13</v>
      </c>
      <c r="C16" s="32"/>
      <c r="D16" s="32"/>
      <c r="E16" s="32"/>
      <c r="F16" s="32"/>
      <c r="G16" s="32"/>
      <c r="H16" s="32"/>
      <c r="I16" s="32"/>
      <c r="J16" s="30"/>
      <c r="K16" s="34"/>
      <c r="L16" s="69"/>
      <c r="M16" s="72"/>
      <c r="P16" s="2"/>
      <c r="Q16" s="2"/>
      <c r="R16" s="2"/>
    </row>
    <row r="17" spans="1:18" ht="15" customHeight="1">
      <c r="A17" s="13">
        <f>+A14+1</f>
        <v>9</v>
      </c>
      <c r="B17" s="40" t="s">
        <v>14</v>
      </c>
      <c r="C17" s="25">
        <v>350.57951246815514</v>
      </c>
      <c r="D17" s="19">
        <f t="shared" ref="D17:I17" si="4">+C17*(D33/C33)</f>
        <v>350.57951246815514</v>
      </c>
      <c r="E17" s="19">
        <f t="shared" si="4"/>
        <v>350.57951246815514</v>
      </c>
      <c r="F17" s="19">
        <f t="shared" si="4"/>
        <v>350.57951246815514</v>
      </c>
      <c r="G17" s="19">
        <f t="shared" si="4"/>
        <v>350.57951246815514</v>
      </c>
      <c r="H17" s="19">
        <f t="shared" si="4"/>
        <v>350.57951246815514</v>
      </c>
      <c r="I17" s="19">
        <f t="shared" si="4"/>
        <v>350.57951246815514</v>
      </c>
      <c r="J17" s="46">
        <f>SUM(E17:I17)</f>
        <v>1752.8975623407757</v>
      </c>
      <c r="K17" s="47"/>
      <c r="L17" s="69">
        <v>-26.563976120762618</v>
      </c>
      <c r="M17" s="72"/>
      <c r="N17" s="51" t="s">
        <v>62</v>
      </c>
      <c r="O17" s="3"/>
      <c r="P17" s="2"/>
      <c r="Q17" s="2"/>
      <c r="R17" s="2"/>
    </row>
    <row r="18" spans="1:18" ht="15.75">
      <c r="A18" s="13">
        <f>+A17+1</f>
        <v>10</v>
      </c>
      <c r="B18" s="40" t="s">
        <v>15</v>
      </c>
      <c r="C18" s="24">
        <v>334.94285551458927</v>
      </c>
      <c r="D18" s="15">
        <f>(C18*(1+(D14)))</f>
        <v>341.97665548039561</v>
      </c>
      <c r="E18" s="15">
        <f>(D18*(1+(E14-E13)))</f>
        <v>348.81618859000355</v>
      </c>
      <c r="F18" s="15">
        <f>(E18*(1+(F14-F13)))</f>
        <v>355.79251236180363</v>
      </c>
      <c r="G18" s="15">
        <f>(F18*(1+(G14-G13)))</f>
        <v>362.90836260903973</v>
      </c>
      <c r="H18" s="15">
        <f>(G18*(1+(H14-H13)))</f>
        <v>370.16652986122051</v>
      </c>
      <c r="I18" s="15">
        <f>(H18*(1+(I14-I13)))</f>
        <v>377.56986045844491</v>
      </c>
      <c r="J18" s="48">
        <f>SUM(E18:I18)</f>
        <v>1815.2534538805126</v>
      </c>
      <c r="K18" s="47"/>
      <c r="L18" s="69">
        <v>63.353892494872298</v>
      </c>
      <c r="M18" s="72"/>
      <c r="N18" s="51" t="s">
        <v>39</v>
      </c>
      <c r="O18" s="3"/>
      <c r="P18" s="2"/>
      <c r="Q18" s="2"/>
      <c r="R18" s="2"/>
    </row>
    <row r="19" spans="1:18" ht="15" customHeight="1">
      <c r="A19" s="13">
        <f>+A18+1</f>
        <v>11</v>
      </c>
      <c r="B19" s="10" t="s">
        <v>16</v>
      </c>
      <c r="C19" s="24">
        <f t="shared" ref="C19" si="5">+C17+C18</f>
        <v>685.52236798274441</v>
      </c>
      <c r="D19" s="15">
        <f t="shared" ref="D19:I19" si="6">+D17+D18</f>
        <v>692.55616794855075</v>
      </c>
      <c r="E19" s="15">
        <f t="shared" si="6"/>
        <v>699.39570105815869</v>
      </c>
      <c r="F19" s="15">
        <f t="shared" si="6"/>
        <v>706.37202482995872</v>
      </c>
      <c r="G19" s="15">
        <f t="shared" si="6"/>
        <v>713.48787507719487</v>
      </c>
      <c r="H19" s="15">
        <f t="shared" si="6"/>
        <v>720.74604232937565</v>
      </c>
      <c r="I19" s="15">
        <f t="shared" si="6"/>
        <v>728.14937292660011</v>
      </c>
      <c r="J19" s="16">
        <f>SUM(E19:I19)</f>
        <v>3568.151016221288</v>
      </c>
      <c r="K19" s="49"/>
      <c r="L19" s="69"/>
      <c r="M19" s="72"/>
      <c r="P19" s="2"/>
      <c r="Q19" s="2"/>
      <c r="R19" s="2"/>
    </row>
    <row r="20" spans="1:18" ht="15" customHeight="1">
      <c r="A20" s="13"/>
      <c r="C20" s="32"/>
      <c r="D20" s="32"/>
      <c r="E20" s="32"/>
      <c r="F20" s="32"/>
      <c r="G20" s="32"/>
      <c r="H20" s="32"/>
      <c r="I20" s="32"/>
      <c r="J20" s="30"/>
      <c r="K20" s="34"/>
      <c r="L20" s="69"/>
      <c r="M20" s="72"/>
      <c r="P20" s="2"/>
      <c r="Q20" s="2"/>
      <c r="R20" s="2"/>
    </row>
    <row r="21" spans="1:18" ht="15" customHeight="1">
      <c r="A21" s="13"/>
      <c r="B21" s="18" t="s">
        <v>18</v>
      </c>
      <c r="C21" s="32"/>
      <c r="D21" s="32"/>
      <c r="E21" s="32"/>
      <c r="F21" s="32"/>
      <c r="G21" s="32"/>
      <c r="H21" s="32"/>
      <c r="I21" s="32"/>
      <c r="J21" s="32"/>
      <c r="K21" s="34"/>
      <c r="L21" s="69"/>
      <c r="M21" s="72"/>
      <c r="P21" s="2"/>
      <c r="Q21" s="2"/>
      <c r="R21" s="2"/>
    </row>
    <row r="22" spans="1:18" ht="15" customHeight="1">
      <c r="A22" s="13">
        <f>+A19+1</f>
        <v>12</v>
      </c>
      <c r="B22" s="40" t="s">
        <v>19</v>
      </c>
      <c r="C22" s="25">
        <v>143.26693990163335</v>
      </c>
      <c r="D22" s="19">
        <f t="shared" ref="D22:I22" si="7">D10*D5</f>
        <v>144.9129903813232</v>
      </c>
      <c r="E22" s="19">
        <f t="shared" si="7"/>
        <v>147.71320052842617</v>
      </c>
      <c r="F22" s="19">
        <f t="shared" si="7"/>
        <v>150.45186759537305</v>
      </c>
      <c r="G22" s="19">
        <f t="shared" si="7"/>
        <v>153.31362082263212</v>
      </c>
      <c r="H22" s="19">
        <f t="shared" si="7"/>
        <v>156.56001830086689</v>
      </c>
      <c r="I22" s="19">
        <f t="shared" si="7"/>
        <v>159.5602434584772</v>
      </c>
      <c r="J22" s="29">
        <f>SUM(E22:I22)</f>
        <v>767.59895070577534</v>
      </c>
      <c r="K22" s="47"/>
      <c r="L22" s="69">
        <v>32.351464965757259</v>
      </c>
      <c r="M22" s="72"/>
      <c r="N22" s="51" t="s">
        <v>38</v>
      </c>
      <c r="O22" s="3"/>
      <c r="P22" s="2"/>
      <c r="Q22" s="2"/>
      <c r="R22" s="2"/>
    </row>
    <row r="23" spans="1:18" ht="15" customHeight="1">
      <c r="A23" s="13">
        <f>+A22+1</f>
        <v>13</v>
      </c>
      <c r="B23" s="40" t="s">
        <v>20</v>
      </c>
      <c r="C23" s="26">
        <v>199.4383135217941</v>
      </c>
      <c r="D23" s="33">
        <f t="shared" ref="D23:I23" si="8">+C23*(D9/C9)</f>
        <v>198.99965389255414</v>
      </c>
      <c r="E23" s="33">
        <f t="shared" si="8"/>
        <v>199.91046619224741</v>
      </c>
      <c r="F23" s="33">
        <f t="shared" si="8"/>
        <v>200.64226904974407</v>
      </c>
      <c r="G23" s="33">
        <f t="shared" si="8"/>
        <v>201.51056695581914</v>
      </c>
      <c r="H23" s="33">
        <f t="shared" si="8"/>
        <v>202.95673882635941</v>
      </c>
      <c r="I23" s="33">
        <f t="shared" si="8"/>
        <v>203.89817887482224</v>
      </c>
      <c r="J23" s="50">
        <f>SUM(E23:I23)</f>
        <v>1008.9182198989922</v>
      </c>
      <c r="K23" s="47"/>
      <c r="L23" s="69">
        <v>57.448544324674003</v>
      </c>
      <c r="M23" s="72"/>
      <c r="N23" s="51" t="s">
        <v>38</v>
      </c>
      <c r="P23" s="2"/>
      <c r="Q23" s="2"/>
      <c r="R23" s="2"/>
    </row>
    <row r="24" spans="1:18" ht="15" customHeight="1">
      <c r="A24" s="13">
        <f>+A23+1</f>
        <v>14</v>
      </c>
      <c r="B24" s="34" t="s">
        <v>21</v>
      </c>
      <c r="C24" s="26">
        <v>315.21197669093482</v>
      </c>
      <c r="D24" s="33">
        <f t="shared" ref="D24:I24" si="9">+C24*(D9/C9)</f>
        <v>314.51867575800179</v>
      </c>
      <c r="E24" s="33">
        <f t="shared" si="9"/>
        <v>315.95821332884753</v>
      </c>
      <c r="F24" s="33">
        <f t="shared" si="9"/>
        <v>317.11482672567308</v>
      </c>
      <c r="G24" s="33">
        <f t="shared" si="9"/>
        <v>318.48717035663054</v>
      </c>
      <c r="H24" s="33">
        <f t="shared" si="9"/>
        <v>320.77284298341004</v>
      </c>
      <c r="I24" s="33">
        <f t="shared" si="9"/>
        <v>322.26078766851964</v>
      </c>
      <c r="J24" s="50">
        <f>SUM(E24:I24)</f>
        <v>1594.5938410630808</v>
      </c>
      <c r="K24" s="47"/>
      <c r="L24" s="69">
        <v>92.27330068257811</v>
      </c>
      <c r="M24" s="72"/>
      <c r="N24" s="51" t="s">
        <v>38</v>
      </c>
      <c r="P24" s="2"/>
      <c r="Q24" s="2"/>
      <c r="R24" s="2"/>
    </row>
    <row r="25" spans="1:18" ht="30">
      <c r="A25" s="13">
        <f>+A24+1</f>
        <v>15</v>
      </c>
      <c r="B25" s="40" t="s">
        <v>22</v>
      </c>
      <c r="C25" s="24">
        <v>78.599999999999994</v>
      </c>
      <c r="D25" s="15">
        <f t="shared" ref="D25:I25" si="10">+C25/C24*D24</f>
        <v>78.427121247420217</v>
      </c>
      <c r="E25" s="15">
        <f t="shared" si="10"/>
        <v>78.78607858862371</v>
      </c>
      <c r="F25" s="15">
        <f t="shared" si="10"/>
        <v>79.074487087389684</v>
      </c>
      <c r="G25" s="15">
        <f t="shared" si="10"/>
        <v>79.41668921601952</v>
      </c>
      <c r="H25" s="15">
        <f t="shared" si="10"/>
        <v>79.986635416512456</v>
      </c>
      <c r="I25" s="15">
        <f t="shared" si="10"/>
        <v>80.357663362459718</v>
      </c>
      <c r="J25" s="48">
        <f>SUM(E25:I25)</f>
        <v>397.62155367100507</v>
      </c>
      <c r="K25" s="47"/>
      <c r="L25" s="69">
        <v>17.033683441277788</v>
      </c>
      <c r="M25" s="72"/>
      <c r="N25" s="51" t="s">
        <v>58</v>
      </c>
      <c r="P25" s="2"/>
      <c r="Q25" s="2"/>
      <c r="R25" s="2"/>
    </row>
    <row r="26" spans="1:18" ht="15" customHeight="1">
      <c r="A26" s="13">
        <f>+A25+1</f>
        <v>16</v>
      </c>
      <c r="B26" s="10" t="s">
        <v>23</v>
      </c>
      <c r="C26" s="24">
        <f t="shared" ref="C26" si="11">SUM(C22:C25)</f>
        <v>736.51723011436229</v>
      </c>
      <c r="D26" s="15">
        <f t="shared" ref="D26:I26" si="12">SUM(D22:D25)</f>
        <v>736.85844127929931</v>
      </c>
      <c r="E26" s="15">
        <f t="shared" si="12"/>
        <v>742.36795863814473</v>
      </c>
      <c r="F26" s="15">
        <f t="shared" si="12"/>
        <v>747.28345045817991</v>
      </c>
      <c r="G26" s="15">
        <f t="shared" si="12"/>
        <v>752.72804735110128</v>
      </c>
      <c r="H26" s="15">
        <f t="shared" si="12"/>
        <v>760.27623552714886</v>
      </c>
      <c r="I26" s="15">
        <f t="shared" si="12"/>
        <v>766.07687336427875</v>
      </c>
      <c r="J26" s="16">
        <f>SUM(E26:I26)</f>
        <v>3768.7325653388534</v>
      </c>
      <c r="K26" s="49"/>
      <c r="L26" s="69"/>
      <c r="M26" s="72"/>
      <c r="P26" s="2"/>
      <c r="Q26" s="2"/>
      <c r="R26" s="2"/>
    </row>
    <row r="27" spans="1:18" ht="15" customHeight="1">
      <c r="A27" s="13"/>
      <c r="B27" s="10"/>
      <c r="C27" s="15"/>
      <c r="D27" s="15"/>
      <c r="E27" s="15"/>
      <c r="F27" s="15"/>
      <c r="G27" s="15"/>
      <c r="H27" s="15"/>
      <c r="I27" s="15"/>
      <c r="J27" s="15"/>
      <c r="K27" s="49"/>
      <c r="L27" s="69"/>
      <c r="M27" s="72"/>
      <c r="P27" s="2"/>
      <c r="Q27" s="2"/>
      <c r="R27" s="2"/>
    </row>
    <row r="28" spans="1:18" ht="15" customHeight="1">
      <c r="A28" s="13">
        <f>+A26+1</f>
        <v>17</v>
      </c>
      <c r="B28" s="10" t="s">
        <v>24</v>
      </c>
      <c r="C28" s="25">
        <f t="shared" ref="C28" si="13">+C26+C19</f>
        <v>1422.0395980971066</v>
      </c>
      <c r="D28" s="19">
        <f t="shared" ref="D28:I28" si="14">+D26+D19</f>
        <v>1429.4146092278502</v>
      </c>
      <c r="E28" s="19">
        <f t="shared" si="14"/>
        <v>1441.7636596963034</v>
      </c>
      <c r="F28" s="19">
        <f t="shared" si="14"/>
        <v>1453.6554752881386</v>
      </c>
      <c r="G28" s="19">
        <f t="shared" si="14"/>
        <v>1466.2159224282962</v>
      </c>
      <c r="H28" s="19">
        <f t="shared" si="14"/>
        <v>1481.0222778565244</v>
      </c>
      <c r="I28" s="19">
        <f t="shared" si="14"/>
        <v>1494.2262462908789</v>
      </c>
      <c r="J28" s="29">
        <f>SUM(E28:I28)</f>
        <v>7336.8835815601415</v>
      </c>
      <c r="K28" s="49"/>
      <c r="L28" s="69"/>
      <c r="M28" s="72"/>
      <c r="N28" s="51" t="s">
        <v>17</v>
      </c>
      <c r="P28" s="2"/>
      <c r="Q28" s="2"/>
      <c r="R28" s="2"/>
    </row>
    <row r="29" spans="1:18" s="22" customFormat="1" ht="15" customHeight="1">
      <c r="A29" s="20">
        <f>+A28+1</f>
        <v>18</v>
      </c>
      <c r="B29" s="28" t="s">
        <v>25</v>
      </c>
      <c r="C29" s="24">
        <v>85.707170470617044</v>
      </c>
      <c r="D29" s="15">
        <f>$C$29-(51+58)/2+26.5</f>
        <v>57.707170470617044</v>
      </c>
      <c r="E29" s="15">
        <f>D29</f>
        <v>57.707170470617044</v>
      </c>
      <c r="F29" s="15">
        <f>E29</f>
        <v>57.707170470617044</v>
      </c>
      <c r="G29" s="15">
        <f>F29</f>
        <v>57.707170470617044</v>
      </c>
      <c r="H29" s="15">
        <f>G29</f>
        <v>57.707170470617044</v>
      </c>
      <c r="I29" s="15">
        <f>H29</f>
        <v>57.707170470617044</v>
      </c>
      <c r="J29" s="16">
        <f>SUM(E29:I29)</f>
        <v>288.5358523530852</v>
      </c>
      <c r="K29" s="49"/>
      <c r="L29" s="70">
        <v>-139.9641476469148</v>
      </c>
      <c r="M29" s="72"/>
      <c r="N29" s="55" t="s">
        <v>63</v>
      </c>
      <c r="O29" s="14"/>
      <c r="P29" s="27"/>
      <c r="Q29" s="27"/>
      <c r="R29" s="27"/>
    </row>
    <row r="30" spans="1:18" ht="15" customHeight="1">
      <c r="A30" s="13">
        <f>+A29+1</f>
        <v>19</v>
      </c>
      <c r="B30" s="10" t="s">
        <v>26</v>
      </c>
      <c r="C30" s="24">
        <f t="shared" ref="C30" si="15">+C28-C29</f>
        <v>1336.3324276264896</v>
      </c>
      <c r="D30" s="15">
        <f t="shared" ref="D30:I30" si="16">+D28-D29</f>
        <v>1371.7074387572331</v>
      </c>
      <c r="E30" s="15">
        <f t="shared" si="16"/>
        <v>1384.0564892256864</v>
      </c>
      <c r="F30" s="15">
        <f t="shared" si="16"/>
        <v>1395.9483048175216</v>
      </c>
      <c r="G30" s="15">
        <f t="shared" si="16"/>
        <v>1408.5087519576791</v>
      </c>
      <c r="H30" s="15">
        <f t="shared" si="16"/>
        <v>1423.3151073859074</v>
      </c>
      <c r="I30" s="15">
        <f t="shared" si="16"/>
        <v>1436.5190758202618</v>
      </c>
      <c r="J30" s="16">
        <f>SUM(E30:I30)</f>
        <v>7048.3477292070556</v>
      </c>
      <c r="K30" s="49"/>
      <c r="L30" s="70">
        <f>+L17+L18+L22+L23+L24+L25-L29</f>
        <v>375.86105743531164</v>
      </c>
      <c r="M30" s="72"/>
      <c r="N30" s="54" t="s">
        <v>41</v>
      </c>
      <c r="P30" s="2"/>
      <c r="Q30" s="2"/>
      <c r="R30" s="2"/>
    </row>
    <row r="31" spans="1:18" ht="15" customHeight="1">
      <c r="A31" s="13"/>
      <c r="C31" s="32"/>
      <c r="D31" s="32"/>
      <c r="E31" s="32"/>
      <c r="F31" s="32"/>
      <c r="G31" s="32"/>
      <c r="H31" s="32"/>
      <c r="I31" s="32"/>
      <c r="J31" s="30"/>
      <c r="K31" s="34"/>
      <c r="L31" s="69"/>
      <c r="M31" s="72"/>
      <c r="P31" s="2"/>
      <c r="Q31" s="2"/>
      <c r="R31" s="2"/>
    </row>
    <row r="32" spans="1:18" ht="15" customHeight="1">
      <c r="A32" s="13">
        <f>+A30+1</f>
        <v>20</v>
      </c>
      <c r="B32" s="40" t="s">
        <v>27</v>
      </c>
      <c r="C32" s="35">
        <v>41.09</v>
      </c>
      <c r="D32" s="36">
        <v>41.09</v>
      </c>
      <c r="E32" s="36">
        <f>+D32*(1+(E12-E13))</f>
        <v>41.70635</v>
      </c>
      <c r="F32" s="36">
        <f>+E32*(1+(F12-F13))</f>
        <v>42.331945249999997</v>
      </c>
      <c r="G32" s="36">
        <f>+F32*(1+(G12-G13))</f>
        <v>42.966924428749991</v>
      </c>
      <c r="H32" s="36">
        <f>+G32*(1+(H12-H13))</f>
        <v>43.611428295181234</v>
      </c>
      <c r="I32" s="36">
        <f>+H32*(1+(I12-I13))</f>
        <v>44.26559971960895</v>
      </c>
      <c r="J32" s="46"/>
      <c r="K32" s="47"/>
      <c r="L32" s="69"/>
      <c r="M32" s="72"/>
      <c r="N32" s="51" t="s">
        <v>51</v>
      </c>
      <c r="P32" s="2"/>
      <c r="Q32" s="2"/>
      <c r="R32" s="2"/>
    </row>
    <row r="33" spans="1:18" s="22" customFormat="1" ht="15" customHeight="1">
      <c r="A33" s="20">
        <f>+A32+1</f>
        <v>21</v>
      </c>
      <c r="B33" s="34" t="s">
        <v>28</v>
      </c>
      <c r="C33" s="24">
        <v>33</v>
      </c>
      <c r="D33" s="21">
        <f t="shared" ref="D33:I33" si="17">+C33</f>
        <v>33</v>
      </c>
      <c r="E33" s="21">
        <f t="shared" si="17"/>
        <v>33</v>
      </c>
      <c r="F33" s="21">
        <f t="shared" si="17"/>
        <v>33</v>
      </c>
      <c r="G33" s="21">
        <f t="shared" si="17"/>
        <v>33</v>
      </c>
      <c r="H33" s="21">
        <f t="shared" si="17"/>
        <v>33</v>
      </c>
      <c r="I33" s="21">
        <f t="shared" si="17"/>
        <v>33</v>
      </c>
      <c r="J33" s="50"/>
      <c r="K33" s="47"/>
      <c r="L33" s="69"/>
      <c r="M33" s="72"/>
      <c r="N33" s="55" t="s">
        <v>60</v>
      </c>
      <c r="O33" s="14"/>
      <c r="P33" s="27"/>
      <c r="Q33" s="27"/>
      <c r="R33" s="27"/>
    </row>
    <row r="34" spans="1:18" ht="15" customHeight="1">
      <c r="A34" s="13">
        <f>+A33+1</f>
        <v>22</v>
      </c>
      <c r="B34" s="40" t="s">
        <v>29</v>
      </c>
      <c r="C34" s="61">
        <f t="shared" ref="C34" si="18">+C32*C33</f>
        <v>1355.97</v>
      </c>
      <c r="D34" s="62">
        <f t="shared" ref="D34:I34" si="19">+D32*D33</f>
        <v>1355.97</v>
      </c>
      <c r="E34" s="62">
        <f t="shared" si="19"/>
        <v>1376.3095499999999</v>
      </c>
      <c r="F34" s="62">
        <f t="shared" si="19"/>
        <v>1396.9541932499999</v>
      </c>
      <c r="G34" s="62">
        <f t="shared" si="19"/>
        <v>1417.9085061487497</v>
      </c>
      <c r="H34" s="62">
        <f t="shared" si="19"/>
        <v>1439.1771337409807</v>
      </c>
      <c r="I34" s="62">
        <f t="shared" si="19"/>
        <v>1460.7647907470953</v>
      </c>
      <c r="J34" s="63">
        <f>SUM(E34:I34)</f>
        <v>7091.1141738868255</v>
      </c>
      <c r="K34" s="49"/>
      <c r="L34" s="69">
        <v>-0.62059055119152617</v>
      </c>
      <c r="M34" s="72"/>
      <c r="N34" s="51" t="s">
        <v>55</v>
      </c>
      <c r="P34" s="2"/>
      <c r="Q34" s="2"/>
      <c r="R34" s="2"/>
    </row>
    <row r="35" spans="1:18" ht="15" customHeight="1">
      <c r="A35" s="13">
        <f>+A34+1</f>
        <v>23</v>
      </c>
      <c r="B35" s="40" t="s">
        <v>52</v>
      </c>
      <c r="C35" s="24"/>
      <c r="D35" s="41">
        <f t="shared" ref="D35:J35" si="20">+D34-D30</f>
        <v>-15.737438757233122</v>
      </c>
      <c r="E35" s="41">
        <f t="shared" si="20"/>
        <v>-7.7469392256864467</v>
      </c>
      <c r="F35" s="41">
        <f t="shared" si="20"/>
        <v>1.0058884324782866</v>
      </c>
      <c r="G35" s="41">
        <f t="shared" si="20"/>
        <v>9.3997541910705422</v>
      </c>
      <c r="H35" s="41">
        <f t="shared" si="20"/>
        <v>15.86202635507334</v>
      </c>
      <c r="I35" s="41">
        <f t="shared" si="20"/>
        <v>24.245714926833443</v>
      </c>
      <c r="J35" s="42">
        <f t="shared" si="20"/>
        <v>42.766444679769847</v>
      </c>
      <c r="K35" s="37"/>
      <c r="L35" s="71">
        <v>-376.48164798650305</v>
      </c>
      <c r="M35" s="72"/>
      <c r="N35" s="59"/>
      <c r="P35" s="2"/>
      <c r="Q35" s="2"/>
      <c r="R35" s="2"/>
    </row>
    <row r="36" spans="1:18" ht="15" customHeight="1">
      <c r="A36" s="13"/>
      <c r="C36" s="30"/>
      <c r="D36" s="30"/>
      <c r="E36" s="45"/>
      <c r="F36" s="45"/>
      <c r="G36" s="45"/>
      <c r="H36" s="45"/>
      <c r="I36" s="45"/>
      <c r="J36" s="45"/>
      <c r="K36" s="34"/>
      <c r="L36" s="44"/>
      <c r="M36" s="44"/>
      <c r="P36" s="2"/>
      <c r="Q36" s="2"/>
      <c r="R36" s="2"/>
    </row>
    <row r="37" spans="1:18" ht="15" customHeight="1">
      <c r="A37" s="13">
        <f>+A35+1</f>
        <v>24</v>
      </c>
      <c r="B37" s="40" t="s">
        <v>30</v>
      </c>
      <c r="C37" s="30"/>
      <c r="D37" s="30"/>
      <c r="E37" s="38">
        <f>+E30/E33</f>
        <v>41.941105734111709</v>
      </c>
      <c r="F37" s="38">
        <f>+F30/F33</f>
        <v>42.301463782349138</v>
      </c>
      <c r="G37" s="38">
        <f>+G30/G33</f>
        <v>42.682083392656942</v>
      </c>
      <c r="H37" s="38">
        <f>+H30/H33</f>
        <v>43.130760829875982</v>
      </c>
      <c r="I37" s="38">
        <f>+I30/I33</f>
        <v>43.530881085462482</v>
      </c>
      <c r="J37" s="30"/>
      <c r="K37" s="34"/>
      <c r="L37" s="44"/>
      <c r="M37" s="44"/>
      <c r="P37" s="2"/>
      <c r="Q37" s="2"/>
      <c r="R37" s="2"/>
    </row>
    <row r="38" spans="1:18" ht="15" customHeight="1">
      <c r="A38" s="13">
        <f>+A37+1</f>
        <v>25</v>
      </c>
      <c r="B38" s="40" t="s">
        <v>31</v>
      </c>
      <c r="C38" s="30"/>
      <c r="D38" s="30"/>
      <c r="E38" s="38">
        <f>+E32-E37</f>
        <v>-0.23475573411170814</v>
      </c>
      <c r="F38" s="38">
        <f>+F32-F37</f>
        <v>3.0481467650858463E-2</v>
      </c>
      <c r="G38" s="38">
        <f>+G32-G37</f>
        <v>0.28484103609304867</v>
      </c>
      <c r="H38" s="38">
        <f>+H32-H37</f>
        <v>0.48066746530525251</v>
      </c>
      <c r="I38" s="38">
        <f>+I32-I37</f>
        <v>0.73471863414646776</v>
      </c>
      <c r="J38" s="30"/>
      <c r="K38" s="34"/>
      <c r="L38" s="44"/>
      <c r="M38" s="44"/>
      <c r="P38" s="2"/>
      <c r="Q38" s="2"/>
      <c r="R38" s="2"/>
    </row>
    <row r="39" spans="1:18" ht="15" customHeight="1">
      <c r="A39" s="13">
        <f>+A38+1</f>
        <v>26</v>
      </c>
      <c r="B39" s="40" t="s">
        <v>52</v>
      </c>
      <c r="C39" s="30"/>
      <c r="D39" s="30"/>
      <c r="E39" s="32">
        <f>+E38*E33</f>
        <v>-7.7469392256863685</v>
      </c>
      <c r="F39" s="32">
        <f>+F38*F33</f>
        <v>1.0058884324783293</v>
      </c>
      <c r="G39" s="32">
        <f>+G38*G33</f>
        <v>9.3997541910706062</v>
      </c>
      <c r="H39" s="32">
        <f>+H38*H33</f>
        <v>15.862026355073333</v>
      </c>
      <c r="I39" s="32">
        <f>+I38*I33</f>
        <v>24.245714926833436</v>
      </c>
      <c r="J39" s="30"/>
      <c r="K39" s="34"/>
      <c r="L39" s="44"/>
      <c r="M39" s="44"/>
      <c r="P39" s="2"/>
      <c r="Q39" s="2"/>
      <c r="R39" s="2"/>
    </row>
    <row r="40" spans="1:18" ht="15" customHeight="1">
      <c r="A40" s="13">
        <f>+A39+1</f>
        <v>27</v>
      </c>
      <c r="B40" s="40" t="s">
        <v>32</v>
      </c>
      <c r="C40" s="30"/>
      <c r="D40" s="30"/>
      <c r="E40" s="31">
        <f>+E38/E37</f>
        <v>-5.5972709827908917E-3</v>
      </c>
      <c r="F40" s="31">
        <f>+F38/F37</f>
        <v>7.2057713670838194E-4</v>
      </c>
      <c r="G40" s="31">
        <f>+G38/G37</f>
        <v>6.6735504326870072E-3</v>
      </c>
      <c r="H40" s="31">
        <f>+H38/H37</f>
        <v>1.1144423517154882E-2</v>
      </c>
      <c r="I40" s="31">
        <f>+I38/I37</f>
        <v>1.6878101610303346E-2</v>
      </c>
      <c r="J40" s="30"/>
      <c r="K40" s="34"/>
      <c r="L40" s="44"/>
      <c r="M40" s="44"/>
      <c r="P40" s="2"/>
      <c r="Q40" s="2"/>
      <c r="R40" s="2"/>
    </row>
    <row r="41" spans="1:18">
      <c r="P41" s="2"/>
      <c r="Q41" s="2"/>
      <c r="R41" s="2"/>
    </row>
    <row r="44" spans="1:18">
      <c r="C44" s="64"/>
    </row>
    <row r="45" spans="1:18">
      <c r="C45" s="65"/>
    </row>
    <row r="46" spans="1:18">
      <c r="C46" s="66"/>
    </row>
    <row r="47" spans="1:18">
      <c r="C47" s="66"/>
    </row>
    <row r="48" spans="1:18">
      <c r="C48" s="67"/>
    </row>
    <row r="50" spans="3:3">
      <c r="C50" s="67"/>
    </row>
  </sheetData>
  <pageMargins left="0.70866141732283505" right="0.70866141732283505" top="1.33858267716535" bottom="0.74803149606299202" header="0.31496062992126" footer="0.31496062992126"/>
  <pageSetup paperSize="5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Company>Ontario Power Generation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213256</dc:creator>
  <cp:lastModifiedBy>Barrass</cp:lastModifiedBy>
  <cp:lastPrinted>2017-03-20T18:57:45Z</cp:lastPrinted>
  <dcterms:created xsi:type="dcterms:W3CDTF">2017-03-17T20:57:27Z</dcterms:created>
  <dcterms:modified xsi:type="dcterms:W3CDTF">2017-03-20T19:15:56Z</dcterms:modified>
</cp:coreProperties>
</file>