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8" windowWidth="23820" windowHeight="9852" activeTab="2"/>
  </bookViews>
  <sheets>
    <sheet name="H1-01-03 Tab1of3" sheetId="1" r:id="rId1"/>
    <sheet name="H1-01-03 Tab2of3" sheetId="2" r:id="rId2"/>
    <sheet name="H1-01-03 Tab3of3" sheetId="3" r:id="rId3"/>
  </sheets>
  <definedNames>
    <definedName name="_xlnm.Print_Area" localSheetId="0">'H1-01-03 Tab1of3'!$A$1:$V$19</definedName>
    <definedName name="_xlnm.Print_Area" localSheetId="1">'H1-01-03 Tab2of3'!$A$1:$J$24</definedName>
    <definedName name="_xlnm.Print_Area" localSheetId="2">'H1-01-03 Tab3of3'!$A$1:$F$27</definedName>
  </definedNames>
  <calcPr calcId="145621"/>
</workbook>
</file>

<file path=xl/calcChain.xml><?xml version="1.0" encoding="utf-8"?>
<calcChain xmlns="http://schemas.openxmlformats.org/spreadsheetml/2006/main">
  <c r="C21" i="3" l="1"/>
  <c r="E21" i="3"/>
  <c r="F22" i="2"/>
  <c r="I22" i="2"/>
  <c r="C24" i="3" l="1"/>
  <c r="C26" i="3" s="1"/>
  <c r="E24" i="3"/>
  <c r="E26" i="3" s="1"/>
  <c r="F13" i="1"/>
  <c r="F16" i="1" s="1"/>
  <c r="D19" i="1" s="1"/>
  <c r="I24" i="2"/>
  <c r="F24" i="2"/>
  <c r="R13" i="1"/>
  <c r="R16" i="1" s="1"/>
  <c r="P19" i="1" s="1"/>
  <c r="N13" i="1"/>
  <c r="N16" i="1" s="1"/>
  <c r="L19" i="1" s="1"/>
  <c r="V13" i="1"/>
  <c r="V16" i="1" s="1"/>
  <c r="T19" i="1" s="1"/>
  <c r="H24" i="2"/>
  <c r="J13" i="1"/>
  <c r="J16" i="1" s="1"/>
  <c r="H19" i="1" s="1"/>
  <c r="E22" i="2"/>
  <c r="E24" i="2" s="1"/>
  <c r="D24" i="2"/>
</calcChain>
</file>

<file path=xl/sharedStrings.xml><?xml version="1.0" encoding="utf-8"?>
<sst xmlns="http://schemas.openxmlformats.org/spreadsheetml/2006/main" count="146" uniqueCount="96">
  <si>
    <t>ST Common Line Charge ($/kW)</t>
  </si>
  <si>
    <t>ST Common Line Charge (Monthly $/kW)</t>
  </si>
  <si>
    <t>ST Common Line Charge Determinant (Annual)</t>
  </si>
  <si>
    <t>ST Common Line Charge Determinant (Annual kM)</t>
  </si>
  <si>
    <t>ST Common Line Revenue Requirement (Annual)</t>
  </si>
  <si>
    <t>ST Common Line Revenue Requirement (Annual $)</t>
  </si>
  <si>
    <t>Revenue to be collected by ST (adjusted for change in revenue from Rates target R/C Ratio, if applicable)</t>
  </si>
  <si>
    <t>Total revenue generated through other delivery charges:</t>
  </si>
  <si>
    <t>Meter Charge</t>
  </si>
  <si>
    <t>Fixed Rate</t>
  </si>
  <si>
    <t>Plus:</t>
  </si>
  <si>
    <t>Specific Primary lines</t>
  </si>
  <si>
    <t>Specific ST lines</t>
  </si>
  <si>
    <t>LVDS-low cost allocation</t>
  </si>
  <si>
    <t>HVDS-low cost allocation</t>
  </si>
  <si>
    <t>HVDS-high cost allocation</t>
  </si>
  <si>
    <t>Revenue Generated (Annual)</t>
  </si>
  <si>
    <t>Rates</t>
  </si>
  <si>
    <t>Billing Quantity (Annual)</t>
  </si>
  <si>
    <t>Minus</t>
  </si>
  <si>
    <t>Derivation of ST Common Line Charge</t>
  </si>
  <si>
    <t>Total LVDS Low Charge Determinant (Annual kW)</t>
  </si>
  <si>
    <t>Total LVDS Low Revenue Requirement (Annual $)</t>
  </si>
  <si>
    <t>**Note: USofA 5016, 5017 &amp; 5114 are wholly recovered by the LVDS Low tariff</t>
  </si>
  <si>
    <t>Income Taxes</t>
  </si>
  <si>
    <t>6110</t>
  </si>
  <si>
    <t>Taxes Other Than Income Taxes</t>
  </si>
  <si>
    <t>6105</t>
  </si>
  <si>
    <t>Interest on Long Term Debt</t>
  </si>
  <si>
    <t>6005</t>
  </si>
  <si>
    <t>Amortization Expense - Property, Plant, and Equipment</t>
  </si>
  <si>
    <t>5705</t>
  </si>
  <si>
    <t>Net Inc (Balance Transferred From Income)</t>
  </si>
  <si>
    <t>3046</t>
  </si>
  <si>
    <t>Other ("NIDIT") "expenses"</t>
  </si>
  <si>
    <t>25 General Admin. Acc'ts (12 non-zero)</t>
  </si>
  <si>
    <t>5405 to 5680</t>
  </si>
  <si>
    <t>Maintenance of Distribution Station Equipment</t>
  </si>
  <si>
    <t>5114</t>
  </si>
  <si>
    <t>Maintenance of Buildings and Fixtures - Distribution Stations</t>
  </si>
  <si>
    <t>5110</t>
  </si>
  <si>
    <t>Maintenance Supervision and Engineering</t>
  </si>
  <si>
    <t>5105</t>
  </si>
  <si>
    <t>Distribution Station Equipment - Operation Supplies and Expenses</t>
  </si>
  <si>
    <t>5017</t>
  </si>
  <si>
    <t>Distribution Station Equipment - Operation Labour</t>
  </si>
  <si>
    <t>5016</t>
  </si>
  <si>
    <t>Station Buildings and Fixtures Expense [exclude - no "bldgs" at LVDSs]</t>
  </si>
  <si>
    <t>5012</t>
  </si>
  <si>
    <t>Operation Supervision and Engineering</t>
  </si>
  <si>
    <t>5005</t>
  </si>
  <si>
    <t>Proportion of allocation to ST rate class associated with LVDS-low</t>
  </si>
  <si>
    <t>Allocation to ST rate class (2021 CAM O4 Sheet)</t>
  </si>
  <si>
    <t>Allocation to ST rate class (2018 CAM O4 Sheet)</t>
  </si>
  <si>
    <t>Account</t>
  </si>
  <si>
    <t>USoA</t>
  </si>
  <si>
    <t>Proportion of Total Forecast Costs associated with ST share of LVDS-low stations</t>
  </si>
  <si>
    <t>Derivation of Facility Charge for connection to Low Voltage Distribution Station (LVDS Low)</t>
  </si>
  <si>
    <t>* 2018 rate will be maintained in 2019 and 2020, and 2021 rate will be maintained in 2022</t>
  </si>
  <si>
    <t>ST Specific Line Rate (Monthly, per kM)*</t>
  </si>
  <si>
    <t>Total Length 12.5 to 4.16 kV inclusive (2016 Actual, weighted kM)</t>
  </si>
  <si>
    <t>Total Length 44 kV to 13.8 kV inclusive (2016 Actual, kM)</t>
  </si>
  <si>
    <t>Specific Line Rates Calculation</t>
  </si>
  <si>
    <t>Total Revenue Requirement (includes NI)</t>
  </si>
  <si>
    <t>Allocated Net Income  (NI)</t>
  </si>
  <si>
    <t>NI</t>
  </si>
  <si>
    <t>Direct Allocation</t>
  </si>
  <si>
    <t>Interest</t>
  </si>
  <si>
    <t>INT</t>
  </si>
  <si>
    <t>PILs  (INPUT)</t>
  </si>
  <si>
    <t>INPUT</t>
  </si>
  <si>
    <t>Depreciation and Amortization (dep)</t>
  </si>
  <si>
    <t>dep</t>
  </si>
  <si>
    <t>General and Administration (ad)</t>
  </si>
  <si>
    <t>ad</t>
  </si>
  <si>
    <t>Customer Related Costs (cu)</t>
  </si>
  <si>
    <t>cu</t>
  </si>
  <si>
    <t>Distribution Costs (di)</t>
  </si>
  <si>
    <t>di</t>
  </si>
  <si>
    <t>Expenses</t>
  </si>
  <si>
    <t>Proportion of Total (di+cu) Costs allocated to ST Lines</t>
  </si>
  <si>
    <t>Costs:  cu group (excluding customer premise costs)</t>
  </si>
  <si>
    <t>Costs:  di General + di Remainder</t>
  </si>
  <si>
    <t>Costs:  di Lines - 50kV to 750V</t>
  </si>
  <si>
    <t>Assigned to Lines</t>
  </si>
  <si>
    <t>Total</t>
  </si>
  <si>
    <t>Derivation of Facility Charge for connection to Specific ST Lines</t>
  </si>
  <si>
    <t>Revenue to be collected by ST (adjusted for change in revenue from Rates Design balancing Rev/Cost Ratio, if applicable)</t>
  </si>
  <si>
    <t>$/kW</t>
  </si>
  <si>
    <t>$/kM</t>
  </si>
  <si>
    <t>$</t>
  </si>
  <si>
    <t>Service Charge (per Delivery Point)</t>
  </si>
  <si>
    <t>Meter Charge (for Hydro One ownership per Meter Point)</t>
  </si>
  <si>
    <t>LVDS Low Rate (Monthly, $/kW)</t>
  </si>
  <si>
    <t>Total km of 50kV-to-4.16kV line (Actual 2016, kM)</t>
  </si>
  <si>
    <t>Annual costs associated with all HON "50 kV to 750 V" Line Assets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</si>
</sst>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0">
    <numFmt numFmtId="6" formatCode="&quot;$&quot;#,##0_);[Red]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.0000_);_(&quot;$&quot;* \(#,##0.0000\);_(&quot;$&quot;* &quot;-&quot;??_);_(@_)"/>
    <numFmt numFmtId="165" formatCode="_(&quot;$&quot;* #,##0_);_(&quot;$&quot;* \(#,##0\);_(&quot;$&quot;* &quot;-&quot;??_);_(@_)"/>
    <numFmt numFmtId="166" formatCode="_(* #,##0_);_(* \(#,##0\);_(* &quot;-&quot;??_);_(@_)"/>
    <numFmt numFmtId="167" formatCode="_(* #,##0.0000_);_(* \(#,##0.0000\);_(* &quot;-&quot;??_);_(@_)"/>
    <numFmt numFmtId="168" formatCode="#,##0.0_);\(#,##0.0\)"/>
    <numFmt numFmtId="169" formatCode="_(* #,##0.0_);_(* \(#,##0.0\);_(* &quot;-&quot;??_);_(@_)"/>
    <numFmt numFmtId="170" formatCode="#,##0.00000_);\(#,##0.00000\)"/>
    <numFmt numFmtId="171" formatCode="0.0\x"/>
    <numFmt numFmtId="172" formatCode="#,##0.000_);\(#,##0.000\)"/>
    <numFmt numFmtId="173" formatCode="#,##0;&quot;\&quot;&quot;\&quot;&quot;\&quot;&quot;\&quot;\(#,##0&quot;\&quot;&quot;\&quot;&quot;\&quot;&quot;\&quot;\)"/>
    <numFmt numFmtId="174" formatCode="&quot;\&quot;&quot;\&quot;&quot;\&quot;&quot;\&quot;\$#,##0.00;&quot;\&quot;&quot;\&quot;&quot;\&quot;&quot;\&quot;\(&quot;\&quot;&quot;\&quot;&quot;\&quot;&quot;\&quot;\$#,##0.00&quot;\&quot;&quot;\&quot;&quot;\&quot;&quot;\&quot;\)"/>
    <numFmt numFmtId="175" formatCode="&quot;\&quot;&quot;\&quot;&quot;\&quot;&quot;\&quot;\$#,##0;&quot;\&quot;&quot;\&quot;&quot;\&quot;&quot;\&quot;\(&quot;\&quot;&quot;\&quot;&quot;\&quot;&quot;\&quot;\$#,##0&quot;\&quot;&quot;\&quot;&quot;\&quot;&quot;\&quot;\)"/>
    <numFmt numFmtId="176" formatCode="_-&quot;$&quot;* #,##0.00_-;\-&quot;$&quot;* #,##0.00_-;_-&quot;$&quot;* &quot;-&quot;??_-;_-@_-"/>
    <numFmt numFmtId="177" formatCode="#,##0.000"/>
    <numFmt numFmtId="178" formatCode="0.00\x"/>
    <numFmt numFmtId="179" formatCode="0.00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u/>
      <sz val="9"/>
      <name val="Calibri"/>
      <family val="2"/>
      <scheme val="minor"/>
    </font>
    <font>
      <sz val="9"/>
      <color theme="5" tint="-0.249977111117893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sz val="10"/>
      <name val="Times New Roman"/>
      <family val="1"/>
    </font>
    <font>
      <sz val="8"/>
      <name val="Arial"/>
      <family val="2"/>
    </font>
    <font>
      <b/>
      <sz val="12"/>
      <name val="Arial"/>
      <family val="2"/>
    </font>
    <font>
      <sz val="8"/>
      <name val="Times New Roman"/>
      <family val="1"/>
    </font>
    <font>
      <sz val="10"/>
      <name val="MS Sans Serif"/>
      <family val="2"/>
    </font>
    <font>
      <b/>
      <sz val="10"/>
      <name val="MS Sans Serif"/>
      <family val="2"/>
    </font>
    <font>
      <sz val="9"/>
      <color theme="1"/>
      <name val="Calibri"/>
      <family val="2"/>
      <scheme val="minor"/>
    </font>
    <font>
      <b/>
      <sz val="9"/>
      <name val="Arial"/>
      <family val="2"/>
    </font>
    <font>
      <sz val="9"/>
      <color indexed="57"/>
      <name val="Arial"/>
      <family val="2"/>
    </font>
    <font>
      <b/>
      <u/>
      <sz val="9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mediumGray">
        <fgColor indexed="22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6" fontId="6" fillId="0" borderId="0"/>
    <xf numFmtId="166" fontId="6" fillId="0" borderId="0"/>
    <xf numFmtId="166" fontId="6" fillId="0" borderId="0"/>
    <xf numFmtId="165" fontId="7" fillId="0" borderId="0"/>
    <xf numFmtId="168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3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3" fontId="8" fillId="0" borderId="0"/>
    <xf numFmtId="44" fontId="6" fillId="0" borderId="0" applyFont="0" applyFill="0" applyBorder="0" applyAlignment="0" applyProtection="0"/>
    <xf numFmtId="174" fontId="8" fillId="0" borderId="0"/>
    <xf numFmtId="175" fontId="8" fillId="0" borderId="0"/>
    <xf numFmtId="38" fontId="9" fillId="2" borderId="0" applyNumberFormat="0" applyBorder="0" applyAlignment="0" applyProtection="0"/>
    <xf numFmtId="0" fontId="10" fillId="0" borderId="12" applyNumberFormat="0" applyAlignment="0" applyProtection="0">
      <alignment horizontal="left" vertical="center"/>
    </xf>
    <xf numFmtId="0" fontId="10" fillId="0" borderId="13">
      <alignment horizontal="left" vertical="center"/>
    </xf>
    <xf numFmtId="10" fontId="9" fillId="3" borderId="10" applyNumberFormat="0" applyBorder="0" applyAlignment="0" applyProtection="0"/>
    <xf numFmtId="176" fontId="7" fillId="0" borderId="0"/>
    <xf numFmtId="177" fontId="6" fillId="0" borderId="0"/>
    <xf numFmtId="0" fontId="6" fillId="0" borderId="0"/>
    <xf numFmtId="0" fontId="6" fillId="0" borderId="0"/>
    <xf numFmtId="0" fontId="6" fillId="0" borderId="0"/>
    <xf numFmtId="7" fontId="8" fillId="0" borderId="0"/>
    <xf numFmtId="37" fontId="11" fillId="4" borderId="0">
      <alignment horizontal="right"/>
    </xf>
    <xf numFmtId="10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2" fillId="0" borderId="0" applyNumberFormat="0" applyFont="0" applyFill="0" applyBorder="0" applyAlignment="0" applyProtection="0">
      <alignment horizontal="left"/>
    </xf>
    <xf numFmtId="15" fontId="12" fillId="0" borderId="0" applyFont="0" applyFill="0" applyBorder="0" applyAlignment="0" applyProtection="0"/>
    <xf numFmtId="4" fontId="12" fillId="0" borderId="0" applyFont="0" applyFill="0" applyBorder="0" applyAlignment="0" applyProtection="0"/>
    <xf numFmtId="0" fontId="13" fillId="0" borderId="14">
      <alignment horizontal="center"/>
    </xf>
    <xf numFmtId="3" fontId="12" fillId="0" borderId="0" applyFont="0" applyFill="0" applyBorder="0" applyAlignment="0" applyProtection="0"/>
    <xf numFmtId="0" fontId="12" fillId="5" borderId="0" applyNumberFormat="0" applyFont="0" applyBorder="0" applyAlignment="0" applyProtection="0"/>
    <xf numFmtId="1" fontId="6" fillId="0" borderId="0"/>
    <xf numFmtId="0" fontId="6" fillId="0" borderId="0" applyFont="0" applyFill="0" applyBorder="0" applyAlignment="0" applyProtection="0"/>
    <xf numFmtId="0" fontId="6" fillId="0" borderId="0">
      <alignment vertical="top"/>
    </xf>
    <xf numFmtId="0" fontId="6" fillId="0" borderId="0">
      <alignment vertical="top"/>
    </xf>
    <xf numFmtId="178" fontId="6" fillId="0" borderId="0"/>
    <xf numFmtId="178" fontId="6" fillId="0" borderId="0"/>
    <xf numFmtId="178" fontId="6" fillId="0" borderId="0"/>
  </cellStyleXfs>
  <cellXfs count="126">
    <xf numFmtId="0" fontId="0" fillId="0" borderId="0" xfId="0"/>
    <xf numFmtId="0" fontId="2" fillId="0" borderId="0" xfId="0" applyFont="1"/>
    <xf numFmtId="0" fontId="2" fillId="0" borderId="1" xfId="0" applyFont="1" applyBorder="1"/>
    <xf numFmtId="164" fontId="2" fillId="0" borderId="2" xfId="0" applyNumberFormat="1" applyFont="1" applyBorder="1"/>
    <xf numFmtId="0" fontId="2" fillId="0" borderId="3" xfId="0" applyFont="1" applyBorder="1"/>
    <xf numFmtId="0" fontId="2" fillId="0" borderId="2" xfId="0" applyFont="1" applyBorder="1"/>
    <xf numFmtId="164" fontId="2" fillId="0" borderId="2" xfId="2" applyNumberFormat="1" applyFont="1" applyBorder="1"/>
    <xf numFmtId="0" fontId="3" fillId="0" borderId="0" xfId="0" applyFont="1"/>
    <xf numFmtId="165" fontId="3" fillId="0" borderId="4" xfId="0" applyNumberFormat="1" applyFont="1" applyBorder="1"/>
    <xf numFmtId="0" fontId="3" fillId="0" borderId="0" xfId="0" applyFont="1" applyFill="1" applyBorder="1"/>
    <xf numFmtId="0" fontId="3" fillId="0" borderId="5" xfId="0" applyFont="1" applyFill="1" applyBorder="1"/>
    <xf numFmtId="165" fontId="3" fillId="0" borderId="0" xfId="0" applyNumberFormat="1" applyFont="1" applyBorder="1"/>
    <xf numFmtId="0" fontId="3" fillId="0" borderId="4" xfId="0" applyFont="1" applyBorder="1"/>
    <xf numFmtId="37" fontId="3" fillId="0" borderId="5" xfId="0" applyNumberFormat="1" applyFont="1" applyBorder="1"/>
    <xf numFmtId="0" fontId="3" fillId="0" borderId="0" xfId="0" applyFont="1" applyBorder="1"/>
    <xf numFmtId="37" fontId="3" fillId="0" borderId="0" xfId="0" applyNumberFormat="1" applyFont="1" applyBorder="1"/>
    <xf numFmtId="165" fontId="3" fillId="0" borderId="0" xfId="2" applyNumberFormat="1" applyFont="1"/>
    <xf numFmtId="165" fontId="3" fillId="0" borderId="4" xfId="2" applyNumberFormat="1" applyFont="1" applyBorder="1"/>
    <xf numFmtId="165" fontId="3" fillId="0" borderId="0" xfId="2" applyNumberFormat="1" applyFont="1" applyFill="1" applyBorder="1"/>
    <xf numFmtId="165" fontId="3" fillId="0" borderId="5" xfId="2" applyNumberFormat="1" applyFont="1" applyBorder="1"/>
    <xf numFmtId="165" fontId="3" fillId="0" borderId="0" xfId="2" applyNumberFormat="1" applyFont="1" applyBorder="1"/>
    <xf numFmtId="165" fontId="3" fillId="0" borderId="5" xfId="2" applyNumberFormat="1" applyFont="1" applyFill="1" applyBorder="1"/>
    <xf numFmtId="165" fontId="3" fillId="0" borderId="1" xfId="0" applyNumberFormat="1" applyFont="1" applyBorder="1"/>
    <xf numFmtId="0" fontId="0" fillId="0" borderId="0" xfId="0" applyBorder="1" applyAlignment="1">
      <alignment wrapText="1"/>
    </xf>
    <xf numFmtId="0" fontId="0" fillId="0" borderId="5" xfId="0" applyBorder="1" applyAlignment="1">
      <alignment wrapText="1"/>
    </xf>
    <xf numFmtId="0" fontId="3" fillId="0" borderId="5" xfId="0" applyFont="1" applyBorder="1" applyAlignment="1">
      <alignment wrapText="1"/>
    </xf>
    <xf numFmtId="165" fontId="3" fillId="0" borderId="6" xfId="0" applyNumberFormat="1" applyFont="1" applyBorder="1"/>
    <xf numFmtId="0" fontId="3" fillId="0" borderId="7" xfId="0" applyFont="1" applyBorder="1"/>
    <xf numFmtId="0" fontId="3" fillId="0" borderId="8" xfId="0" applyFont="1" applyBorder="1"/>
    <xf numFmtId="165" fontId="3" fillId="0" borderId="7" xfId="0" applyNumberFormat="1" applyFont="1" applyBorder="1"/>
    <xf numFmtId="166" fontId="3" fillId="0" borderId="9" xfId="1" applyNumberFormat="1" applyFont="1" applyBorder="1" applyAlignment="1">
      <alignment vertical="center" wrapText="1"/>
    </xf>
    <xf numFmtId="43" fontId="3" fillId="0" borderId="9" xfId="1" applyNumberFormat="1" applyFont="1" applyBorder="1" applyAlignment="1">
      <alignment vertical="center" wrapText="1"/>
    </xf>
    <xf numFmtId="166" fontId="3" fillId="0" borderId="10" xfId="1" applyNumberFormat="1" applyFont="1" applyBorder="1" applyAlignment="1">
      <alignment vertical="center" wrapText="1"/>
    </xf>
    <xf numFmtId="43" fontId="3" fillId="0" borderId="10" xfId="1" applyNumberFormat="1" applyFont="1" applyBorder="1" applyAlignment="1">
      <alignment vertical="center" wrapText="1"/>
    </xf>
    <xf numFmtId="0" fontId="3" fillId="0" borderId="11" xfId="0" applyFont="1" applyBorder="1"/>
    <xf numFmtId="0" fontId="3" fillId="0" borderId="0" xfId="0" applyFont="1" applyFill="1"/>
    <xf numFmtId="0" fontId="3" fillId="0" borderId="11" xfId="0" applyFont="1" applyBorder="1" applyAlignment="1">
      <alignment vertical="center" wrapText="1"/>
    </xf>
    <xf numFmtId="167" fontId="3" fillId="0" borderId="10" xfId="1" applyNumberFormat="1" applyFont="1" applyBorder="1" applyAlignment="1">
      <alignment vertical="center" wrapText="1"/>
    </xf>
    <xf numFmtId="0" fontId="4" fillId="0" borderId="11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0" xfId="0" applyFont="1" applyAlignment="1">
      <alignment wrapText="1"/>
    </xf>
    <xf numFmtId="0" fontId="3" fillId="0" borderId="10" xfId="0" applyFont="1" applyFill="1" applyBorder="1" applyAlignment="1">
      <alignment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vertical="center" wrapText="1"/>
    </xf>
    <xf numFmtId="0" fontId="4" fillId="0" borderId="11" xfId="0" applyFont="1" applyBorder="1" applyAlignment="1">
      <alignment vertical="center" wrapText="1"/>
    </xf>
    <xf numFmtId="0" fontId="5" fillId="0" borderId="0" xfId="0" applyFont="1"/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Border="1"/>
    <xf numFmtId="0" fontId="14" fillId="0" borderId="0" xfId="0" applyFont="1"/>
    <xf numFmtId="0" fontId="2" fillId="0" borderId="0" xfId="0" applyFont="1" applyBorder="1" applyAlignment="1">
      <alignment horizontal="right"/>
    </xf>
    <xf numFmtId="6" fontId="7" fillId="0" borderId="0" xfId="0" applyNumberFormat="1" applyFont="1" applyFill="1" applyAlignment="1">
      <alignment horizontal="left"/>
    </xf>
    <xf numFmtId="0" fontId="2" fillId="0" borderId="0" xfId="0" applyFont="1" applyBorder="1"/>
    <xf numFmtId="166" fontId="3" fillId="0" borderId="0" xfId="1" applyNumberFormat="1" applyFont="1" applyBorder="1" applyAlignment="1">
      <alignment vertical="center" wrapText="1"/>
    </xf>
    <xf numFmtId="165" fontId="3" fillId="0" borderId="0" xfId="2" applyNumberFormat="1" applyFont="1" applyBorder="1" applyAlignment="1">
      <alignment vertical="center" wrapText="1"/>
    </xf>
    <xf numFmtId="0" fontId="7" fillId="0" borderId="0" xfId="0" applyFont="1"/>
    <xf numFmtId="49" fontId="7" fillId="0" borderId="0" xfId="0" applyNumberFormat="1" applyFont="1"/>
    <xf numFmtId="166" fontId="3" fillId="0" borderId="7" xfId="1" applyNumberFormat="1" applyFont="1" applyBorder="1" applyAlignment="1">
      <alignment vertical="center" wrapText="1"/>
    </xf>
    <xf numFmtId="0" fontId="3" fillId="0" borderId="15" xfId="0" applyFont="1" applyFill="1" applyBorder="1"/>
    <xf numFmtId="165" fontId="3" fillId="0" borderId="10" xfId="2" applyNumberFormat="1" applyFont="1" applyBorder="1" applyAlignment="1">
      <alignment vertical="center" wrapText="1"/>
    </xf>
    <xf numFmtId="37" fontId="3" fillId="0" borderId="16" xfId="0" applyNumberFormat="1" applyFont="1" applyBorder="1"/>
    <xf numFmtId="165" fontId="3" fillId="0" borderId="16" xfId="2" applyNumberFormat="1" applyFont="1" applyBorder="1"/>
    <xf numFmtId="0" fontId="3" fillId="0" borderId="16" xfId="0" applyFont="1" applyFill="1" applyBorder="1"/>
    <xf numFmtId="0" fontId="0" fillId="0" borderId="16" xfId="0" applyBorder="1" applyAlignment="1">
      <alignment wrapText="1"/>
    </xf>
    <xf numFmtId="0" fontId="3" fillId="0" borderId="16" xfId="0" applyFont="1" applyBorder="1"/>
    <xf numFmtId="0" fontId="15" fillId="0" borderId="0" xfId="0" applyFont="1"/>
    <xf numFmtId="43" fontId="3" fillId="0" borderId="16" xfId="1" applyNumberFormat="1" applyFont="1" applyBorder="1" applyAlignment="1">
      <alignment vertical="center" wrapText="1"/>
    </xf>
    <xf numFmtId="49" fontId="16" fillId="0" borderId="0" xfId="0" applyNumberFormat="1" applyFont="1"/>
    <xf numFmtId="0" fontId="3" fillId="0" borderId="0" xfId="0" applyFont="1" applyBorder="1" applyAlignment="1">
      <alignment wrapText="1"/>
    </xf>
    <xf numFmtId="0" fontId="3" fillId="0" borderId="16" xfId="0" applyFont="1" applyBorder="1" applyAlignment="1">
      <alignment vertical="center" wrapText="1"/>
    </xf>
    <xf numFmtId="0" fontId="3" fillId="0" borderId="16" xfId="0" applyFont="1" applyBorder="1" applyAlignment="1">
      <alignment horizontal="center"/>
    </xf>
    <xf numFmtId="10" fontId="3" fillId="6" borderId="3" xfId="0" applyNumberFormat="1" applyFont="1" applyFill="1" applyBorder="1" applyAlignment="1">
      <alignment horizontal="centerContinuous"/>
    </xf>
    <xf numFmtId="164" fontId="3" fillId="0" borderId="0" xfId="2" applyNumberFormat="1" applyFont="1" applyBorder="1" applyAlignment="1">
      <alignment vertical="center" wrapText="1"/>
    </xf>
    <xf numFmtId="0" fontId="2" fillId="0" borderId="0" xfId="0" applyFont="1" applyBorder="1" applyAlignment="1">
      <alignment vertical="center"/>
    </xf>
    <xf numFmtId="167" fontId="3" fillId="0" borderId="0" xfId="1" applyNumberFormat="1" applyFont="1" applyBorder="1" applyAlignment="1">
      <alignment vertical="center" wrapText="1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vertical="center"/>
    </xf>
    <xf numFmtId="167" fontId="3" fillId="0" borderId="7" xfId="1" applyNumberFormat="1" applyFont="1" applyBorder="1" applyAlignment="1">
      <alignment vertical="center" wrapText="1"/>
    </xf>
    <xf numFmtId="165" fontId="3" fillId="0" borderId="8" xfId="2" applyNumberFormat="1" applyFont="1" applyBorder="1" applyAlignment="1">
      <alignment vertical="center" wrapText="1"/>
    </xf>
    <xf numFmtId="165" fontId="3" fillId="0" borderId="9" xfId="2" applyNumberFormat="1" applyFont="1" applyBorder="1" applyAlignment="1">
      <alignment vertical="center" wrapText="1"/>
    </xf>
    <xf numFmtId="0" fontId="2" fillId="0" borderId="0" xfId="0" applyFont="1" applyFill="1" applyBorder="1"/>
    <xf numFmtId="0" fontId="2" fillId="0" borderId="0" xfId="0" applyFont="1" applyFill="1" applyBorder="1" applyAlignment="1">
      <alignment horizontal="left"/>
    </xf>
    <xf numFmtId="165" fontId="3" fillId="0" borderId="11" xfId="2" applyNumberFormat="1" applyFont="1" applyBorder="1" applyAlignment="1">
      <alignment vertical="center" wrapText="1"/>
    </xf>
    <xf numFmtId="165" fontId="3" fillId="0" borderId="15" xfId="2" applyNumberFormat="1" applyFont="1" applyBorder="1" applyAlignment="1">
      <alignment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10" fontId="3" fillId="6" borderId="17" xfId="0" applyNumberFormat="1" applyFont="1" applyFill="1" applyBorder="1" applyAlignment="1">
      <alignment horizontal="center" vertical="center" wrapText="1"/>
    </xf>
    <xf numFmtId="165" fontId="3" fillId="6" borderId="11" xfId="2" applyNumberFormat="1" applyFont="1" applyFill="1" applyBorder="1" applyAlignment="1">
      <alignment vertical="center" wrapText="1"/>
    </xf>
    <xf numFmtId="10" fontId="3" fillId="6" borderId="13" xfId="0" applyNumberFormat="1" applyFont="1" applyFill="1" applyBorder="1" applyAlignment="1">
      <alignment horizontal="center" vertical="center" wrapText="1"/>
    </xf>
    <xf numFmtId="0" fontId="3" fillId="6" borderId="15" xfId="0" applyFont="1" applyFill="1" applyBorder="1" applyAlignment="1">
      <alignment horizontal="center" vertical="center" wrapText="1"/>
    </xf>
    <xf numFmtId="165" fontId="3" fillId="6" borderId="9" xfId="2" applyNumberFormat="1" applyFont="1" applyFill="1" applyBorder="1" applyAlignment="1">
      <alignment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16" xfId="0" applyFont="1" applyFill="1" applyBorder="1" applyAlignment="1">
      <alignment horizontal="center" vertical="center" wrapText="1"/>
    </xf>
    <xf numFmtId="165" fontId="3" fillId="6" borderId="10" xfId="2" applyNumberFormat="1" applyFont="1" applyFill="1" applyBorder="1" applyAlignment="1">
      <alignment vertical="center" wrapText="1"/>
    </xf>
    <xf numFmtId="0" fontId="3" fillId="6" borderId="5" xfId="0" applyFont="1" applyFill="1" applyBorder="1" applyAlignment="1">
      <alignment horizontal="center" vertical="center" wrapText="1"/>
    </xf>
    <xf numFmtId="165" fontId="3" fillId="6" borderId="9" xfId="2" applyNumberFormat="1" applyFont="1" applyFill="1" applyBorder="1" applyAlignment="1">
      <alignment horizontal="center" vertical="center" wrapText="1"/>
    </xf>
    <xf numFmtId="165" fontId="3" fillId="6" borderId="8" xfId="2" applyNumberFormat="1" applyFont="1" applyFill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5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/>
    <xf numFmtId="0" fontId="2" fillId="0" borderId="5" xfId="0" applyFont="1" applyBorder="1"/>
    <xf numFmtId="0" fontId="3" fillId="0" borderId="10" xfId="0" applyFont="1" applyBorder="1" applyAlignment="1">
      <alignment horizontal="center"/>
    </xf>
    <xf numFmtId="0" fontId="3" fillId="0" borderId="10" xfId="0" applyFont="1" applyBorder="1" applyAlignment="1">
      <alignment horizontal="centerContinuous" vertical="center" wrapText="1"/>
    </xf>
    <xf numFmtId="0" fontId="3" fillId="0" borderId="4" xfId="0" applyFont="1" applyFill="1" applyBorder="1"/>
    <xf numFmtId="10" fontId="14" fillId="6" borderId="1" xfId="0" applyNumberFormat="1" applyFont="1" applyFill="1" applyBorder="1" applyAlignment="1">
      <alignment horizontal="centerContinuous"/>
    </xf>
    <xf numFmtId="166" fontId="3" fillId="0" borderId="6" xfId="1" applyNumberFormat="1" applyFont="1" applyBorder="1" applyAlignment="1">
      <alignment vertical="center" wrapText="1"/>
    </xf>
    <xf numFmtId="165" fontId="3" fillId="0" borderId="5" xfId="2" applyNumberFormat="1" applyFont="1" applyBorder="1" applyAlignment="1">
      <alignment vertical="center" wrapText="1"/>
    </xf>
    <xf numFmtId="166" fontId="3" fillId="0" borderId="4" xfId="1" applyNumberFormat="1" applyFont="1" applyBorder="1" applyAlignment="1">
      <alignment vertical="center" wrapText="1"/>
    </xf>
    <xf numFmtId="165" fontId="2" fillId="0" borderId="4" xfId="0" applyNumberFormat="1" applyFont="1" applyBorder="1"/>
    <xf numFmtId="166" fontId="2" fillId="0" borderId="4" xfId="1" applyNumberFormat="1" applyFont="1" applyBorder="1"/>
    <xf numFmtId="0" fontId="0" fillId="0" borderId="3" xfId="0" applyBorder="1"/>
    <xf numFmtId="0" fontId="14" fillId="0" borderId="1" xfId="0" applyFont="1" applyBorder="1"/>
    <xf numFmtId="165" fontId="2" fillId="0" borderId="16" xfId="0" applyNumberFormat="1" applyFont="1" applyBorder="1"/>
    <xf numFmtId="166" fontId="2" fillId="0" borderId="16" xfId="1" applyNumberFormat="1" applyFont="1" applyBorder="1"/>
    <xf numFmtId="179" fontId="14" fillId="0" borderId="15" xfId="0" applyNumberFormat="1" applyFont="1" applyBorder="1"/>
    <xf numFmtId="179" fontId="14" fillId="0" borderId="1" xfId="0" applyNumberFormat="1" applyFont="1" applyBorder="1"/>
    <xf numFmtId="0" fontId="3" fillId="0" borderId="10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14" fillId="0" borderId="11" xfId="0" applyFont="1" applyBorder="1" applyAlignment="1">
      <alignment horizontal="center"/>
    </xf>
    <xf numFmtId="0" fontId="14" fillId="0" borderId="10" xfId="0" applyFont="1" applyBorder="1" applyAlignment="1">
      <alignment horizontal="center"/>
    </xf>
    <xf numFmtId="165" fontId="3" fillId="0" borderId="5" xfId="2" applyNumberFormat="1" applyFont="1" applyBorder="1" applyAlignment="1">
      <alignment vertical="center"/>
    </xf>
    <xf numFmtId="165" fontId="3" fillId="0" borderId="3" xfId="2" applyNumberFormat="1" applyFont="1" applyBorder="1" applyAlignment="1">
      <alignment vertical="center"/>
    </xf>
    <xf numFmtId="165" fontId="3" fillId="0" borderId="16" xfId="2" applyNumberFormat="1" applyFont="1" applyBorder="1" applyAlignment="1">
      <alignment vertical="center"/>
    </xf>
    <xf numFmtId="165" fontId="3" fillId="0" borderId="15" xfId="2" applyNumberFormat="1" applyFont="1" applyBorder="1" applyAlignment="1">
      <alignment vertical="center"/>
    </xf>
  </cellXfs>
  <cellStyles count="47">
    <cellStyle name="$" xfId="3"/>
    <cellStyle name="$_CCA-Request_H11bps" xfId="4"/>
    <cellStyle name="$_CCA-Request_H11bps July 9" xfId="5"/>
    <cellStyle name="$comma" xfId="6"/>
    <cellStyle name="_Comma" xfId="7"/>
    <cellStyle name="_Currency" xfId="8"/>
    <cellStyle name="_CurrencySpace" xfId="9"/>
    <cellStyle name="_Multiple" xfId="10"/>
    <cellStyle name="_MultipleSpace" xfId="11"/>
    <cellStyle name="_Percent" xfId="12"/>
    <cellStyle name="_PercentSpace" xfId="13"/>
    <cellStyle name="_PercentSpace_AR Analysis 061207" xfId="14"/>
    <cellStyle name="_PercentSpace_RMDx BP050513a 051212a" xfId="15"/>
    <cellStyle name="Comma" xfId="1" builtinId="3"/>
    <cellStyle name="Comma 2" xfId="16"/>
    <cellStyle name="comma zerodec" xfId="17"/>
    <cellStyle name="Currency" xfId="2" builtinId="4"/>
    <cellStyle name="Currency 2" xfId="18"/>
    <cellStyle name="Currency1" xfId="19"/>
    <cellStyle name="Dollar (zero dec)" xfId="20"/>
    <cellStyle name="Grey" xfId="21"/>
    <cellStyle name="Header1" xfId="22"/>
    <cellStyle name="Header2" xfId="23"/>
    <cellStyle name="Input [yellow]" xfId="24"/>
    <cellStyle name="multiple" xfId="25"/>
    <cellStyle name="Normal" xfId="0" builtinId="0"/>
    <cellStyle name="Normal - Style1" xfId="26"/>
    <cellStyle name="Normal 2" xfId="27"/>
    <cellStyle name="Normal 3" xfId="28"/>
    <cellStyle name="Number" xfId="29"/>
    <cellStyle name="OH01" xfId="30"/>
    <cellStyle name="OHnplode" xfId="31"/>
    <cellStyle name="Percent [2]" xfId="32"/>
    <cellStyle name="Percent 2" xfId="33"/>
    <cellStyle name="PSChar" xfId="34"/>
    <cellStyle name="PSDate" xfId="35"/>
    <cellStyle name="PSDec" xfId="36"/>
    <cellStyle name="PSHeading" xfId="37"/>
    <cellStyle name="PSInt" xfId="38"/>
    <cellStyle name="PSSpacer" xfId="39"/>
    <cellStyle name="ShOut" xfId="40"/>
    <cellStyle name="Style 1" xfId="41"/>
    <cellStyle name="Style 2" xfId="42"/>
    <cellStyle name="Style 3" xfId="43"/>
    <cellStyle name="x" xfId="44"/>
    <cellStyle name="x_CCA-Request_H11bps" xfId="45"/>
    <cellStyle name="x_CCA-Request_H11bps July 9" xfId="4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9"/>
  <sheetViews>
    <sheetView view="pageLayout" zoomScaleNormal="100" workbookViewId="0">
      <selection activeCell="L23" sqref="L23"/>
    </sheetView>
  </sheetViews>
  <sheetFormatPr defaultRowHeight="14.4" x14ac:dyDescent="0.3"/>
  <cols>
    <col min="1" max="1" width="45.6640625" bestFit="1" customWidth="1"/>
    <col min="2" max="2" width="39.6640625" hidden="1" customWidth="1"/>
    <col min="3" max="3" width="9.33203125" bestFit="1" customWidth="1"/>
    <col min="4" max="4" width="8.33203125" bestFit="1" customWidth="1"/>
    <col min="5" max="5" width="5.44140625" bestFit="1" customWidth="1"/>
    <col min="6" max="6" width="10.6640625" bestFit="1" customWidth="1"/>
    <col min="7" max="7" width="9.5546875" bestFit="1" customWidth="1"/>
    <col min="8" max="8" width="8.33203125" bestFit="1" customWidth="1"/>
    <col min="9" max="9" width="5.44140625" bestFit="1" customWidth="1"/>
    <col min="10" max="10" width="10.6640625" bestFit="1" customWidth="1"/>
    <col min="11" max="11" width="9.5546875" bestFit="1" customWidth="1"/>
    <col min="12" max="12" width="8.33203125" bestFit="1" customWidth="1"/>
    <col min="13" max="13" width="5.44140625" bestFit="1" customWidth="1"/>
    <col min="14" max="14" width="10.6640625" bestFit="1" customWidth="1"/>
    <col min="15" max="15" width="9.5546875" bestFit="1" customWidth="1"/>
    <col min="16" max="16" width="8.33203125" bestFit="1" customWidth="1"/>
    <col min="17" max="17" width="5.44140625" bestFit="1" customWidth="1"/>
    <col min="18" max="18" width="10.6640625" bestFit="1" customWidth="1"/>
    <col min="19" max="19" width="9.33203125" bestFit="1" customWidth="1"/>
    <col min="20" max="20" width="8.33203125" bestFit="1" customWidth="1"/>
    <col min="21" max="21" width="5.44140625" bestFit="1" customWidth="1"/>
    <col min="22" max="22" width="10.6640625" bestFit="1" customWidth="1"/>
  </cols>
  <sheetData>
    <row r="1" spans="1:26" s="7" customFormat="1" ht="12" x14ac:dyDescent="0.2">
      <c r="A1" s="47" t="s">
        <v>20</v>
      </c>
      <c r="C1" s="46"/>
      <c r="D1" s="46"/>
      <c r="E1" s="46"/>
      <c r="H1" s="45"/>
      <c r="I1" s="46"/>
      <c r="M1" s="46"/>
      <c r="Q1" s="46"/>
      <c r="U1" s="46"/>
    </row>
    <row r="2" spans="1:26" s="7" customFormat="1" ht="12" x14ac:dyDescent="0.2"/>
    <row r="3" spans="1:26" s="7" customFormat="1" ht="15" x14ac:dyDescent="0.25">
      <c r="C3" s="118">
        <v>2018</v>
      </c>
      <c r="D3" s="119"/>
      <c r="E3" s="119"/>
      <c r="F3" s="119"/>
      <c r="G3" s="118">
        <v>2019</v>
      </c>
      <c r="H3" s="119"/>
      <c r="I3" s="119"/>
      <c r="J3" s="119"/>
      <c r="K3" s="118">
        <v>2020</v>
      </c>
      <c r="L3" s="119"/>
      <c r="M3" s="119"/>
      <c r="N3" s="119"/>
      <c r="O3" s="118">
        <v>2021</v>
      </c>
      <c r="P3" s="119"/>
      <c r="Q3" s="119"/>
      <c r="R3" s="119"/>
      <c r="S3" s="118">
        <v>2022</v>
      </c>
      <c r="T3" s="119"/>
      <c r="U3" s="119"/>
      <c r="V3" s="119"/>
    </row>
    <row r="4" spans="1:26" s="40" customFormat="1" ht="36" x14ac:dyDescent="0.2">
      <c r="A4" s="44" t="s">
        <v>19</v>
      </c>
      <c r="B4" s="44" t="s">
        <v>19</v>
      </c>
      <c r="C4" s="43" t="s">
        <v>18</v>
      </c>
      <c r="D4" s="104" t="s">
        <v>17</v>
      </c>
      <c r="E4" s="104"/>
      <c r="F4" s="41" t="s">
        <v>16</v>
      </c>
      <c r="G4" s="43" t="s">
        <v>18</v>
      </c>
      <c r="H4" s="104" t="s">
        <v>17</v>
      </c>
      <c r="I4" s="104"/>
      <c r="J4" s="41" t="s">
        <v>16</v>
      </c>
      <c r="K4" s="43" t="s">
        <v>18</v>
      </c>
      <c r="L4" s="104" t="s">
        <v>17</v>
      </c>
      <c r="M4" s="104"/>
      <c r="N4" s="41" t="s">
        <v>16</v>
      </c>
      <c r="O4" s="43" t="s">
        <v>18</v>
      </c>
      <c r="P4" s="104" t="s">
        <v>17</v>
      </c>
      <c r="Q4" s="104"/>
      <c r="R4" s="41" t="s">
        <v>16</v>
      </c>
      <c r="S4" s="43" t="s">
        <v>18</v>
      </c>
      <c r="T4" s="104" t="s">
        <v>17</v>
      </c>
      <c r="U4" s="104"/>
      <c r="V4" s="41" t="s">
        <v>16</v>
      </c>
      <c r="X4" s="68"/>
    </row>
    <row r="5" spans="1:26" s="7" customFormat="1" ht="12" x14ac:dyDescent="0.2">
      <c r="A5" s="36" t="s">
        <v>15</v>
      </c>
      <c r="B5" s="36" t="s">
        <v>15</v>
      </c>
      <c r="C5" s="32">
        <v>999805.56322978996</v>
      </c>
      <c r="D5" s="37">
        <v>1.8451</v>
      </c>
      <c r="E5" s="37" t="s">
        <v>88</v>
      </c>
      <c r="F5" s="59">
        <v>1844741.2447152855</v>
      </c>
      <c r="G5" s="33">
        <v>986170.71219814895</v>
      </c>
      <c r="H5" s="37">
        <v>1.8451</v>
      </c>
      <c r="I5" s="37" t="s">
        <v>88</v>
      </c>
      <c r="J5" s="59">
        <v>1819583.5810768045</v>
      </c>
      <c r="K5" s="33">
        <v>982699.89586208097</v>
      </c>
      <c r="L5" s="37">
        <v>1.8451</v>
      </c>
      <c r="M5" s="37" t="s">
        <v>88</v>
      </c>
      <c r="N5" s="59">
        <v>1813179.5778551255</v>
      </c>
      <c r="O5" s="33">
        <v>988107.02955262503</v>
      </c>
      <c r="P5" s="37">
        <v>1.8773</v>
      </c>
      <c r="Q5" s="37" t="s">
        <v>88</v>
      </c>
      <c r="R5" s="59">
        <v>1854973.3265791428</v>
      </c>
      <c r="S5" s="32">
        <v>990870.791677517</v>
      </c>
      <c r="T5" s="37">
        <v>1.8773</v>
      </c>
      <c r="U5" s="37" t="s">
        <v>88</v>
      </c>
      <c r="V5" s="59">
        <v>1860161.7372162025</v>
      </c>
      <c r="W5" s="101"/>
      <c r="X5" s="14"/>
    </row>
    <row r="6" spans="1:26" s="7" customFormat="1" ht="12" x14ac:dyDescent="0.2">
      <c r="A6" s="36" t="s">
        <v>14</v>
      </c>
      <c r="B6" s="36" t="s">
        <v>14</v>
      </c>
      <c r="C6" s="32">
        <v>42249.791730077697</v>
      </c>
      <c r="D6" s="37">
        <v>3.3687</v>
      </c>
      <c r="E6" s="37" t="s">
        <v>88</v>
      </c>
      <c r="F6" s="59">
        <v>142326.87340111274</v>
      </c>
      <c r="G6" s="33">
        <v>41424.109896213798</v>
      </c>
      <c r="H6" s="37">
        <v>3.3822999999999999</v>
      </c>
      <c r="I6" s="37" t="s">
        <v>88</v>
      </c>
      <c r="J6" s="59">
        <v>140108.76690196391</v>
      </c>
      <c r="K6" s="33">
        <v>41384.103089706201</v>
      </c>
      <c r="L6" s="37">
        <v>3.3826999999999998</v>
      </c>
      <c r="M6" s="37" t="s">
        <v>88</v>
      </c>
      <c r="N6" s="59">
        <v>139990.00552154914</v>
      </c>
      <c r="O6" s="33">
        <v>41199.646903090703</v>
      </c>
      <c r="P6" s="37">
        <v>3.6791</v>
      </c>
      <c r="Q6" s="37" t="s">
        <v>88</v>
      </c>
      <c r="R6" s="59">
        <v>151577.620921161</v>
      </c>
      <c r="S6" s="32">
        <v>40999.539273727401</v>
      </c>
      <c r="T6" s="37">
        <v>3.6779999999999999</v>
      </c>
      <c r="U6" s="37" t="s">
        <v>88</v>
      </c>
      <c r="V6" s="59">
        <v>150796.30544876939</v>
      </c>
      <c r="W6" s="101"/>
      <c r="X6" s="14"/>
    </row>
    <row r="7" spans="1:26" s="7" customFormat="1" ht="12" x14ac:dyDescent="0.2">
      <c r="A7" s="36" t="s">
        <v>13</v>
      </c>
      <c r="B7" s="36" t="s">
        <v>13</v>
      </c>
      <c r="C7" s="32">
        <v>848214.12111217098</v>
      </c>
      <c r="D7" s="37">
        <v>1.5236000000000001</v>
      </c>
      <c r="E7" s="37" t="s">
        <v>88</v>
      </c>
      <c r="F7" s="59">
        <v>1292339.0349265037</v>
      </c>
      <c r="G7" s="33">
        <v>840706.28331862099</v>
      </c>
      <c r="H7" s="37">
        <v>1.5371999999999999</v>
      </c>
      <c r="I7" s="37" t="s">
        <v>88</v>
      </c>
      <c r="J7" s="59">
        <v>1292333.6987173841</v>
      </c>
      <c r="K7" s="33">
        <v>840484.06645034498</v>
      </c>
      <c r="L7" s="37">
        <v>1.5376000000000001</v>
      </c>
      <c r="M7" s="37" t="s">
        <v>88</v>
      </c>
      <c r="N7" s="59">
        <v>1292328.3005740505</v>
      </c>
      <c r="O7" s="33">
        <v>776996.40880997397</v>
      </c>
      <c r="P7" s="37">
        <v>1.8018000000000001</v>
      </c>
      <c r="Q7" s="37" t="s">
        <v>88</v>
      </c>
      <c r="R7" s="59">
        <v>1399992.1293938111</v>
      </c>
      <c r="S7" s="32">
        <v>777489.45431714004</v>
      </c>
      <c r="T7" s="37">
        <v>1.8007</v>
      </c>
      <c r="U7" s="37" t="s">
        <v>88</v>
      </c>
      <c r="V7" s="59">
        <v>1400025.260388874</v>
      </c>
      <c r="W7" s="101"/>
      <c r="X7" s="14"/>
    </row>
    <row r="8" spans="1:26" s="7" customFormat="1" ht="12" x14ac:dyDescent="0.2">
      <c r="A8" s="39" t="s">
        <v>12</v>
      </c>
      <c r="B8" s="39" t="s">
        <v>12</v>
      </c>
      <c r="C8" s="32">
        <v>830.05200000000002</v>
      </c>
      <c r="D8" s="37">
        <v>643.61990000000003</v>
      </c>
      <c r="E8" s="37" t="s">
        <v>89</v>
      </c>
      <c r="F8" s="59">
        <v>534237.98523480003</v>
      </c>
      <c r="G8" s="32">
        <v>830.05200000000002</v>
      </c>
      <c r="H8" s="37">
        <v>643.61990000000003</v>
      </c>
      <c r="I8" s="37" t="s">
        <v>89</v>
      </c>
      <c r="J8" s="59">
        <v>534237.98523480003</v>
      </c>
      <c r="K8" s="32">
        <v>830.05200000000002</v>
      </c>
      <c r="L8" s="37">
        <v>643.61990000000003</v>
      </c>
      <c r="M8" s="37" t="s">
        <v>89</v>
      </c>
      <c r="N8" s="59">
        <v>534237.98523480003</v>
      </c>
      <c r="O8" s="32">
        <v>830.05200000000002</v>
      </c>
      <c r="P8" s="37">
        <v>719.03390000000002</v>
      </c>
      <c r="Q8" s="37" t="s">
        <v>89</v>
      </c>
      <c r="R8" s="59">
        <v>596835.52676280006</v>
      </c>
      <c r="S8" s="32">
        <v>830.05200000000002</v>
      </c>
      <c r="T8" s="37">
        <v>719.03390000000002</v>
      </c>
      <c r="U8" s="37" t="s">
        <v>89</v>
      </c>
      <c r="V8" s="59">
        <v>596835.52676280006</v>
      </c>
      <c r="W8" s="101"/>
      <c r="X8" s="14"/>
    </row>
    <row r="9" spans="1:26" s="7" customFormat="1" ht="12" hidden="1" x14ac:dyDescent="0.2">
      <c r="A9" s="39" t="s">
        <v>11</v>
      </c>
      <c r="B9" s="39" t="s">
        <v>11</v>
      </c>
      <c r="C9" s="32">
        <v>0</v>
      </c>
      <c r="D9" s="37">
        <v>567.36180000000002</v>
      </c>
      <c r="E9" s="37"/>
      <c r="F9" s="59">
        <v>0</v>
      </c>
      <c r="G9" s="33">
        <v>0</v>
      </c>
      <c r="H9" s="33">
        <v>567.36180000000002</v>
      </c>
      <c r="I9" s="37"/>
      <c r="J9" s="59">
        <v>0</v>
      </c>
      <c r="K9" s="33">
        <v>0</v>
      </c>
      <c r="L9" s="33">
        <v>567.36180000000002</v>
      </c>
      <c r="M9" s="37"/>
      <c r="N9" s="59">
        <v>0</v>
      </c>
      <c r="O9" s="33">
        <v>0</v>
      </c>
      <c r="P9" s="33">
        <v>633.84059999999999</v>
      </c>
      <c r="Q9" s="37"/>
      <c r="R9" s="59">
        <v>0</v>
      </c>
      <c r="S9" s="33">
        <v>0</v>
      </c>
      <c r="T9" s="33">
        <v>633.84059999999999</v>
      </c>
      <c r="U9" s="37"/>
      <c r="V9" s="59">
        <v>0</v>
      </c>
      <c r="W9" s="101"/>
      <c r="X9" s="14"/>
    </row>
    <row r="10" spans="1:26" s="7" customFormat="1" ht="12" x14ac:dyDescent="0.2">
      <c r="A10" s="38" t="s">
        <v>10</v>
      </c>
      <c r="B10" s="38" t="s">
        <v>10</v>
      </c>
      <c r="C10" s="32"/>
      <c r="D10" s="37"/>
      <c r="E10" s="37"/>
      <c r="F10" s="59"/>
      <c r="G10" s="33"/>
      <c r="H10" s="33"/>
      <c r="I10" s="37"/>
      <c r="J10" s="59"/>
      <c r="K10" s="33"/>
      <c r="L10" s="33"/>
      <c r="M10" s="37"/>
      <c r="N10" s="59"/>
      <c r="O10" s="33"/>
      <c r="P10" s="33"/>
      <c r="Q10" s="37"/>
      <c r="R10" s="59"/>
      <c r="S10" s="33"/>
      <c r="T10" s="33"/>
      <c r="U10" s="37"/>
      <c r="V10" s="59"/>
      <c r="W10" s="101"/>
      <c r="X10" s="14"/>
    </row>
    <row r="11" spans="1:26" s="7" customFormat="1" ht="12" x14ac:dyDescent="0.2">
      <c r="A11" s="36" t="s">
        <v>91</v>
      </c>
      <c r="B11" s="36" t="s">
        <v>9</v>
      </c>
      <c r="C11" s="32">
        <v>9698.9606742817232</v>
      </c>
      <c r="D11" s="33">
        <v>533.12</v>
      </c>
      <c r="E11" s="33" t="s">
        <v>90</v>
      </c>
      <c r="F11" s="59">
        <v>5170709.9146730723</v>
      </c>
      <c r="G11" s="32">
        <v>9733.2757905810286</v>
      </c>
      <c r="H11" s="33">
        <v>544.70000000000005</v>
      </c>
      <c r="I11" s="33" t="s">
        <v>90</v>
      </c>
      <c r="J11" s="59">
        <v>5301715.3231294863</v>
      </c>
      <c r="K11" s="32">
        <v>9766.6170683852251</v>
      </c>
      <c r="L11" s="33">
        <v>558.13</v>
      </c>
      <c r="M11" s="33" t="s">
        <v>90</v>
      </c>
      <c r="N11" s="59">
        <v>5451041.9843778461</v>
      </c>
      <c r="O11" s="32">
        <v>9895.8572280962107</v>
      </c>
      <c r="P11" s="33">
        <v>563.6</v>
      </c>
      <c r="Q11" s="33" t="s">
        <v>90</v>
      </c>
      <c r="R11" s="59">
        <v>5577305.1337550245</v>
      </c>
      <c r="S11" s="32">
        <v>9935.7189451859576</v>
      </c>
      <c r="T11" s="33">
        <v>577.4</v>
      </c>
      <c r="U11" s="33" t="s">
        <v>90</v>
      </c>
      <c r="V11" s="59">
        <v>5736884.1189503716</v>
      </c>
      <c r="W11" s="10"/>
      <c r="X11" s="9"/>
      <c r="Y11" s="35"/>
      <c r="Z11" s="35"/>
    </row>
    <row r="12" spans="1:26" s="7" customFormat="1" ht="12" x14ac:dyDescent="0.2">
      <c r="A12" s="34" t="s">
        <v>92</v>
      </c>
      <c r="B12" s="34" t="s">
        <v>8</v>
      </c>
      <c r="C12" s="32">
        <v>7128</v>
      </c>
      <c r="D12" s="33">
        <v>670.96</v>
      </c>
      <c r="E12" s="33" t="s">
        <v>90</v>
      </c>
      <c r="F12" s="59">
        <v>4782602.88</v>
      </c>
      <c r="G12" s="30">
        <v>7191.0022631904612</v>
      </c>
      <c r="H12" s="31">
        <v>681.93</v>
      </c>
      <c r="I12" s="33" t="s">
        <v>90</v>
      </c>
      <c r="J12" s="80">
        <v>4903760.1733374707</v>
      </c>
      <c r="K12" s="30">
        <v>7215.6349982846059</v>
      </c>
      <c r="L12" s="31">
        <v>698.75</v>
      </c>
      <c r="M12" s="33" t="s">
        <v>90</v>
      </c>
      <c r="N12" s="80">
        <v>5041924.9550513681</v>
      </c>
      <c r="O12" s="30">
        <v>7311.1183998621273</v>
      </c>
      <c r="P12" s="31">
        <v>705.6</v>
      </c>
      <c r="Q12" s="33" t="s">
        <v>90</v>
      </c>
      <c r="R12" s="80">
        <v>5158725.1429427173</v>
      </c>
      <c r="S12" s="30">
        <v>7340.5684744284317</v>
      </c>
      <c r="T12" s="31">
        <v>722.88</v>
      </c>
      <c r="U12" s="33" t="s">
        <v>90</v>
      </c>
      <c r="V12" s="80">
        <v>5306350.1387948245</v>
      </c>
      <c r="W12" s="101"/>
      <c r="X12" s="14"/>
    </row>
    <row r="13" spans="1:26" s="7" customFormat="1" ht="12" x14ac:dyDescent="0.2">
      <c r="A13" s="28" t="s">
        <v>7</v>
      </c>
      <c r="B13" s="28" t="s">
        <v>7</v>
      </c>
      <c r="C13" s="28"/>
      <c r="D13" s="27"/>
      <c r="E13" s="27"/>
      <c r="F13" s="26">
        <f>SUM(F5:F12)</f>
        <v>13766957.932950772</v>
      </c>
      <c r="G13" s="27"/>
      <c r="H13" s="27"/>
      <c r="I13" s="27"/>
      <c r="J13" s="29">
        <f>SUM(J5:J12)</f>
        <v>13991739.52839791</v>
      </c>
      <c r="K13" s="28"/>
      <c r="L13" s="27"/>
      <c r="M13" s="27"/>
      <c r="N13" s="29">
        <f>SUM(N5:N12)</f>
        <v>14272702.80861474</v>
      </c>
      <c r="O13" s="28"/>
      <c r="P13" s="27"/>
      <c r="Q13" s="27"/>
      <c r="R13" s="29">
        <f>SUM(R5:R12)</f>
        <v>14739408.880354656</v>
      </c>
      <c r="S13" s="28"/>
      <c r="T13" s="27"/>
      <c r="U13" s="27"/>
      <c r="V13" s="26">
        <f>SUM(V5:V12)</f>
        <v>15051053.087561842</v>
      </c>
      <c r="W13" s="101"/>
      <c r="X13" s="14"/>
    </row>
    <row r="14" spans="1:26" s="7" customFormat="1" ht="36.75" x14ac:dyDescent="0.25">
      <c r="A14" s="25" t="s">
        <v>87</v>
      </c>
      <c r="B14" s="25" t="s">
        <v>6</v>
      </c>
      <c r="C14" s="24"/>
      <c r="D14" s="23"/>
      <c r="E14" s="23"/>
      <c r="F14" s="22">
        <v>53197160.848370813</v>
      </c>
      <c r="G14" s="23"/>
      <c r="H14" s="23"/>
      <c r="I14" s="23"/>
      <c r="J14" s="22">
        <v>54544780.440300487</v>
      </c>
      <c r="K14" s="24"/>
      <c r="L14" s="23"/>
      <c r="M14" s="23"/>
      <c r="N14" s="22">
        <v>56081628.57577043</v>
      </c>
      <c r="O14" s="24"/>
      <c r="P14" s="23"/>
      <c r="Q14" s="23"/>
      <c r="R14" s="22">
        <v>57380557.472698905</v>
      </c>
      <c r="S14" s="24"/>
      <c r="T14" s="23"/>
      <c r="U14" s="23"/>
      <c r="V14" s="22">
        <v>59022460.711200267</v>
      </c>
      <c r="W14" s="101"/>
      <c r="X14" s="14"/>
    </row>
    <row r="15" spans="1:26" s="7" customFormat="1" ht="12" x14ac:dyDescent="0.2">
      <c r="A15" s="10"/>
      <c r="B15" s="10"/>
      <c r="C15" s="10"/>
      <c r="D15" s="9"/>
      <c r="E15" s="9"/>
      <c r="F15" s="8"/>
      <c r="G15" s="9"/>
      <c r="H15" s="9"/>
      <c r="I15" s="9"/>
      <c r="J15" s="11"/>
      <c r="K15" s="10"/>
      <c r="L15" s="9"/>
      <c r="M15" s="9"/>
      <c r="N15" s="11"/>
      <c r="O15" s="10"/>
      <c r="P15" s="9"/>
      <c r="Q15" s="9"/>
      <c r="R15" s="11"/>
      <c r="S15" s="10"/>
      <c r="T15" s="9"/>
      <c r="U15" s="9"/>
      <c r="V15" s="8"/>
      <c r="W15" s="101"/>
      <c r="X15" s="14"/>
    </row>
    <row r="16" spans="1:26" s="16" customFormat="1" ht="12" x14ac:dyDescent="0.2">
      <c r="A16" s="21" t="s">
        <v>5</v>
      </c>
      <c r="B16" s="21" t="s">
        <v>4</v>
      </c>
      <c r="C16" s="19"/>
      <c r="D16" s="18"/>
      <c r="E16" s="18"/>
      <c r="F16" s="17">
        <f>F14-F13</f>
        <v>39430202.91542004</v>
      </c>
      <c r="G16" s="20"/>
      <c r="H16" s="18"/>
      <c r="I16" s="18"/>
      <c r="J16" s="20">
        <f>J14-J13</f>
        <v>40553040.911902577</v>
      </c>
      <c r="K16" s="19"/>
      <c r="L16" s="18"/>
      <c r="M16" s="18"/>
      <c r="N16" s="20">
        <f>N14-N13</f>
        <v>41808925.767155692</v>
      </c>
      <c r="O16" s="19"/>
      <c r="P16" s="18"/>
      <c r="Q16" s="18"/>
      <c r="R16" s="20">
        <f>R14-R13</f>
        <v>42641148.592344247</v>
      </c>
      <c r="S16" s="19"/>
      <c r="T16" s="18"/>
      <c r="U16" s="18"/>
      <c r="V16" s="17">
        <f>V14-V13</f>
        <v>43971407.623638421</v>
      </c>
      <c r="W16" s="19"/>
      <c r="X16" s="20"/>
    </row>
    <row r="17" spans="1:24" s="7" customFormat="1" ht="12" x14ac:dyDescent="0.2">
      <c r="A17" s="10" t="s">
        <v>3</v>
      </c>
      <c r="B17" s="10" t="s">
        <v>2</v>
      </c>
      <c r="C17" s="13">
        <v>29977946.365926702</v>
      </c>
      <c r="D17" s="9"/>
      <c r="E17" s="9"/>
      <c r="F17" s="12"/>
      <c r="G17" s="15">
        <v>29637491.8621055</v>
      </c>
      <c r="H17" s="9"/>
      <c r="I17" s="9"/>
      <c r="J17" s="14"/>
      <c r="K17" s="13">
        <v>29567094.445195101</v>
      </c>
      <c r="L17" s="9"/>
      <c r="M17" s="9"/>
      <c r="N17" s="14"/>
      <c r="O17" s="13">
        <v>29457614.892848302</v>
      </c>
      <c r="P17" s="9"/>
      <c r="Q17" s="9"/>
      <c r="R17" s="14"/>
      <c r="S17" s="13">
        <v>29499182.4844267</v>
      </c>
      <c r="T17" s="9"/>
      <c r="U17" s="9"/>
      <c r="V17" s="12"/>
      <c r="W17" s="101"/>
      <c r="X17" s="14"/>
    </row>
    <row r="18" spans="1:24" s="7" customFormat="1" ht="12" x14ac:dyDescent="0.2">
      <c r="A18" s="10"/>
      <c r="B18" s="10"/>
      <c r="C18" s="10"/>
      <c r="D18" s="9"/>
      <c r="E18" s="9"/>
      <c r="F18" s="8"/>
      <c r="G18" s="9"/>
      <c r="H18" s="9"/>
      <c r="I18" s="9"/>
      <c r="J18" s="11"/>
      <c r="K18" s="10"/>
      <c r="L18" s="9"/>
      <c r="M18" s="9"/>
      <c r="N18" s="11"/>
      <c r="O18" s="10"/>
      <c r="P18" s="9"/>
      <c r="Q18" s="9"/>
      <c r="R18" s="11"/>
      <c r="S18" s="10"/>
      <c r="T18" s="9"/>
      <c r="U18" s="9"/>
      <c r="V18" s="8"/>
      <c r="W18" s="101"/>
      <c r="X18" s="14"/>
    </row>
    <row r="19" spans="1:24" s="1" customFormat="1" ht="12" x14ac:dyDescent="0.2">
      <c r="A19" s="4" t="s">
        <v>1</v>
      </c>
      <c r="B19" s="4" t="s">
        <v>0</v>
      </c>
      <c r="C19" s="4"/>
      <c r="D19" s="3">
        <f>ROUND(F16/C17,4)</f>
        <v>1.3152999999999999</v>
      </c>
      <c r="E19" s="3"/>
      <c r="F19" s="2"/>
      <c r="G19" s="3"/>
      <c r="H19" s="6">
        <f>ROUND(J16/G17,4)</f>
        <v>1.3683000000000001</v>
      </c>
      <c r="I19" s="3"/>
      <c r="J19" s="5"/>
      <c r="K19" s="4"/>
      <c r="L19" s="3">
        <f>ROUND(N16/K17,4)</f>
        <v>1.4139999999999999</v>
      </c>
      <c r="M19" s="3"/>
      <c r="N19" s="5"/>
      <c r="O19" s="4"/>
      <c r="P19" s="3">
        <f>ROUND(R16/O17,4)</f>
        <v>1.4475</v>
      </c>
      <c r="Q19" s="3"/>
      <c r="R19" s="5"/>
      <c r="S19" s="4"/>
      <c r="T19" s="3">
        <f>ROUND(V16/S17,4)</f>
        <v>1.4905999999999999</v>
      </c>
      <c r="U19" s="3"/>
      <c r="V19" s="2"/>
      <c r="W19" s="102"/>
      <c r="X19" s="52"/>
    </row>
  </sheetData>
  <mergeCells count="5">
    <mergeCell ref="C3:F3"/>
    <mergeCell ref="G3:J3"/>
    <mergeCell ref="K3:N3"/>
    <mergeCell ref="O3:R3"/>
    <mergeCell ref="S3:V3"/>
  </mergeCells>
  <pageMargins left="0.25" right="0.25" top="1.3270833333333301" bottom="0.75" header="0.3" footer="0.3"/>
  <pageSetup paperSize="17" scale="9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4"/>
  <sheetViews>
    <sheetView view="pageLayout" zoomScaleNormal="100" workbookViewId="0">
      <selection activeCell="P7" sqref="P7"/>
    </sheetView>
  </sheetViews>
  <sheetFormatPr defaultRowHeight="14.4" x14ac:dyDescent="0.3"/>
  <cols>
    <col min="1" max="1" width="10.33203125" customWidth="1"/>
    <col min="2" max="2" width="57" customWidth="1"/>
    <col min="3" max="3" width="10.44140625" bestFit="1" customWidth="1"/>
    <col min="4" max="4" width="11.109375" bestFit="1" customWidth="1"/>
    <col min="5" max="6" width="9.88671875" bestFit="1" customWidth="1"/>
    <col min="7" max="7" width="10.44140625" bestFit="1" customWidth="1"/>
    <col min="8" max="8" width="12" bestFit="1" customWidth="1"/>
    <col min="9" max="9" width="9.88671875" bestFit="1" customWidth="1"/>
    <col min="11" max="11" width="9.109375" style="48"/>
  </cols>
  <sheetData>
    <row r="1" spans="1:12" s="7" customFormat="1" ht="12" x14ac:dyDescent="0.2">
      <c r="A1" s="47" t="s">
        <v>57</v>
      </c>
      <c r="B1" s="47"/>
      <c r="C1" s="46"/>
      <c r="D1" s="46"/>
      <c r="K1" s="14"/>
    </row>
    <row r="2" spans="1:12" s="7" customFormat="1" ht="12" x14ac:dyDescent="0.2">
      <c r="K2" s="14"/>
    </row>
    <row r="3" spans="1:12" s="7" customFormat="1" ht="15" x14ac:dyDescent="0.25">
      <c r="C3" s="118">
        <v>2018</v>
      </c>
      <c r="D3" s="119"/>
      <c r="E3" s="103">
        <v>2019</v>
      </c>
      <c r="F3" s="103">
        <v>2020</v>
      </c>
      <c r="G3" s="118">
        <v>2021</v>
      </c>
      <c r="H3" s="119"/>
      <c r="I3" s="103">
        <v>2022</v>
      </c>
      <c r="K3" s="14"/>
    </row>
    <row r="4" spans="1:12" s="7" customFormat="1" ht="12" x14ac:dyDescent="0.2">
      <c r="A4" s="7" t="s">
        <v>56</v>
      </c>
      <c r="C4" s="71">
        <v>1.4294408737274524E-2</v>
      </c>
      <c r="D4" s="106"/>
      <c r="E4" s="70"/>
      <c r="F4" s="70"/>
      <c r="G4" s="71">
        <v>1.3784098432371274E-2</v>
      </c>
      <c r="H4" s="106"/>
      <c r="I4" s="70"/>
      <c r="K4" s="14"/>
    </row>
    <row r="5" spans="1:12" s="40" customFormat="1" ht="72" x14ac:dyDescent="0.2">
      <c r="A5" s="65" t="s">
        <v>55</v>
      </c>
      <c r="B5" s="65" t="s">
        <v>54</v>
      </c>
      <c r="C5" s="43" t="s">
        <v>53</v>
      </c>
      <c r="D5" s="42" t="s">
        <v>51</v>
      </c>
      <c r="E5" s="69"/>
      <c r="F5" s="69"/>
      <c r="G5" s="43" t="s">
        <v>52</v>
      </c>
      <c r="H5" s="42" t="s">
        <v>51</v>
      </c>
      <c r="I5" s="69"/>
      <c r="K5" s="68"/>
    </row>
    <row r="6" spans="1:12" s="7" customFormat="1" ht="12" x14ac:dyDescent="0.2">
      <c r="A6" s="56" t="s">
        <v>50</v>
      </c>
      <c r="B6" s="55" t="s">
        <v>49</v>
      </c>
      <c r="C6" s="59">
        <v>108351.55755165312</v>
      </c>
      <c r="D6" s="59">
        <v>1548.8214509636539</v>
      </c>
      <c r="E6" s="66"/>
      <c r="F6" s="66"/>
      <c r="G6" s="59">
        <v>115857.01624096915</v>
      </c>
      <c r="H6" s="59">
        <v>1596.9845159463562</v>
      </c>
      <c r="I6" s="66"/>
      <c r="J6" s="14"/>
      <c r="K6" s="14"/>
    </row>
    <row r="7" spans="1:12" s="7" customFormat="1" ht="12" x14ac:dyDescent="0.2">
      <c r="A7" s="56" t="s">
        <v>48</v>
      </c>
      <c r="B7" s="55" t="s">
        <v>47</v>
      </c>
      <c r="C7" s="59">
        <v>0</v>
      </c>
      <c r="D7" s="59">
        <v>0</v>
      </c>
      <c r="E7" s="66"/>
      <c r="F7" s="66"/>
      <c r="G7" s="59">
        <v>0</v>
      </c>
      <c r="H7" s="59">
        <v>0</v>
      </c>
      <c r="I7" s="66"/>
      <c r="J7" s="14"/>
      <c r="K7" s="14"/>
    </row>
    <row r="8" spans="1:12" s="7" customFormat="1" ht="12" x14ac:dyDescent="0.2">
      <c r="A8" s="67" t="s">
        <v>46</v>
      </c>
      <c r="B8" s="55" t="s">
        <v>45</v>
      </c>
      <c r="C8" s="59">
        <v>164007.55016068366</v>
      </c>
      <c r="D8" s="59">
        <v>164007.55016068366</v>
      </c>
      <c r="E8" s="66"/>
      <c r="F8" s="66"/>
      <c r="G8" s="59">
        <v>162057.75268729846</v>
      </c>
      <c r="H8" s="59">
        <v>162057.75268729846</v>
      </c>
      <c r="I8" s="66"/>
      <c r="J8" s="14"/>
      <c r="K8" s="14"/>
    </row>
    <row r="9" spans="1:12" s="7" customFormat="1" ht="12" x14ac:dyDescent="0.2">
      <c r="A9" s="67" t="s">
        <v>44</v>
      </c>
      <c r="B9" s="55" t="s">
        <v>43</v>
      </c>
      <c r="C9" s="59">
        <v>54042.308558228448</v>
      </c>
      <c r="D9" s="59">
        <v>54042.308558228448</v>
      </c>
      <c r="E9" s="66"/>
      <c r="F9" s="66"/>
      <c r="G9" s="59">
        <v>53402.708188562727</v>
      </c>
      <c r="H9" s="59">
        <v>53402.708188562727</v>
      </c>
      <c r="I9" s="66"/>
      <c r="J9" s="14"/>
      <c r="K9" s="14"/>
    </row>
    <row r="10" spans="1:12" s="7" customFormat="1" ht="12" x14ac:dyDescent="0.2">
      <c r="A10" s="56" t="s">
        <v>42</v>
      </c>
      <c r="B10" s="55" t="s">
        <v>41</v>
      </c>
      <c r="C10" s="59">
        <v>384783.5518447535</v>
      </c>
      <c r="D10" s="59">
        <v>5500.253365449169</v>
      </c>
      <c r="E10" s="66"/>
      <c r="F10" s="66"/>
      <c r="G10" s="59">
        <v>404969.035628115</v>
      </c>
      <c r="H10" s="59">
        <v>5582.1330491604067</v>
      </c>
      <c r="I10" s="66"/>
      <c r="J10" s="14"/>
      <c r="K10" s="14"/>
    </row>
    <row r="11" spans="1:12" s="7" customFormat="1" ht="12" x14ac:dyDescent="0.2">
      <c r="A11" s="56" t="s">
        <v>40</v>
      </c>
      <c r="B11" s="55" t="s">
        <v>39</v>
      </c>
      <c r="C11" s="59">
        <v>126693.05497370222</v>
      </c>
      <c r="D11" s="59">
        <v>126693.05497370222</v>
      </c>
      <c r="E11" s="66"/>
      <c r="F11" s="66"/>
      <c r="G11" s="59">
        <v>132460.2427827369</v>
      </c>
      <c r="H11" s="59">
        <v>132460.2427827369</v>
      </c>
      <c r="I11" s="66"/>
      <c r="J11" s="14"/>
      <c r="K11" s="14"/>
    </row>
    <row r="12" spans="1:12" s="7" customFormat="1" ht="12" x14ac:dyDescent="0.2">
      <c r="A12" s="67" t="s">
        <v>38</v>
      </c>
      <c r="B12" s="55" t="s">
        <v>37</v>
      </c>
      <c r="C12" s="59">
        <v>405572.45222624327</v>
      </c>
      <c r="D12" s="59">
        <v>405572.45222624327</v>
      </c>
      <c r="E12" s="66"/>
      <c r="F12" s="66"/>
      <c r="G12" s="59">
        <v>396087.9458893899</v>
      </c>
      <c r="H12" s="59">
        <v>396087.9458893899</v>
      </c>
      <c r="I12" s="66"/>
      <c r="J12" s="9"/>
      <c r="K12" s="9"/>
      <c r="L12" s="35"/>
    </row>
    <row r="13" spans="1:12" s="7" customFormat="1" ht="12" x14ac:dyDescent="0.2">
      <c r="A13" s="56" t="s">
        <v>36</v>
      </c>
      <c r="B13" s="55" t="s">
        <v>35</v>
      </c>
      <c r="C13" s="59">
        <v>5185159.6709861532</v>
      </c>
      <c r="D13" s="59">
        <v>74118.791705107971</v>
      </c>
      <c r="E13" s="66"/>
      <c r="F13" s="66"/>
      <c r="G13" s="59">
        <v>5208060.1219391525</v>
      </c>
      <c r="H13" s="59">
        <v>71788.413362516818</v>
      </c>
      <c r="I13" s="66"/>
      <c r="J13" s="14"/>
      <c r="K13" s="14"/>
    </row>
    <row r="14" spans="1:12" s="7" customFormat="1" ht="12" x14ac:dyDescent="0.2">
      <c r="A14" s="55"/>
      <c r="B14" s="65" t="s">
        <v>34</v>
      </c>
      <c r="C14" s="59"/>
      <c r="D14" s="59"/>
      <c r="E14" s="64"/>
      <c r="F14" s="64"/>
      <c r="G14" s="59"/>
      <c r="H14" s="59"/>
      <c r="I14" s="64"/>
      <c r="J14" s="14"/>
      <c r="K14" s="14"/>
    </row>
    <row r="15" spans="1:12" s="7" customFormat="1" ht="15" x14ac:dyDescent="0.25">
      <c r="A15" s="56" t="s">
        <v>33</v>
      </c>
      <c r="B15" s="55" t="s">
        <v>32</v>
      </c>
      <c r="C15" s="59">
        <v>10275572.849012416</v>
      </c>
      <c r="D15" s="59">
        <v>146883.23831342396</v>
      </c>
      <c r="E15" s="63"/>
      <c r="F15" s="63"/>
      <c r="G15" s="59">
        <v>13781389.103830399</v>
      </c>
      <c r="H15" s="59">
        <v>189964.02394200716</v>
      </c>
      <c r="I15" s="63"/>
      <c r="J15" s="14"/>
      <c r="K15" s="14"/>
    </row>
    <row r="16" spans="1:12" s="7" customFormat="1" ht="12" x14ac:dyDescent="0.2">
      <c r="A16" s="56" t="s">
        <v>31</v>
      </c>
      <c r="B16" s="55" t="s">
        <v>30</v>
      </c>
      <c r="C16" s="59">
        <v>12281118.733165331</v>
      </c>
      <c r="D16" s="59">
        <v>175551.33092286435</v>
      </c>
      <c r="E16" s="62"/>
      <c r="F16" s="62"/>
      <c r="G16" s="59">
        <v>15084184.518884176</v>
      </c>
      <c r="H16" s="59">
        <v>207921.8841803504</v>
      </c>
      <c r="I16" s="62"/>
      <c r="J16" s="14"/>
      <c r="K16" s="14"/>
    </row>
    <row r="17" spans="1:11" s="16" customFormat="1" ht="12" x14ac:dyDescent="0.2">
      <c r="A17" s="56" t="s">
        <v>29</v>
      </c>
      <c r="B17" s="55" t="s">
        <v>28</v>
      </c>
      <c r="C17" s="59">
        <v>7281886.3328297427</v>
      </c>
      <c r="D17" s="59">
        <v>104090.25961984142</v>
      </c>
      <c r="E17" s="61"/>
      <c r="F17" s="61"/>
      <c r="G17" s="59">
        <v>9766701.7398730014</v>
      </c>
      <c r="H17" s="59">
        <v>134625.17814202124</v>
      </c>
      <c r="I17" s="61"/>
      <c r="J17" s="20"/>
      <c r="K17" s="20"/>
    </row>
    <row r="18" spans="1:11" s="7" customFormat="1" ht="12" x14ac:dyDescent="0.2">
      <c r="A18" s="56" t="s">
        <v>27</v>
      </c>
      <c r="B18" s="55" t="s">
        <v>26</v>
      </c>
      <c r="C18" s="59">
        <v>187557.33756595827</v>
      </c>
      <c r="D18" s="59">
        <v>2681.021244842781</v>
      </c>
      <c r="E18" s="60"/>
      <c r="F18" s="60"/>
      <c r="G18" s="59">
        <v>245376.92440876947</v>
      </c>
      <c r="H18" s="59">
        <v>3382.2996790830039</v>
      </c>
      <c r="I18" s="60"/>
      <c r="J18" s="14"/>
      <c r="K18" s="14"/>
    </row>
    <row r="19" spans="1:11" s="7" customFormat="1" ht="12" x14ac:dyDescent="0.2">
      <c r="A19" s="56" t="s">
        <v>25</v>
      </c>
      <c r="B19" s="55" t="s">
        <v>24</v>
      </c>
      <c r="C19" s="59">
        <v>2212207.7638680749</v>
      </c>
      <c r="D19" s="59">
        <v>31622.201988502347</v>
      </c>
      <c r="E19" s="58"/>
      <c r="F19" s="58"/>
      <c r="G19" s="59">
        <v>2984272.1843076507</v>
      </c>
      <c r="H19" s="59">
        <v>41135.501537484284</v>
      </c>
      <c r="I19" s="58"/>
      <c r="J19" s="14"/>
      <c r="K19" s="14"/>
    </row>
    <row r="20" spans="1:11" s="7" customFormat="1" ht="12" x14ac:dyDescent="0.2">
      <c r="A20" s="56" t="s">
        <v>23</v>
      </c>
      <c r="B20" s="55"/>
      <c r="C20" s="79"/>
      <c r="D20" s="107"/>
      <c r="E20" s="62"/>
      <c r="F20" s="62"/>
      <c r="G20" s="10"/>
      <c r="H20" s="105"/>
      <c r="I20" s="62"/>
      <c r="J20" s="14"/>
      <c r="K20" s="14"/>
    </row>
    <row r="21" spans="1:11" s="7" customFormat="1" ht="12" x14ac:dyDescent="0.2">
      <c r="A21" s="56"/>
      <c r="B21" s="55"/>
      <c r="C21" s="108"/>
      <c r="D21" s="109"/>
      <c r="E21" s="62"/>
      <c r="F21" s="62"/>
      <c r="G21" s="10"/>
      <c r="H21" s="105"/>
      <c r="I21" s="62"/>
      <c r="J21" s="14"/>
      <c r="K21" s="14"/>
    </row>
    <row r="22" spans="1:11" s="1" customFormat="1" ht="12" x14ac:dyDescent="0.2">
      <c r="A22" s="52"/>
      <c r="B22" s="50" t="s">
        <v>22</v>
      </c>
      <c r="C22" s="102"/>
      <c r="D22" s="110">
        <v>1292311.2845298534</v>
      </c>
      <c r="E22" s="114">
        <f>D22</f>
        <v>1292311.2845298534</v>
      </c>
      <c r="F22" s="114">
        <f>D22</f>
        <v>1292311.2845298534</v>
      </c>
      <c r="G22" s="102"/>
      <c r="H22" s="110">
        <v>1400005.0679565577</v>
      </c>
      <c r="I22" s="114">
        <f>H22</f>
        <v>1400005.0679565577</v>
      </c>
      <c r="J22" s="52"/>
      <c r="K22" s="52"/>
    </row>
    <row r="23" spans="1:11" s="1" customFormat="1" ht="12" x14ac:dyDescent="0.2">
      <c r="A23" s="52"/>
      <c r="B23" s="50" t="s">
        <v>21</v>
      </c>
      <c r="C23" s="102"/>
      <c r="D23" s="111">
        <v>848214.12111217098</v>
      </c>
      <c r="E23" s="115">
        <v>840706.28331862099</v>
      </c>
      <c r="F23" s="115">
        <v>840484.06645034498</v>
      </c>
      <c r="G23" s="102"/>
      <c r="H23" s="111">
        <v>776996.40880997397</v>
      </c>
      <c r="I23" s="115">
        <v>777489.45431714004</v>
      </c>
      <c r="J23" s="52"/>
      <c r="K23" s="52"/>
    </row>
    <row r="24" spans="1:11" ht="15" x14ac:dyDescent="0.25">
      <c r="A24" s="51"/>
      <c r="B24" s="50" t="s">
        <v>93</v>
      </c>
      <c r="C24" s="112"/>
      <c r="D24" s="113">
        <f>ROUND(D22/D23,4)</f>
        <v>1.5236000000000001</v>
      </c>
      <c r="E24" s="116">
        <f>E22/E23</f>
        <v>1.5371733388604611</v>
      </c>
      <c r="F24" s="116">
        <f>F22/F23</f>
        <v>1.5375797544714096</v>
      </c>
      <c r="G24" s="112"/>
      <c r="H24" s="117">
        <f>H22/H23</f>
        <v>1.8018166520238703</v>
      </c>
      <c r="I24" s="116">
        <f>I22/I23</f>
        <v>1.8006740286736955</v>
      </c>
    </row>
  </sheetData>
  <mergeCells count="2">
    <mergeCell ref="C3:D3"/>
    <mergeCell ref="G3:H3"/>
  </mergeCells>
  <pageMargins left="1" right="0.25" top="1.3270833333333301" bottom="0.75" header="0.3" footer="0.3"/>
  <pageSetup paperSize="1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7"/>
  <sheetViews>
    <sheetView tabSelected="1" view="pageLayout" zoomScaleNormal="100" workbookViewId="0">
      <selection activeCell="J14" sqref="J14"/>
    </sheetView>
  </sheetViews>
  <sheetFormatPr defaultColWidth="8.88671875" defaultRowHeight="12" x14ac:dyDescent="0.25"/>
  <cols>
    <col min="1" max="1" width="6.33203125" style="49" customWidth="1"/>
    <col min="2" max="2" width="51.88671875" style="49" customWidth="1"/>
    <col min="3" max="3" width="13.44140625" style="49" bestFit="1" customWidth="1"/>
    <col min="4" max="4" width="12.6640625" style="49" bestFit="1" customWidth="1"/>
    <col min="5" max="5" width="12.5546875" style="49" bestFit="1" customWidth="1"/>
    <col min="6" max="6" width="12.6640625" style="49" bestFit="1" customWidth="1"/>
    <col min="7" max="16384" width="8.88671875" style="49"/>
  </cols>
  <sheetData>
    <row r="1" spans="1:9" s="7" customFormat="1" x14ac:dyDescent="0.2">
      <c r="A1" s="47" t="s">
        <v>86</v>
      </c>
      <c r="B1" s="47"/>
      <c r="C1" s="46"/>
      <c r="D1" s="46"/>
    </row>
    <row r="2" spans="1:9" s="7" customFormat="1" x14ac:dyDescent="0.2"/>
    <row r="3" spans="1:9" s="7" customFormat="1" x14ac:dyDescent="0.2">
      <c r="C3" s="118">
        <v>2018</v>
      </c>
      <c r="D3" s="120"/>
      <c r="E3" s="118">
        <v>2021</v>
      </c>
      <c r="F3" s="121"/>
    </row>
    <row r="4" spans="1:9" s="40" customFormat="1" ht="24" x14ac:dyDescent="0.2">
      <c r="A4" s="7"/>
      <c r="B4" s="7"/>
      <c r="C4" s="99" t="s">
        <v>85</v>
      </c>
      <c r="D4" s="100" t="s">
        <v>84</v>
      </c>
      <c r="E4" s="99" t="s">
        <v>85</v>
      </c>
      <c r="F4" s="98" t="s">
        <v>84</v>
      </c>
    </row>
    <row r="5" spans="1:9" s="7" customFormat="1" x14ac:dyDescent="0.2">
      <c r="B5" s="7" t="s">
        <v>83</v>
      </c>
      <c r="C5" s="94">
        <v>230507206.0321829</v>
      </c>
      <c r="D5" s="97">
        <v>230507206.0321829</v>
      </c>
      <c r="E5" s="94">
        <v>248619794.65325963</v>
      </c>
      <c r="F5" s="96">
        <v>248619794.65325963</v>
      </c>
    </row>
    <row r="6" spans="1:9" s="7" customFormat="1" x14ac:dyDescent="0.2">
      <c r="B6" s="7" t="s">
        <v>82</v>
      </c>
      <c r="C6" s="94">
        <v>69137375.550606892</v>
      </c>
      <c r="D6" s="95"/>
      <c r="E6" s="94">
        <v>77913025.830128223</v>
      </c>
      <c r="F6" s="93"/>
    </row>
    <row r="7" spans="1:9" s="7" customFormat="1" x14ac:dyDescent="0.2">
      <c r="B7" s="7" t="s">
        <v>81</v>
      </c>
      <c r="C7" s="91">
        <v>66823896.053988755</v>
      </c>
      <c r="D7" s="92"/>
      <c r="E7" s="91">
        <v>68632844.842326626</v>
      </c>
      <c r="F7" s="90"/>
    </row>
    <row r="8" spans="1:9" s="7" customFormat="1" x14ac:dyDescent="0.2">
      <c r="B8" s="7" t="s">
        <v>80</v>
      </c>
      <c r="C8" s="88"/>
      <c r="D8" s="89">
        <v>0.62899599856074861</v>
      </c>
      <c r="E8" s="88"/>
      <c r="F8" s="87">
        <v>0.62915333104240034</v>
      </c>
    </row>
    <row r="9" spans="1:9" s="7" customFormat="1" x14ac:dyDescent="0.2">
      <c r="A9" s="82"/>
      <c r="B9" s="81" t="s">
        <v>79</v>
      </c>
      <c r="C9" s="83"/>
      <c r="D9" s="86"/>
      <c r="E9" s="83"/>
      <c r="F9" s="85"/>
    </row>
    <row r="10" spans="1:9" s="7" customFormat="1" x14ac:dyDescent="0.25">
      <c r="A10" s="82" t="s">
        <v>78</v>
      </c>
      <c r="B10" s="9" t="s">
        <v>77</v>
      </c>
      <c r="C10" s="84">
        <v>299644581.58278972</v>
      </c>
      <c r="D10" s="122">
        <v>230507206.0321829</v>
      </c>
      <c r="E10" s="84">
        <v>326532820.48338801</v>
      </c>
      <c r="F10" s="124">
        <v>248619794.65325963</v>
      </c>
      <c r="G10" s="35"/>
      <c r="H10" s="35"/>
      <c r="I10" s="35"/>
    </row>
    <row r="11" spans="1:9" s="7" customFormat="1" x14ac:dyDescent="0.25">
      <c r="A11" s="82" t="s">
        <v>76</v>
      </c>
      <c r="B11" s="9" t="s">
        <v>75</v>
      </c>
      <c r="C11" s="59">
        <v>114393736.21541207</v>
      </c>
      <c r="D11" s="123" t="e">
        <v>#N/A</v>
      </c>
      <c r="E11" s="59">
        <v>119836845.08790407</v>
      </c>
      <c r="F11" s="125" t="e">
        <v>#N/A</v>
      </c>
    </row>
    <row r="12" spans="1:9" s="7" customFormat="1" x14ac:dyDescent="0.2">
      <c r="A12" s="82" t="s">
        <v>74</v>
      </c>
      <c r="B12" s="9" t="s">
        <v>73</v>
      </c>
      <c r="C12" s="59">
        <v>167835911.72315285</v>
      </c>
      <c r="D12" s="83">
        <v>105568116.88865818</v>
      </c>
      <c r="E12" s="59">
        <v>168476276.07562375</v>
      </c>
      <c r="F12" s="59">
        <v>105997410.29459774</v>
      </c>
    </row>
    <row r="13" spans="1:9" s="7" customFormat="1" x14ac:dyDescent="0.2">
      <c r="A13" s="82" t="s">
        <v>72</v>
      </c>
      <c r="B13" s="9" t="s">
        <v>71</v>
      </c>
      <c r="C13" s="59">
        <v>394395282.75834757</v>
      </c>
      <c r="D13" s="83">
        <v>248073054.70623562</v>
      </c>
      <c r="E13" s="59">
        <v>445369910.60074633</v>
      </c>
      <c r="F13" s="59">
        <v>280205962.80051559</v>
      </c>
    </row>
    <row r="14" spans="1:9" s="7" customFormat="1" x14ac:dyDescent="0.2">
      <c r="A14" s="82" t="s">
        <v>70</v>
      </c>
      <c r="B14" s="9" t="s">
        <v>69</v>
      </c>
      <c r="C14" s="59">
        <v>58009695.532351375</v>
      </c>
      <c r="D14" s="83">
        <v>36487866.367576353</v>
      </c>
      <c r="E14" s="59">
        <v>68301991.962758869</v>
      </c>
      <c r="F14" s="59">
        <v>42972425.760201</v>
      </c>
    </row>
    <row r="15" spans="1:9" s="16" customFormat="1" x14ac:dyDescent="0.2">
      <c r="A15" s="82" t="s">
        <v>68</v>
      </c>
      <c r="B15" s="9" t="s">
        <v>67</v>
      </c>
      <c r="C15" s="59">
        <v>190949519.28476962</v>
      </c>
      <c r="D15" s="83">
        <v>120106483.5572186</v>
      </c>
      <c r="E15" s="59">
        <v>223533626.47255713</v>
      </c>
      <c r="F15" s="59">
        <v>140636925.69519699</v>
      </c>
    </row>
    <row r="16" spans="1:9" s="7" customFormat="1" x14ac:dyDescent="0.2">
      <c r="A16" s="82"/>
      <c r="B16" s="81" t="s">
        <v>66</v>
      </c>
      <c r="C16" s="59">
        <v>10066065.527086146</v>
      </c>
      <c r="D16" s="83">
        <v>0</v>
      </c>
      <c r="E16" s="59">
        <v>11181439.130832173</v>
      </c>
      <c r="F16" s="59">
        <v>0</v>
      </c>
    </row>
    <row r="17" spans="1:6" s="7" customFormat="1" x14ac:dyDescent="0.2">
      <c r="A17" s="82" t="s">
        <v>65</v>
      </c>
      <c r="B17" s="9" t="s">
        <v>64</v>
      </c>
      <c r="C17" s="59">
        <v>269451568.75746959</v>
      </c>
      <c r="D17" s="83">
        <v>169483958.5543648</v>
      </c>
      <c r="E17" s="59">
        <v>315419060.21680683</v>
      </c>
      <c r="F17" s="59">
        <v>198446952.40966746</v>
      </c>
    </row>
    <row r="18" spans="1:6" s="1" customFormat="1" x14ac:dyDescent="0.2">
      <c r="A18" s="82"/>
      <c r="B18" s="81" t="s">
        <v>63</v>
      </c>
      <c r="C18" s="80">
        <v>1504746361.3813794</v>
      </c>
      <c r="D18" s="79">
        <v>910226686.10623646</v>
      </c>
      <c r="E18" s="59">
        <v>1678651970.0306168</v>
      </c>
      <c r="F18" s="59">
        <v>1016879471.6134385</v>
      </c>
    </row>
    <row r="19" spans="1:6" x14ac:dyDescent="0.2">
      <c r="A19" s="7"/>
      <c r="B19" s="14"/>
      <c r="C19" s="57"/>
      <c r="D19" s="78"/>
      <c r="E19" s="57"/>
      <c r="F19" s="78"/>
    </row>
    <row r="20" spans="1:6" x14ac:dyDescent="0.2">
      <c r="A20" s="7"/>
      <c r="B20" s="77" t="s">
        <v>62</v>
      </c>
      <c r="C20" s="53"/>
      <c r="D20" s="74"/>
      <c r="E20" s="53"/>
      <c r="F20" s="74"/>
    </row>
    <row r="21" spans="1:6" x14ac:dyDescent="0.2">
      <c r="A21" s="7"/>
      <c r="B21" s="75" t="s">
        <v>95</v>
      </c>
      <c r="C21" s="54">
        <f>$D18</f>
        <v>910226686.10623646</v>
      </c>
      <c r="D21" s="74"/>
      <c r="E21" s="54">
        <f>F18</f>
        <v>1016879471.6134385</v>
      </c>
      <c r="F21" s="74"/>
    </row>
    <row r="22" spans="1:6" hidden="1" x14ac:dyDescent="0.2">
      <c r="A22" s="7"/>
      <c r="B22" s="76" t="s">
        <v>61</v>
      </c>
      <c r="C22" s="53">
        <v>30153.462063404204</v>
      </c>
      <c r="D22" s="74"/>
      <c r="E22" s="53">
        <v>30153.462063404204</v>
      </c>
      <c r="F22" s="74"/>
    </row>
    <row r="23" spans="1:6" hidden="1" x14ac:dyDescent="0.2">
      <c r="A23" s="7"/>
      <c r="B23" s="76" t="s">
        <v>60</v>
      </c>
      <c r="C23" s="53">
        <v>87699.05332705687</v>
      </c>
      <c r="D23" s="74"/>
      <c r="E23" s="53">
        <v>87699.05332705687</v>
      </c>
      <c r="F23" s="74"/>
    </row>
    <row r="24" spans="1:6" x14ac:dyDescent="0.2">
      <c r="A24" s="7"/>
      <c r="B24" s="75" t="s">
        <v>94</v>
      </c>
      <c r="C24" s="53">
        <f>SUM(C22:C23)</f>
        <v>117852.51539046108</v>
      </c>
      <c r="D24" s="74"/>
      <c r="E24" s="53">
        <f>SUM(E22:E23)</f>
        <v>117852.51539046108</v>
      </c>
      <c r="F24" s="74"/>
    </row>
    <row r="25" spans="1:6" x14ac:dyDescent="0.2">
      <c r="A25" s="7"/>
      <c r="B25" s="14"/>
      <c r="C25" s="53"/>
      <c r="D25" s="74"/>
      <c r="E25" s="53"/>
      <c r="F25" s="74"/>
    </row>
    <row r="26" spans="1:6" x14ac:dyDescent="0.2">
      <c r="A26" s="7"/>
      <c r="B26" s="73" t="s">
        <v>59</v>
      </c>
      <c r="C26" s="72">
        <f>D18/C24/12</f>
        <v>643.61989721541238</v>
      </c>
      <c r="D26" s="72"/>
      <c r="E26" s="72">
        <f>F18/E24/12</f>
        <v>719.03391868244626</v>
      </c>
      <c r="F26" s="72"/>
    </row>
    <row r="27" spans="1:6" x14ac:dyDescent="0.2">
      <c r="B27" s="49" t="s">
        <v>58</v>
      </c>
    </row>
  </sheetData>
  <mergeCells count="4">
    <mergeCell ref="C3:D3"/>
    <mergeCell ref="E3:F3"/>
    <mergeCell ref="D10:D11"/>
    <mergeCell ref="F10:F11"/>
  </mergeCells>
  <pageMargins left="1" right="0.25" top="1.3270833333333301" bottom="0.75" header="0.3" footer="0.3"/>
  <pageSetup paperSize="1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Evidence Exhibit" ma:contentTypeID="0x0101006C4D7F394B56A844BBAB815FF7A6EFB5" ma:contentTypeVersion="86" ma:contentTypeDescription="Create a new evidence Exhibit using the Template Master." ma:contentTypeScope="" ma:versionID="96531fb2a6ece2c80523ea6197e36a16">
  <xsd:schema xmlns:xsd="http://www.w3.org/2001/XMLSchema" xmlns:xs="http://www.w3.org/2001/XMLSchema" xmlns:p="http://schemas.microsoft.com/office/2006/metadata/properties" xmlns:ns2="f0af1d65-dfd0-4b99-b523-def3a954563f" xmlns:ns3="f9175001-c430-4d57-adde-c1c10539e919" xmlns:ns4="c177ebce-ba5d-4f17-87d0-6a1c56acc62b" xmlns:ns5="9fda2e78-8e3f-49d4-9e97-25a6337a81ff" xmlns:ns6="ea909525-6dd5-47d7-9eed-71e77e5cedc6" xmlns:ns7="6cd78a55-9298-4f12-88a0-08be2e2ac8f0" xmlns:ns8="31a38067-a042-4e0e-9037-517587b10700" targetNamespace="http://schemas.microsoft.com/office/2006/metadata/properties" ma:root="true" ma:fieldsID="a534786fa0fd8ac02a7bb9ddcd15648f" ns2:_="" ns3:_="" ns4:_="" ns5:_="" ns6:_="" ns7:_="" ns8:_="">
    <xsd:import namespace="f0af1d65-dfd0-4b99-b523-def3a954563f"/>
    <xsd:import namespace="f9175001-c430-4d57-adde-c1c10539e919"/>
    <xsd:import namespace="c177ebce-ba5d-4f17-87d0-6a1c56acc62b"/>
    <xsd:import namespace="9fda2e78-8e3f-49d4-9e97-25a6337a81ff"/>
    <xsd:import namespace="ea909525-6dd5-47d7-9eed-71e77e5cedc6"/>
    <xsd:import namespace="6cd78a55-9298-4f12-88a0-08be2e2ac8f0"/>
    <xsd:import namespace="31a38067-a042-4e0e-9037-517587b10700"/>
    <xsd:element name="properties">
      <xsd:complexType>
        <xsd:sequence>
          <xsd:element name="documentManagement">
            <xsd:complexType>
              <xsd:all>
                <xsd:element ref="ns2:Hydro_x0020_One_x0020_Data_x0020_Classification"/>
                <xsd:element ref="ns3:Issue_x0020_Date"/>
                <xsd:element ref="ns3:Case_x0020_Number_x002f_Docket_x0020_Number" minOccurs="0"/>
                <xsd:element ref="ns4:Exhibit"/>
                <xsd:element ref="ns4:Tab"/>
                <xsd:element ref="ns4:Schedule"/>
                <xsd:element ref="ns5:Shell_Created" minOccurs="0"/>
                <xsd:element ref="ns6:Filing_x0020_Status" minOccurs="0"/>
                <xsd:element ref="ns5:Primary_Author" minOccurs="0"/>
                <xsd:element ref="ns5:Additional_Reviewers" minOccurs="0"/>
                <xsd:element ref="ns7:Witness" minOccurs="0"/>
                <xsd:element ref="ns8:RA_x0020_Contact" minOccurs="0"/>
                <xsd:element ref="ns5:Dir_Contact" minOccurs="0"/>
                <xsd:element ref="ns5:Draft_Ready" minOccurs="0"/>
                <xsd:element ref="ns5:RA_Approved" minOccurs="0"/>
                <xsd:element ref="ns5:Dir_Approved" minOccurs="0"/>
                <xsd:element ref="ns5:SR_Approved" minOccurs="0"/>
                <xsd:element ref="ns5:Strategic_x003f_" minOccurs="0"/>
                <xsd:element ref="ns7:Lega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af1d65-dfd0-4b99-b523-def3a954563f" elementFormDefault="qualified">
    <xsd:import namespace="http://schemas.microsoft.com/office/2006/documentManagement/types"/>
    <xsd:import namespace="http://schemas.microsoft.com/office/infopath/2007/PartnerControls"/>
    <xsd:element name="Hydro_x0020_One_x0020_Data_x0020_Classification" ma:index="2" ma:displayName="Hydro One Data Classification" ma:default="Internal Use (Only Internal information is not for release to the public)" ma:description="Use these options to classify the data you are uploading onto the site. Any questions please contact BIT security team" ma:format="RadioButtons" ma:internalName="Hydro_x0020_One_x0020_Data_x0020_Classification" ma:readOnly="false">
      <xsd:simpleType>
        <xsd:restriction base="dms:Choice">
          <xsd:enumeration value="Internal Use (Only Internal information is not for release to the public)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175001-c430-4d57-adde-c1c10539e919" elementFormDefault="qualified">
    <xsd:import namespace="http://schemas.microsoft.com/office/2006/documentManagement/types"/>
    <xsd:import namespace="http://schemas.microsoft.com/office/infopath/2007/PartnerControls"/>
    <xsd:element name="Issue_x0020_Date" ma:index="3" ma:displayName="Issue Date" ma:description="Date the document was issued." ma:format="DateOnly" ma:internalName="Issue_x0020_Date">
      <xsd:simpleType>
        <xsd:restriction base="dms:DateTime"/>
      </xsd:simpleType>
    </xsd:element>
    <xsd:element name="Case_x0020_Number_x002f_Docket_x0020_Number" ma:index="4" nillable="true" ma:displayName="Case Number/Docket Number" ma:description="If there is an associated case number please enter it." ma:internalName="Case_x0020_Number_x002F_Docket_x0020_Number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77ebce-ba5d-4f17-87d0-6a1c56acc62b" elementFormDefault="qualified">
    <xsd:import namespace="http://schemas.microsoft.com/office/2006/documentManagement/types"/>
    <xsd:import namespace="http://schemas.microsoft.com/office/infopath/2007/PartnerControls"/>
    <xsd:element name="Exhibit" ma:index="5" ma:displayName="Exhibit" ma:internalName="Exhibit" ma:readOnly="false">
      <xsd:simpleType>
        <xsd:restriction base="dms:Text">
          <xsd:maxLength value="8"/>
        </xsd:restriction>
      </xsd:simpleType>
    </xsd:element>
    <xsd:element name="Tab" ma:index="6" ma:displayName="Tab" ma:internalName="Tab" ma:readOnly="false">
      <xsd:simpleType>
        <xsd:restriction base="dms:Text">
          <xsd:maxLength value="8"/>
        </xsd:restriction>
      </xsd:simpleType>
    </xsd:element>
    <xsd:element name="Schedule" ma:index="7" ma:displayName="Schedule" ma:decimals="0" ma:internalName="Schedule" ma:readOnly="false" ma:percentage="FALSE">
      <xsd:simpleType>
        <xsd:restriction base="dms:Number">
          <xsd:maxInclusive value="999"/>
          <xsd:minInclusive value="1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da2e78-8e3f-49d4-9e97-25a6337a81ff" elementFormDefault="qualified">
    <xsd:import namespace="http://schemas.microsoft.com/office/2006/documentManagement/types"/>
    <xsd:import namespace="http://schemas.microsoft.com/office/infopath/2007/PartnerControls"/>
    <xsd:element name="Shell_Created" ma:index="8" nillable="true" ma:displayName="Shell_Created" ma:default="0" ma:description="Has RRA created the shell file for this item?" ma:internalName="Shell_Created">
      <xsd:simpleType>
        <xsd:restriction base="dms:Boolean"/>
      </xsd:simpleType>
    </xsd:element>
    <xsd:element name="Primary_Author" ma:index="10" nillable="true" ma:displayName="Primary_Author" ma:description="The person primarily in charge of authoring the item." ma:list="UserInfo" ma:SharePointGroup="0" ma:internalName="Primary_Author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Additional_Reviewers" ma:index="11" nillable="true" ma:displayName="Additional_Reviewers" ma:description="Are there people other than the Primary Author that should review this prior to approval?" ma:list="UserInfo" ma:SharePointGroup="0" ma:internalName="Additional_Reviewers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ir_Contact" ma:index="14" nillable="true" ma:displayName="Dir_Contact" ma:default="Karen Taylor" ma:format="Dropdown" ma:internalName="Dir_Contact" ma:readOnly="false">
      <xsd:simpleType>
        <xsd:union memberTypes="dms:Text">
          <xsd:simpleType>
            <xsd:restriction base="dms:Choice">
              <xsd:enumeration value="Allan Cowan"/>
              <xsd:enumeration value="Oded Hubert"/>
              <xsd:enumeration value="Ian Malpass"/>
              <xsd:enumeration value="Joanne Richardson"/>
              <xsd:enumeration value="Jeffrey Smith"/>
              <xsd:enumeration value="Karen Taylor"/>
            </xsd:restriction>
          </xsd:simpleType>
        </xsd:union>
      </xsd:simpleType>
    </xsd:element>
    <xsd:element name="Draft_Ready" ma:index="15" nillable="true" ma:displayName="Draft_Ready" ma:default="0" ma:description="This denotes whether there is a draft ready for Regulatory review." ma:internalName="Draft_Ready">
      <xsd:simpleType>
        <xsd:restriction base="dms:Boolean"/>
      </xsd:simpleType>
    </xsd:element>
    <xsd:element name="RA_Approved" ma:index="16" nillable="true" ma:displayName="RA_Approved" ma:default="0" ma:description="Denotes Approval by Regulatory Advisor to proceed to Director Review stage." ma:internalName="RA_Approved">
      <xsd:simpleType>
        <xsd:restriction base="dms:Boolean"/>
      </xsd:simpleType>
    </xsd:element>
    <xsd:element name="Dir_Approved" ma:index="17" nillable="true" ma:displayName="Dir_Approved" ma:default="0" ma:description="Denotes approval by Director to either go to Sr Mgmt review (if strategic) or to go to final formatting." ma:internalName="Dir_Approved">
      <xsd:simpleType>
        <xsd:restriction base="dms:Boolean"/>
      </xsd:simpleType>
    </xsd:element>
    <xsd:element name="SR_Approved" ma:index="18" nillable="true" ma:displayName="SR_Approved" ma:default="0" ma:description="Check if Sr Mgmt has approved the item.  Only applies if marked strategic." ma:internalName="SR_Approved">
      <xsd:simpleType>
        <xsd:restriction base="dms:Boolean"/>
      </xsd:simpleType>
    </xsd:element>
    <xsd:element name="Strategic_x003f_" ma:index="19" nillable="true" ma:displayName="Strategic?" ma:default="1" ma:description="Is this item strategic?  If yes then it will garner Sr Mgmt review." ma:internalName="Strategic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909525-6dd5-47d7-9eed-71e77e5cedc6" elementFormDefault="qualified">
    <xsd:import namespace="http://schemas.microsoft.com/office/2006/documentManagement/types"/>
    <xsd:import namespace="http://schemas.microsoft.com/office/infopath/2007/PartnerControls"/>
    <xsd:element name="Filing_x0020_Status" ma:index="9" nillable="true" ma:displayName="Filing Status" ma:default="Initial_Stage" ma:format="RadioButtons" ma:internalName="Filing_x0020_Status">
      <xsd:simpleType>
        <xsd:restriction base="dms:Choice">
          <xsd:enumeration value="Initial_Stage"/>
          <xsd:enumeration value="RA_Review_Complete"/>
          <xsd:enumeration value="CopyWriter_Complete"/>
          <xsd:enumeration value="Legal_Complete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d78a55-9298-4f12-88a0-08be2e2ac8f0" elementFormDefault="qualified">
    <xsd:import namespace="http://schemas.microsoft.com/office/2006/documentManagement/types"/>
    <xsd:import namespace="http://schemas.microsoft.com/office/infopath/2007/PartnerControls"/>
    <xsd:element name="Witness" ma:index="12" nillable="true" ma:displayName="Witness" ma:internalName="Witness">
      <xsd:simpleType>
        <xsd:restriction base="dms:Text">
          <xsd:maxLength value="64"/>
        </xsd:restriction>
      </xsd:simpleType>
    </xsd:element>
    <xsd:element name="Legal" ma:index="28" nillable="true" ma:displayName="Legal" ma:default="0" ma:description="Legal review required" ma:internalName="Legal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a38067-a042-4e0e-9037-517587b10700" elementFormDefault="qualified">
    <xsd:import namespace="http://schemas.microsoft.com/office/2006/documentManagement/types"/>
    <xsd:import namespace="http://schemas.microsoft.com/office/infopath/2007/PartnerControls"/>
    <xsd:element name="RA_x0020_Contact" ma:index="13" nillable="true" ma:displayName="RA Contact" ma:default="Nicole Taylor" ma:format="Dropdown" ma:internalName="RA_x0020_Contact">
      <xsd:simpleType>
        <xsd:union memberTypes="dms:Text">
          <xsd:simpleType>
            <xsd:restriction base="dms:Choice">
              <xsd:enumeration value="Nicole Taylor"/>
              <xsd:enumeration value="Maxine Cooper"/>
              <xsd:enumeration value="Jody McEachran"/>
              <xsd:enumeration value="Lisa Lee"/>
              <xsd:enumeration value="Uri Akselrud"/>
              <xsd:enumeration value="Oren Ben-Shlomo"/>
              <xsd:enumeration value="Stephen Vetsis"/>
            </xsd:restriction>
          </xsd:simpleType>
        </xsd:un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3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chedule xmlns="c177ebce-ba5d-4f17-87d0-6a1c56acc62b">3</Schedule>
    <Dir_Approved xmlns="9fda2e78-8e3f-49d4-9e97-25a6337a81ff">true</Dir_Approved>
    <Shell_Created xmlns="9fda2e78-8e3f-49d4-9e97-25a6337a81ff">false</Shell_Created>
    <Tab xmlns="c177ebce-ba5d-4f17-87d0-6a1c56acc62b">01</Tab>
    <Primary_Author xmlns="9fda2e78-8e3f-49d4-9e97-25a6337a81ff">
      <UserInfo>
        <DisplayName/>
        <AccountId xsi:nil="true"/>
        <AccountType/>
      </UserInfo>
    </Primary_Author>
    <Case_x0020_Number_x002f_Docket_x0020_Number xmlns="f9175001-c430-4d57-adde-c1c10539e919">EB-2017-0049</Case_x0020_Number_x002f_Docket_x0020_Number>
    <Exhibit xmlns="c177ebce-ba5d-4f17-87d0-6a1c56acc62b">H1</Exhibit>
    <Filing_x0020_Status xmlns="ea909525-6dd5-47d7-9eed-71e77e5cedc6">Initial_Stage</Filing_x0020_Status>
    <Witness xmlns="6cd78a55-9298-4f12-88a0-08be2e2ac8f0" xsi:nil="true"/>
    <Dir_Contact xmlns="9fda2e78-8e3f-49d4-9e97-25a6337a81ff">Karen Taylor</Dir_Contact>
    <Issue_x0020_Date xmlns="f9175001-c430-4d57-adde-c1c10539e919">2017-03-31T04:00:00+00:00</Issue_x0020_Date>
    <RA_x0020_Contact xmlns="31a38067-a042-4e0e-9037-517587b10700">Stephen Vetsis</RA_x0020_Contact>
    <Additional_Reviewers xmlns="9fda2e78-8e3f-49d4-9e97-25a6337a81ff">
      <UserInfo>
        <DisplayName/>
        <AccountId xsi:nil="true"/>
        <AccountType/>
      </UserInfo>
    </Additional_Reviewers>
    <Hydro_x0020_One_x0020_Data_x0020_Classification xmlns="f0af1d65-dfd0-4b99-b523-def3a954563f">Internal Use (Only Internal information is not for release to the public)</Hydro_x0020_One_x0020_Data_x0020_Classification>
    <Legal xmlns="6cd78a55-9298-4f12-88a0-08be2e2ac8f0">false</Legal>
    <SR_Approved xmlns="9fda2e78-8e3f-49d4-9e97-25a6337a81ff">false</SR_Approved>
    <Strategic_x003f_ xmlns="9fda2e78-8e3f-49d4-9e97-25a6337a81ff">false</Strategic_x003f_>
    <RA_Approved xmlns="9fda2e78-8e3f-49d4-9e97-25a6337a81ff">true</RA_Approved>
    <Draft_Ready xmlns="9fda2e78-8e3f-49d4-9e97-25a6337a81ff">false</Draft_Ready>
  </documentManagement>
</p:properties>
</file>

<file path=customXml/item3.xml><?xml version="1.0" encoding="utf-8"?>
<?mso-contentType ?>
<customXsn xmlns="http://schemas.microsoft.com/office/2006/metadata/customXsn">
  <xsnLocation>https://teams.hydroone.com/sites/ra/ra/b2mlp/EB2015002/Forms/Document/c7d368c570245b4acustomXsn.xsn</xsnLocation>
  <cached>True</cached>
  <openByDefault>True</openByDefault>
  <xsnScope>https://teams.hydroone.com/sites/ra/ra/b2mlp/EB2015002</xsnScope>
</customXsn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65F0426-9D24-40D3-90C2-DBED1A25401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0af1d65-dfd0-4b99-b523-def3a954563f"/>
    <ds:schemaRef ds:uri="f9175001-c430-4d57-adde-c1c10539e919"/>
    <ds:schemaRef ds:uri="c177ebce-ba5d-4f17-87d0-6a1c56acc62b"/>
    <ds:schemaRef ds:uri="9fda2e78-8e3f-49d4-9e97-25a6337a81ff"/>
    <ds:schemaRef ds:uri="ea909525-6dd5-47d7-9eed-71e77e5cedc6"/>
    <ds:schemaRef ds:uri="6cd78a55-9298-4f12-88a0-08be2e2ac8f0"/>
    <ds:schemaRef ds:uri="31a38067-a042-4e0e-9037-517587b107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A0873FB-2F7B-49B2-A879-887D8F776774}">
  <ds:schemaRefs>
    <ds:schemaRef ds:uri="http://purl.org/dc/terms/"/>
    <ds:schemaRef ds:uri="http://schemas.microsoft.com/office/infopath/2007/PartnerControls"/>
    <ds:schemaRef ds:uri="6cd78a55-9298-4f12-88a0-08be2e2ac8f0"/>
    <ds:schemaRef ds:uri="http://purl.org/dc/dcmitype/"/>
    <ds:schemaRef ds:uri="http://schemas.microsoft.com/office/2006/metadata/properties"/>
    <ds:schemaRef ds:uri="f0af1d65-dfd0-4b99-b523-def3a954563f"/>
    <ds:schemaRef ds:uri="http://schemas.openxmlformats.org/package/2006/metadata/core-properties"/>
    <ds:schemaRef ds:uri="9fda2e78-8e3f-49d4-9e97-25a6337a81ff"/>
    <ds:schemaRef ds:uri="31a38067-a042-4e0e-9037-517587b10700"/>
    <ds:schemaRef ds:uri="http://purl.org/dc/elements/1.1/"/>
    <ds:schemaRef ds:uri="ea909525-6dd5-47d7-9eed-71e77e5cedc6"/>
    <ds:schemaRef ds:uri="http://schemas.microsoft.com/office/2006/documentManagement/types"/>
    <ds:schemaRef ds:uri="c177ebce-ba5d-4f17-87d0-6a1c56acc62b"/>
    <ds:schemaRef ds:uri="f9175001-c430-4d57-adde-c1c10539e919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35BEE356-F788-424C-A679-76405EA9C7DA}">
  <ds:schemaRefs>
    <ds:schemaRef ds:uri="http://schemas.microsoft.com/office/2006/metadata/customXsn"/>
  </ds:schemaRefs>
</ds:datastoreItem>
</file>

<file path=customXml/itemProps4.xml><?xml version="1.0" encoding="utf-8"?>
<ds:datastoreItem xmlns:ds="http://schemas.openxmlformats.org/officeDocument/2006/customXml" ds:itemID="{17FF7617-B865-482B-90B8-1FB770DB8FE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H1-01-03 Tab1of3</vt:lpstr>
      <vt:lpstr>H1-01-03 Tab2of3</vt:lpstr>
      <vt:lpstr>H1-01-03 Tab3of3</vt:lpstr>
      <vt:lpstr>'H1-01-03 Tab1of3'!Print_Area</vt:lpstr>
      <vt:lpstr>'H1-01-03 Tab2of3'!Print_Area</vt:lpstr>
      <vt:lpstr>'H1-01-03 Tab3of3'!Print_Area</vt:lpstr>
    </vt:vector>
  </TitlesOfParts>
  <Company>Hydro One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Derivation of ST Rates</dc:title>
  <dc:creator>KIM Susan</dc:creator>
  <cp:lastModifiedBy>VETSIS Stephen</cp:lastModifiedBy>
  <cp:lastPrinted>2017-03-16T15:47:51Z</cp:lastPrinted>
  <dcterms:created xsi:type="dcterms:W3CDTF">2017-03-09T15:13:10Z</dcterms:created>
  <dcterms:modified xsi:type="dcterms:W3CDTF">2017-03-21T18:09:48Z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SD_Category">
    <vt:lpwstr>Other</vt:lpwstr>
  </property>
  <property fmtid="{D5CDD505-2E9C-101B-9397-08002B2CF9AE}" pid="3" name="RA2_Approved">
    <vt:bool>false</vt:bool>
  </property>
  <property fmtid="{D5CDD505-2E9C-101B-9397-08002B2CF9AE}" pid="4" name="ContentTypeId">
    <vt:lpwstr>0x0101006C4D7F394B56A844BBAB815FF7A6EFB5</vt:lpwstr>
  </property>
  <property fmtid="{D5CDD505-2E9C-101B-9397-08002B2CF9AE}" pid="5" name="AM_Approved">
    <vt:bool>false</vt:bool>
  </property>
</Properties>
</file>