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autoCompressPictures="0" defaultThemeVersion="124226"/>
  <bookViews>
    <workbookView xWindow="0" yWindow="0" windowWidth="19200" windowHeight="6195" tabRatio="827" activeTab="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AA16" i="61"/>
  <c r="AA23"/>
  <c r="AA19"/>
  <c r="AA22"/>
  <c r="AA21" l="1"/>
  <c r="AA38"/>
  <c r="AA37"/>
  <c r="AA20"/>
  <c r="AA18"/>
  <c r="AA17"/>
  <c r="Z78" i="108" l="1"/>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AA76"/>
  <c r="AA47"/>
  <c r="AA58"/>
  <c r="C9"/>
  <c r="Z76"/>
  <c r="O76"/>
  <c r="O47"/>
  <c r="O58"/>
  <c r="N76"/>
  <c r="Y58"/>
  <c r="X58"/>
  <c r="X47"/>
  <c r="W58"/>
  <c r="V58"/>
  <c r="V47"/>
  <c r="U58"/>
  <c r="T58"/>
  <c r="T47"/>
  <c r="S58"/>
  <c r="R58"/>
  <c r="R80" s="1"/>
  <c r="R47"/>
  <c r="Q58"/>
  <c r="P58"/>
  <c r="P47"/>
  <c r="N58"/>
  <c r="N47"/>
  <c r="N80" s="1"/>
  <c r="Y47"/>
  <c r="Y80" s="1"/>
  <c r="W47"/>
  <c r="W80" s="1"/>
  <c r="U47"/>
  <c r="S47"/>
  <c r="Q47"/>
  <c r="Q80" s="1"/>
  <c r="AA76" i="99"/>
  <c r="AA47"/>
  <c r="AA58"/>
  <c r="Z78" i="107"/>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6"/>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5"/>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3"/>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2"/>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1"/>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100"/>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Z78" i="99"/>
  <c r="Z49"/>
  <c r="Z50"/>
  <c r="Z51"/>
  <c r="Z52"/>
  <c r="Z53"/>
  <c r="Z54"/>
  <c r="Z55"/>
  <c r="Z56"/>
  <c r="Z57"/>
  <c r="Z16"/>
  <c r="Z17"/>
  <c r="Z18"/>
  <c r="Z19"/>
  <c r="Z20"/>
  <c r="Z21"/>
  <c r="Z22"/>
  <c r="Z23"/>
  <c r="Z24"/>
  <c r="Z25"/>
  <c r="Z26"/>
  <c r="Z27"/>
  <c r="Z28"/>
  <c r="Z29"/>
  <c r="Z30"/>
  <c r="Z31"/>
  <c r="Z32"/>
  <c r="Z33"/>
  <c r="Z34"/>
  <c r="Z35"/>
  <c r="Z36"/>
  <c r="Z37"/>
  <c r="Z38"/>
  <c r="Z39"/>
  <c r="Z40"/>
  <c r="Z41"/>
  <c r="Z42"/>
  <c r="Z43"/>
  <c r="Z44"/>
  <c r="Z45"/>
  <c r="Z46"/>
  <c r="AA76" i="107"/>
  <c r="AA80" s="1"/>
  <c r="AA47"/>
  <c r="AA58"/>
  <c r="AA76" i="106"/>
  <c r="AA47"/>
  <c r="AA58"/>
  <c r="AA76" i="105"/>
  <c r="AA47"/>
  <c r="AA58"/>
  <c r="AA80" s="1"/>
  <c r="AA76" i="103"/>
  <c r="AA47"/>
  <c r="AA58"/>
  <c r="AA76" i="102"/>
  <c r="AA47"/>
  <c r="AA58"/>
  <c r="AA76" i="101"/>
  <c r="AA47"/>
  <c r="AA58"/>
  <c r="AA76" i="100"/>
  <c r="AA47"/>
  <c r="AA58"/>
  <c r="AA80" s="1"/>
  <c r="C9" i="107"/>
  <c r="Z76"/>
  <c r="O76"/>
  <c r="O47"/>
  <c r="O80" s="1"/>
  <c r="O58"/>
  <c r="N76"/>
  <c r="Y58"/>
  <c r="X58"/>
  <c r="X80" s="1"/>
  <c r="X47"/>
  <c r="W58"/>
  <c r="V58"/>
  <c r="V47"/>
  <c r="U58"/>
  <c r="T58"/>
  <c r="T47"/>
  <c r="S58"/>
  <c r="R58"/>
  <c r="R47"/>
  <c r="Q58"/>
  <c r="P58"/>
  <c r="P80" s="1"/>
  <c r="P47"/>
  <c r="N58"/>
  <c r="N47"/>
  <c r="Y47"/>
  <c r="Y80" s="1"/>
  <c r="W47"/>
  <c r="W80" s="1"/>
  <c r="U47"/>
  <c r="U80" s="1"/>
  <c r="S47"/>
  <c r="Q47"/>
  <c r="Q80" s="1"/>
  <c r="C9" i="106"/>
  <c r="Z76"/>
  <c r="O76"/>
  <c r="O80" s="1"/>
  <c r="O47"/>
  <c r="O58"/>
  <c r="N76"/>
  <c r="Y58"/>
  <c r="X58"/>
  <c r="W58"/>
  <c r="V58"/>
  <c r="U58"/>
  <c r="T58"/>
  <c r="S58"/>
  <c r="R58"/>
  <c r="Q58"/>
  <c r="P58"/>
  <c r="N58"/>
  <c r="N80" s="1"/>
  <c r="Y47"/>
  <c r="Y80" s="1"/>
  <c r="X47"/>
  <c r="W47"/>
  <c r="V47"/>
  <c r="V80" s="1"/>
  <c r="U47"/>
  <c r="U80" s="1"/>
  <c r="T47"/>
  <c r="S47"/>
  <c r="S80" s="1"/>
  <c r="R47"/>
  <c r="Q47"/>
  <c r="P47"/>
  <c r="P80" s="1"/>
  <c r="N47"/>
  <c r="C9" i="105"/>
  <c r="Z76"/>
  <c r="O76"/>
  <c r="O47"/>
  <c r="O58"/>
  <c r="N76"/>
  <c r="Y58"/>
  <c r="Y80" s="1"/>
  <c r="X58"/>
  <c r="X47"/>
  <c r="W58"/>
  <c r="V58"/>
  <c r="V80" s="1"/>
  <c r="V47"/>
  <c r="U58"/>
  <c r="T58"/>
  <c r="T47"/>
  <c r="S58"/>
  <c r="R58"/>
  <c r="R47"/>
  <c r="Q58"/>
  <c r="P58"/>
  <c r="P47"/>
  <c r="N58"/>
  <c r="N80"/>
  <c r="N47"/>
  <c r="Y47"/>
  <c r="W47"/>
  <c r="W80" s="1"/>
  <c r="U47"/>
  <c r="U80" s="1"/>
  <c r="S47"/>
  <c r="Q47"/>
  <c r="C9" i="103"/>
  <c r="Z76"/>
  <c r="O76"/>
  <c r="O47"/>
  <c r="O58"/>
  <c r="N76"/>
  <c r="Y58"/>
  <c r="X58"/>
  <c r="X47"/>
  <c r="W58"/>
  <c r="V58"/>
  <c r="V80" s="1"/>
  <c r="V47"/>
  <c r="U58"/>
  <c r="T58"/>
  <c r="T47"/>
  <c r="S58"/>
  <c r="R58"/>
  <c r="R47"/>
  <c r="Q58"/>
  <c r="P58"/>
  <c r="P47"/>
  <c r="N58"/>
  <c r="N80" s="1"/>
  <c r="N47"/>
  <c r="Y47"/>
  <c r="W47"/>
  <c r="W80" s="1"/>
  <c r="U47"/>
  <c r="U80" s="1"/>
  <c r="S47"/>
  <c r="S80" s="1"/>
  <c r="Q47"/>
  <c r="Q80" s="1"/>
  <c r="C9" i="102"/>
  <c r="Z76"/>
  <c r="O76"/>
  <c r="O80" s="1"/>
  <c r="O47"/>
  <c r="O58"/>
  <c r="N76"/>
  <c r="Y58"/>
  <c r="X58"/>
  <c r="W58"/>
  <c r="V58"/>
  <c r="U58"/>
  <c r="T58"/>
  <c r="S58"/>
  <c r="R58"/>
  <c r="Q58"/>
  <c r="P58"/>
  <c r="N58"/>
  <c r="Y47"/>
  <c r="X47"/>
  <c r="W47"/>
  <c r="V47"/>
  <c r="V80" s="1"/>
  <c r="U47"/>
  <c r="U80" s="1"/>
  <c r="T47"/>
  <c r="S47"/>
  <c r="S80" s="1"/>
  <c r="R47"/>
  <c r="Q47"/>
  <c r="Q80" s="1"/>
  <c r="P47"/>
  <c r="N47"/>
  <c r="C9" i="101"/>
  <c r="Z76"/>
  <c r="O76"/>
  <c r="O47"/>
  <c r="O58"/>
  <c r="N76"/>
  <c r="Y58"/>
  <c r="X58"/>
  <c r="W58"/>
  <c r="V58"/>
  <c r="U58"/>
  <c r="T58"/>
  <c r="S58"/>
  <c r="R58"/>
  <c r="Q58"/>
  <c r="P58"/>
  <c r="N58"/>
  <c r="N80" s="1"/>
  <c r="Y47"/>
  <c r="Y80" s="1"/>
  <c r="X47"/>
  <c r="W47"/>
  <c r="W80" s="1"/>
  <c r="V47"/>
  <c r="V80" s="1"/>
  <c r="U47"/>
  <c r="T47"/>
  <c r="S47"/>
  <c r="R47"/>
  <c r="Q47"/>
  <c r="P47"/>
  <c r="N47"/>
  <c r="C9" i="100"/>
  <c r="Z76"/>
  <c r="O76"/>
  <c r="O47"/>
  <c r="O58"/>
  <c r="N76"/>
  <c r="Y58"/>
  <c r="Y80" s="1"/>
  <c r="X58"/>
  <c r="X47"/>
  <c r="W58"/>
  <c r="V58"/>
  <c r="V80" s="1"/>
  <c r="V47"/>
  <c r="U58"/>
  <c r="T58"/>
  <c r="T47"/>
  <c r="S58"/>
  <c r="R58"/>
  <c r="R47"/>
  <c r="Q58"/>
  <c r="P58"/>
  <c r="P47"/>
  <c r="N58"/>
  <c r="N80" s="1"/>
  <c r="N47"/>
  <c r="Y47"/>
  <c r="W47"/>
  <c r="W80" s="1"/>
  <c r="U47"/>
  <c r="U80" s="1"/>
  <c r="S47"/>
  <c r="S80" s="1"/>
  <c r="Q47"/>
  <c r="Q80" s="1"/>
  <c r="C9" i="99"/>
  <c r="Z76"/>
  <c r="O76"/>
  <c r="O47"/>
  <c r="O58"/>
  <c r="N76"/>
  <c r="Y58"/>
  <c r="X58"/>
  <c r="X47"/>
  <c r="W58"/>
  <c r="V58"/>
  <c r="V47"/>
  <c r="U58"/>
  <c r="T58"/>
  <c r="T47"/>
  <c r="S58"/>
  <c r="R58"/>
  <c r="R47"/>
  <c r="Q58"/>
  <c r="P58"/>
  <c r="P47"/>
  <c r="N58"/>
  <c r="N80" s="1"/>
  <c r="N47"/>
  <c r="Y47"/>
  <c r="W47"/>
  <c r="W80" s="1"/>
  <c r="U47"/>
  <c r="U80"/>
  <c r="S47"/>
  <c r="Q47"/>
  <c r="Q80" s="1"/>
  <c r="Z35" i="61"/>
  <c r="Z36"/>
  <c r="Z37"/>
  <c r="Z38"/>
  <c r="Z39"/>
  <c r="Z40"/>
  <c r="Z41"/>
  <c r="Z42"/>
  <c r="N76"/>
  <c r="C9"/>
  <c r="Z16"/>
  <c r="G11" i="2"/>
  <c r="J16"/>
  <c r="J15"/>
  <c r="J14"/>
  <c r="J13"/>
  <c r="J12"/>
  <c r="J11"/>
  <c r="G12"/>
  <c r="G13"/>
  <c r="L13" s="1"/>
  <c r="G14"/>
  <c r="G15"/>
  <c r="L15" s="1"/>
  <c r="G16"/>
  <c r="Z17" i="61"/>
  <c r="Z18"/>
  <c r="Z19"/>
  <c r="Z20"/>
  <c r="Z21"/>
  <c r="Z22"/>
  <c r="Z23"/>
  <c r="Z24"/>
  <c r="Z25"/>
  <c r="Z26"/>
  <c r="Z27"/>
  <c r="Z28"/>
  <c r="Z29"/>
  <c r="Z30"/>
  <c r="Z31"/>
  <c r="Z32"/>
  <c r="Z33"/>
  <c r="Z34"/>
  <c r="Z43"/>
  <c r="Z44"/>
  <c r="Z45"/>
  <c r="Z46"/>
  <c r="AA76"/>
  <c r="O76"/>
  <c r="AA58"/>
  <c r="Y58"/>
  <c r="X58"/>
  <c r="W58"/>
  <c r="V58"/>
  <c r="U58"/>
  <c r="T58"/>
  <c r="S58"/>
  <c r="R58"/>
  <c r="Q58"/>
  <c r="P58"/>
  <c r="O58"/>
  <c r="N58"/>
  <c r="Z78"/>
  <c r="Z76"/>
  <c r="Z57"/>
  <c r="Z56"/>
  <c r="Z55"/>
  <c r="Z54"/>
  <c r="Z53"/>
  <c r="Z52"/>
  <c r="Z51"/>
  <c r="Z50"/>
  <c r="Z49"/>
  <c r="X47"/>
  <c r="V47"/>
  <c r="T47"/>
  <c r="R47"/>
  <c r="P47"/>
  <c r="N47"/>
  <c r="D7" i="2"/>
  <c r="D5"/>
  <c r="I17"/>
  <c r="G57" i="5"/>
  <c r="G58"/>
  <c r="G59"/>
  <c r="G60"/>
  <c r="G61"/>
  <c r="G62"/>
  <c r="G56"/>
  <c r="E61"/>
  <c r="E57"/>
  <c r="E58"/>
  <c r="E59"/>
  <c r="E60"/>
  <c r="E56"/>
  <c r="E67"/>
  <c r="E68"/>
  <c r="E69"/>
  <c r="E70"/>
  <c r="E71"/>
  <c r="E72"/>
  <c r="E73"/>
  <c r="E74"/>
  <c r="E75"/>
  <c r="E76"/>
  <c r="E77"/>
  <c r="E78"/>
  <c r="E79"/>
  <c r="E80"/>
  <c r="E81"/>
  <c r="E82"/>
  <c r="E83"/>
  <c r="E84"/>
  <c r="E85"/>
  <c r="E86"/>
  <c r="E87"/>
  <c r="E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66"/>
  <c r="F17" i="2"/>
  <c r="H17"/>
  <c r="E17"/>
  <c r="V80" i="99" l="1"/>
  <c r="Y80"/>
  <c r="Q80" i="101"/>
  <c r="Y80" i="102"/>
  <c r="R80"/>
  <c r="Q80" i="105"/>
  <c r="W80" i="106"/>
  <c r="T80"/>
  <c r="S80" i="108"/>
  <c r="X80" i="61"/>
  <c r="S80" i="101"/>
  <c r="N80" i="102"/>
  <c r="Y80" i="103"/>
  <c r="S80" i="105"/>
  <c r="R80" i="106"/>
  <c r="Q80"/>
  <c r="Z58" i="61"/>
  <c r="S80" i="99"/>
  <c r="T80" i="101"/>
  <c r="X80" i="102"/>
  <c r="G17" i="2"/>
  <c r="P80" i="61"/>
  <c r="T80"/>
  <c r="J17" i="2"/>
  <c r="L17" s="1"/>
  <c r="L16"/>
  <c r="X80" i="106"/>
  <c r="Z58" i="103"/>
  <c r="R80" i="101"/>
  <c r="T80" i="105"/>
  <c r="AA80" i="106"/>
  <c r="S82" s="1"/>
  <c r="Z58" i="101"/>
  <c r="X80" i="108"/>
  <c r="R80" i="99"/>
  <c r="R80" i="100"/>
  <c r="W80" i="102"/>
  <c r="P80"/>
  <c r="T80"/>
  <c r="R80" i="103"/>
  <c r="R80" i="105"/>
  <c r="N80" i="107"/>
  <c r="T80"/>
  <c r="AA80" i="102"/>
  <c r="S82" s="1"/>
  <c r="Z47" i="101"/>
  <c r="Z47" i="105"/>
  <c r="Z58" i="106"/>
  <c r="Z47" i="107"/>
  <c r="U80" i="108"/>
  <c r="V80"/>
  <c r="O80"/>
  <c r="Z47"/>
  <c r="Z47" i="61"/>
  <c r="Z80" s="1"/>
  <c r="E8" i="2" s="1"/>
  <c r="Z58" i="99"/>
  <c r="Z47" i="100"/>
  <c r="Z47" i="106"/>
  <c r="T80" i="99"/>
  <c r="T80" i="100"/>
  <c r="T80" i="103"/>
  <c r="V80" i="107"/>
  <c r="Z58" i="105"/>
  <c r="Z58" i="107"/>
  <c r="P80" i="108"/>
  <c r="N80" i="61"/>
  <c r="R80"/>
  <c r="V80"/>
  <c r="L11" i="2"/>
  <c r="P80" i="99"/>
  <c r="X80"/>
  <c r="O80"/>
  <c r="P80" i="100"/>
  <c r="X80"/>
  <c r="O80"/>
  <c r="U80" i="101"/>
  <c r="P80"/>
  <c r="X80"/>
  <c r="O80"/>
  <c r="P80" i="103"/>
  <c r="X80"/>
  <c r="O80"/>
  <c r="P80" i="105"/>
  <c r="X80"/>
  <c r="O80"/>
  <c r="S80" i="107"/>
  <c r="R80"/>
  <c r="AA80" i="101"/>
  <c r="S82" s="1"/>
  <c r="AA80" i="103"/>
  <c r="Z47" i="99"/>
  <c r="Z58" i="100"/>
  <c r="Z80" s="1"/>
  <c r="G8" i="2" s="1"/>
  <c r="Z47" i="102"/>
  <c r="Z58"/>
  <c r="Z47" i="103"/>
  <c r="Z80" s="1"/>
  <c r="J8" i="2" s="1"/>
  <c r="AA80" i="99"/>
  <c r="F6" i="2" s="1"/>
  <c r="T80" i="108"/>
  <c r="AA80"/>
  <c r="Z58"/>
  <c r="Y82" i="106"/>
  <c r="Q82" i="102"/>
  <c r="W82"/>
  <c r="H6" i="2"/>
  <c r="Y82" i="101"/>
  <c r="J6" i="2"/>
  <c r="Y82" i="103"/>
  <c r="Q82"/>
  <c r="S82"/>
  <c r="W82"/>
  <c r="U82"/>
  <c r="O82"/>
  <c r="Z80" i="102"/>
  <c r="I8" i="2" s="1"/>
  <c r="U82" i="99"/>
  <c r="O82" i="108"/>
  <c r="W82"/>
  <c r="K6" i="2"/>
  <c r="U82" i="108"/>
  <c r="S82"/>
  <c r="Y82"/>
  <c r="Q82"/>
  <c r="U82" i="100"/>
  <c r="O82"/>
  <c r="Y82"/>
  <c r="Q82"/>
  <c r="W82"/>
  <c r="G6" i="2"/>
  <c r="S82" i="100"/>
  <c r="Q82" i="105"/>
  <c r="O82"/>
  <c r="U82"/>
  <c r="W82"/>
  <c r="S82"/>
  <c r="L6" i="2"/>
  <c r="Y82" i="105"/>
  <c r="Q82" i="107"/>
  <c r="Y82"/>
  <c r="O82"/>
  <c r="U82"/>
  <c r="W82"/>
  <c r="S82"/>
  <c r="N6" i="2"/>
  <c r="L14"/>
  <c r="L12"/>
  <c r="O82" i="101" l="1"/>
  <c r="Q82"/>
  <c r="Z80" i="105"/>
  <c r="L8" i="2" s="1"/>
  <c r="W82" i="101"/>
  <c r="Z80" i="99"/>
  <c r="F8" i="2" s="1"/>
  <c r="U82" i="101"/>
  <c r="O82" i="99"/>
  <c r="Z80" i="106"/>
  <c r="M8" i="2" s="1"/>
  <c r="Y82" i="99"/>
  <c r="S82"/>
  <c r="I6" i="2"/>
  <c r="U82" i="102"/>
  <c r="M6" i="2"/>
  <c r="Q82" i="106"/>
  <c r="Z80" i="107"/>
  <c r="N8" i="2" s="1"/>
  <c r="Q82" i="99"/>
  <c r="W82"/>
  <c r="Y82" i="102"/>
  <c r="W82" i="106"/>
  <c r="O82"/>
  <c r="Z80" i="108"/>
  <c r="K8" i="2" s="1"/>
  <c r="O82" i="102"/>
  <c r="U82" i="106"/>
  <c r="Z80" i="101"/>
  <c r="H8" i="2" s="1"/>
  <c r="D8" s="1"/>
  <c r="Y47" i="61" l="1"/>
  <c r="Y80" s="1"/>
  <c r="S47"/>
  <c r="S80" s="1"/>
  <c r="U47"/>
  <c r="U80" s="1"/>
  <c r="O47"/>
  <c r="O80" s="1"/>
  <c r="W47"/>
  <c r="W80" s="1"/>
  <c r="AA47" l="1"/>
  <c r="AA80" s="1"/>
  <c r="Q47"/>
  <c r="Q80" s="1"/>
  <c r="W82" l="1"/>
  <c r="S82"/>
  <c r="O82"/>
  <c r="Y82"/>
  <c r="E6" i="2"/>
  <c r="D6" s="1"/>
  <c r="U82" i="61"/>
  <c r="Q82"/>
</calcChain>
</file>

<file path=xl/sharedStrings.xml><?xml version="1.0" encoding="utf-8"?>
<sst xmlns="http://schemas.openxmlformats.org/spreadsheetml/2006/main" count="1759" uniqueCount="535">
  <si>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</si>
  <si>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</si>
  <si>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</si>
  <si>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</si>
  <si>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</si>
  <si>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</si>
  <si>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</si>
  <si>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</si>
  <si>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</si>
  <si>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</si>
  <si>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</si>
  <si>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</si>
  <si>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</si>
  <si>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</si>
  <si>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</si>
  <si>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</si>
  <si>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</si>
  <si>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</si>
  <si>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</si>
  <si>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</si>
  <si>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</si>
  <si>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</si>
  <si>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</si>
  <si>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</si>
  <si>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</si>
  <si>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</si>
  <si>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</si>
  <si>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</si>
  <si>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</si>
  <si>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</si>
  <si>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</si>
  <si>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</si>
  <si>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</si>
  <si>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</si>
  <si>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</si>
  <si>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</si>
  <si>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</si>
  <si>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</si>
  <si>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</si>
  <si>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</si>
  <si>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</si>
  <si>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</si>
  <si>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</si>
  <si>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</si>
  <si>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</si>
  <si>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</si>
  <si>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</si>
  <si>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</si>
  <si>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</si>
  <si>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</si>
  <si>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</si>
  <si>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</si>
  <si>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</si>
  <si>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</si>
  <si>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</si>
  <si>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</si>
  <si>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</si>
  <si>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</si>
  <si>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</si>
  <si>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</si>
  <si>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</si>
  <si>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</si>
  <si>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</si>
  <si>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</si>
  <si>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</si>
  <si>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</si>
  <si>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</si>
  <si>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</si>
  <si>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</si>
  <si>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</si>
  <si>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</si>
  <si>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</si>
  <si>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</si>
  <si>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</si>
  <si>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</si>
  <si>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</si>
  <si>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</si>
  <si>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</si>
  <si>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</si>
  <si>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</si>
  <si>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</si>
  <si>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</si>
  <si>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</si>
  <si>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</si>
  <si>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</si>
  <si>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</si>
  <si>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</si>
  <si>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</si>
  <si>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</si>
  <si>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</si>
  <si>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</si>
  <si>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</si>
  <si>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</si>
  <si>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</si>
  <si>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</si>
  <si>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</si>
  <si>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</si>
  <si>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</si>
  <si>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</si>
  <si>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</si>
  <si>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</si>
  <si>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</si>
  <si>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</si>
  <si>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</si>
  <si>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</si>
  <si>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</si>
  <si>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</si>
  <si>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</si>
  <si>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</si>
  <si>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</si>
  <si>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</si>
  <si>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</si>
  <si>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</si>
  <si>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</si>
  <si>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</si>
  <si>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</si>
  <si>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</si>
  <si>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</si>
  <si>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</si>
  <si>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</si>
  <si>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</si>
  <si>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</si>
  <si>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</si>
  <si>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</si>
  <si>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</si>
  <si>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</si>
  <si>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</si>
  <si>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</si>
  <si>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</si>
  <si>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</si>
  <si>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</si>
  <si>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</si>
  <si>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</si>
  <si>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</si>
  <si>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</si>
  <si>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</si>
  <si>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</si>
  <si>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</si>
  <si>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</si>
  <si>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</si>
  <si>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</si>
  <si>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</si>
  <si>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</si>
  <si>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</si>
  <si>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</si>
  <si>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</si>
  <si>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</si>
  <si>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</si>
  <si>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</si>
  <si>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</si>
  <si>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</si>
  <si>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</si>
  <si>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</si>
  <si>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</si>
  <si>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</si>
  <si>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</si>
  <si>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</si>
  <si>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</si>
  <si>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</si>
  <si>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</si>
  <si>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</si>
  <si>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</si>
  <si>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</si>
  <si>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</si>
  <si>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</si>
  <si>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</si>
  <si>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</si>
  <si>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</si>
  <si>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</si>
  <si>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</si>
  <si>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</si>
  <si>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</si>
  <si>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</si>
  <si>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</si>
  <si>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</si>
  <si>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</si>
  <si>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</si>
  <si>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</si>
  <si>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</si>
  <si>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</si>
  <si>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</si>
  <si>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</si>
  <si>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</si>
  <si>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</si>
  <si>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</si>
  <si>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</si>
  <si>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</si>
  <si>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</si>
  <si>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</si>
  <si>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</si>
  <si>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</si>
  <si>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</si>
  <si>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</si>
  <si>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</si>
  <si>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</si>
  <si>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</si>
  <si>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</si>
  <si>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</si>
  <si>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</si>
  <si>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</si>
  <si>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</si>
  <si>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</si>
  <si>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</si>
  <si>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</si>
  <si>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</si>
  <si>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</si>
  <si>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</si>
  <si>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</si>
  <si>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</si>
  <si>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</si>
  <si>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</si>
  <si>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</si>
  <si>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</si>
  <si>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</si>
  <si>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</si>
  <si>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</si>
  <si>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</si>
  <si>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</si>
  <si>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</si>
  <si>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</si>
  <si>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</si>
  <si>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</si>
  <si>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</si>
  <si>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</si>
  <si>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</si>
  <si>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</si>
  <si>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</si>
  <si>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</si>
  <si>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</si>
  <si>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</si>
  <si>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</si>
  <si>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</si>
  <si>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</si>
  <si>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</si>
  <si>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</si>
  <si>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</si>
  <si>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</si>
  <si>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</si>
  <si>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</si>
  <si>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</si>
  <si>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</si>
  <si>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</si>
  <si>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</si>
  <si>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</si>
  <si>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</si>
  <si>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</si>
  <si>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</si>
  <si>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</si>
  <si>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</si>
  <si>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</si>
  <si>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</si>
  <si>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</si>
  <si>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</si>
  <si>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</si>
  <si>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</si>
  <si>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</si>
  <si>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</si>
  <si>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</si>
  <si>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</si>
  <si>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</si>
  <si>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</si>
  <si>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</si>
  <si>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</si>
  <si>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</si>
  <si>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</si>
  <si>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</si>
  <si>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</si>
  <si>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</si>
  <si>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</si>
  <si>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</si>
  <si>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</si>
  <si>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</si>
  <si>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</si>
  <si>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</si>
  <si>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</si>
  <si>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</si>
  <si>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</si>
  <si>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</si>
  <si>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</si>
  <si>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</si>
  <si>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</si>
  <si>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</si>
  <si>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</si>
  <si>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</si>
  <si>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</si>
  <si>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</si>
  <si>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</si>
  <si>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</si>
  <si>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</si>
  <si>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</si>
  <si>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</si>
  <si>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</si>
  <si>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</si>
  <si>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</si>
  <si>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</si>
  <si>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</si>
  <si>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</si>
  <si>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</si>
  <si>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</si>
  <si>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</si>
  <si>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</si>
  <si>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</si>
  <si>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</si>
  <si>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</si>
  <si>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</si>
  <si>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</si>
  <si>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</si>
  <si>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</si>
  <si>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</si>
  <si>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</si>
  <si>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</si>
  <si>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</si>
  <si>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</si>
  <si>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</si>
  <si>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</si>
  <si>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</si>
  <si>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</si>
  <si>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</si>
  <si>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</si>
  <si>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</si>
  <si>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</si>
  <si>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</si>
  <si>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</si>
  <si>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</si>
  <si>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</si>
  <si>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</si>
  <si>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</si>
  <si>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</si>
  <si>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</si>
  <si>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</si>
  <si>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</si>
  <si>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</si>
  <si>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</si>
  <si>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</si>
  <si>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</si>
  <si>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</si>
  <si>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</si>
  <si>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</si>
  <si>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</si>
  <si>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</si>
  <si>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</si>
  <si>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</si>
  <si>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</si>
  <si>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</si>
  <si>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</si>
  <si>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</si>
  <si>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</si>
  <si>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</si>
  <si>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</si>
  <si>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</si>
  <si>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</si>
  <si>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</si>
  <si>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</si>
  <si>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</si>
  <si>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</si>
  <si>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</si>
  <si>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</si>
  <si>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</si>
  <si>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</si>
  <si>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</si>
  <si>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</si>
  <si>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</si>
  <si>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</si>
  <si>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</si>
  <si>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</si>
  <si>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</si>
  <si>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</si>
  <si>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</si>
  <si>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</si>
  <si>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</si>
  <si>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</si>
  <si>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</si>
  <si>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</si>
  <si>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</si>
  <si>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</si>
  <si>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</si>
  <si>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</si>
  <si>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</si>
  <si>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</si>
  <si>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</si>
  <si>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</si>
  <si>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</si>
  <si>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</si>
  <si>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</si>
  <si>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</si>
  <si>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</si>
  <si>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</si>
  <si>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</si>
  <si>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</si>
  <si>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</si>
  <si>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</si>
  <si>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</si>
  <si>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</si>
  <si>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</si>
  <si>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</si>
  <si>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</si>
  <si>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</si>
  <si>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</si>
  <si>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</si>
  <si>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</si>
  <si>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</si>
  <si>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</si>
  <si>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</si>
  <si>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</si>
  <si>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</si>
  <si>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</si>
  <si>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</si>
  <si>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</si>
  <si>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</si>
  <si>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</si>
  <si>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</si>
  <si>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</si>
  <si>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</si>
  <si>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</si>
  <si>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</si>
  <si>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</si>
  <si>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</si>
  <si>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</si>
  <si>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</si>
  <si>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</si>
  <si>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</si>
  <si>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</si>
  <si>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</si>
  <si>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</si>
  <si>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</si>
  <si>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</si>
  <si>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</si>
  <si>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</si>
  <si>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</si>
  <si>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</si>
  <si>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</si>
  <si>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</si>
  <si>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</si>
  <si>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</si>
  <si>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</si>
  <si>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</si>
  <si>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</si>
  <si>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</si>
  <si>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</si>
  <si>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</si>
  <si>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</si>
  <si>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</si>
  <si>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</si>
  <si>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</si>
  <si>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</si>
  <si>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</si>
  <si>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</si>
  <si>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</si>
  <si>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</si>
  <si>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</si>
  <si>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</si>
  <si>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</si>
  <si>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</si>
  <si>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</si>
  <si>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</si>
  <si>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</si>
  <si>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</si>
  <si>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</si>
  <si>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</si>
  <si>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</si>
  <si>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</si>
  <si>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</si>
  <si>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</si>
  <si>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</si>
  <si>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</si>
  <si>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</si>
  <si>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</si>
  <si>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</si>
  <si>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</si>
  <si>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</si>
  <si>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</si>
  <si>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</si>
  <si>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</si>
  <si>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</si>
  <si>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</si>
  <si>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</si>
  <si>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</si>
  <si>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</si>
  <si>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</si>
  <si>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</si>
  <si>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</si>
  <si>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</si>
  <si>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</si>
  <si>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</si>
  <si>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</si>
  <si>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</si>
  <si>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</si>
  <si>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</si>
  <si>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</si>
  <si>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</si>
  <si>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</si>
  <si>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</si>
  <si>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</si>
  <si>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</si>
  <si>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</si>
  <si>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</si>
  <si>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</si>
  <si>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</si>
  <si>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</si>
  <si>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</si>
  <si>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</si>
  <si>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</si>
  <si>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</si>
  <si>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</si>
  <si>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</si>
  <si>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</si>
  <si>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</si>
  <si>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</si>
  <si>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</si>
  <si>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</si>
  <si>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</si>
  <si>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</si>
  <si>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</si>
  <si>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</si>
  <si>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</si>
  <si>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</si>
  <si>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</si>
  <si>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</si>
  <si>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</si>
  <si>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</si>
  <si>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</si>
  <si>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</si>
  <si>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 xml:space="preserve">Mark Danelon </t>
  </si>
  <si>
    <t>mdanelon@elkenergy.com</t>
  </si>
  <si>
    <t>Manager, Finance &amp; Regulatory Affairs</t>
  </si>
  <si>
    <t xml:space="preserve"> 519-776-5291  Ext 204</t>
  </si>
  <si>
    <t>E.L.K. will look to collaborate with Regional LDCs in consideration of sharing an Energy Manager resource as funded through the Collaboration Fund.</t>
  </si>
  <si>
    <t>E.L.K. Energy will collaborate with the gas utility by ensuring it's delivery agents are aware of gas utility programs and can inform E.L.K. customers of opportunities to participate in those programs as applicable.</t>
  </si>
  <si>
    <t>N/A</t>
  </si>
  <si>
    <t xml:space="preserve">The CDM Plan includes estimates for savings to be achieved in partnership with the Region and multiple Municipalities including in identifying and capturing savings opportunties at their associated facilities.  ELK is committed to supporting the implementation of the IRRP through the delivery of it's CDM plan. The CDM staff who will support the implementation phase of the IRRP includes Mark Danelon. </t>
  </si>
  <si>
    <t>Unassigned Target- Residential</t>
  </si>
  <si>
    <t>Unassigned Target- Business</t>
  </si>
  <si>
    <t>Amendment No.2</t>
  </si>
  <si>
    <t>There were changes made to programs that needed to be refelcted in the CDM Plan.</t>
  </si>
  <si>
    <t>Small Business Lighting</t>
  </si>
</sst>
</file>

<file path=xl/styles.xml><?xml version="1.0" encoding="utf-8"?>
<styleSheet xmlns="http://schemas.openxmlformats.org/spreadsheetml/2006/main">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0" fontId="9" fillId="3" borderId="0" applyNumberFormat="0" applyBorder="0" applyAlignment="0" applyProtection="0"/>
    <xf numFmtId="0" fontId="10" fillId="0" borderId="0"/>
  </cellStyleXfs>
  <cellXfs count="317">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4" borderId="1" xfId="2" applyNumberFormat="1" applyFont="1" applyFill="1" applyBorder="1" applyAlignment="1" applyProtection="1">
      <alignment horizontal="center" vertical="center" wrapText="1"/>
      <protection locked="0"/>
    </xf>
    <xf numFmtId="3" fontId="15" fillId="4" borderId="1" xfId="2" applyNumberFormat="1" applyFont="1" applyFill="1" applyBorder="1" applyAlignment="1" applyProtection="1">
      <alignment horizontal="center" vertical="center" wrapText="1"/>
      <protection locked="0"/>
    </xf>
    <xf numFmtId="3" fontId="11" fillId="7" borderId="3" xfId="2" applyNumberFormat="1" applyFont="1" applyFill="1" applyBorder="1" applyAlignment="1" applyProtection="1">
      <alignment horizontal="center" vertical="center" wrapText="1"/>
      <protection locked="0"/>
    </xf>
    <xf numFmtId="3" fontId="16" fillId="0" borderId="15" xfId="1" applyNumberFormat="1" applyFont="1" applyFill="1" applyBorder="1" applyAlignment="1" applyProtection="1">
      <alignment horizontal="center" vertical="center"/>
    </xf>
    <xf numFmtId="3" fontId="0" fillId="0" borderId="15" xfId="0" applyNumberFormat="1" applyFill="1" applyBorder="1" applyProtection="1">
      <protection hidden="1"/>
    </xf>
    <xf numFmtId="3" fontId="11" fillId="7" borderId="1" xfId="2" applyNumberFormat="1" applyFont="1" applyFill="1" applyBorder="1" applyAlignment="1" applyProtection="1">
      <alignment horizontal="center" vertical="center" wrapText="1"/>
      <protection locked="0"/>
    </xf>
    <xf numFmtId="49" fontId="11" fillId="4" borderId="1" xfId="2" applyNumberFormat="1" applyFont="1" applyFill="1" applyBorder="1" applyAlignment="1" applyProtection="1">
      <alignment horizontal="left" vertical="center" wrapText="1"/>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sheetPr>
    <pageSetUpPr fitToPage="1"/>
  </sheetPr>
  <dimension ref="A1:L145"/>
  <sheetViews>
    <sheetView showGridLines="0" topLeftCell="B28" zoomScale="80" zoomScaleNormal="80" zoomScalePageLayoutView="55" workbookViewId="0">
      <selection activeCell="E49" sqref="E49"/>
    </sheetView>
  </sheetViews>
  <sheetFormatPr defaultColWidth="8.85546875" defaultRowHeight="23.25"/>
  <cols>
    <col min="1" max="1" width="4.85546875" style="72" customWidth="1"/>
    <col min="2" max="2" width="42.42578125" customWidth="1"/>
    <col min="3" max="4" width="30.5703125" customWidth="1"/>
    <col min="5" max="12" width="29.5703125" customWidth="1"/>
  </cols>
  <sheetData>
    <row r="1" spans="1:12" ht="28.5">
      <c r="B1" s="73"/>
    </row>
    <row r="2" spans="1:12">
      <c r="B2" s="162" t="s">
        <v>403</v>
      </c>
      <c r="C2" s="163"/>
      <c r="D2" s="163"/>
      <c r="E2" s="163"/>
      <c r="F2" s="163"/>
      <c r="G2" s="163"/>
      <c r="H2" s="163"/>
      <c r="I2" s="164"/>
    </row>
    <row r="3" spans="1:12" ht="38.25" customHeight="1">
      <c r="B3" s="168" t="s">
        <v>500</v>
      </c>
      <c r="C3" s="169"/>
      <c r="D3" s="169"/>
      <c r="E3" s="169"/>
      <c r="F3" s="169"/>
      <c r="G3" s="169"/>
      <c r="H3" s="169"/>
      <c r="I3" s="170"/>
    </row>
    <row r="4" spans="1:12" ht="39" customHeight="1">
      <c r="B4" s="168" t="s">
        <v>363</v>
      </c>
      <c r="C4" s="169"/>
      <c r="D4" s="169"/>
      <c r="E4" s="169"/>
      <c r="F4" s="169"/>
      <c r="G4" s="169"/>
      <c r="H4" s="169"/>
      <c r="I4" s="170"/>
    </row>
    <row r="5" spans="1:12" ht="17.45" customHeight="1">
      <c r="B5" s="74"/>
      <c r="C5" s="74"/>
      <c r="D5" s="74"/>
      <c r="E5" s="74"/>
      <c r="F5" s="74"/>
      <c r="G5" s="74"/>
      <c r="H5" s="74"/>
      <c r="I5" s="74"/>
    </row>
    <row r="6" spans="1:12">
      <c r="A6" s="72" t="s">
        <v>364</v>
      </c>
      <c r="B6" s="4" t="s">
        <v>359</v>
      </c>
    </row>
    <row r="8" spans="1:12" ht="32.25" customHeight="1">
      <c r="A8" s="72" t="s">
        <v>365</v>
      </c>
      <c r="B8" s="75" t="s">
        <v>457</v>
      </c>
      <c r="C8" s="119">
        <v>42510</v>
      </c>
      <c r="D8" s="7"/>
      <c r="I8" s="7"/>
    </row>
    <row r="9" spans="1:12" ht="27" customHeight="1">
      <c r="B9" s="76" t="s">
        <v>366</v>
      </c>
      <c r="C9" s="40" t="s">
        <v>532</v>
      </c>
      <c r="D9" s="7"/>
      <c r="I9" s="7"/>
    </row>
    <row r="10" spans="1:12">
      <c r="B10" s="17"/>
      <c r="C10" s="18"/>
      <c r="D10" s="19"/>
      <c r="E10" s="19"/>
      <c r="F10" s="7"/>
      <c r="G10" s="7"/>
      <c r="H10" s="7"/>
      <c r="I10" s="7"/>
    </row>
    <row r="11" spans="1:12" ht="22.35" customHeight="1">
      <c r="A11" s="72" t="s">
        <v>367</v>
      </c>
      <c r="B11" s="158" t="s">
        <v>303</v>
      </c>
      <c r="C11" s="158"/>
      <c r="D11" s="158"/>
      <c r="E11" s="158"/>
      <c r="F11" s="158"/>
      <c r="G11" s="158"/>
      <c r="H11" s="158"/>
      <c r="I11" s="158"/>
      <c r="J11" s="158"/>
      <c r="K11" s="158"/>
      <c r="L11" s="158"/>
    </row>
    <row r="12" spans="1:12">
      <c r="B12" s="23"/>
      <c r="C12" s="23" t="s">
        <v>315</v>
      </c>
      <c r="D12" s="23" t="s">
        <v>316</v>
      </c>
      <c r="E12" s="23" t="s">
        <v>317</v>
      </c>
      <c r="F12" s="23" t="s">
        <v>318</v>
      </c>
      <c r="G12" s="23" t="s">
        <v>319</v>
      </c>
      <c r="H12" s="23" t="s">
        <v>320</v>
      </c>
      <c r="I12" s="14" t="s">
        <v>321</v>
      </c>
      <c r="J12" s="14" t="s">
        <v>461</v>
      </c>
      <c r="K12" s="14" t="s">
        <v>462</v>
      </c>
      <c r="L12" s="14" t="s">
        <v>463</v>
      </c>
    </row>
    <row r="13" spans="1:12" ht="29.45" customHeight="1">
      <c r="B13" s="13" t="s">
        <v>368</v>
      </c>
      <c r="C13" s="16" t="s">
        <v>49</v>
      </c>
      <c r="D13" s="16"/>
      <c r="E13" s="16"/>
      <c r="F13" s="16"/>
      <c r="G13" s="16"/>
      <c r="H13" s="16"/>
      <c r="I13" s="16"/>
      <c r="J13" s="16"/>
      <c r="K13" s="16"/>
      <c r="L13" s="16"/>
    </row>
    <row r="14" spans="1:12">
      <c r="B14" s="13" t="s">
        <v>1</v>
      </c>
      <c r="C14" s="39"/>
      <c r="D14" s="29"/>
      <c r="E14" s="29"/>
      <c r="F14" s="29"/>
      <c r="G14" s="29"/>
      <c r="H14" s="29"/>
      <c r="I14" s="30"/>
      <c r="J14" s="30"/>
      <c r="K14" s="30"/>
      <c r="L14" s="30"/>
    </row>
    <row r="15" spans="1:12">
      <c r="B15" s="13" t="s">
        <v>258</v>
      </c>
      <c r="C15" s="40" t="s">
        <v>522</v>
      </c>
      <c r="D15" s="40"/>
      <c r="E15" s="40"/>
      <c r="F15" s="40"/>
      <c r="G15" s="40"/>
      <c r="H15" s="40"/>
      <c r="I15" s="40"/>
      <c r="J15" s="40"/>
      <c r="K15" s="40"/>
      <c r="L15" s="40"/>
    </row>
    <row r="16" spans="1:12" ht="28.5">
      <c r="B16" s="13" t="s">
        <v>0</v>
      </c>
      <c r="C16" s="40" t="s">
        <v>524</v>
      </c>
      <c r="D16" s="40"/>
      <c r="E16" s="40"/>
      <c r="F16" s="40"/>
      <c r="G16" s="40"/>
      <c r="H16" s="40"/>
      <c r="I16" s="40"/>
      <c r="J16" s="40"/>
      <c r="K16" s="40"/>
      <c r="L16" s="40"/>
    </row>
    <row r="17" spans="1:12">
      <c r="B17" s="13" t="s">
        <v>370</v>
      </c>
      <c r="C17" s="40" t="s">
        <v>523</v>
      </c>
      <c r="D17" s="40"/>
      <c r="E17" s="40"/>
      <c r="F17" s="40"/>
      <c r="G17" s="40"/>
      <c r="H17" s="40"/>
      <c r="I17" s="40"/>
      <c r="J17" s="40"/>
      <c r="K17" s="40"/>
      <c r="L17" s="40"/>
    </row>
    <row r="18" spans="1:12">
      <c r="B18" s="15" t="s">
        <v>404</v>
      </c>
      <c r="C18" s="40" t="s">
        <v>525</v>
      </c>
      <c r="D18" s="40"/>
      <c r="E18" s="40"/>
      <c r="F18" s="40"/>
      <c r="G18" s="40"/>
      <c r="H18" s="40"/>
      <c r="I18" s="40"/>
      <c r="J18" s="40"/>
      <c r="K18" s="40"/>
      <c r="L18" s="40"/>
    </row>
    <row r="19" spans="1:12">
      <c r="B19" s="171"/>
      <c r="C19" s="171"/>
      <c r="D19" s="172"/>
      <c r="E19" s="172"/>
      <c r="F19" s="172"/>
      <c r="G19" s="172"/>
      <c r="H19" s="172"/>
      <c r="I19" s="172"/>
    </row>
    <row r="20" spans="1:12">
      <c r="A20" s="72" t="s">
        <v>369</v>
      </c>
      <c r="B20" s="173" t="s">
        <v>322</v>
      </c>
      <c r="C20" s="174"/>
      <c r="D20" s="47"/>
      <c r="E20" s="46"/>
      <c r="F20" s="46"/>
      <c r="G20" s="46"/>
      <c r="H20" s="46"/>
      <c r="I20" s="46"/>
    </row>
    <row r="21" spans="1:12">
      <c r="B21" s="13" t="s">
        <v>258</v>
      </c>
      <c r="C21" s="40" t="s">
        <v>522</v>
      </c>
      <c r="D21" s="47"/>
      <c r="E21" s="46"/>
      <c r="F21" s="46"/>
      <c r="G21" s="46"/>
      <c r="H21" s="46"/>
      <c r="I21" s="46"/>
    </row>
    <row r="22" spans="1:12">
      <c r="B22" s="13" t="s">
        <v>368</v>
      </c>
      <c r="C22" s="40" t="s">
        <v>49</v>
      </c>
      <c r="D22" s="47"/>
      <c r="E22" s="46"/>
      <c r="F22" s="46"/>
      <c r="G22" s="46"/>
      <c r="H22" s="46"/>
      <c r="I22" s="46"/>
    </row>
    <row r="23" spans="1:12" ht="28.5">
      <c r="B23" s="13" t="s">
        <v>0</v>
      </c>
      <c r="C23" s="40" t="s">
        <v>524</v>
      </c>
      <c r="D23" s="47"/>
      <c r="E23" s="46"/>
      <c r="F23" s="46"/>
      <c r="G23" s="46"/>
      <c r="H23" s="46"/>
      <c r="I23" s="46"/>
    </row>
    <row r="24" spans="1:12">
      <c r="B24" s="13" t="s">
        <v>370</v>
      </c>
      <c r="C24" s="40" t="s">
        <v>523</v>
      </c>
      <c r="D24" s="47"/>
      <c r="E24" s="46"/>
      <c r="F24" s="46"/>
      <c r="G24" s="46"/>
      <c r="H24" s="46"/>
      <c r="I24" s="46"/>
    </row>
    <row r="25" spans="1:12">
      <c r="B25" s="15" t="s">
        <v>404</v>
      </c>
      <c r="C25" s="40" t="s">
        <v>525</v>
      </c>
      <c r="D25" s="47"/>
      <c r="E25" s="46"/>
      <c r="F25" s="46"/>
      <c r="G25" s="46"/>
      <c r="H25" s="46"/>
      <c r="I25" s="46"/>
    </row>
    <row r="27" spans="1:12" ht="25.5">
      <c r="B27" s="33" t="s">
        <v>453</v>
      </c>
      <c r="C27" s="119">
        <v>42005</v>
      </c>
    </row>
    <row r="29" spans="1:12" ht="30.95" customHeight="1">
      <c r="B29" s="162" t="s">
        <v>357</v>
      </c>
      <c r="C29" s="163"/>
      <c r="D29" s="163"/>
      <c r="E29" s="163"/>
      <c r="F29" s="164"/>
      <c r="I29" s="38"/>
    </row>
    <row r="30" spans="1:12" ht="30.95" customHeight="1">
      <c r="B30" s="36" t="s">
        <v>371</v>
      </c>
      <c r="C30" s="37"/>
      <c r="D30" s="37"/>
      <c r="E30" s="30"/>
      <c r="F30" s="40" t="s">
        <v>296</v>
      </c>
      <c r="G30" s="8"/>
      <c r="I30" s="38"/>
    </row>
    <row r="31" spans="1:12" ht="30.95" customHeight="1">
      <c r="B31" s="36" t="s">
        <v>372</v>
      </c>
      <c r="C31" s="37"/>
      <c r="D31" s="37"/>
      <c r="E31" s="30"/>
      <c r="F31" s="40" t="s">
        <v>296</v>
      </c>
      <c r="G31" s="8"/>
      <c r="I31" s="7"/>
    </row>
    <row r="32" spans="1:12" ht="30.95" customHeight="1">
      <c r="B32" s="36" t="s">
        <v>373</v>
      </c>
      <c r="C32" s="37"/>
      <c r="D32" s="37"/>
      <c r="E32" s="30"/>
      <c r="F32" s="40" t="s">
        <v>296</v>
      </c>
      <c r="G32" s="8"/>
      <c r="I32" s="7"/>
    </row>
    <row r="33" spans="2:7" ht="30.95" customHeight="1">
      <c r="B33" s="165" t="s">
        <v>374</v>
      </c>
      <c r="C33" s="166"/>
      <c r="D33" s="166"/>
      <c r="E33" s="167"/>
      <c r="F33" s="40" t="s">
        <v>296</v>
      </c>
      <c r="G33" s="8"/>
    </row>
    <row r="34" spans="2:7" ht="30.95" customHeight="1">
      <c r="B34" s="165" t="s">
        <v>375</v>
      </c>
      <c r="C34" s="166"/>
      <c r="D34" s="166"/>
      <c r="E34" s="167"/>
      <c r="F34" s="40" t="s">
        <v>296</v>
      </c>
      <c r="G34" s="8"/>
    </row>
    <row r="35" spans="2:7" ht="30.95" customHeight="1">
      <c r="B35" s="165" t="s">
        <v>399</v>
      </c>
      <c r="C35" s="166"/>
      <c r="D35" s="166"/>
      <c r="E35" s="167"/>
      <c r="F35" s="40" t="s">
        <v>296</v>
      </c>
      <c r="G35" s="8"/>
    </row>
    <row r="36" spans="2:7" ht="30.95" customHeight="1">
      <c r="B36" s="155" t="s">
        <v>494</v>
      </c>
      <c r="C36" s="156"/>
      <c r="D36" s="156"/>
      <c r="E36" s="157"/>
      <c r="F36" s="40"/>
      <c r="G36" s="8"/>
    </row>
    <row r="37" spans="2:7" ht="30.95" customHeight="1"/>
    <row r="38" spans="2:7" ht="30.95" customHeight="1">
      <c r="B38" s="162" t="s">
        <v>413</v>
      </c>
      <c r="C38" s="163"/>
      <c r="D38" s="163"/>
      <c r="E38" s="163"/>
      <c r="F38" s="164"/>
    </row>
    <row r="39" spans="2:7" ht="30.95" customHeight="1">
      <c r="B39" s="148" t="s">
        <v>411</v>
      </c>
      <c r="C39" s="149"/>
      <c r="D39" s="149"/>
      <c r="E39" s="149"/>
      <c r="F39" s="150"/>
    </row>
    <row r="40" spans="2:7" ht="30.95" customHeight="1">
      <c r="B40" s="151" t="s">
        <v>430</v>
      </c>
      <c r="C40" s="152"/>
      <c r="D40" s="152"/>
      <c r="E40" s="153"/>
      <c r="F40" s="40"/>
    </row>
    <row r="41" spans="2:7" ht="30.95" customHeight="1">
      <c r="B41" s="154" t="s">
        <v>410</v>
      </c>
      <c r="C41" s="152"/>
      <c r="D41" s="152"/>
      <c r="E41" s="153"/>
      <c r="F41" s="40"/>
    </row>
    <row r="42" spans="2:7" ht="30.95" customHeight="1">
      <c r="B42" s="151" t="s">
        <v>431</v>
      </c>
      <c r="C42" s="152"/>
      <c r="D42" s="152"/>
      <c r="E42" s="153"/>
      <c r="F42" s="40"/>
    </row>
    <row r="43" spans="2:7" ht="30.95" customHeight="1">
      <c r="B43" s="151" t="s">
        <v>412</v>
      </c>
      <c r="C43" s="152"/>
      <c r="D43" s="152"/>
      <c r="E43" s="153"/>
      <c r="F43" s="40"/>
    </row>
    <row r="44" spans="2:7" ht="30.95" customHeight="1">
      <c r="B44" s="151" t="s">
        <v>501</v>
      </c>
      <c r="C44" s="152"/>
      <c r="D44" s="152"/>
      <c r="E44" s="153"/>
      <c r="F44" s="40"/>
    </row>
    <row r="45" spans="2:7" ht="30.95" customHeight="1">
      <c r="B45" s="151" t="s">
        <v>508</v>
      </c>
      <c r="C45" s="152"/>
      <c r="D45" s="152"/>
      <c r="E45" s="153"/>
      <c r="F45" s="40"/>
    </row>
    <row r="46" spans="2:7" ht="30.95" customHeight="1">
      <c r="B46" s="151" t="s">
        <v>432</v>
      </c>
      <c r="C46" s="152"/>
      <c r="D46" s="152"/>
      <c r="E46" s="153"/>
      <c r="F46" s="40"/>
    </row>
    <row r="47" spans="2:7" ht="30.95" customHeight="1">
      <c r="B47" s="84" t="s">
        <v>433</v>
      </c>
      <c r="C47" s="159" t="s">
        <v>533</v>
      </c>
      <c r="D47" s="160"/>
      <c r="E47" s="161"/>
      <c r="F47" s="40"/>
    </row>
    <row r="48" spans="2:7" ht="24.75" customHeight="1">
      <c r="B48" s="8"/>
    </row>
    <row r="60" hidden="1"/>
    <row r="61" hidden="1"/>
    <row r="62" hidden="1"/>
    <row r="63" hidden="1"/>
    <row r="64" hidden="1"/>
    <row r="65" spans="2:5" hidden="1">
      <c r="B65" t="s">
        <v>409</v>
      </c>
      <c r="D65" t="s">
        <v>296</v>
      </c>
      <c r="E65" s="120" t="s">
        <v>455</v>
      </c>
    </row>
    <row r="66" spans="2:5" hidden="1">
      <c r="B66" t="s">
        <v>37</v>
      </c>
      <c r="D66" t="s">
        <v>297</v>
      </c>
      <c r="E66" s="120"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3" operator="equal">
      <formula>$E$65</formula>
    </cfRule>
    <cfRule type="cellIs" dxfId="20"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6" width="15.57031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38"/>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36"/>
      <c r="N7" s="137"/>
      <c r="O7" s="137"/>
      <c r="P7" s="137"/>
      <c r="Q7" s="137"/>
      <c r="R7" s="137"/>
      <c r="S7" s="137"/>
      <c r="T7" s="137"/>
      <c r="U7" s="137"/>
      <c r="V7" s="137"/>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election activeCell="C9" sqref="C9"/>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6" width="15.57031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6" width="15.57031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AA138"/>
  <sheetViews>
    <sheetView showGridLines="0" topLeftCell="A7" zoomScale="80" zoomScaleNormal="80" zoomScalePageLayoutView="80" workbookViewId="0"/>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6" width="15.57031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sheetPr codeName="Sheet11"/>
  <dimension ref="A1:AF190"/>
  <sheetViews>
    <sheetView showGridLines="0" view="pageBreakPreview" topLeftCell="A4" zoomScale="75" zoomScaleNormal="80" zoomScaleSheetLayoutView="75" zoomScalePageLayoutView="80" workbookViewId="0">
      <selection activeCell="G12" sqref="G12:O12"/>
    </sheetView>
  </sheetViews>
  <sheetFormatPr defaultColWidth="8.85546875" defaultRowHeight="15" outlineLevelRow="1"/>
  <cols>
    <col min="1" max="1" width="4.42578125" customWidth="1"/>
    <col min="2" max="2" width="4.5703125" customWidth="1"/>
    <col min="3" max="3" width="14.5703125" customWidth="1"/>
    <col min="4" max="4" width="13.42578125" customWidth="1"/>
    <col min="5" max="5" width="12.5703125" customWidth="1"/>
    <col min="6" max="6" width="8" customWidth="1"/>
    <col min="7" max="7" width="11" customWidth="1"/>
    <col min="9" max="9" width="19.42578125" customWidth="1"/>
    <col min="12" max="12" width="16.5703125" customWidth="1"/>
    <col min="15" max="15" width="13.5703125" customWidth="1"/>
    <col min="21" max="21" width="21.140625" customWidth="1"/>
    <col min="22" max="22" width="14.42578125" customWidth="1"/>
    <col min="24" max="24" width="21.42578125" customWidth="1"/>
  </cols>
  <sheetData>
    <row r="1" spans="1:30" ht="35.450000000000003" customHeight="1">
      <c r="A1" s="80" t="s">
        <v>392</v>
      </c>
      <c r="B1" s="296" t="s">
        <v>350</v>
      </c>
      <c r="C1" s="296"/>
      <c r="D1" s="296"/>
      <c r="E1" s="296"/>
      <c r="F1" s="296"/>
      <c r="G1" s="296"/>
      <c r="H1" s="296"/>
      <c r="I1" s="296"/>
      <c r="J1" s="296"/>
      <c r="K1" s="296"/>
      <c r="L1" s="296"/>
    </row>
    <row r="2" spans="1:30" ht="26.1" customHeight="1">
      <c r="A2" s="80"/>
      <c r="B2" s="272" t="s">
        <v>407</v>
      </c>
      <c r="C2" s="273"/>
      <c r="D2" s="273"/>
      <c r="E2" s="273"/>
      <c r="F2" s="273"/>
      <c r="G2" s="273"/>
      <c r="H2" s="273"/>
      <c r="I2" s="273"/>
      <c r="J2" s="273"/>
      <c r="K2" s="273"/>
      <c r="L2" s="273"/>
      <c r="M2" s="273"/>
      <c r="N2" s="273"/>
      <c r="O2" s="274"/>
    </row>
    <row r="3" spans="1:30" ht="50.1" customHeight="1">
      <c r="B3" s="275" t="s">
        <v>498</v>
      </c>
      <c r="C3" s="276"/>
      <c r="D3" s="276"/>
      <c r="E3" s="276"/>
      <c r="F3" s="276"/>
      <c r="G3" s="276"/>
      <c r="H3" s="276"/>
      <c r="I3" s="276"/>
      <c r="J3" s="276"/>
      <c r="K3" s="276"/>
      <c r="L3" s="276"/>
      <c r="M3" s="276"/>
      <c r="N3" s="276"/>
      <c r="O3" s="277"/>
    </row>
    <row r="4" spans="1:30" s="7" customFormat="1" ht="27" customHeight="1">
      <c r="B4" s="31"/>
      <c r="C4" s="31"/>
      <c r="D4" s="31"/>
      <c r="E4" s="31"/>
      <c r="F4" s="31"/>
      <c r="G4" s="31"/>
      <c r="H4" s="31"/>
      <c r="I4" s="31"/>
      <c r="J4" s="31"/>
      <c r="K4" s="31"/>
      <c r="L4" s="31"/>
      <c r="M4" s="31"/>
      <c r="N4" s="31"/>
      <c r="O4" s="31"/>
    </row>
    <row r="5" spans="1:30" ht="23.45" customHeight="1">
      <c r="B5" s="303" t="s">
        <v>342</v>
      </c>
      <c r="C5" s="304"/>
      <c r="D5" s="304"/>
      <c r="E5" s="304"/>
      <c r="F5" s="304"/>
      <c r="G5" s="304"/>
      <c r="H5" s="304"/>
      <c r="I5" s="304"/>
      <c r="J5" s="304"/>
      <c r="K5" s="304"/>
      <c r="L5" s="304"/>
      <c r="M5" s="304"/>
      <c r="N5" s="304"/>
      <c r="O5" s="305"/>
      <c r="Q5" s="272" t="s">
        <v>345</v>
      </c>
      <c r="R5" s="273"/>
      <c r="S5" s="273"/>
      <c r="T5" s="273"/>
      <c r="U5" s="273"/>
      <c r="V5" s="273"/>
      <c r="W5" s="273"/>
      <c r="X5" s="273"/>
      <c r="Y5" s="273"/>
      <c r="Z5" s="273"/>
      <c r="AA5" s="273"/>
      <c r="AB5" s="273"/>
      <c r="AC5" s="273"/>
      <c r="AD5" s="274"/>
    </row>
    <row r="6" spans="1:30" ht="14.45" customHeight="1">
      <c r="B6" s="12" t="s">
        <v>5</v>
      </c>
      <c r="C6" s="287" t="s">
        <v>313</v>
      </c>
      <c r="D6" s="288"/>
      <c r="E6" s="288"/>
      <c r="F6" s="289"/>
      <c r="G6" s="284"/>
      <c r="H6" s="285"/>
      <c r="I6" s="286"/>
      <c r="J6" s="300" t="s">
        <v>408</v>
      </c>
      <c r="K6" s="301"/>
      <c r="L6" s="301"/>
      <c r="M6" s="301"/>
      <c r="N6" s="301"/>
      <c r="O6" s="302"/>
      <c r="Q6" s="115" t="s">
        <v>5</v>
      </c>
      <c r="R6" s="287" t="s">
        <v>313</v>
      </c>
      <c r="S6" s="288"/>
      <c r="T6" s="288"/>
      <c r="U6" s="289"/>
      <c r="V6" s="284"/>
      <c r="W6" s="285"/>
      <c r="X6" s="286"/>
      <c r="Y6" s="290" t="s">
        <v>408</v>
      </c>
      <c r="Z6" s="291"/>
      <c r="AA6" s="291"/>
      <c r="AB6" s="291"/>
      <c r="AC6" s="291"/>
      <c r="AD6" s="292"/>
    </row>
    <row r="7" spans="1:30" ht="14.45" customHeight="1">
      <c r="B7" s="12" t="s">
        <v>6</v>
      </c>
      <c r="C7" s="287" t="s">
        <v>21</v>
      </c>
      <c r="D7" s="288"/>
      <c r="E7" s="288"/>
      <c r="F7" s="289"/>
      <c r="G7" s="284"/>
      <c r="H7" s="285"/>
      <c r="I7" s="286"/>
      <c r="J7" s="300"/>
      <c r="K7" s="301"/>
      <c r="L7" s="301"/>
      <c r="M7" s="301"/>
      <c r="N7" s="301"/>
      <c r="O7" s="302"/>
      <c r="Q7" s="115" t="s">
        <v>6</v>
      </c>
      <c r="R7" s="287" t="s">
        <v>21</v>
      </c>
      <c r="S7" s="288"/>
      <c r="T7" s="288"/>
      <c r="U7" s="289"/>
      <c r="V7" s="284"/>
      <c r="W7" s="285"/>
      <c r="X7" s="286"/>
      <c r="Y7" s="300"/>
      <c r="Z7" s="301"/>
      <c r="AA7" s="301"/>
      <c r="AB7" s="301"/>
      <c r="AC7" s="301"/>
      <c r="AD7" s="302"/>
    </row>
    <row r="8" spans="1:30" ht="29.45" customHeight="1">
      <c r="B8" s="12" t="s">
        <v>6</v>
      </c>
      <c r="C8" s="287" t="s">
        <v>454</v>
      </c>
      <c r="D8" s="288"/>
      <c r="E8" s="288"/>
      <c r="F8" s="289"/>
      <c r="G8" s="297"/>
      <c r="H8" s="298"/>
      <c r="I8" s="299"/>
      <c r="J8" s="300"/>
      <c r="K8" s="301"/>
      <c r="L8" s="301"/>
      <c r="M8" s="301"/>
      <c r="N8" s="301"/>
      <c r="O8" s="302"/>
      <c r="Q8" s="115" t="s">
        <v>6</v>
      </c>
      <c r="R8" s="287" t="s">
        <v>454</v>
      </c>
      <c r="S8" s="288"/>
      <c r="T8" s="288"/>
      <c r="U8" s="289"/>
      <c r="V8" s="297"/>
      <c r="W8" s="298"/>
      <c r="X8" s="299"/>
      <c r="Y8" s="300"/>
      <c r="Z8" s="301"/>
      <c r="AA8" s="301"/>
      <c r="AB8" s="301"/>
      <c r="AC8" s="301"/>
      <c r="AD8" s="302"/>
    </row>
    <row r="9" spans="1:30" ht="14.45" customHeight="1">
      <c r="B9" s="12" t="s">
        <v>7</v>
      </c>
      <c r="C9" s="287" t="s">
        <v>314</v>
      </c>
      <c r="D9" s="288"/>
      <c r="E9" s="288"/>
      <c r="F9" s="289"/>
      <c r="G9" s="284"/>
      <c r="H9" s="285"/>
      <c r="I9" s="286"/>
      <c r="J9" s="284"/>
      <c r="K9" s="285"/>
      <c r="L9" s="286"/>
      <c r="M9" s="284"/>
      <c r="N9" s="285"/>
      <c r="O9" s="286"/>
      <c r="Q9" s="115" t="s">
        <v>7</v>
      </c>
      <c r="R9" s="287" t="s">
        <v>314</v>
      </c>
      <c r="S9" s="288"/>
      <c r="T9" s="288"/>
      <c r="U9" s="289"/>
      <c r="V9" s="284"/>
      <c r="W9" s="285"/>
      <c r="X9" s="286"/>
      <c r="Y9" s="284"/>
      <c r="Z9" s="285"/>
      <c r="AA9" s="286"/>
      <c r="AB9" s="284"/>
      <c r="AC9" s="285"/>
      <c r="AD9" s="286"/>
    </row>
    <row r="10" spans="1:30" ht="23.1" customHeight="1">
      <c r="B10" s="58" t="s">
        <v>8</v>
      </c>
      <c r="C10" s="280" t="s">
        <v>349</v>
      </c>
      <c r="D10" s="281"/>
      <c r="E10" s="281"/>
      <c r="F10" s="192"/>
      <c r="G10" s="284"/>
      <c r="H10" s="285"/>
      <c r="I10" s="286"/>
      <c r="J10" s="284"/>
      <c r="K10" s="285"/>
      <c r="L10" s="286"/>
      <c r="M10" s="284"/>
      <c r="N10" s="285"/>
      <c r="O10" s="286"/>
      <c r="Q10" s="116" t="s">
        <v>8</v>
      </c>
      <c r="R10" s="280" t="s">
        <v>349</v>
      </c>
      <c r="S10" s="281"/>
      <c r="T10" s="281"/>
      <c r="U10" s="192"/>
      <c r="V10" s="284"/>
      <c r="W10" s="285"/>
      <c r="X10" s="286"/>
      <c r="Y10" s="284"/>
      <c r="Z10" s="285"/>
      <c r="AA10" s="286"/>
      <c r="AB10" s="284"/>
      <c r="AC10" s="285"/>
      <c r="AD10" s="286"/>
    </row>
    <row r="11" spans="1:30" ht="23.1" customHeight="1">
      <c r="B11" s="58"/>
      <c r="C11" s="282"/>
      <c r="D11" s="283"/>
      <c r="E11" s="283"/>
      <c r="F11" s="194"/>
      <c r="G11" s="284"/>
      <c r="H11" s="285"/>
      <c r="I11" s="286"/>
      <c r="J11" s="284"/>
      <c r="K11" s="285"/>
      <c r="L11" s="286"/>
      <c r="M11" s="284"/>
      <c r="N11" s="285"/>
      <c r="O11" s="286"/>
      <c r="Q11" s="116"/>
      <c r="R11" s="282"/>
      <c r="S11" s="283"/>
      <c r="T11" s="283"/>
      <c r="U11" s="194"/>
      <c r="V11" s="284"/>
      <c r="W11" s="285"/>
      <c r="X11" s="286"/>
      <c r="Y11" s="284"/>
      <c r="Z11" s="285"/>
      <c r="AA11" s="286"/>
      <c r="AB11" s="284"/>
      <c r="AC11" s="285"/>
      <c r="AD11" s="286"/>
    </row>
    <row r="12" spans="1:30" ht="89.45" customHeight="1">
      <c r="B12" s="12" t="s">
        <v>341</v>
      </c>
      <c r="C12" s="287" t="s">
        <v>348</v>
      </c>
      <c r="D12" s="288"/>
      <c r="E12" s="288"/>
      <c r="F12" s="289"/>
      <c r="G12" s="293"/>
      <c r="H12" s="294"/>
      <c r="I12" s="294"/>
      <c r="J12" s="294"/>
      <c r="K12" s="294"/>
      <c r="L12" s="294"/>
      <c r="M12" s="294"/>
      <c r="N12" s="294"/>
      <c r="O12" s="295"/>
      <c r="Q12" s="115" t="s">
        <v>341</v>
      </c>
      <c r="R12" s="287" t="s">
        <v>348</v>
      </c>
      <c r="S12" s="288"/>
      <c r="T12" s="288"/>
      <c r="U12" s="289"/>
      <c r="V12" s="293"/>
      <c r="W12" s="294"/>
      <c r="X12" s="294"/>
      <c r="Y12" s="294"/>
      <c r="Z12" s="294"/>
      <c r="AA12" s="294"/>
      <c r="AB12" s="294"/>
      <c r="AC12" s="294"/>
      <c r="AD12" s="295"/>
    </row>
    <row r="13" spans="1:30" s="45" customFormat="1" ht="29.1"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c r="B14" s="272" t="s">
        <v>343</v>
      </c>
      <c r="C14" s="273"/>
      <c r="D14" s="273"/>
      <c r="E14" s="273"/>
      <c r="F14" s="273"/>
      <c r="G14" s="273"/>
      <c r="H14" s="273"/>
      <c r="I14" s="273"/>
      <c r="J14" s="273"/>
      <c r="K14" s="273"/>
      <c r="L14" s="273"/>
      <c r="M14" s="273"/>
      <c r="N14" s="273"/>
      <c r="O14" s="274"/>
      <c r="Q14" s="272" t="s">
        <v>344</v>
      </c>
      <c r="R14" s="273"/>
      <c r="S14" s="273"/>
      <c r="T14" s="273"/>
      <c r="U14" s="273"/>
      <c r="V14" s="273"/>
      <c r="W14" s="273"/>
      <c r="X14" s="273"/>
      <c r="Y14" s="273"/>
      <c r="Z14" s="273"/>
      <c r="AA14" s="273"/>
      <c r="AB14" s="273"/>
      <c r="AC14" s="273"/>
      <c r="AD14" s="274"/>
    </row>
    <row r="15" spans="1:30" ht="14.45" customHeight="1">
      <c r="B15" s="115" t="s">
        <v>5</v>
      </c>
      <c r="C15" s="287" t="s">
        <v>313</v>
      </c>
      <c r="D15" s="288"/>
      <c r="E15" s="288"/>
      <c r="F15" s="289"/>
      <c r="G15" s="284"/>
      <c r="H15" s="285"/>
      <c r="I15" s="286"/>
      <c r="J15" s="290" t="s">
        <v>408</v>
      </c>
      <c r="K15" s="291"/>
      <c r="L15" s="291"/>
      <c r="M15" s="291"/>
      <c r="N15" s="291"/>
      <c r="O15" s="292"/>
      <c r="Q15" s="115" t="s">
        <v>5</v>
      </c>
      <c r="R15" s="287" t="s">
        <v>313</v>
      </c>
      <c r="S15" s="288"/>
      <c r="T15" s="288"/>
      <c r="U15" s="289"/>
      <c r="V15" s="284"/>
      <c r="W15" s="285"/>
      <c r="X15" s="286"/>
      <c r="Y15" s="290" t="s">
        <v>408</v>
      </c>
      <c r="Z15" s="291"/>
      <c r="AA15" s="291"/>
      <c r="AB15" s="291"/>
      <c r="AC15" s="291"/>
      <c r="AD15" s="292"/>
    </row>
    <row r="16" spans="1:30" ht="14.45" customHeight="1">
      <c r="B16" s="115" t="s">
        <v>6</v>
      </c>
      <c r="C16" s="287" t="s">
        <v>21</v>
      </c>
      <c r="D16" s="288"/>
      <c r="E16" s="288"/>
      <c r="F16" s="289"/>
      <c r="G16" s="284"/>
      <c r="H16" s="285"/>
      <c r="I16" s="286"/>
      <c r="J16" s="300"/>
      <c r="K16" s="301"/>
      <c r="L16" s="301"/>
      <c r="M16" s="301"/>
      <c r="N16" s="301"/>
      <c r="O16" s="302"/>
      <c r="Q16" s="115" t="s">
        <v>6</v>
      </c>
      <c r="R16" s="287" t="s">
        <v>21</v>
      </c>
      <c r="S16" s="288"/>
      <c r="T16" s="288"/>
      <c r="U16" s="289"/>
      <c r="V16" s="284"/>
      <c r="W16" s="285"/>
      <c r="X16" s="286"/>
      <c r="Y16" s="300"/>
      <c r="Z16" s="301"/>
      <c r="AA16" s="301"/>
      <c r="AB16" s="301"/>
      <c r="AC16" s="301"/>
      <c r="AD16" s="302"/>
    </row>
    <row r="17" spans="2:30" ht="32.1" customHeight="1">
      <c r="B17" s="115" t="s">
        <v>6</v>
      </c>
      <c r="C17" s="287" t="s">
        <v>454</v>
      </c>
      <c r="D17" s="288"/>
      <c r="E17" s="288"/>
      <c r="F17" s="289"/>
      <c r="G17" s="297"/>
      <c r="H17" s="298"/>
      <c r="I17" s="299"/>
      <c r="J17" s="300"/>
      <c r="K17" s="301"/>
      <c r="L17" s="301"/>
      <c r="M17" s="301"/>
      <c r="N17" s="301"/>
      <c r="O17" s="302"/>
      <c r="Q17" s="115" t="s">
        <v>6</v>
      </c>
      <c r="R17" s="287" t="s">
        <v>454</v>
      </c>
      <c r="S17" s="288"/>
      <c r="T17" s="288"/>
      <c r="U17" s="289"/>
      <c r="V17" s="297"/>
      <c r="W17" s="298"/>
      <c r="X17" s="299"/>
      <c r="Y17" s="300"/>
      <c r="Z17" s="301"/>
      <c r="AA17" s="301"/>
      <c r="AB17" s="301"/>
      <c r="AC17" s="301"/>
      <c r="AD17" s="302"/>
    </row>
    <row r="18" spans="2:30" ht="32.25" customHeight="1">
      <c r="B18" s="115" t="s">
        <v>7</v>
      </c>
      <c r="C18" s="287" t="s">
        <v>314</v>
      </c>
      <c r="D18" s="288"/>
      <c r="E18" s="288"/>
      <c r="F18" s="289"/>
      <c r="G18" s="284"/>
      <c r="H18" s="285"/>
      <c r="I18" s="286"/>
      <c r="J18" s="284"/>
      <c r="K18" s="285"/>
      <c r="L18" s="286"/>
      <c r="M18" s="284"/>
      <c r="N18" s="285"/>
      <c r="O18" s="286"/>
      <c r="Q18" s="115" t="s">
        <v>7</v>
      </c>
      <c r="R18" s="287" t="s">
        <v>314</v>
      </c>
      <c r="S18" s="288"/>
      <c r="T18" s="288"/>
      <c r="U18" s="289"/>
      <c r="V18" s="284"/>
      <c r="W18" s="285"/>
      <c r="X18" s="286"/>
      <c r="Y18" s="284"/>
      <c r="Z18" s="285"/>
      <c r="AA18" s="286"/>
      <c r="AB18" s="284"/>
      <c r="AC18" s="285"/>
      <c r="AD18" s="286"/>
    </row>
    <row r="19" spans="2:30" ht="23.1" customHeight="1">
      <c r="B19" s="116" t="s">
        <v>8</v>
      </c>
      <c r="C19" s="280" t="s">
        <v>349</v>
      </c>
      <c r="D19" s="281"/>
      <c r="E19" s="281"/>
      <c r="F19" s="192"/>
      <c r="G19" s="284"/>
      <c r="H19" s="285"/>
      <c r="I19" s="286"/>
      <c r="J19" s="284"/>
      <c r="K19" s="285"/>
      <c r="L19" s="286"/>
      <c r="M19" s="284"/>
      <c r="N19" s="285"/>
      <c r="O19" s="286"/>
      <c r="Q19" s="116" t="s">
        <v>8</v>
      </c>
      <c r="R19" s="280" t="s">
        <v>349</v>
      </c>
      <c r="S19" s="281"/>
      <c r="T19" s="281"/>
      <c r="U19" s="192"/>
      <c r="V19" s="284"/>
      <c r="W19" s="285"/>
      <c r="X19" s="286"/>
      <c r="Y19" s="284"/>
      <c r="Z19" s="285"/>
      <c r="AA19" s="286"/>
      <c r="AB19" s="284"/>
      <c r="AC19" s="285"/>
      <c r="AD19" s="286"/>
    </row>
    <row r="20" spans="2:30" ht="23.1" customHeight="1">
      <c r="B20" s="116"/>
      <c r="C20" s="282"/>
      <c r="D20" s="283"/>
      <c r="E20" s="283"/>
      <c r="F20" s="194"/>
      <c r="G20" s="284"/>
      <c r="H20" s="285"/>
      <c r="I20" s="286"/>
      <c r="J20" s="284"/>
      <c r="K20" s="285"/>
      <c r="L20" s="286"/>
      <c r="M20" s="284"/>
      <c r="N20" s="285"/>
      <c r="O20" s="286"/>
      <c r="Q20" s="116"/>
      <c r="R20" s="282"/>
      <c r="S20" s="283"/>
      <c r="T20" s="283"/>
      <c r="U20" s="194"/>
      <c r="V20" s="284"/>
      <c r="W20" s="285"/>
      <c r="X20" s="286"/>
      <c r="Y20" s="284"/>
      <c r="Z20" s="285"/>
      <c r="AA20" s="286"/>
      <c r="AB20" s="284"/>
      <c r="AC20" s="285"/>
      <c r="AD20" s="286"/>
    </row>
    <row r="21" spans="2:30" ht="89.45" customHeight="1">
      <c r="B21" s="115" t="s">
        <v>341</v>
      </c>
      <c r="C21" s="287" t="s">
        <v>348</v>
      </c>
      <c r="D21" s="288"/>
      <c r="E21" s="288"/>
      <c r="F21" s="289"/>
      <c r="G21" s="293"/>
      <c r="H21" s="294"/>
      <c r="I21" s="294"/>
      <c r="J21" s="294"/>
      <c r="K21" s="294"/>
      <c r="L21" s="294"/>
      <c r="M21" s="294"/>
      <c r="N21" s="294"/>
      <c r="O21" s="295"/>
      <c r="Q21" s="115" t="s">
        <v>341</v>
      </c>
      <c r="R21" s="287" t="s">
        <v>348</v>
      </c>
      <c r="S21" s="288"/>
      <c r="T21" s="288"/>
      <c r="U21" s="289"/>
      <c r="V21" s="293"/>
      <c r="W21" s="294"/>
      <c r="X21" s="294"/>
      <c r="Y21" s="294"/>
      <c r="Z21" s="294"/>
      <c r="AA21" s="294"/>
      <c r="AB21" s="294"/>
      <c r="AC21" s="294"/>
      <c r="AD21" s="295"/>
    </row>
    <row r="22" spans="2:30" s="45" customFormat="1" ht="29.1"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c r="B23" s="272" t="s">
        <v>346</v>
      </c>
      <c r="C23" s="273"/>
      <c r="D23" s="273"/>
      <c r="E23" s="273"/>
      <c r="F23" s="273"/>
      <c r="G23" s="273"/>
      <c r="H23" s="273"/>
      <c r="I23" s="273"/>
      <c r="J23" s="273"/>
      <c r="K23" s="273"/>
      <c r="L23" s="273"/>
      <c r="M23" s="273"/>
      <c r="N23" s="273"/>
      <c r="O23" s="274"/>
      <c r="Q23" s="303" t="s">
        <v>347</v>
      </c>
      <c r="R23" s="304"/>
      <c r="S23" s="304"/>
      <c r="T23" s="304"/>
      <c r="U23" s="304"/>
      <c r="V23" s="304"/>
      <c r="W23" s="304"/>
      <c r="X23" s="304"/>
      <c r="Y23" s="304"/>
      <c r="Z23" s="304"/>
      <c r="AA23" s="304"/>
      <c r="AB23" s="304"/>
      <c r="AC23" s="304"/>
      <c r="AD23" s="305"/>
    </row>
    <row r="24" spans="2:30" ht="14.45" customHeight="1">
      <c r="B24" s="115" t="s">
        <v>5</v>
      </c>
      <c r="C24" s="287" t="s">
        <v>313</v>
      </c>
      <c r="D24" s="288"/>
      <c r="E24" s="288"/>
      <c r="F24" s="289"/>
      <c r="G24" s="284"/>
      <c r="H24" s="285"/>
      <c r="I24" s="286"/>
      <c r="J24" s="290" t="s">
        <v>408</v>
      </c>
      <c r="K24" s="291"/>
      <c r="L24" s="291"/>
      <c r="M24" s="291"/>
      <c r="N24" s="291"/>
      <c r="O24" s="292"/>
      <c r="Q24" s="115" t="s">
        <v>5</v>
      </c>
      <c r="R24" s="287" t="s">
        <v>313</v>
      </c>
      <c r="S24" s="288"/>
      <c r="T24" s="288"/>
      <c r="U24" s="289"/>
      <c r="V24" s="284"/>
      <c r="W24" s="285"/>
      <c r="X24" s="286"/>
      <c r="Y24" s="290" t="s">
        <v>408</v>
      </c>
      <c r="Z24" s="291"/>
      <c r="AA24" s="291"/>
      <c r="AB24" s="291"/>
      <c r="AC24" s="291"/>
      <c r="AD24" s="292"/>
    </row>
    <row r="25" spans="2:30" ht="14.45" customHeight="1">
      <c r="B25" s="115" t="s">
        <v>6</v>
      </c>
      <c r="C25" s="287" t="s">
        <v>21</v>
      </c>
      <c r="D25" s="288"/>
      <c r="E25" s="288"/>
      <c r="F25" s="289"/>
      <c r="G25" s="284"/>
      <c r="H25" s="285"/>
      <c r="I25" s="286"/>
      <c r="J25" s="300"/>
      <c r="K25" s="301"/>
      <c r="L25" s="301"/>
      <c r="M25" s="301"/>
      <c r="N25" s="301"/>
      <c r="O25" s="302"/>
      <c r="Q25" s="115" t="s">
        <v>6</v>
      </c>
      <c r="R25" s="287" t="s">
        <v>21</v>
      </c>
      <c r="S25" s="288"/>
      <c r="T25" s="288"/>
      <c r="U25" s="289"/>
      <c r="V25" s="284"/>
      <c r="W25" s="285"/>
      <c r="X25" s="286"/>
      <c r="Y25" s="300"/>
      <c r="Z25" s="301"/>
      <c r="AA25" s="301"/>
      <c r="AB25" s="301"/>
      <c r="AC25" s="301"/>
      <c r="AD25" s="302"/>
    </row>
    <row r="26" spans="2:30" ht="32.1" customHeight="1">
      <c r="B26" s="115" t="s">
        <v>6</v>
      </c>
      <c r="C26" s="287" t="s">
        <v>454</v>
      </c>
      <c r="D26" s="288"/>
      <c r="E26" s="288"/>
      <c r="F26" s="289"/>
      <c r="G26" s="297"/>
      <c r="H26" s="298"/>
      <c r="I26" s="299"/>
      <c r="J26" s="300"/>
      <c r="K26" s="301"/>
      <c r="L26" s="301"/>
      <c r="M26" s="301"/>
      <c r="N26" s="301"/>
      <c r="O26" s="302"/>
      <c r="Q26" s="115" t="s">
        <v>6</v>
      </c>
      <c r="R26" s="287" t="s">
        <v>454</v>
      </c>
      <c r="S26" s="288"/>
      <c r="T26" s="288"/>
      <c r="U26" s="289"/>
      <c r="V26" s="297"/>
      <c r="W26" s="298"/>
      <c r="X26" s="299"/>
      <c r="Y26" s="300"/>
      <c r="Z26" s="301"/>
      <c r="AA26" s="301"/>
      <c r="AB26" s="301"/>
      <c r="AC26" s="301"/>
      <c r="AD26" s="302"/>
    </row>
    <row r="27" spans="2:30" ht="33.75" customHeight="1">
      <c r="B27" s="115" t="s">
        <v>7</v>
      </c>
      <c r="C27" s="287" t="s">
        <v>314</v>
      </c>
      <c r="D27" s="288"/>
      <c r="E27" s="288"/>
      <c r="F27" s="289"/>
      <c r="G27" s="284"/>
      <c r="H27" s="285"/>
      <c r="I27" s="286"/>
      <c r="J27" s="284"/>
      <c r="K27" s="285"/>
      <c r="L27" s="286"/>
      <c r="M27" s="284"/>
      <c r="N27" s="285"/>
      <c r="O27" s="286"/>
      <c r="Q27" s="115" t="s">
        <v>7</v>
      </c>
      <c r="R27" s="287" t="s">
        <v>314</v>
      </c>
      <c r="S27" s="288"/>
      <c r="T27" s="288"/>
      <c r="U27" s="289"/>
      <c r="V27" s="284"/>
      <c r="W27" s="285"/>
      <c r="X27" s="286"/>
      <c r="Y27" s="284"/>
      <c r="Z27" s="285"/>
      <c r="AA27" s="286"/>
      <c r="AB27" s="284"/>
      <c r="AC27" s="285"/>
      <c r="AD27" s="286"/>
    </row>
    <row r="28" spans="2:30" ht="23.1" customHeight="1">
      <c r="B28" s="116" t="s">
        <v>8</v>
      </c>
      <c r="C28" s="280" t="s">
        <v>349</v>
      </c>
      <c r="D28" s="281"/>
      <c r="E28" s="281"/>
      <c r="F28" s="192"/>
      <c r="G28" s="284"/>
      <c r="H28" s="285"/>
      <c r="I28" s="286"/>
      <c r="J28" s="284"/>
      <c r="K28" s="285"/>
      <c r="L28" s="286"/>
      <c r="M28" s="284"/>
      <c r="N28" s="285"/>
      <c r="O28" s="286"/>
      <c r="Q28" s="116" t="s">
        <v>8</v>
      </c>
      <c r="R28" s="280" t="s">
        <v>349</v>
      </c>
      <c r="S28" s="281"/>
      <c r="T28" s="281"/>
      <c r="U28" s="192"/>
      <c r="V28" s="284"/>
      <c r="W28" s="285"/>
      <c r="X28" s="286"/>
      <c r="Y28" s="284"/>
      <c r="Z28" s="285"/>
      <c r="AA28" s="286"/>
      <c r="AB28" s="284"/>
      <c r="AC28" s="285"/>
      <c r="AD28" s="286"/>
    </row>
    <row r="29" spans="2:30" ht="23.1" customHeight="1">
      <c r="B29" s="116"/>
      <c r="C29" s="282"/>
      <c r="D29" s="283"/>
      <c r="E29" s="283"/>
      <c r="F29" s="194"/>
      <c r="G29" s="284"/>
      <c r="H29" s="285"/>
      <c r="I29" s="286"/>
      <c r="J29" s="284"/>
      <c r="K29" s="285"/>
      <c r="L29" s="286"/>
      <c r="M29" s="284"/>
      <c r="N29" s="285"/>
      <c r="O29" s="286"/>
      <c r="Q29" s="116"/>
      <c r="R29" s="282"/>
      <c r="S29" s="283"/>
      <c r="T29" s="283"/>
      <c r="U29" s="194"/>
      <c r="V29" s="284"/>
      <c r="W29" s="285"/>
      <c r="X29" s="286"/>
      <c r="Y29" s="284"/>
      <c r="Z29" s="285"/>
      <c r="AA29" s="286"/>
      <c r="AB29" s="284"/>
      <c r="AC29" s="285"/>
      <c r="AD29" s="286"/>
    </row>
    <row r="30" spans="2:30" ht="77.45" customHeight="1">
      <c r="B30" s="115" t="s">
        <v>341</v>
      </c>
      <c r="C30" s="287" t="s">
        <v>348</v>
      </c>
      <c r="D30" s="288"/>
      <c r="E30" s="288"/>
      <c r="F30" s="289"/>
      <c r="G30" s="293"/>
      <c r="H30" s="294"/>
      <c r="I30" s="294"/>
      <c r="J30" s="294"/>
      <c r="K30" s="294"/>
      <c r="L30" s="294"/>
      <c r="M30" s="294"/>
      <c r="N30" s="294"/>
      <c r="O30" s="295"/>
      <c r="Q30" s="115" t="s">
        <v>341</v>
      </c>
      <c r="R30" s="287" t="s">
        <v>348</v>
      </c>
      <c r="S30" s="288"/>
      <c r="T30" s="288"/>
      <c r="U30" s="289"/>
      <c r="V30" s="293"/>
      <c r="W30" s="294"/>
      <c r="X30" s="294"/>
      <c r="Y30" s="294"/>
      <c r="Z30" s="294"/>
      <c r="AA30" s="294"/>
      <c r="AB30" s="294"/>
      <c r="AC30" s="294"/>
      <c r="AD30" s="295"/>
    </row>
    <row r="31" spans="2:30" s="45" customFormat="1" ht="29.1"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c r="B32" s="272" t="s">
        <v>466</v>
      </c>
      <c r="C32" s="273"/>
      <c r="D32" s="273"/>
      <c r="E32" s="273"/>
      <c r="F32" s="273"/>
      <c r="G32" s="273"/>
      <c r="H32" s="273"/>
      <c r="I32" s="273"/>
      <c r="J32" s="273"/>
      <c r="K32" s="273"/>
      <c r="L32" s="273"/>
      <c r="M32" s="273"/>
      <c r="N32" s="273"/>
      <c r="O32" s="274"/>
      <c r="Q32" s="272" t="s">
        <v>467</v>
      </c>
      <c r="R32" s="273"/>
      <c r="S32" s="273"/>
      <c r="T32" s="273"/>
      <c r="U32" s="273"/>
      <c r="V32" s="273"/>
      <c r="W32" s="273"/>
      <c r="X32" s="273"/>
      <c r="Y32" s="273"/>
      <c r="Z32" s="273"/>
      <c r="AA32" s="273"/>
      <c r="AB32" s="273"/>
      <c r="AC32" s="273"/>
      <c r="AD32" s="274"/>
    </row>
    <row r="33" spans="2:30" ht="14.45" customHeight="1">
      <c r="B33" s="115" t="s">
        <v>5</v>
      </c>
      <c r="C33" s="287" t="s">
        <v>313</v>
      </c>
      <c r="D33" s="288"/>
      <c r="E33" s="288"/>
      <c r="F33" s="289"/>
      <c r="G33" s="284"/>
      <c r="H33" s="285"/>
      <c r="I33" s="286"/>
      <c r="J33" s="290" t="s">
        <v>408</v>
      </c>
      <c r="K33" s="291"/>
      <c r="L33" s="291"/>
      <c r="M33" s="291"/>
      <c r="N33" s="291"/>
      <c r="O33" s="292"/>
      <c r="Q33" s="115" t="s">
        <v>5</v>
      </c>
      <c r="R33" s="287" t="s">
        <v>313</v>
      </c>
      <c r="S33" s="288"/>
      <c r="T33" s="288"/>
      <c r="U33" s="289"/>
      <c r="V33" s="284"/>
      <c r="W33" s="285"/>
      <c r="X33" s="286"/>
      <c r="Y33" s="290" t="s">
        <v>408</v>
      </c>
      <c r="Z33" s="291"/>
      <c r="AA33" s="291"/>
      <c r="AB33" s="291"/>
      <c r="AC33" s="291"/>
      <c r="AD33" s="292"/>
    </row>
    <row r="34" spans="2:30" ht="14.45" customHeight="1">
      <c r="B34" s="115" t="s">
        <v>6</v>
      </c>
      <c r="C34" s="287" t="s">
        <v>21</v>
      </c>
      <c r="D34" s="288"/>
      <c r="E34" s="288"/>
      <c r="F34" s="289"/>
      <c r="G34" s="284"/>
      <c r="H34" s="285"/>
      <c r="I34" s="286"/>
      <c r="J34" s="300"/>
      <c r="K34" s="301"/>
      <c r="L34" s="301"/>
      <c r="M34" s="301"/>
      <c r="N34" s="301"/>
      <c r="O34" s="302"/>
      <c r="Q34" s="115" t="s">
        <v>6</v>
      </c>
      <c r="R34" s="287" t="s">
        <v>21</v>
      </c>
      <c r="S34" s="288"/>
      <c r="T34" s="288"/>
      <c r="U34" s="289"/>
      <c r="V34" s="284"/>
      <c r="W34" s="285"/>
      <c r="X34" s="286"/>
      <c r="Y34" s="300"/>
      <c r="Z34" s="301"/>
      <c r="AA34" s="301"/>
      <c r="AB34" s="301"/>
      <c r="AC34" s="301"/>
      <c r="AD34" s="302"/>
    </row>
    <row r="35" spans="2:30" ht="32.1" customHeight="1">
      <c r="B35" s="115" t="s">
        <v>6</v>
      </c>
      <c r="C35" s="287" t="s">
        <v>454</v>
      </c>
      <c r="D35" s="288"/>
      <c r="E35" s="288"/>
      <c r="F35" s="289"/>
      <c r="G35" s="297"/>
      <c r="H35" s="298"/>
      <c r="I35" s="299"/>
      <c r="J35" s="300"/>
      <c r="K35" s="301"/>
      <c r="L35" s="301"/>
      <c r="M35" s="301"/>
      <c r="N35" s="301"/>
      <c r="O35" s="302"/>
      <c r="Q35" s="115" t="s">
        <v>6</v>
      </c>
      <c r="R35" s="287" t="s">
        <v>454</v>
      </c>
      <c r="S35" s="288"/>
      <c r="T35" s="288"/>
      <c r="U35" s="289"/>
      <c r="V35" s="297"/>
      <c r="W35" s="298"/>
      <c r="X35" s="299"/>
      <c r="Y35" s="300"/>
      <c r="Z35" s="301"/>
      <c r="AA35" s="301"/>
      <c r="AB35" s="301"/>
      <c r="AC35" s="301"/>
      <c r="AD35" s="302"/>
    </row>
    <row r="36" spans="2:30" ht="36" customHeight="1">
      <c r="B36" s="115" t="s">
        <v>7</v>
      </c>
      <c r="C36" s="287" t="s">
        <v>314</v>
      </c>
      <c r="D36" s="288"/>
      <c r="E36" s="288"/>
      <c r="F36" s="289"/>
      <c r="G36" s="284"/>
      <c r="H36" s="285"/>
      <c r="I36" s="286"/>
      <c r="J36" s="284"/>
      <c r="K36" s="285"/>
      <c r="L36" s="286"/>
      <c r="M36" s="284"/>
      <c r="N36" s="285"/>
      <c r="O36" s="286"/>
      <c r="Q36" s="115" t="s">
        <v>7</v>
      </c>
      <c r="R36" s="287" t="s">
        <v>314</v>
      </c>
      <c r="S36" s="288"/>
      <c r="T36" s="288"/>
      <c r="U36" s="289"/>
      <c r="V36" s="284"/>
      <c r="W36" s="285"/>
      <c r="X36" s="286"/>
      <c r="Y36" s="284"/>
      <c r="Z36" s="285"/>
      <c r="AA36" s="286"/>
      <c r="AB36" s="284"/>
      <c r="AC36" s="285"/>
      <c r="AD36" s="286"/>
    </row>
    <row r="37" spans="2:30" ht="23.1" customHeight="1">
      <c r="B37" s="116" t="s">
        <v>8</v>
      </c>
      <c r="C37" s="280" t="s">
        <v>349</v>
      </c>
      <c r="D37" s="281"/>
      <c r="E37" s="281"/>
      <c r="F37" s="192"/>
      <c r="G37" s="284"/>
      <c r="H37" s="285"/>
      <c r="I37" s="286"/>
      <c r="J37" s="284"/>
      <c r="K37" s="285"/>
      <c r="L37" s="286"/>
      <c r="M37" s="284"/>
      <c r="N37" s="285"/>
      <c r="O37" s="286"/>
      <c r="Q37" s="116" t="s">
        <v>8</v>
      </c>
      <c r="R37" s="280" t="s">
        <v>349</v>
      </c>
      <c r="S37" s="281"/>
      <c r="T37" s="281"/>
      <c r="U37" s="192"/>
      <c r="V37" s="284"/>
      <c r="W37" s="285"/>
      <c r="X37" s="286"/>
      <c r="Y37" s="284"/>
      <c r="Z37" s="285"/>
      <c r="AA37" s="286"/>
      <c r="AB37" s="284"/>
      <c r="AC37" s="285"/>
      <c r="AD37" s="286"/>
    </row>
    <row r="38" spans="2:30" ht="23.1" customHeight="1">
      <c r="B38" s="116"/>
      <c r="C38" s="282"/>
      <c r="D38" s="283"/>
      <c r="E38" s="283"/>
      <c r="F38" s="194"/>
      <c r="G38" s="284"/>
      <c r="H38" s="285"/>
      <c r="I38" s="286"/>
      <c r="J38" s="284"/>
      <c r="K38" s="285"/>
      <c r="L38" s="286"/>
      <c r="M38" s="284"/>
      <c r="N38" s="285"/>
      <c r="O38" s="286"/>
      <c r="Q38" s="116"/>
      <c r="R38" s="282"/>
      <c r="S38" s="283"/>
      <c r="T38" s="283"/>
      <c r="U38" s="194"/>
      <c r="V38" s="284"/>
      <c r="W38" s="285"/>
      <c r="X38" s="286"/>
      <c r="Y38" s="284"/>
      <c r="Z38" s="285"/>
      <c r="AA38" s="286"/>
      <c r="AB38" s="284"/>
      <c r="AC38" s="285"/>
      <c r="AD38" s="286"/>
    </row>
    <row r="39" spans="2:30" ht="89.45" customHeight="1">
      <c r="B39" s="115" t="s">
        <v>341</v>
      </c>
      <c r="C39" s="287" t="s">
        <v>348</v>
      </c>
      <c r="D39" s="288"/>
      <c r="E39" s="288"/>
      <c r="F39" s="289"/>
      <c r="G39" s="293"/>
      <c r="H39" s="294"/>
      <c r="I39" s="294"/>
      <c r="J39" s="294"/>
      <c r="K39" s="294"/>
      <c r="L39" s="294"/>
      <c r="M39" s="294"/>
      <c r="N39" s="294"/>
      <c r="O39" s="295"/>
      <c r="Q39" s="115" t="s">
        <v>341</v>
      </c>
      <c r="R39" s="287" t="s">
        <v>348</v>
      </c>
      <c r="S39" s="288"/>
      <c r="T39" s="288"/>
      <c r="U39" s="289"/>
      <c r="V39" s="293"/>
      <c r="W39" s="294"/>
      <c r="X39" s="294"/>
      <c r="Y39" s="294"/>
      <c r="Z39" s="294"/>
      <c r="AA39" s="294"/>
      <c r="AB39" s="294"/>
      <c r="AC39" s="294"/>
      <c r="AD39" s="295"/>
    </row>
    <row r="40" spans="2:30" s="45" customFormat="1" ht="29.1"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c r="B41" s="272" t="s">
        <v>468</v>
      </c>
      <c r="C41" s="273"/>
      <c r="D41" s="273"/>
      <c r="E41" s="273"/>
      <c r="F41" s="273"/>
      <c r="G41" s="273"/>
      <c r="H41" s="273"/>
      <c r="I41" s="273"/>
      <c r="J41" s="273"/>
      <c r="K41" s="273"/>
      <c r="L41" s="273"/>
      <c r="M41" s="273"/>
      <c r="N41" s="273"/>
      <c r="O41" s="274"/>
      <c r="Q41" s="303" t="s">
        <v>469</v>
      </c>
      <c r="R41" s="304"/>
      <c r="S41" s="304"/>
      <c r="T41" s="304"/>
      <c r="U41" s="304"/>
      <c r="V41" s="304"/>
      <c r="W41" s="304"/>
      <c r="X41" s="304"/>
      <c r="Y41" s="304"/>
      <c r="Z41" s="304"/>
      <c r="AA41" s="304"/>
      <c r="AB41" s="304"/>
      <c r="AC41" s="304"/>
      <c r="AD41" s="305"/>
    </row>
    <row r="42" spans="2:30" ht="14.45" customHeight="1">
      <c r="B42" s="115" t="s">
        <v>5</v>
      </c>
      <c r="C42" s="287" t="s">
        <v>313</v>
      </c>
      <c r="D42" s="288"/>
      <c r="E42" s="288"/>
      <c r="F42" s="289"/>
      <c r="G42" s="284"/>
      <c r="H42" s="285"/>
      <c r="I42" s="286"/>
      <c r="J42" s="290" t="s">
        <v>408</v>
      </c>
      <c r="K42" s="291"/>
      <c r="L42" s="291"/>
      <c r="M42" s="291"/>
      <c r="N42" s="291"/>
      <c r="O42" s="292"/>
      <c r="Q42" s="115" t="s">
        <v>5</v>
      </c>
      <c r="R42" s="287" t="s">
        <v>313</v>
      </c>
      <c r="S42" s="288"/>
      <c r="T42" s="288"/>
      <c r="U42" s="289"/>
      <c r="V42" s="284"/>
      <c r="W42" s="285"/>
      <c r="X42" s="286"/>
      <c r="Y42" s="290" t="s">
        <v>408</v>
      </c>
      <c r="Z42" s="291"/>
      <c r="AA42" s="291"/>
      <c r="AB42" s="291"/>
      <c r="AC42" s="291"/>
      <c r="AD42" s="292"/>
    </row>
    <row r="43" spans="2:30" ht="14.45" customHeight="1">
      <c r="B43" s="115" t="s">
        <v>6</v>
      </c>
      <c r="C43" s="287" t="s">
        <v>21</v>
      </c>
      <c r="D43" s="288"/>
      <c r="E43" s="288"/>
      <c r="F43" s="289"/>
      <c r="G43" s="284"/>
      <c r="H43" s="285"/>
      <c r="I43" s="286"/>
      <c r="J43" s="300"/>
      <c r="K43" s="301"/>
      <c r="L43" s="301"/>
      <c r="M43" s="301"/>
      <c r="N43" s="301"/>
      <c r="O43" s="302"/>
      <c r="Q43" s="115" t="s">
        <v>6</v>
      </c>
      <c r="R43" s="287" t="s">
        <v>21</v>
      </c>
      <c r="S43" s="288"/>
      <c r="T43" s="288"/>
      <c r="U43" s="289"/>
      <c r="V43" s="284"/>
      <c r="W43" s="285"/>
      <c r="X43" s="286"/>
      <c r="Y43" s="300"/>
      <c r="Z43" s="301"/>
      <c r="AA43" s="301"/>
      <c r="AB43" s="301"/>
      <c r="AC43" s="301"/>
      <c r="AD43" s="302"/>
    </row>
    <row r="44" spans="2:30" ht="32.1" customHeight="1">
      <c r="B44" s="115" t="s">
        <v>6</v>
      </c>
      <c r="C44" s="287" t="s">
        <v>454</v>
      </c>
      <c r="D44" s="288"/>
      <c r="E44" s="288"/>
      <c r="F44" s="289"/>
      <c r="G44" s="297"/>
      <c r="H44" s="298"/>
      <c r="I44" s="299"/>
      <c r="J44" s="300"/>
      <c r="K44" s="301"/>
      <c r="L44" s="301"/>
      <c r="M44" s="301"/>
      <c r="N44" s="301"/>
      <c r="O44" s="302"/>
      <c r="Q44" s="115" t="s">
        <v>6</v>
      </c>
      <c r="R44" s="287" t="s">
        <v>454</v>
      </c>
      <c r="S44" s="288"/>
      <c r="T44" s="288"/>
      <c r="U44" s="289"/>
      <c r="V44" s="297"/>
      <c r="W44" s="298"/>
      <c r="X44" s="299"/>
      <c r="Y44" s="300"/>
      <c r="Z44" s="301"/>
      <c r="AA44" s="301"/>
      <c r="AB44" s="301"/>
      <c r="AC44" s="301"/>
      <c r="AD44" s="302"/>
    </row>
    <row r="45" spans="2:30" ht="31.5" customHeight="1">
      <c r="B45" s="115" t="s">
        <v>7</v>
      </c>
      <c r="C45" s="287" t="s">
        <v>314</v>
      </c>
      <c r="D45" s="288"/>
      <c r="E45" s="288"/>
      <c r="F45" s="289"/>
      <c r="G45" s="284"/>
      <c r="H45" s="285"/>
      <c r="I45" s="286"/>
      <c r="J45" s="284"/>
      <c r="K45" s="285"/>
      <c r="L45" s="286"/>
      <c r="M45" s="284"/>
      <c r="N45" s="285"/>
      <c r="O45" s="286"/>
      <c r="Q45" s="115" t="s">
        <v>7</v>
      </c>
      <c r="R45" s="287" t="s">
        <v>314</v>
      </c>
      <c r="S45" s="288"/>
      <c r="T45" s="288"/>
      <c r="U45" s="289"/>
      <c r="V45" s="284"/>
      <c r="W45" s="285"/>
      <c r="X45" s="286"/>
      <c r="Y45" s="284"/>
      <c r="Z45" s="285"/>
      <c r="AA45" s="286"/>
      <c r="AB45" s="284"/>
      <c r="AC45" s="285"/>
      <c r="AD45" s="286"/>
    </row>
    <row r="46" spans="2:30" ht="23.1" customHeight="1">
      <c r="B46" s="116" t="s">
        <v>8</v>
      </c>
      <c r="C46" s="280" t="s">
        <v>349</v>
      </c>
      <c r="D46" s="281"/>
      <c r="E46" s="281"/>
      <c r="F46" s="192"/>
      <c r="G46" s="284"/>
      <c r="H46" s="285"/>
      <c r="I46" s="286"/>
      <c r="J46" s="284"/>
      <c r="K46" s="285"/>
      <c r="L46" s="286"/>
      <c r="M46" s="284"/>
      <c r="N46" s="285"/>
      <c r="O46" s="286"/>
      <c r="Q46" s="116" t="s">
        <v>8</v>
      </c>
      <c r="R46" s="280" t="s">
        <v>349</v>
      </c>
      <c r="S46" s="281"/>
      <c r="T46" s="281"/>
      <c r="U46" s="192"/>
      <c r="V46" s="284"/>
      <c r="W46" s="285"/>
      <c r="X46" s="286"/>
      <c r="Y46" s="284"/>
      <c r="Z46" s="285"/>
      <c r="AA46" s="286"/>
      <c r="AB46" s="284"/>
      <c r="AC46" s="285"/>
      <c r="AD46" s="286"/>
    </row>
    <row r="47" spans="2:30" ht="23.1" customHeight="1">
      <c r="B47" s="116"/>
      <c r="C47" s="282"/>
      <c r="D47" s="283"/>
      <c r="E47" s="283"/>
      <c r="F47" s="194"/>
      <c r="G47" s="284"/>
      <c r="H47" s="285"/>
      <c r="I47" s="286"/>
      <c r="J47" s="284"/>
      <c r="K47" s="285"/>
      <c r="L47" s="286"/>
      <c r="M47" s="284"/>
      <c r="N47" s="285"/>
      <c r="O47" s="286"/>
      <c r="Q47" s="116"/>
      <c r="R47" s="282"/>
      <c r="S47" s="283"/>
      <c r="T47" s="283"/>
      <c r="U47" s="194"/>
      <c r="V47" s="284"/>
      <c r="W47" s="285"/>
      <c r="X47" s="286"/>
      <c r="Y47" s="284"/>
      <c r="Z47" s="285"/>
      <c r="AA47" s="286"/>
      <c r="AB47" s="284"/>
      <c r="AC47" s="285"/>
      <c r="AD47" s="286"/>
    </row>
    <row r="48" spans="2:30" ht="77.45" customHeight="1">
      <c r="B48" s="115" t="s">
        <v>341</v>
      </c>
      <c r="C48" s="287" t="s">
        <v>348</v>
      </c>
      <c r="D48" s="288"/>
      <c r="E48" s="288"/>
      <c r="F48" s="289"/>
      <c r="G48" s="293"/>
      <c r="H48" s="294"/>
      <c r="I48" s="294"/>
      <c r="J48" s="294"/>
      <c r="K48" s="294"/>
      <c r="L48" s="294"/>
      <c r="M48" s="294"/>
      <c r="N48" s="294"/>
      <c r="O48" s="295"/>
      <c r="Q48" s="115" t="s">
        <v>341</v>
      </c>
      <c r="R48" s="287" t="s">
        <v>348</v>
      </c>
      <c r="S48" s="288"/>
      <c r="T48" s="288"/>
      <c r="U48" s="289"/>
      <c r="V48" s="293"/>
      <c r="W48" s="294"/>
      <c r="X48" s="294"/>
      <c r="Y48" s="294"/>
      <c r="Z48" s="294"/>
      <c r="AA48" s="294"/>
      <c r="AB48" s="294"/>
      <c r="AC48" s="294"/>
      <c r="AD48" s="295"/>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G43:I43 G16:I16 G25:I25 V34:X34 V43:X43 G34:I34 V7">
      <formula1>$G$66:$G$68</formula1>
    </dataValidation>
    <dataValidation allowBlank="1" showInputMessage="1" showErrorMessage="1" promptTitle="Criteria" prompt="Input Program Name" sqref="G6:I6 G42:I42 G15:I15 V15:X15 V24:X24 G24:I24 G33:I33 V33:X33 V42:X42 V6"/>
    <dataValidation allowBlank="1" showInputMessage="1" showErrorMessage="1" promptTitle="Criteria" prompt="Input estimated submission date of Local or Regional Program or Pilot Business Case " sqref="G8:I8 G44:I44 V26:X26 V17:X17 G17:I17 G26:I26 V44:X44 V35:X35 G35:I35 V8"/>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sheetPr codeName="Sheet12">
    <pageSetUpPr fitToPage="1"/>
  </sheetPr>
  <dimension ref="A1:F6"/>
  <sheetViews>
    <sheetView showGridLines="0" zoomScale="80" zoomScaleNormal="80" zoomScalePageLayoutView="80" workbookViewId="0">
      <selection activeCell="B5" sqref="B5"/>
    </sheetView>
  </sheetViews>
  <sheetFormatPr defaultColWidth="8.85546875" defaultRowHeight="15"/>
  <cols>
    <col min="1" max="1" width="3.42578125" customWidth="1"/>
    <col min="2" max="2" width="62.85546875" customWidth="1"/>
    <col min="3" max="3" width="138.42578125" customWidth="1"/>
  </cols>
  <sheetData>
    <row r="1" spans="1:6" ht="23.25">
      <c r="A1" s="81" t="s">
        <v>393</v>
      </c>
      <c r="B1" s="296" t="s">
        <v>332</v>
      </c>
      <c r="C1" s="296"/>
    </row>
    <row r="3" spans="1:6" ht="19.350000000000001" customHeight="1">
      <c r="B3" s="306" t="s">
        <v>311</v>
      </c>
      <c r="C3" s="307"/>
    </row>
    <row r="4" spans="1:6" ht="110.1" customHeight="1">
      <c r="B4" s="117" t="s">
        <v>459</v>
      </c>
      <c r="C4" s="83" t="s">
        <v>526</v>
      </c>
      <c r="D4" s="32"/>
      <c r="E4" s="7"/>
      <c r="F4" s="7"/>
    </row>
    <row r="5" spans="1:6" ht="126.75" customHeight="1">
      <c r="B5" s="118" t="s">
        <v>458</v>
      </c>
      <c r="C5" s="51" t="s">
        <v>527</v>
      </c>
      <c r="D5" s="32"/>
      <c r="E5" s="7"/>
      <c r="F5" s="7"/>
    </row>
    <row r="6" spans="1:6" ht="178.35" customHeight="1">
      <c r="B6" s="118" t="s">
        <v>499</v>
      </c>
      <c r="C6" s="52" t="s">
        <v>529</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sheetPr>
    <pageSetUpPr fitToPage="1"/>
  </sheetPr>
  <dimension ref="A1:F10"/>
  <sheetViews>
    <sheetView showGridLines="0" zoomScale="80" zoomScaleNormal="80" zoomScalePageLayoutView="80" workbookViewId="0">
      <selection activeCell="C5" sqref="C5"/>
    </sheetView>
  </sheetViews>
  <sheetFormatPr defaultColWidth="8.85546875" defaultRowHeight="15"/>
  <cols>
    <col min="1" max="1" width="3.42578125" customWidth="1"/>
    <col min="2" max="2" width="62.85546875" customWidth="1"/>
    <col min="3" max="3" width="139.140625" customWidth="1"/>
  </cols>
  <sheetData>
    <row r="1" spans="1:6" ht="23.25">
      <c r="A1" s="81" t="s">
        <v>398</v>
      </c>
      <c r="B1" s="296" t="s">
        <v>360</v>
      </c>
      <c r="C1" s="296"/>
    </row>
    <row r="4" spans="1:6" ht="19.350000000000001" customHeight="1">
      <c r="B4" s="308" t="s">
        <v>361</v>
      </c>
      <c r="C4" s="309"/>
    </row>
    <row r="5" spans="1:6" ht="120.75" customHeight="1">
      <c r="B5" s="117" t="s">
        <v>394</v>
      </c>
      <c r="C5" s="52" t="s">
        <v>528</v>
      </c>
      <c r="D5" s="32"/>
      <c r="E5" s="7"/>
      <c r="F5" s="7"/>
    </row>
    <row r="6" spans="1:6" ht="128.44999999999999" customHeight="1">
      <c r="B6" s="118" t="s">
        <v>396</v>
      </c>
      <c r="C6" s="52" t="s">
        <v>528</v>
      </c>
      <c r="D6" s="32"/>
      <c r="E6" s="7"/>
      <c r="F6" s="7"/>
    </row>
    <row r="7" spans="1:6" ht="178.35" customHeight="1">
      <c r="B7" s="118" t="s">
        <v>397</v>
      </c>
      <c r="C7" s="52" t="s">
        <v>528</v>
      </c>
      <c r="D7" s="32"/>
      <c r="E7" s="7"/>
      <c r="F7" s="7"/>
    </row>
    <row r="8" spans="1:6" ht="144" customHeight="1">
      <c r="B8" s="118" t="s">
        <v>395</v>
      </c>
      <c r="C8" s="52" t="s">
        <v>528</v>
      </c>
    </row>
    <row r="9" spans="1:6" ht="138" customHeight="1">
      <c r="B9" s="118" t="s">
        <v>402</v>
      </c>
      <c r="C9" s="52" t="s">
        <v>528</v>
      </c>
    </row>
    <row r="10" spans="1:6" ht="114" customHeight="1">
      <c r="B10" s="118" t="s">
        <v>362</v>
      </c>
      <c r="C10" s="52" t="s">
        <v>528</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sheetPr codeName="Sheet13">
    <pageSetUpPr fitToPage="1"/>
  </sheetPr>
  <dimension ref="A1:L153"/>
  <sheetViews>
    <sheetView showGridLines="0" topLeftCell="A7" workbookViewId="0">
      <selection activeCell="G10" sqref="G10"/>
    </sheetView>
  </sheetViews>
  <sheetFormatPr defaultColWidth="8.85546875" defaultRowHeight="15"/>
  <cols>
    <col min="2" max="2" width="45" customWidth="1"/>
    <col min="4" max="4" width="24.85546875" bestFit="1" customWidth="1"/>
  </cols>
  <sheetData>
    <row r="1" spans="1:11" ht="26.25">
      <c r="A1" s="53" t="s">
        <v>333</v>
      </c>
      <c r="B1" s="54"/>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dimension ref="A1"/>
  <sheetViews>
    <sheetView workbookViewId="0">
      <selection activeCell="F21" sqref="F21"/>
    </sheetView>
  </sheetViews>
  <sheetFormatPr defaultColWidth="8.85546875" defaultRowHeight="15"/>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sheetPr>
    <tabColor rgb="FFC00000"/>
    <pageSetUpPr fitToPage="1"/>
  </sheetPr>
  <dimension ref="A1:E43"/>
  <sheetViews>
    <sheetView zoomScale="70" zoomScaleNormal="70" zoomScalePageLayoutView="70" workbookViewId="0">
      <selection activeCell="A2" sqref="A2"/>
    </sheetView>
  </sheetViews>
  <sheetFormatPr defaultColWidth="8.85546875" defaultRowHeight="15"/>
  <cols>
    <col min="1" max="1" width="8" customWidth="1"/>
    <col min="2" max="2" width="12" customWidth="1"/>
    <col min="3" max="3" width="35.140625" customWidth="1"/>
    <col min="4" max="4" width="67.42578125" customWidth="1"/>
    <col min="5" max="5" width="104.85546875" hidden="1" customWidth="1"/>
  </cols>
  <sheetData>
    <row r="1" spans="1:5" ht="18.75">
      <c r="A1" s="134" t="s">
        <v>521</v>
      </c>
      <c r="B1" s="134"/>
    </row>
    <row r="3" spans="1:5" ht="30">
      <c r="A3" s="140" t="s">
        <v>470</v>
      </c>
      <c r="B3" s="140" t="s">
        <v>511</v>
      </c>
      <c r="C3" s="131" t="s">
        <v>471</v>
      </c>
      <c r="D3" s="131" t="s">
        <v>493</v>
      </c>
      <c r="E3" s="131" t="s">
        <v>472</v>
      </c>
    </row>
    <row r="4" spans="1:5">
      <c r="A4" s="313">
        <v>2</v>
      </c>
      <c r="B4" s="316">
        <v>42024</v>
      </c>
      <c r="C4" s="310" t="s">
        <v>473</v>
      </c>
      <c r="D4" s="132" t="s">
        <v>475</v>
      </c>
      <c r="E4" s="132" t="s">
        <v>474</v>
      </c>
    </row>
    <row r="5" spans="1:5" ht="30">
      <c r="A5" s="314"/>
      <c r="B5" s="314"/>
      <c r="C5" s="311"/>
      <c r="D5" s="132" t="s">
        <v>476</v>
      </c>
      <c r="E5" s="132" t="s">
        <v>512</v>
      </c>
    </row>
    <row r="6" spans="1:5" ht="60">
      <c r="A6" s="314"/>
      <c r="B6" s="314"/>
      <c r="C6" s="311"/>
      <c r="D6" s="132" t="s">
        <v>483</v>
      </c>
      <c r="E6" s="132" t="s">
        <v>490</v>
      </c>
    </row>
    <row r="7" spans="1:5">
      <c r="A7" s="314"/>
      <c r="B7" s="314"/>
      <c r="C7" s="311"/>
      <c r="D7" s="132" t="s">
        <v>505</v>
      </c>
      <c r="E7" s="132" t="s">
        <v>507</v>
      </c>
    </row>
    <row r="8" spans="1:5">
      <c r="A8" s="314"/>
      <c r="B8" s="314"/>
      <c r="C8" s="312"/>
      <c r="D8" s="132" t="s">
        <v>478</v>
      </c>
      <c r="E8" s="132" t="s">
        <v>489</v>
      </c>
    </row>
    <row r="9" spans="1:5" ht="30">
      <c r="A9" s="314"/>
      <c r="B9" s="314"/>
      <c r="C9" s="132" t="s">
        <v>484</v>
      </c>
      <c r="D9" s="132" t="s">
        <v>483</v>
      </c>
      <c r="E9" s="132" t="s">
        <v>485</v>
      </c>
    </row>
    <row r="10" spans="1:5" ht="30">
      <c r="A10" s="314"/>
      <c r="B10" s="314"/>
      <c r="C10" s="310" t="s">
        <v>515</v>
      </c>
      <c r="D10" s="132" t="s">
        <v>477</v>
      </c>
      <c r="E10" s="133" t="s">
        <v>479</v>
      </c>
    </row>
    <row r="11" spans="1:5" ht="30">
      <c r="A11" s="314"/>
      <c r="B11" s="314"/>
      <c r="C11" s="311"/>
      <c r="D11" s="132" t="s">
        <v>478</v>
      </c>
      <c r="E11" s="132" t="s">
        <v>513</v>
      </c>
    </row>
    <row r="12" spans="1:5">
      <c r="A12" s="314"/>
      <c r="B12" s="314"/>
      <c r="C12" s="311"/>
      <c r="D12" s="132" t="s">
        <v>482</v>
      </c>
      <c r="E12" s="132" t="s">
        <v>514</v>
      </c>
    </row>
    <row r="13" spans="1:5" ht="30">
      <c r="A13" s="314"/>
      <c r="B13" s="314"/>
      <c r="C13" s="311"/>
      <c r="D13" s="132" t="s">
        <v>483</v>
      </c>
      <c r="E13" s="132" t="s">
        <v>487</v>
      </c>
    </row>
    <row r="14" spans="1:5" ht="45">
      <c r="A14" s="314"/>
      <c r="B14" s="314"/>
      <c r="C14" s="311"/>
      <c r="D14" s="132" t="s">
        <v>488</v>
      </c>
      <c r="E14" s="132" t="s">
        <v>516</v>
      </c>
    </row>
    <row r="15" spans="1:5">
      <c r="A15" s="314"/>
      <c r="B15" s="314"/>
      <c r="C15" s="311"/>
      <c r="D15" s="132" t="s">
        <v>505</v>
      </c>
      <c r="E15" s="132" t="s">
        <v>506</v>
      </c>
    </row>
    <row r="16" spans="1:5" ht="45">
      <c r="A16" s="314"/>
      <c r="B16" s="314"/>
      <c r="C16" s="312"/>
      <c r="D16" s="132" t="s">
        <v>491</v>
      </c>
      <c r="E16" s="132" t="s">
        <v>492</v>
      </c>
    </row>
    <row r="17" spans="1:5" ht="45">
      <c r="A17" s="314"/>
      <c r="B17" s="314"/>
      <c r="C17" s="310" t="s">
        <v>517</v>
      </c>
      <c r="D17" s="132" t="s">
        <v>519</v>
      </c>
      <c r="E17" s="133" t="s">
        <v>518</v>
      </c>
    </row>
    <row r="18" spans="1:5" ht="30">
      <c r="A18" s="314"/>
      <c r="B18" s="314"/>
      <c r="C18" s="312"/>
      <c r="D18" s="132" t="s">
        <v>483</v>
      </c>
      <c r="E18" s="132" t="s">
        <v>486</v>
      </c>
    </row>
    <row r="19" spans="1:5">
      <c r="A19" s="315"/>
      <c r="B19" s="315"/>
      <c r="C19" s="132" t="s">
        <v>480</v>
      </c>
      <c r="D19" s="132" t="s">
        <v>481</v>
      </c>
      <c r="E19" s="132" t="s">
        <v>520</v>
      </c>
    </row>
    <row r="20" spans="1:5">
      <c r="A20" s="128"/>
      <c r="B20" s="128"/>
      <c r="C20" s="128"/>
      <c r="D20" s="128"/>
      <c r="E20" s="128"/>
    </row>
    <row r="21" spans="1:5">
      <c r="A21" s="128"/>
      <c r="B21" s="128"/>
      <c r="C21" s="128"/>
      <c r="D21" s="128"/>
      <c r="E21" s="128"/>
    </row>
    <row r="22" spans="1:5">
      <c r="A22" s="128"/>
      <c r="B22" s="128"/>
      <c r="C22" s="128"/>
      <c r="D22" s="128"/>
      <c r="E22" s="128"/>
    </row>
    <row r="23" spans="1:5">
      <c r="A23" s="128"/>
      <c r="B23" s="128"/>
      <c r="D23" s="128"/>
      <c r="E23" s="130"/>
    </row>
    <row r="24" spans="1:5">
      <c r="A24" s="128"/>
      <c r="B24" s="128"/>
      <c r="D24" s="128"/>
      <c r="E24" s="128"/>
    </row>
    <row r="25" spans="1:5">
      <c r="A25" s="128"/>
      <c r="B25" s="128"/>
      <c r="C25" s="128"/>
      <c r="D25" s="128"/>
      <c r="E25" s="128"/>
    </row>
    <row r="26" spans="1:5">
      <c r="A26" s="128"/>
      <c r="B26" s="128"/>
      <c r="C26" s="128"/>
      <c r="D26" s="128"/>
      <c r="E26" s="130"/>
    </row>
    <row r="27" spans="1:5">
      <c r="A27" s="128"/>
      <c r="B27" s="128"/>
      <c r="C27" s="128"/>
      <c r="D27" s="128"/>
      <c r="E27" s="129"/>
    </row>
    <row r="28" spans="1:5">
      <c r="A28" s="128"/>
      <c r="B28" s="128"/>
    </row>
    <row r="29" spans="1:5">
      <c r="A29" s="128"/>
      <c r="B29" s="128"/>
      <c r="C29" s="128"/>
      <c r="D29" s="128"/>
      <c r="E29" s="128"/>
    </row>
    <row r="30" spans="1:5">
      <c r="A30" s="128"/>
      <c r="B30" s="128"/>
      <c r="C30" s="128"/>
      <c r="D30" s="128"/>
      <c r="E30" s="128"/>
    </row>
    <row r="31" spans="1:5">
      <c r="A31" s="128"/>
      <c r="B31" s="128"/>
      <c r="C31" s="128"/>
      <c r="D31" s="128"/>
      <c r="E31" s="128"/>
    </row>
    <row r="32" spans="1:5">
      <c r="A32" s="128"/>
      <c r="B32" s="128"/>
      <c r="C32" s="128"/>
      <c r="D32" s="128"/>
      <c r="E32" s="128"/>
    </row>
    <row r="33" spans="1:5">
      <c r="A33" s="128"/>
      <c r="B33" s="128"/>
      <c r="C33" s="128"/>
      <c r="D33" s="128"/>
      <c r="E33" s="128"/>
    </row>
    <row r="34" spans="1:5">
      <c r="A34" s="128"/>
      <c r="B34" s="128"/>
      <c r="C34" s="128"/>
      <c r="D34" s="128"/>
      <c r="E34" s="128"/>
    </row>
    <row r="35" spans="1:5">
      <c r="A35" s="128"/>
      <c r="B35" s="128"/>
      <c r="C35" s="128"/>
      <c r="D35" s="128"/>
      <c r="E35" s="128"/>
    </row>
    <row r="36" spans="1:5">
      <c r="A36" s="128"/>
      <c r="B36" s="128"/>
      <c r="C36" s="128"/>
      <c r="D36" s="128"/>
      <c r="E36" s="128"/>
    </row>
    <row r="37" spans="1:5">
      <c r="A37" s="128"/>
      <c r="B37" s="128"/>
      <c r="C37" s="128"/>
      <c r="D37" s="128"/>
      <c r="E37" s="128"/>
    </row>
    <row r="38" spans="1:5">
      <c r="A38" s="128"/>
      <c r="B38" s="128"/>
      <c r="C38" s="128"/>
      <c r="D38" s="128"/>
      <c r="E38" s="128"/>
    </row>
    <row r="39" spans="1:5">
      <c r="A39" s="128"/>
      <c r="B39" s="128"/>
      <c r="C39" s="128"/>
      <c r="D39" s="128"/>
      <c r="E39" s="128"/>
    </row>
    <row r="40" spans="1:5">
      <c r="A40" s="128"/>
      <c r="B40" s="128"/>
      <c r="C40" s="128"/>
      <c r="D40" s="128"/>
      <c r="E40" s="128"/>
    </row>
    <row r="41" spans="1:5">
      <c r="A41" s="128"/>
      <c r="B41" s="128"/>
      <c r="C41" s="128"/>
      <c r="D41" s="128"/>
      <c r="E41" s="128"/>
    </row>
    <row r="42" spans="1:5">
      <c r="A42" s="128"/>
      <c r="B42" s="128"/>
      <c r="C42" s="128"/>
      <c r="D42" s="128"/>
      <c r="E42" s="128"/>
    </row>
    <row r="43" spans="1:5">
      <c r="A43" s="128"/>
      <c r="B43" s="128"/>
      <c r="C43" s="128"/>
      <c r="D43" s="128"/>
      <c r="E43" s="128"/>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headerFooter>
    <oddHeader>&amp;L&amp;12Conservation First Framework LDC Tool Kit&amp;C&amp;12Version Control
Summary of Changes&amp;R&amp;12Final V2 - January 23, 2015</oddHeader>
    <oddFooter>&amp;L&amp;G&amp;C&amp;12CDM Plan Template&amp;R&amp;A
Page &amp;P of &amp;N</oddFoot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3">
    <pageSetUpPr fitToPage="1"/>
  </sheetPr>
  <dimension ref="A1:C12"/>
  <sheetViews>
    <sheetView zoomScale="80" zoomScaleNormal="80" zoomScalePageLayoutView="80" workbookViewId="0">
      <selection activeCell="C9" sqref="C9"/>
    </sheetView>
  </sheetViews>
  <sheetFormatPr defaultColWidth="9.140625" defaultRowHeight="15"/>
  <cols>
    <col min="1" max="1" width="5" style="7" customWidth="1"/>
    <col min="2" max="2" width="35.42578125" style="7" customWidth="1"/>
    <col min="3" max="3" width="103.42578125" style="7" customWidth="1"/>
    <col min="4" max="16384" width="9.140625" style="7"/>
  </cols>
  <sheetData>
    <row r="1" spans="1:3" ht="23.25">
      <c r="A1" s="78" t="s">
        <v>377</v>
      </c>
      <c r="B1" s="77" t="s">
        <v>358</v>
      </c>
    </row>
    <row r="3" spans="1:3" ht="18.75">
      <c r="B3" s="162" t="s">
        <v>378</v>
      </c>
      <c r="C3" s="163"/>
    </row>
    <row r="4" spans="1:3" ht="29.1" customHeight="1">
      <c r="B4" s="175" t="s">
        <v>435</v>
      </c>
      <c r="C4" s="176"/>
    </row>
    <row r="6" spans="1:3" ht="18.75">
      <c r="B6" s="162" t="s">
        <v>434</v>
      </c>
      <c r="C6" s="163"/>
    </row>
    <row r="7" spans="1:3" ht="69" customHeight="1">
      <c r="B7" s="177" t="s">
        <v>502</v>
      </c>
      <c r="C7" s="178"/>
    </row>
    <row r="8" spans="1:3" ht="21" customHeight="1">
      <c r="B8" s="33" t="s">
        <v>376</v>
      </c>
      <c r="C8" s="40" t="s">
        <v>49</v>
      </c>
    </row>
    <row r="9" spans="1:3" ht="26.45" customHeight="1">
      <c r="B9" s="33" t="s">
        <v>1</v>
      </c>
      <c r="C9" s="40" t="s">
        <v>522</v>
      </c>
    </row>
    <row r="10" spans="1:3" ht="31.35" customHeight="1">
      <c r="B10" s="33" t="s">
        <v>334</v>
      </c>
      <c r="C10" s="40"/>
    </row>
    <row r="11" spans="1:3" ht="22.35" customHeight="1">
      <c r="B11" s="33"/>
      <c r="C11" s="91" t="s">
        <v>379</v>
      </c>
    </row>
    <row r="12" spans="1:3" ht="21" customHeight="1">
      <c r="B12" s="33" t="s">
        <v>452</v>
      </c>
      <c r="C12" s="139"/>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2"/>
  <dimension ref="A1:W21"/>
  <sheetViews>
    <sheetView showGridLines="0" topLeftCell="A4" zoomScale="70" zoomScaleNormal="70" zoomScalePageLayoutView="70" workbookViewId="0">
      <selection activeCell="F50" sqref="F50"/>
    </sheetView>
  </sheetViews>
  <sheetFormatPr defaultColWidth="9.140625" defaultRowHeight="15"/>
  <cols>
    <col min="1" max="1" width="3.85546875" style="3" customWidth="1"/>
    <col min="2" max="2" width="3" style="3" customWidth="1"/>
    <col min="3" max="3" width="52.42578125" style="3" customWidth="1"/>
    <col min="4" max="4" width="20" style="3" customWidth="1"/>
    <col min="5" max="7" width="15.85546875" style="3" customWidth="1"/>
    <col min="8" max="8" width="16.140625" style="3" customWidth="1"/>
    <col min="9" max="9" width="18.85546875" style="3" customWidth="1"/>
    <col min="10" max="10" width="13.42578125" style="3" customWidth="1"/>
    <col min="11" max="14" width="16.140625" style="3" customWidth="1"/>
    <col min="15" max="16384" width="9.140625" style="3"/>
  </cols>
  <sheetData>
    <row r="1" spans="1:18" ht="23.25">
      <c r="A1" s="4" t="s">
        <v>390</v>
      </c>
      <c r="B1" s="4" t="s">
        <v>2</v>
      </c>
    </row>
    <row r="2" spans="1:18" ht="13.35" customHeight="1">
      <c r="C2" s="4"/>
    </row>
    <row r="3" spans="1:18" ht="22.35" customHeight="1">
      <c r="B3" s="181" t="s">
        <v>304</v>
      </c>
      <c r="C3" s="182"/>
      <c r="D3" s="182"/>
      <c r="E3" s="182"/>
      <c r="F3" s="182"/>
      <c r="G3" s="182"/>
      <c r="H3" s="182"/>
      <c r="I3" s="182"/>
      <c r="J3" s="182"/>
      <c r="K3" s="182"/>
      <c r="L3" s="182"/>
      <c r="M3" s="182"/>
      <c r="N3" s="182"/>
    </row>
    <row r="4" spans="1:18" ht="22.35" customHeight="1">
      <c r="B4" s="179"/>
      <c r="C4" s="180"/>
      <c r="D4" s="23" t="s">
        <v>310</v>
      </c>
      <c r="E4" s="23" t="s">
        <v>315</v>
      </c>
      <c r="F4" s="23" t="s">
        <v>316</v>
      </c>
      <c r="G4" s="23" t="s">
        <v>317</v>
      </c>
      <c r="H4" s="23" t="s">
        <v>318</v>
      </c>
      <c r="I4" s="23" t="s">
        <v>319</v>
      </c>
      <c r="J4" s="23" t="s">
        <v>320</v>
      </c>
      <c r="K4" s="14" t="s">
        <v>321</v>
      </c>
      <c r="L4" s="14" t="s">
        <v>461</v>
      </c>
      <c r="M4" s="14" t="s">
        <v>462</v>
      </c>
      <c r="N4" s="14" t="s">
        <v>463</v>
      </c>
    </row>
    <row r="5" spans="1:18" ht="32.1" customHeight="1">
      <c r="B5" s="92" t="s">
        <v>5</v>
      </c>
      <c r="C5" s="93" t="s">
        <v>382</v>
      </c>
      <c r="D5" s="59">
        <f>SUM(E5:K5)</f>
        <v>16200</v>
      </c>
      <c r="E5" s="65">
        <v>16200</v>
      </c>
      <c r="F5" s="65"/>
      <c r="G5" s="65"/>
      <c r="H5" s="65"/>
      <c r="I5" s="65"/>
      <c r="J5" s="65"/>
      <c r="K5" s="65"/>
      <c r="L5" s="65"/>
      <c r="M5" s="65"/>
      <c r="N5" s="65"/>
    </row>
    <row r="6" spans="1:18" ht="29.45" customHeight="1">
      <c r="B6" s="92" t="s">
        <v>6</v>
      </c>
      <c r="C6" s="94" t="s">
        <v>436</v>
      </c>
      <c r="D6" s="59">
        <f>SUM(E6:K6)</f>
        <v>16203.26393206168</v>
      </c>
      <c r="E6" s="60">
        <f>'D. CDM Plan Milestone LDC 1'!$AA$80</f>
        <v>16203.26393206168</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35" customHeight="1">
      <c r="B7" s="92" t="s">
        <v>7</v>
      </c>
      <c r="C7" s="94" t="s">
        <v>380</v>
      </c>
      <c r="D7" s="61">
        <f>SUM(E7:K7)</f>
        <v>4273057</v>
      </c>
      <c r="E7" s="63">
        <v>4273057</v>
      </c>
      <c r="F7" s="63"/>
      <c r="G7" s="63"/>
      <c r="H7" s="63"/>
      <c r="I7" s="63"/>
      <c r="J7" s="63"/>
      <c r="K7" s="63"/>
      <c r="L7" s="63"/>
      <c r="M7" s="63"/>
      <c r="N7" s="63"/>
      <c r="O7" s="9"/>
      <c r="P7" s="9"/>
      <c r="Q7" s="9"/>
      <c r="R7" s="9"/>
    </row>
    <row r="8" spans="1:18" ht="34.35" customHeight="1">
      <c r="B8" s="95" t="s">
        <v>8</v>
      </c>
      <c r="C8" s="96" t="s">
        <v>330</v>
      </c>
      <c r="D8" s="61">
        <f>SUM(E8:K8)</f>
        <v>4273057</v>
      </c>
      <c r="E8" s="62">
        <f>'D. CDM Plan Milestone LDC 1'!$Z$80</f>
        <v>4273057</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75" customHeight="1">
      <c r="B9" s="189" t="s">
        <v>9</v>
      </c>
      <c r="C9" s="192" t="s">
        <v>381</v>
      </c>
      <c r="D9" s="195" t="s">
        <v>3</v>
      </c>
      <c r="E9" s="186" t="s">
        <v>406</v>
      </c>
      <c r="F9" s="187"/>
      <c r="G9" s="188"/>
      <c r="H9" s="186" t="s">
        <v>405</v>
      </c>
      <c r="I9" s="187"/>
      <c r="J9" s="188"/>
      <c r="K9" s="97" t="s">
        <v>253</v>
      </c>
      <c r="L9" s="85"/>
      <c r="M9" s="86"/>
      <c r="N9" s="9"/>
      <c r="O9" s="9"/>
      <c r="P9" s="9"/>
      <c r="Q9" s="9"/>
      <c r="R9" s="9"/>
    </row>
    <row r="10" spans="1:18" ht="17.45" customHeight="1">
      <c r="B10" s="190"/>
      <c r="C10" s="193"/>
      <c r="D10" s="196"/>
      <c r="E10" s="98" t="s">
        <v>35</v>
      </c>
      <c r="F10" s="98" t="s">
        <v>132</v>
      </c>
      <c r="G10" s="98" t="s">
        <v>4</v>
      </c>
      <c r="H10" s="98" t="s">
        <v>35</v>
      </c>
      <c r="I10" s="98" t="s">
        <v>132</v>
      </c>
      <c r="J10" s="98" t="s">
        <v>4</v>
      </c>
      <c r="K10" s="99" t="s">
        <v>254</v>
      </c>
      <c r="L10" s="85"/>
      <c r="M10" s="86"/>
      <c r="N10" s="9"/>
      <c r="O10" s="9"/>
      <c r="P10" s="9"/>
      <c r="Q10" s="9"/>
      <c r="R10" s="9"/>
    </row>
    <row r="11" spans="1:18">
      <c r="B11" s="190"/>
      <c r="C11" s="193"/>
      <c r="D11" s="100">
        <v>2015</v>
      </c>
      <c r="E11" s="146">
        <v>952969.80221308477</v>
      </c>
      <c r="F11" s="146">
        <v>450371.64999999991</v>
      </c>
      <c r="G11" s="20">
        <f>IF(E11="","",E11/F11)</f>
        <v>2.1159631211535737</v>
      </c>
      <c r="H11" s="63">
        <v>828669.39322876942</v>
      </c>
      <c r="I11" s="63">
        <v>9.9999999999999985E-3</v>
      </c>
      <c r="J11" s="20">
        <f>IF(H11="","",H11/I11)</f>
        <v>82866939.32287696</v>
      </c>
      <c r="K11" s="68">
        <v>8.6079229506497893E-10</v>
      </c>
      <c r="L11" s="87" t="str">
        <f>IF(OR(G11&lt;1,J11&lt;1),"CDM Plan does not pass Annual Cost Effectiveness test","")</f>
        <v/>
      </c>
      <c r="M11" s="85"/>
    </row>
    <row r="12" spans="1:18">
      <c r="B12" s="190"/>
      <c r="C12" s="193"/>
      <c r="D12" s="100">
        <v>2016</v>
      </c>
      <c r="E12" s="146">
        <v>1391155.2011745116</v>
      </c>
      <c r="F12" s="146">
        <v>798920.57843137253</v>
      </c>
      <c r="G12" s="20">
        <f t="shared" ref="G12:G16" si="0">IF(E12="","",E12/F12)</f>
        <v>1.7412934886543445</v>
      </c>
      <c r="H12" s="63">
        <v>1209700.1749343579</v>
      </c>
      <c r="I12" s="63">
        <v>494332.78431372548</v>
      </c>
      <c r="J12" s="20">
        <f t="shared" ref="J12:J16" si="1">IF(H12="","",H12/I12)</f>
        <v>2.447137259192238</v>
      </c>
      <c r="K12" s="68">
        <v>3.1267299137483322E-2</v>
      </c>
      <c r="L12" s="87" t="str">
        <f t="shared" ref="L12:L16" si="2">IF(OR(G12&lt;1,J12&lt;1),"CDM Plan does not pass Annual Cost Effectiveness test","")</f>
        <v/>
      </c>
      <c r="M12" s="85"/>
    </row>
    <row r="13" spans="1:18">
      <c r="B13" s="190"/>
      <c r="C13" s="193"/>
      <c r="D13" s="100">
        <v>2017</v>
      </c>
      <c r="E13" s="146">
        <v>1588543.8223207607</v>
      </c>
      <c r="F13" s="146">
        <v>801031.67051134177</v>
      </c>
      <c r="G13" s="20">
        <f t="shared" si="0"/>
        <v>1.9831223668181652</v>
      </c>
      <c r="H13" s="63">
        <v>1381342.454191966</v>
      </c>
      <c r="I13" s="63">
        <v>497189.59054209921</v>
      </c>
      <c r="J13" s="20">
        <f t="shared" si="1"/>
        <v>2.7783012365280033</v>
      </c>
      <c r="K13" s="68">
        <v>2.9812456312938686E-2</v>
      </c>
      <c r="L13" s="87" t="str">
        <f t="shared" si="2"/>
        <v/>
      </c>
      <c r="M13" s="85"/>
    </row>
    <row r="14" spans="1:18">
      <c r="B14" s="190"/>
      <c r="C14" s="193"/>
      <c r="D14" s="100">
        <v>2018</v>
      </c>
      <c r="E14" s="146">
        <v>2954451.5499587604</v>
      </c>
      <c r="F14" s="146">
        <v>1662771.7563380604</v>
      </c>
      <c r="G14" s="20">
        <f t="shared" si="0"/>
        <v>1.776823270359956</v>
      </c>
      <c r="H14" s="63">
        <v>2569088.3043119656</v>
      </c>
      <c r="I14" s="63">
        <v>1033712.3636459582</v>
      </c>
      <c r="J14" s="20">
        <f t="shared" si="1"/>
        <v>2.4853028701820445</v>
      </c>
      <c r="K14" s="68">
        <v>3.3632075537709638E-2</v>
      </c>
      <c r="L14" s="87" t="str">
        <f t="shared" si="2"/>
        <v/>
      </c>
      <c r="M14" s="85"/>
    </row>
    <row r="15" spans="1:18">
      <c r="B15" s="190"/>
      <c r="C15" s="193"/>
      <c r="D15" s="100">
        <v>2019</v>
      </c>
      <c r="E15" s="146">
        <v>2910499.963459814</v>
      </c>
      <c r="F15" s="146">
        <v>1582020.4104061357</v>
      </c>
      <c r="G15" s="20">
        <f t="shared" si="0"/>
        <v>1.839736039001312</v>
      </c>
      <c r="H15" s="63">
        <v>2530869.5334433168</v>
      </c>
      <c r="I15" s="63">
        <v>988319.51740975631</v>
      </c>
      <c r="J15" s="20">
        <f t="shared" si="1"/>
        <v>2.5607806876832329</v>
      </c>
      <c r="K15" s="68">
        <v>3.3479821012955616E-2</v>
      </c>
      <c r="L15" s="87" t="str">
        <f t="shared" si="2"/>
        <v/>
      </c>
      <c r="M15" s="85"/>
    </row>
    <row r="16" spans="1:18">
      <c r="B16" s="190"/>
      <c r="C16" s="193"/>
      <c r="D16" s="100">
        <v>2020</v>
      </c>
      <c r="E16" s="146">
        <v>3005166.7068444416</v>
      </c>
      <c r="F16" s="146">
        <v>1577017.0760632241</v>
      </c>
      <c r="G16" s="20">
        <f t="shared" si="0"/>
        <v>1.9056018812087749</v>
      </c>
      <c r="H16" s="63">
        <v>2613188.440734297</v>
      </c>
      <c r="I16" s="63">
        <v>982526.67454765493</v>
      </c>
      <c r="J16" s="20">
        <f t="shared" si="1"/>
        <v>2.6596615729922872</v>
      </c>
      <c r="K16" s="68">
        <v>3.3080890786275532E-2</v>
      </c>
      <c r="L16" s="87" t="str">
        <f t="shared" si="2"/>
        <v/>
      </c>
      <c r="M16" s="85"/>
    </row>
    <row r="17" spans="2:23">
      <c r="B17" s="191"/>
      <c r="C17" s="194"/>
      <c r="D17" s="101" t="s">
        <v>335</v>
      </c>
      <c r="E17" s="61">
        <f>SUM(E11:E16)</f>
        <v>12802787.045971373</v>
      </c>
      <c r="F17" s="61">
        <f>SUM(F11:F16)</f>
        <v>6872133.1417501345</v>
      </c>
      <c r="G17" s="20">
        <f>IF(E17=0,"",E17/F17)</f>
        <v>1.8630004369663409</v>
      </c>
      <c r="H17" s="61">
        <f>SUM(H11:H16)</f>
        <v>11132858.300844673</v>
      </c>
      <c r="I17" s="61">
        <f>SUM(I11:I16)</f>
        <v>3996080.9404591941</v>
      </c>
      <c r="J17" s="20">
        <f>IF(H17=0,"",H17/I17)</f>
        <v>2.7859441454570195</v>
      </c>
      <c r="K17" s="69">
        <v>2.9807965578147879E-2</v>
      </c>
      <c r="L17" s="87" t="str">
        <f>IF(OR(G17&lt;1,J17&lt;1),"CDM Plan does not pass Overall Cost Effectiveness test","")</f>
        <v/>
      </c>
      <c r="M17" s="85"/>
    </row>
    <row r="18" spans="2:23" ht="54" customHeight="1">
      <c r="B18" s="183" t="s">
        <v>302</v>
      </c>
      <c r="C18" s="206" t="s">
        <v>383</v>
      </c>
      <c r="D18" s="197"/>
      <c r="E18" s="198"/>
      <c r="F18" s="198"/>
      <c r="G18" s="198"/>
      <c r="H18" s="198"/>
      <c r="I18" s="198"/>
      <c r="J18" s="198"/>
      <c r="K18" s="199"/>
      <c r="L18" s="88"/>
      <c r="M18" s="88"/>
      <c r="N18" s="5"/>
      <c r="O18" s="5"/>
      <c r="P18" s="5"/>
      <c r="Q18" s="5"/>
      <c r="R18" s="5"/>
      <c r="S18" s="5"/>
      <c r="T18" s="5"/>
      <c r="U18" s="5"/>
      <c r="V18" s="5"/>
      <c r="W18" s="5"/>
    </row>
    <row r="19" spans="2:23">
      <c r="B19" s="184"/>
      <c r="C19" s="207"/>
      <c r="D19" s="200"/>
      <c r="E19" s="201"/>
      <c r="F19" s="201"/>
      <c r="G19" s="201"/>
      <c r="H19" s="201"/>
      <c r="I19" s="201"/>
      <c r="J19" s="201"/>
      <c r="K19" s="202"/>
      <c r="L19" s="89"/>
      <c r="M19" s="89"/>
      <c r="N19" s="5"/>
      <c r="O19" s="5"/>
      <c r="P19" s="5"/>
      <c r="Q19" s="5"/>
      <c r="R19" s="5"/>
      <c r="S19" s="5"/>
      <c r="T19" s="5"/>
      <c r="U19" s="5"/>
      <c r="V19" s="5"/>
      <c r="W19" s="5"/>
    </row>
    <row r="20" spans="2:23" ht="19.5" customHeight="1">
      <c r="B20" s="185"/>
      <c r="C20" s="208"/>
      <c r="D20" s="203"/>
      <c r="E20" s="204"/>
      <c r="F20" s="204"/>
      <c r="G20" s="204"/>
      <c r="H20" s="204"/>
      <c r="I20" s="204"/>
      <c r="J20" s="204"/>
      <c r="K20" s="205"/>
      <c r="L20" s="89"/>
      <c r="M20" s="89"/>
      <c r="N20" s="5"/>
      <c r="O20" s="5"/>
      <c r="P20" s="5"/>
      <c r="Q20" s="5"/>
      <c r="R20" s="5"/>
      <c r="S20" s="5"/>
      <c r="T20" s="5"/>
      <c r="U20" s="5"/>
      <c r="V20" s="5"/>
      <c r="W20" s="5"/>
    </row>
    <row r="21" spans="2:23">
      <c r="L21" s="90"/>
      <c r="M21" s="90"/>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4"/>
  <dimension ref="A1:AA138"/>
  <sheetViews>
    <sheetView showGridLines="0" tabSelected="1" zoomScale="60" zoomScaleNormal="60" zoomScalePageLayoutView="80" workbookViewId="0">
      <selection activeCell="B12" sqref="B12:B15"/>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5" width="15.5703125" style="3" customWidth="1"/>
    <col min="26" max="26" width="19.1406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04"/>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503</v>
      </c>
      <c r="D7" s="253"/>
      <c r="E7" s="253"/>
      <c r="F7" s="253"/>
      <c r="G7" s="253"/>
      <c r="H7" s="253"/>
      <c r="I7" s="253"/>
      <c r="J7" s="253"/>
      <c r="K7" s="253"/>
      <c r="L7" s="254"/>
      <c r="M7" s="108"/>
      <c r="N7" s="109"/>
      <c r="O7" s="109"/>
      <c r="P7" s="109"/>
      <c r="Q7" s="109"/>
      <c r="R7" s="109"/>
      <c r="S7" s="109"/>
      <c r="T7" s="109"/>
      <c r="U7" s="109"/>
      <c r="V7" s="109"/>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331</v>
      </c>
      <c r="C9" s="79" t="str">
        <f>IF('A. General Information'!C13="","",'A. General Information'!C13)</f>
        <v>E.L.K. Energy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t="s">
        <v>264</v>
      </c>
      <c r="D16" s="56"/>
      <c r="E16" s="56"/>
      <c r="F16" s="119">
        <v>42370</v>
      </c>
      <c r="G16" s="48"/>
      <c r="H16" s="48"/>
      <c r="I16" s="48" t="s">
        <v>296</v>
      </c>
      <c r="J16" s="48" t="s">
        <v>296</v>
      </c>
      <c r="K16" s="48" t="s">
        <v>296</v>
      </c>
      <c r="L16" s="48" t="s">
        <v>296</v>
      </c>
      <c r="M16" s="48" t="s">
        <v>296</v>
      </c>
      <c r="N16" s="64">
        <v>0.01</v>
      </c>
      <c r="O16" s="141">
        <v>0</v>
      </c>
      <c r="P16" s="64">
        <v>242343.39</v>
      </c>
      <c r="Q16" s="141">
        <v>1148.925</v>
      </c>
      <c r="R16" s="64">
        <v>267400</v>
      </c>
      <c r="S16" s="141">
        <v>1286.796</v>
      </c>
      <c r="T16" s="64">
        <v>267400</v>
      </c>
      <c r="U16" s="141">
        <v>1286.796</v>
      </c>
      <c r="V16" s="64">
        <v>267400</v>
      </c>
      <c r="W16" s="141">
        <v>1286.796</v>
      </c>
      <c r="X16" s="64">
        <v>275400</v>
      </c>
      <c r="Y16" s="141">
        <v>1332.7529999999999</v>
      </c>
      <c r="Z16" s="61">
        <f>IF(SUM(N16,P16,R16,T16,V16,X16)=0,"",SUM(N16,P16,R16,T16,V16,X16))</f>
        <v>1319943.3999999999</v>
      </c>
      <c r="AA16" s="142">
        <f>Q16+S16+U16+W16+Y16</f>
        <v>6342.0659999999998</v>
      </c>
    </row>
    <row r="17" spans="2:27" ht="14.45" customHeight="1">
      <c r="B17" s="226"/>
      <c r="C17" s="16" t="s">
        <v>295</v>
      </c>
      <c r="D17" s="56" t="s">
        <v>355</v>
      </c>
      <c r="E17" s="56"/>
      <c r="F17" s="119">
        <v>42370</v>
      </c>
      <c r="G17" s="48" t="s">
        <v>296</v>
      </c>
      <c r="H17" s="48" t="s">
        <v>296</v>
      </c>
      <c r="I17" s="48"/>
      <c r="J17" s="48"/>
      <c r="K17" s="48"/>
      <c r="L17" s="48"/>
      <c r="M17" s="48"/>
      <c r="N17" s="64">
        <v>0</v>
      </c>
      <c r="O17" s="141">
        <v>0</v>
      </c>
      <c r="P17" s="64">
        <v>24625</v>
      </c>
      <c r="Q17" s="141">
        <v>27.453827916579684</v>
      </c>
      <c r="R17" s="64">
        <v>24625</v>
      </c>
      <c r="S17" s="141">
        <v>27.453827916579684</v>
      </c>
      <c r="T17" s="64">
        <v>24625</v>
      </c>
      <c r="U17" s="141">
        <v>27.453827916579684</v>
      </c>
      <c r="V17" s="64">
        <v>24625</v>
      </c>
      <c r="W17" s="141">
        <v>27.453827916579684</v>
      </c>
      <c r="X17" s="64">
        <v>24625</v>
      </c>
      <c r="Y17" s="141">
        <v>27.453827916579684</v>
      </c>
      <c r="Z17" s="61">
        <f t="shared" ref="Z17:Z46" si="0">IF(SUM(N17,P17,R17,T17,V17,X17)=0,"",SUM(N17,P17,R17,T17,V17,X17))</f>
        <v>123125</v>
      </c>
      <c r="AA17" s="142">
        <f>Q17+S17+U17+W17+Y17</f>
        <v>137.26913958289842</v>
      </c>
    </row>
    <row r="18" spans="2:27" ht="28.5">
      <c r="B18" s="226"/>
      <c r="C18" s="16" t="s">
        <v>266</v>
      </c>
      <c r="D18" s="56"/>
      <c r="E18" s="56"/>
      <c r="F18" s="119">
        <v>43101</v>
      </c>
      <c r="G18" s="48"/>
      <c r="H18" s="48"/>
      <c r="I18" s="48" t="s">
        <v>296</v>
      </c>
      <c r="J18" s="48" t="s">
        <v>296</v>
      </c>
      <c r="K18" s="48" t="s">
        <v>296</v>
      </c>
      <c r="L18" s="48" t="s">
        <v>296</v>
      </c>
      <c r="M18" s="48" t="s">
        <v>296</v>
      </c>
      <c r="N18" s="64">
        <v>0</v>
      </c>
      <c r="O18" s="141">
        <v>0</v>
      </c>
      <c r="P18" s="64">
        <v>0</v>
      </c>
      <c r="Q18" s="141">
        <v>0</v>
      </c>
      <c r="R18" s="64">
        <v>0</v>
      </c>
      <c r="S18" s="141">
        <v>0</v>
      </c>
      <c r="T18" s="64">
        <v>21718</v>
      </c>
      <c r="U18" s="141">
        <v>56.999964600000006</v>
      </c>
      <c r="V18" s="64">
        <v>0</v>
      </c>
      <c r="W18" s="141">
        <v>0</v>
      </c>
      <c r="X18" s="64">
        <v>0</v>
      </c>
      <c r="Y18" s="141">
        <v>0</v>
      </c>
      <c r="Z18" s="61">
        <f t="shared" si="0"/>
        <v>21718</v>
      </c>
      <c r="AA18" s="142">
        <f>Q18+S18+U18+W18+Y18</f>
        <v>56.999964600000006</v>
      </c>
    </row>
    <row r="19" spans="2:27">
      <c r="B19" s="226"/>
      <c r="C19" s="16" t="s">
        <v>415</v>
      </c>
      <c r="D19" s="56"/>
      <c r="E19" s="56"/>
      <c r="F19" s="119">
        <v>42370</v>
      </c>
      <c r="G19" s="48"/>
      <c r="H19" s="48"/>
      <c r="I19" s="48" t="s">
        <v>296</v>
      </c>
      <c r="J19" s="48" t="s">
        <v>296</v>
      </c>
      <c r="K19" s="48" t="s">
        <v>296</v>
      </c>
      <c r="L19" s="48" t="s">
        <v>296</v>
      </c>
      <c r="M19" s="48" t="s">
        <v>296</v>
      </c>
      <c r="N19" s="64">
        <v>0</v>
      </c>
      <c r="O19" s="141">
        <v>0</v>
      </c>
      <c r="P19" s="64">
        <v>30000</v>
      </c>
      <c r="Q19" s="141">
        <v>60</v>
      </c>
      <c r="R19" s="64">
        <v>6000</v>
      </c>
      <c r="S19" s="141">
        <v>12</v>
      </c>
      <c r="T19" s="64">
        <v>0</v>
      </c>
      <c r="U19" s="141">
        <v>0</v>
      </c>
      <c r="V19" s="64">
        <v>6000</v>
      </c>
      <c r="W19" s="141">
        <v>12</v>
      </c>
      <c r="X19" s="64">
        <v>6000</v>
      </c>
      <c r="Y19" s="141">
        <v>12</v>
      </c>
      <c r="Z19" s="61">
        <f t="shared" si="0"/>
        <v>48000</v>
      </c>
      <c r="AA19" s="142">
        <f>S19+U19+W19+Y19</f>
        <v>36</v>
      </c>
    </row>
    <row r="20" spans="2:27">
      <c r="B20" s="226"/>
      <c r="C20" s="16" t="s">
        <v>418</v>
      </c>
      <c r="D20" s="56"/>
      <c r="E20" s="56"/>
      <c r="F20" s="119">
        <v>42370</v>
      </c>
      <c r="G20" s="48"/>
      <c r="H20" s="48"/>
      <c r="I20" s="48"/>
      <c r="J20" s="48" t="s">
        <v>296</v>
      </c>
      <c r="K20" s="48" t="s">
        <v>296</v>
      </c>
      <c r="L20" s="48" t="s">
        <v>296</v>
      </c>
      <c r="M20" s="48" t="s">
        <v>296</v>
      </c>
      <c r="N20" s="64">
        <v>0</v>
      </c>
      <c r="O20" s="141">
        <v>0</v>
      </c>
      <c r="P20" s="64">
        <v>6000</v>
      </c>
      <c r="Q20" s="141">
        <v>130.6816</v>
      </c>
      <c r="R20" s="64">
        <v>6000</v>
      </c>
      <c r="S20" s="141">
        <v>130.6816</v>
      </c>
      <c r="T20" s="64">
        <v>6000</v>
      </c>
      <c r="U20" s="141">
        <v>130.6816</v>
      </c>
      <c r="V20" s="64">
        <v>6000</v>
      </c>
      <c r="W20" s="141">
        <v>130.6816</v>
      </c>
      <c r="X20" s="64">
        <v>6000</v>
      </c>
      <c r="Y20" s="141">
        <v>130.6816</v>
      </c>
      <c r="Z20" s="61">
        <f t="shared" si="0"/>
        <v>30000</v>
      </c>
      <c r="AA20" s="142">
        <f>Q20+S20+U20+W20+Y20</f>
        <v>653.40800000000002</v>
      </c>
    </row>
    <row r="21" spans="2:27" ht="28.5">
      <c r="B21" s="226"/>
      <c r="C21" s="16" t="s">
        <v>449</v>
      </c>
      <c r="D21" s="56"/>
      <c r="E21" s="56"/>
      <c r="F21" s="119">
        <v>42689</v>
      </c>
      <c r="G21" s="48" t="s">
        <v>296</v>
      </c>
      <c r="H21" s="48"/>
      <c r="I21" s="48"/>
      <c r="J21" s="48"/>
      <c r="K21" s="48"/>
      <c r="L21" s="48"/>
      <c r="M21" s="48"/>
      <c r="N21" s="64">
        <v>0</v>
      </c>
      <c r="O21" s="141">
        <v>0</v>
      </c>
      <c r="P21" s="64">
        <v>8400</v>
      </c>
      <c r="Q21" s="141">
        <v>14.713739925775281</v>
      </c>
      <c r="R21" s="64">
        <v>8400</v>
      </c>
      <c r="S21" s="141">
        <v>14.713739925775281</v>
      </c>
      <c r="T21" s="64">
        <v>8400</v>
      </c>
      <c r="U21" s="141">
        <v>14.713739925775281</v>
      </c>
      <c r="V21" s="64">
        <v>8400</v>
      </c>
      <c r="W21" s="141">
        <v>14.713739925775281</v>
      </c>
      <c r="X21" s="64">
        <v>8400</v>
      </c>
      <c r="Y21" s="141">
        <v>14.713739925775281</v>
      </c>
      <c r="Z21" s="61">
        <f t="shared" si="0"/>
        <v>42000</v>
      </c>
      <c r="AA21" s="142">
        <f>Q21+S21+U21+W21+Y21</f>
        <v>73.568699628876402</v>
      </c>
    </row>
    <row r="22" spans="2:27">
      <c r="B22" s="226"/>
      <c r="C22" s="16" t="s">
        <v>448</v>
      </c>
      <c r="D22" s="56"/>
      <c r="E22" s="56"/>
      <c r="F22" s="119">
        <v>42370</v>
      </c>
      <c r="G22" s="48" t="s">
        <v>296</v>
      </c>
      <c r="H22" s="48"/>
      <c r="I22" s="48"/>
      <c r="J22" s="48"/>
      <c r="K22" s="48"/>
      <c r="L22" s="48"/>
      <c r="M22" s="48"/>
      <c r="N22" s="64">
        <v>0</v>
      </c>
      <c r="O22" s="141">
        <v>0</v>
      </c>
      <c r="P22" s="64">
        <v>62177.5</v>
      </c>
      <c r="Q22" s="141">
        <v>223.55160000000001</v>
      </c>
      <c r="R22" s="64">
        <v>62177.5</v>
      </c>
      <c r="S22" s="141">
        <v>223.39699999999999</v>
      </c>
      <c r="T22" s="64">
        <v>62177.5</v>
      </c>
      <c r="U22" s="141">
        <v>223.39699999999999</v>
      </c>
      <c r="V22" s="64">
        <v>62177.5</v>
      </c>
      <c r="W22" s="141">
        <v>223.39699999999999</v>
      </c>
      <c r="X22" s="64">
        <v>62177.5</v>
      </c>
      <c r="Y22" s="141">
        <v>223.39699999999999</v>
      </c>
      <c r="Z22" s="61">
        <f t="shared" si="0"/>
        <v>310887.5</v>
      </c>
      <c r="AA22" s="142">
        <f>Q22+S22+U22+W22+Y22</f>
        <v>1117.1396</v>
      </c>
    </row>
    <row r="23" spans="2:27" ht="28.5">
      <c r="B23" s="226"/>
      <c r="C23" s="16" t="s">
        <v>428</v>
      </c>
      <c r="D23" s="56"/>
      <c r="E23" s="56"/>
      <c r="F23" s="119">
        <v>42689</v>
      </c>
      <c r="G23" s="48"/>
      <c r="H23" s="48"/>
      <c r="I23" s="48"/>
      <c r="J23" s="48"/>
      <c r="K23" s="48"/>
      <c r="L23" s="48"/>
      <c r="M23" s="48" t="s">
        <v>296</v>
      </c>
      <c r="N23" s="64">
        <v>0</v>
      </c>
      <c r="O23" s="141">
        <v>0</v>
      </c>
      <c r="P23" s="64">
        <v>0</v>
      </c>
      <c r="Q23" s="141">
        <v>0</v>
      </c>
      <c r="R23" s="64">
        <v>12000</v>
      </c>
      <c r="S23" s="141">
        <v>12</v>
      </c>
      <c r="T23" s="64">
        <v>12000</v>
      </c>
      <c r="U23" s="141">
        <v>12</v>
      </c>
      <c r="V23" s="64">
        <v>0</v>
      </c>
      <c r="W23" s="141">
        <v>0</v>
      </c>
      <c r="X23" s="64">
        <v>0</v>
      </c>
      <c r="Y23" s="141">
        <v>0</v>
      </c>
      <c r="Z23" s="61">
        <f t="shared" si="0"/>
        <v>24000</v>
      </c>
      <c r="AA23" s="142">
        <f>Q23+S23+U23+W23+Y23</f>
        <v>24</v>
      </c>
    </row>
    <row r="24" spans="2:27">
      <c r="B24" s="226"/>
      <c r="C24" s="147" t="s">
        <v>534</v>
      </c>
      <c r="D24" s="56"/>
      <c r="E24" s="56"/>
      <c r="F24" s="119">
        <v>42689</v>
      </c>
      <c r="G24" s="48"/>
      <c r="H24" s="48"/>
      <c r="I24" s="48" t="s">
        <v>296</v>
      </c>
      <c r="J24" s="48"/>
      <c r="K24" s="48"/>
      <c r="L24" s="48"/>
      <c r="M24" s="48"/>
      <c r="N24" s="64">
        <v>0</v>
      </c>
      <c r="O24" s="141">
        <v>0</v>
      </c>
      <c r="P24" s="64">
        <v>81955</v>
      </c>
      <c r="Q24" s="141">
        <v>189.68260000000001</v>
      </c>
      <c r="R24" s="64">
        <v>81955</v>
      </c>
      <c r="S24" s="141">
        <v>189.68260000000001</v>
      </c>
      <c r="T24" s="64">
        <v>81955</v>
      </c>
      <c r="U24" s="141">
        <v>189.68260000000001</v>
      </c>
      <c r="V24" s="64">
        <v>82478</v>
      </c>
      <c r="W24" s="141">
        <v>191.91416000000001</v>
      </c>
      <c r="X24" s="64">
        <v>82478</v>
      </c>
      <c r="Y24" s="141">
        <v>191.91416000000001</v>
      </c>
      <c r="Z24" s="61">
        <f t="shared" si="0"/>
        <v>410821</v>
      </c>
      <c r="AA24" s="142">
        <v>952.87612000000013</v>
      </c>
    </row>
    <row r="25" spans="2:27" ht="28.5">
      <c r="B25" s="226"/>
      <c r="C25" s="16" t="s">
        <v>429</v>
      </c>
      <c r="D25" s="56"/>
      <c r="E25" s="56"/>
      <c r="F25" s="119">
        <v>42370</v>
      </c>
      <c r="G25" s="48" t="s">
        <v>296</v>
      </c>
      <c r="H25" s="48"/>
      <c r="I25" s="48"/>
      <c r="J25" s="48"/>
      <c r="K25" s="48"/>
      <c r="L25" s="48"/>
      <c r="M25" s="48"/>
      <c r="N25" s="64">
        <v>0</v>
      </c>
      <c r="O25" s="141">
        <v>0</v>
      </c>
      <c r="P25" s="64">
        <v>48718.55</v>
      </c>
      <c r="Q25" s="141">
        <v>50.57</v>
      </c>
      <c r="R25" s="64">
        <v>48718.55</v>
      </c>
      <c r="S25" s="141">
        <v>50.57</v>
      </c>
      <c r="T25" s="64">
        <v>0</v>
      </c>
      <c r="U25" s="141">
        <v>0</v>
      </c>
      <c r="V25" s="64">
        <v>0</v>
      </c>
      <c r="W25" s="141">
        <v>0</v>
      </c>
      <c r="X25" s="64">
        <v>0</v>
      </c>
      <c r="Y25" s="141">
        <v>0</v>
      </c>
      <c r="Z25" s="61">
        <f t="shared" si="0"/>
        <v>97437.1</v>
      </c>
      <c r="AA25" s="142">
        <v>101.14</v>
      </c>
    </row>
    <row r="26" spans="2:27">
      <c r="B26" s="226"/>
      <c r="C26" s="16"/>
      <c r="D26" s="56"/>
      <c r="E26" s="56"/>
      <c r="F26" s="119"/>
      <c r="G26" s="48"/>
      <c r="H26" s="48"/>
      <c r="I26" s="48"/>
      <c r="J26" s="48"/>
      <c r="K26" s="48"/>
      <c r="L26" s="48"/>
      <c r="M26" s="48"/>
      <c r="N26" s="64"/>
      <c r="O26" s="141"/>
      <c r="P26" s="64"/>
      <c r="Q26" s="141"/>
      <c r="R26" s="64"/>
      <c r="S26" s="141"/>
      <c r="T26" s="64"/>
      <c r="U26" s="141"/>
      <c r="V26" s="64"/>
      <c r="W26" s="141"/>
      <c r="X26" s="64"/>
      <c r="Y26" s="141"/>
      <c r="Z26" s="61" t="str">
        <f t="shared" si="0"/>
        <v/>
      </c>
      <c r="AA26" s="142"/>
    </row>
    <row r="27" spans="2:27">
      <c r="B27" s="226"/>
      <c r="C27" s="16"/>
      <c r="D27" s="56"/>
      <c r="E27" s="56"/>
      <c r="F27" s="119"/>
      <c r="G27" s="48"/>
      <c r="H27" s="48"/>
      <c r="I27" s="48"/>
      <c r="J27" s="48"/>
      <c r="K27" s="48"/>
      <c r="L27" s="48"/>
      <c r="M27" s="48"/>
      <c r="N27" s="64"/>
      <c r="O27" s="141"/>
      <c r="P27" s="64"/>
      <c r="Q27" s="141"/>
      <c r="R27" s="64"/>
      <c r="S27" s="141"/>
      <c r="T27" s="64"/>
      <c r="U27" s="141"/>
      <c r="V27" s="64"/>
      <c r="W27" s="141"/>
      <c r="X27" s="64"/>
      <c r="Y27" s="141"/>
      <c r="Z27" s="61" t="str">
        <f t="shared" si="0"/>
        <v/>
      </c>
      <c r="AA27" s="142"/>
    </row>
    <row r="28" spans="2:27">
      <c r="B28" s="226"/>
      <c r="C28" s="16"/>
      <c r="D28" s="56"/>
      <c r="E28" s="56"/>
      <c r="F28" s="119"/>
      <c r="G28" s="48"/>
      <c r="H28" s="48"/>
      <c r="I28" s="48"/>
      <c r="J28" s="48"/>
      <c r="K28" s="48"/>
      <c r="L28" s="48"/>
      <c r="M28" s="48"/>
      <c r="N28" s="64"/>
      <c r="O28" s="141"/>
      <c r="P28" s="64"/>
      <c r="Q28" s="141"/>
      <c r="R28" s="64"/>
      <c r="S28" s="141"/>
      <c r="T28" s="64"/>
      <c r="U28" s="141"/>
      <c r="V28" s="64"/>
      <c r="W28" s="141"/>
      <c r="X28" s="64"/>
      <c r="Y28" s="141"/>
      <c r="Z28" s="61" t="str">
        <f t="shared" si="0"/>
        <v/>
      </c>
      <c r="AA28" s="142"/>
    </row>
    <row r="29" spans="2:27">
      <c r="B29" s="226"/>
      <c r="C29" s="16"/>
      <c r="D29" s="56"/>
      <c r="E29" s="56"/>
      <c r="F29" s="119"/>
      <c r="G29" s="48"/>
      <c r="H29" s="48"/>
      <c r="I29" s="48"/>
      <c r="J29" s="48"/>
      <c r="K29" s="48"/>
      <c r="L29" s="48"/>
      <c r="M29" s="48"/>
      <c r="N29" s="64"/>
      <c r="O29" s="141"/>
      <c r="P29" s="64"/>
      <c r="Q29" s="141"/>
      <c r="R29" s="64"/>
      <c r="S29" s="141"/>
      <c r="T29" s="64"/>
      <c r="U29" s="141"/>
      <c r="V29" s="64"/>
      <c r="W29" s="141"/>
      <c r="X29" s="64"/>
      <c r="Y29" s="141"/>
      <c r="Z29" s="61" t="str">
        <f t="shared" si="0"/>
        <v/>
      </c>
      <c r="AA29" s="142"/>
    </row>
    <row r="30" spans="2:27">
      <c r="B30" s="226"/>
      <c r="C30" s="16"/>
      <c r="D30" s="56"/>
      <c r="E30" s="56"/>
      <c r="F30" s="119"/>
      <c r="G30" s="48"/>
      <c r="H30" s="48"/>
      <c r="I30" s="48"/>
      <c r="J30" s="48"/>
      <c r="K30" s="48"/>
      <c r="L30" s="48"/>
      <c r="M30" s="48"/>
      <c r="N30" s="64"/>
      <c r="O30" s="141"/>
      <c r="P30" s="64"/>
      <c r="Q30" s="141"/>
      <c r="R30" s="64"/>
      <c r="S30" s="141"/>
      <c r="T30" s="64"/>
      <c r="U30" s="141"/>
      <c r="V30" s="64"/>
      <c r="W30" s="141"/>
      <c r="X30" s="64"/>
      <c r="Y30" s="141"/>
      <c r="Z30" s="61" t="str">
        <f t="shared" si="0"/>
        <v/>
      </c>
      <c r="AA30" s="142"/>
    </row>
    <row r="31" spans="2:27">
      <c r="B31" s="226"/>
      <c r="C31" s="16"/>
      <c r="D31" s="56"/>
      <c r="E31" s="56"/>
      <c r="F31" s="119"/>
      <c r="G31" s="48"/>
      <c r="H31" s="48"/>
      <c r="I31" s="48"/>
      <c r="J31" s="48"/>
      <c r="K31" s="48"/>
      <c r="L31" s="48"/>
      <c r="M31" s="48"/>
      <c r="N31" s="64"/>
      <c r="O31" s="141"/>
      <c r="P31" s="64"/>
      <c r="Q31" s="141"/>
      <c r="R31" s="64"/>
      <c r="S31" s="141"/>
      <c r="T31" s="64"/>
      <c r="U31" s="141"/>
      <c r="V31" s="64"/>
      <c r="W31" s="141"/>
      <c r="X31" s="64"/>
      <c r="Y31" s="141"/>
      <c r="Z31" s="61" t="str">
        <f t="shared" si="0"/>
        <v/>
      </c>
      <c r="AA31" s="142"/>
    </row>
    <row r="32" spans="2:27">
      <c r="B32" s="226"/>
      <c r="C32" s="16"/>
      <c r="D32" s="56"/>
      <c r="E32" s="56"/>
      <c r="F32" s="119"/>
      <c r="G32" s="48"/>
      <c r="H32" s="48"/>
      <c r="I32" s="48"/>
      <c r="J32" s="48"/>
      <c r="K32" s="48"/>
      <c r="L32" s="48"/>
      <c r="M32" s="48"/>
      <c r="N32" s="64"/>
      <c r="O32" s="141"/>
      <c r="P32" s="64"/>
      <c r="Q32" s="141"/>
      <c r="R32" s="64"/>
      <c r="S32" s="141"/>
      <c r="T32" s="64"/>
      <c r="U32" s="141"/>
      <c r="V32" s="64"/>
      <c r="W32" s="141"/>
      <c r="X32" s="64"/>
      <c r="Y32" s="141"/>
      <c r="Z32" s="61" t="str">
        <f t="shared" si="0"/>
        <v/>
      </c>
      <c r="AA32" s="142"/>
    </row>
    <row r="33" spans="2:27">
      <c r="B33" s="226"/>
      <c r="C33" s="16"/>
      <c r="D33" s="56"/>
      <c r="E33" s="56"/>
      <c r="F33" s="119"/>
      <c r="G33" s="48"/>
      <c r="H33" s="48"/>
      <c r="I33" s="48"/>
      <c r="J33" s="48"/>
      <c r="K33" s="48"/>
      <c r="L33" s="48"/>
      <c r="M33" s="48"/>
      <c r="N33" s="64"/>
      <c r="O33" s="141"/>
      <c r="P33" s="64"/>
      <c r="Q33" s="141"/>
      <c r="R33" s="64"/>
      <c r="S33" s="141"/>
      <c r="T33" s="64"/>
      <c r="U33" s="141"/>
      <c r="V33" s="64"/>
      <c r="W33" s="141"/>
      <c r="X33" s="64"/>
      <c r="Y33" s="141"/>
      <c r="Z33" s="61" t="str">
        <f t="shared" si="0"/>
        <v/>
      </c>
      <c r="AA33" s="142"/>
    </row>
    <row r="34" spans="2:27">
      <c r="B34" s="226"/>
      <c r="C34" s="16"/>
      <c r="D34" s="56"/>
      <c r="E34" s="56"/>
      <c r="F34" s="119"/>
      <c r="G34" s="48"/>
      <c r="H34" s="48"/>
      <c r="I34" s="48"/>
      <c r="J34" s="48"/>
      <c r="K34" s="48"/>
      <c r="L34" s="48"/>
      <c r="M34" s="48"/>
      <c r="N34" s="64"/>
      <c r="O34" s="141"/>
      <c r="P34" s="64"/>
      <c r="Q34" s="141"/>
      <c r="R34" s="64"/>
      <c r="S34" s="141"/>
      <c r="T34" s="64"/>
      <c r="U34" s="141"/>
      <c r="V34" s="64"/>
      <c r="W34" s="141"/>
      <c r="X34" s="64"/>
      <c r="Y34" s="141"/>
      <c r="Z34" s="61" t="str">
        <f t="shared" si="0"/>
        <v/>
      </c>
      <c r="AA34" s="142"/>
    </row>
    <row r="35" spans="2:27">
      <c r="B35" s="226"/>
      <c r="C35" s="16"/>
      <c r="D35" s="56"/>
      <c r="E35" s="56"/>
      <c r="F35" s="119"/>
      <c r="G35" s="48"/>
      <c r="H35" s="48"/>
      <c r="I35" s="48"/>
      <c r="J35" s="48"/>
      <c r="K35" s="48"/>
      <c r="L35" s="48"/>
      <c r="M35" s="48"/>
      <c r="N35" s="64"/>
      <c r="O35" s="141"/>
      <c r="P35" s="64"/>
      <c r="Q35" s="141"/>
      <c r="R35" s="64"/>
      <c r="S35" s="141"/>
      <c r="T35" s="64"/>
      <c r="U35" s="141"/>
      <c r="V35" s="64"/>
      <c r="W35" s="141"/>
      <c r="X35" s="64"/>
      <c r="Y35" s="141"/>
      <c r="Z35" s="61" t="str">
        <f t="shared" si="0"/>
        <v/>
      </c>
      <c r="AA35" s="142"/>
    </row>
    <row r="36" spans="2:27">
      <c r="B36" s="226"/>
      <c r="C36" s="16"/>
      <c r="D36" s="56"/>
      <c r="E36" s="56"/>
      <c r="F36" s="119"/>
      <c r="G36" s="48"/>
      <c r="H36" s="48"/>
      <c r="I36" s="48"/>
      <c r="J36" s="48"/>
      <c r="K36" s="48"/>
      <c r="L36" s="48"/>
      <c r="M36" s="48"/>
      <c r="N36" s="64"/>
      <c r="O36" s="141"/>
      <c r="P36" s="64"/>
      <c r="Q36" s="141"/>
      <c r="R36" s="64"/>
      <c r="S36" s="141"/>
      <c r="T36" s="64"/>
      <c r="U36" s="141"/>
      <c r="V36" s="64"/>
      <c r="W36" s="141"/>
      <c r="X36" s="64"/>
      <c r="Y36" s="141"/>
      <c r="Z36" s="61" t="str">
        <f t="shared" si="0"/>
        <v/>
      </c>
      <c r="AA36" s="142"/>
    </row>
    <row r="37" spans="2:27" ht="28.5">
      <c r="B37" s="226"/>
      <c r="C37" s="16"/>
      <c r="D37" s="56"/>
      <c r="E37" s="56" t="s">
        <v>530</v>
      </c>
      <c r="F37" s="119">
        <v>43101</v>
      </c>
      <c r="G37" s="48" t="s">
        <v>296</v>
      </c>
      <c r="H37" s="48" t="s">
        <v>296</v>
      </c>
      <c r="I37" s="48"/>
      <c r="J37" s="48"/>
      <c r="K37" s="48"/>
      <c r="L37" s="48"/>
      <c r="M37" s="48"/>
      <c r="N37" s="64">
        <v>0</v>
      </c>
      <c r="O37" s="141">
        <v>0</v>
      </c>
      <c r="P37" s="64">
        <v>0</v>
      </c>
      <c r="Q37" s="141">
        <v>0</v>
      </c>
      <c r="R37" s="64">
        <v>0</v>
      </c>
      <c r="S37" s="141">
        <v>0</v>
      </c>
      <c r="T37" s="64">
        <v>353708.32999999996</v>
      </c>
      <c r="U37" s="141">
        <v>599.76</v>
      </c>
      <c r="V37" s="64">
        <v>353708.32999999996</v>
      </c>
      <c r="W37" s="141">
        <v>599.76</v>
      </c>
      <c r="X37" s="64">
        <v>353708.33999999997</v>
      </c>
      <c r="Y37" s="141">
        <v>599.76</v>
      </c>
      <c r="Z37" s="61">
        <f t="shared" si="0"/>
        <v>1061125</v>
      </c>
      <c r="AA37" s="142">
        <f>Q37+S37+U37+W37+Y37</f>
        <v>1799.28</v>
      </c>
    </row>
    <row r="38" spans="2:27" ht="28.5">
      <c r="B38" s="226"/>
      <c r="C38" s="16"/>
      <c r="D38" s="56"/>
      <c r="E38" s="56" t="s">
        <v>531</v>
      </c>
      <c r="F38" s="119">
        <v>43101</v>
      </c>
      <c r="G38" s="48"/>
      <c r="H38" s="48"/>
      <c r="I38" s="48" t="s">
        <v>296</v>
      </c>
      <c r="J38" s="48" t="s">
        <v>296</v>
      </c>
      <c r="K38" s="48" t="s">
        <v>296</v>
      </c>
      <c r="L38" s="48" t="s">
        <v>296</v>
      </c>
      <c r="M38" s="48" t="s">
        <v>296</v>
      </c>
      <c r="N38" s="64">
        <v>0</v>
      </c>
      <c r="O38" s="141">
        <v>0</v>
      </c>
      <c r="P38" s="64">
        <v>0</v>
      </c>
      <c r="Q38" s="141">
        <v>0</v>
      </c>
      <c r="R38" s="64">
        <v>0</v>
      </c>
      <c r="S38" s="141">
        <v>0</v>
      </c>
      <c r="T38" s="64">
        <v>259000</v>
      </c>
      <c r="U38" s="141">
        <v>1194.8820000000001</v>
      </c>
      <c r="V38" s="64">
        <v>259000</v>
      </c>
      <c r="W38" s="141">
        <v>1194.8820000000001</v>
      </c>
      <c r="X38" s="64">
        <v>266000</v>
      </c>
      <c r="Y38" s="141">
        <v>1240.8389999999999</v>
      </c>
      <c r="Z38" s="61">
        <f t="shared" si="0"/>
        <v>784000</v>
      </c>
      <c r="AA38" s="142">
        <f>Q38+S38+U38+W38+Y38</f>
        <v>3630.6030000000001</v>
      </c>
    </row>
    <row r="39" spans="2:27">
      <c r="B39" s="226"/>
      <c r="C39" s="16"/>
      <c r="D39" s="56"/>
      <c r="E39" s="56"/>
      <c r="F39" s="119"/>
      <c r="G39" s="48"/>
      <c r="H39" s="48"/>
      <c r="I39" s="48"/>
      <c r="J39" s="48"/>
      <c r="K39" s="48"/>
      <c r="L39" s="48"/>
      <c r="M39" s="48"/>
      <c r="N39" s="64"/>
      <c r="O39" s="141"/>
      <c r="P39" s="64"/>
      <c r="Q39" s="141"/>
      <c r="R39" s="64"/>
      <c r="S39" s="141"/>
      <c r="T39" s="64"/>
      <c r="U39" s="141"/>
      <c r="V39" s="64"/>
      <c r="W39" s="141"/>
      <c r="X39" s="64"/>
      <c r="Y39" s="141"/>
      <c r="Z39" s="61" t="str">
        <f t="shared" si="0"/>
        <v/>
      </c>
      <c r="AA39" s="142"/>
    </row>
    <row r="40" spans="2:27">
      <c r="B40" s="226"/>
      <c r="C40" s="16"/>
      <c r="D40" s="56"/>
      <c r="E40" s="56"/>
      <c r="F40" s="119"/>
      <c r="G40" s="48"/>
      <c r="H40" s="48"/>
      <c r="I40" s="48"/>
      <c r="J40" s="48"/>
      <c r="K40" s="48"/>
      <c r="L40" s="48"/>
      <c r="M40" s="48"/>
      <c r="N40" s="64"/>
      <c r="O40" s="141"/>
      <c r="P40" s="64"/>
      <c r="Q40" s="141"/>
      <c r="R40" s="64"/>
      <c r="S40" s="141"/>
      <c r="T40" s="64"/>
      <c r="U40" s="141"/>
      <c r="V40" s="64"/>
      <c r="W40" s="141"/>
      <c r="X40" s="64"/>
      <c r="Y40" s="141"/>
      <c r="Z40" s="61" t="str">
        <f t="shared" si="0"/>
        <v/>
      </c>
      <c r="AA40" s="142"/>
    </row>
    <row r="41" spans="2:27">
      <c r="B41" s="226"/>
      <c r="C41" s="16"/>
      <c r="D41" s="56"/>
      <c r="E41" s="56"/>
      <c r="F41" s="119"/>
      <c r="G41" s="48"/>
      <c r="H41" s="48"/>
      <c r="I41" s="48"/>
      <c r="J41" s="48"/>
      <c r="K41" s="48"/>
      <c r="L41" s="48"/>
      <c r="M41" s="48"/>
      <c r="N41" s="64"/>
      <c r="O41" s="141"/>
      <c r="P41" s="64"/>
      <c r="Q41" s="141"/>
      <c r="R41" s="64"/>
      <c r="S41" s="141"/>
      <c r="T41" s="64"/>
      <c r="U41" s="141"/>
      <c r="V41" s="64"/>
      <c r="W41" s="141"/>
      <c r="X41" s="64"/>
      <c r="Y41" s="141"/>
      <c r="Z41" s="61" t="str">
        <f t="shared" si="0"/>
        <v/>
      </c>
      <c r="AA41" s="142"/>
    </row>
    <row r="42" spans="2:27">
      <c r="B42" s="226"/>
      <c r="C42" s="16"/>
      <c r="D42" s="56"/>
      <c r="E42" s="56"/>
      <c r="F42" s="119"/>
      <c r="G42" s="48"/>
      <c r="H42" s="48"/>
      <c r="I42" s="48"/>
      <c r="J42" s="48"/>
      <c r="K42" s="48"/>
      <c r="L42" s="48"/>
      <c r="M42" s="48"/>
      <c r="N42" s="64"/>
      <c r="O42" s="141"/>
      <c r="P42" s="64"/>
      <c r="Q42" s="141"/>
      <c r="R42" s="64"/>
      <c r="S42" s="141"/>
      <c r="T42" s="64"/>
      <c r="U42" s="141"/>
      <c r="V42" s="64"/>
      <c r="W42" s="141"/>
      <c r="X42" s="64"/>
      <c r="Y42" s="141"/>
      <c r="Z42" s="61" t="str">
        <f t="shared" si="0"/>
        <v/>
      </c>
      <c r="AA42" s="142"/>
    </row>
    <row r="43" spans="2:27">
      <c r="B43" s="226"/>
      <c r="C43" s="16"/>
      <c r="D43" s="56"/>
      <c r="E43" s="56"/>
      <c r="F43" s="119"/>
      <c r="G43" s="48"/>
      <c r="H43" s="48"/>
      <c r="I43" s="48"/>
      <c r="J43" s="48"/>
      <c r="K43" s="48"/>
      <c r="L43" s="48"/>
      <c r="M43" s="48"/>
      <c r="N43" s="64"/>
      <c r="O43" s="141"/>
      <c r="P43" s="64"/>
      <c r="Q43" s="141"/>
      <c r="R43" s="64"/>
      <c r="S43" s="141"/>
      <c r="T43" s="64"/>
      <c r="U43" s="141"/>
      <c r="V43" s="64"/>
      <c r="W43" s="141"/>
      <c r="X43" s="64"/>
      <c r="Y43" s="141"/>
      <c r="Z43" s="61" t="str">
        <f t="shared" si="0"/>
        <v/>
      </c>
      <c r="AA43" s="142"/>
    </row>
    <row r="44" spans="2:27">
      <c r="B44" s="226"/>
      <c r="C44" s="16"/>
      <c r="D44" s="56"/>
      <c r="E44" s="56"/>
      <c r="F44" s="119"/>
      <c r="G44" s="48"/>
      <c r="H44" s="48"/>
      <c r="I44" s="48"/>
      <c r="J44" s="48"/>
      <c r="K44" s="48"/>
      <c r="L44" s="48"/>
      <c r="M44" s="48"/>
      <c r="N44" s="64"/>
      <c r="O44" s="141"/>
      <c r="P44" s="64"/>
      <c r="Q44" s="141"/>
      <c r="R44" s="64"/>
      <c r="S44" s="141"/>
      <c r="T44" s="64"/>
      <c r="U44" s="141"/>
      <c r="V44" s="64"/>
      <c r="W44" s="141"/>
      <c r="X44" s="64"/>
      <c r="Y44" s="141"/>
      <c r="Z44" s="61" t="str">
        <f t="shared" si="0"/>
        <v/>
      </c>
      <c r="AA44" s="142"/>
    </row>
    <row r="45" spans="2:27">
      <c r="B45" s="226"/>
      <c r="C45" s="16"/>
      <c r="D45" s="56"/>
      <c r="E45" s="56"/>
      <c r="F45" s="119"/>
      <c r="G45" s="48"/>
      <c r="H45" s="48"/>
      <c r="I45" s="48"/>
      <c r="J45" s="48"/>
      <c r="K45" s="48"/>
      <c r="L45" s="48"/>
      <c r="M45" s="48"/>
      <c r="N45" s="64"/>
      <c r="O45" s="141"/>
      <c r="P45" s="64"/>
      <c r="Q45" s="141"/>
      <c r="R45" s="64"/>
      <c r="S45" s="141"/>
      <c r="T45" s="64"/>
      <c r="U45" s="141"/>
      <c r="V45" s="64"/>
      <c r="W45" s="141"/>
      <c r="X45" s="64"/>
      <c r="Y45" s="141"/>
      <c r="Z45" s="61" t="str">
        <f t="shared" si="0"/>
        <v/>
      </c>
      <c r="AA45" s="142"/>
    </row>
    <row r="46" spans="2:27">
      <c r="B46" s="227"/>
      <c r="C46" s="16"/>
      <c r="D46" s="56"/>
      <c r="E46" s="56"/>
      <c r="F46" s="119"/>
      <c r="G46" s="48"/>
      <c r="H46" s="48"/>
      <c r="I46" s="48"/>
      <c r="J46" s="48"/>
      <c r="K46" s="48"/>
      <c r="L46" s="48"/>
      <c r="M46" s="48"/>
      <c r="N46" s="64"/>
      <c r="O46" s="141"/>
      <c r="P46" s="64"/>
      <c r="Q46" s="141"/>
      <c r="R46" s="64"/>
      <c r="S46" s="141"/>
      <c r="T46" s="64"/>
      <c r="U46" s="141"/>
      <c r="V46" s="64"/>
      <c r="W46" s="141"/>
      <c r="X46" s="64"/>
      <c r="Y46" s="141"/>
      <c r="Z46" s="61" t="str">
        <f t="shared" si="0"/>
        <v/>
      </c>
      <c r="AA46" s="142"/>
    </row>
    <row r="47" spans="2:27" ht="23.1" customHeight="1">
      <c r="B47" s="113" t="s">
        <v>308</v>
      </c>
      <c r="C47" s="34"/>
      <c r="D47" s="34"/>
      <c r="E47" s="34"/>
      <c r="F47" s="34"/>
      <c r="G47" s="34"/>
      <c r="H47" s="34"/>
      <c r="I47" s="34"/>
      <c r="J47" s="34"/>
      <c r="K47" s="34"/>
      <c r="L47" s="34"/>
      <c r="M47" s="35"/>
      <c r="N47" s="61">
        <f>SUM(N16:N46)</f>
        <v>0.01</v>
      </c>
      <c r="O47" s="59">
        <f>SUM(O16:O46)</f>
        <v>0</v>
      </c>
      <c r="P47" s="61">
        <f>SUM(P16:P46)</f>
        <v>504219.44</v>
      </c>
      <c r="Q47" s="59">
        <f t="shared" ref="Q47:AA47" si="1">SUM(Q16:Q46)</f>
        <v>1845.578367842355</v>
      </c>
      <c r="R47" s="61">
        <f>SUM(R16:R46)</f>
        <v>517276.05</v>
      </c>
      <c r="S47" s="59">
        <f t="shared" si="1"/>
        <v>1947.294767842355</v>
      </c>
      <c r="T47" s="61">
        <f t="shared" si="1"/>
        <v>1096983.83</v>
      </c>
      <c r="U47" s="59">
        <f t="shared" si="1"/>
        <v>3736.3667324423554</v>
      </c>
      <c r="V47" s="61">
        <f t="shared" si="1"/>
        <v>1069788.83</v>
      </c>
      <c r="W47" s="59">
        <f t="shared" si="1"/>
        <v>3681.598327842355</v>
      </c>
      <c r="X47" s="61">
        <f t="shared" si="1"/>
        <v>1084788.8399999999</v>
      </c>
      <c r="Y47" s="59">
        <f t="shared" si="1"/>
        <v>3773.5123278423548</v>
      </c>
      <c r="Z47" s="61">
        <f t="shared" si="1"/>
        <v>4273057</v>
      </c>
      <c r="AA47" s="59">
        <f t="shared" si="1"/>
        <v>14924.350523811776</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59">
        <f t="shared" si="3"/>
        <v>0</v>
      </c>
      <c r="P58" s="61">
        <f t="shared" si="3"/>
        <v>0</v>
      </c>
      <c r="Q58" s="59">
        <f t="shared" si="3"/>
        <v>0</v>
      </c>
      <c r="R58" s="61">
        <f t="shared" si="3"/>
        <v>0</v>
      </c>
      <c r="S58" s="59">
        <f t="shared" si="3"/>
        <v>0</v>
      </c>
      <c r="T58" s="61">
        <f t="shared" si="3"/>
        <v>0</v>
      </c>
      <c r="U58" s="59">
        <f t="shared" si="3"/>
        <v>0</v>
      </c>
      <c r="V58" s="61">
        <f t="shared" si="3"/>
        <v>0</v>
      </c>
      <c r="W58" s="59">
        <f t="shared" si="3"/>
        <v>0</v>
      </c>
      <c r="X58" s="61">
        <f t="shared" si="3"/>
        <v>0</v>
      </c>
      <c r="Y58" s="59">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t="s">
        <v>421</v>
      </c>
      <c r="D60" s="238"/>
      <c r="E60" s="239"/>
      <c r="F60" s="239"/>
      <c r="G60" s="239"/>
      <c r="H60" s="239"/>
      <c r="I60" s="239"/>
      <c r="J60" s="239"/>
      <c r="K60" s="239"/>
      <c r="L60" s="239"/>
      <c r="M60" s="240"/>
      <c r="N60" s="57"/>
      <c r="O60" s="141">
        <v>919.14</v>
      </c>
      <c r="P60" s="57"/>
      <c r="Q60" s="57"/>
      <c r="R60" s="57"/>
      <c r="S60" s="57"/>
      <c r="T60" s="57"/>
      <c r="U60" s="57"/>
      <c r="V60" s="57"/>
      <c r="W60" s="57"/>
      <c r="X60" s="57"/>
      <c r="Y60" s="57"/>
      <c r="Z60" s="70"/>
      <c r="AA60" s="142">
        <v>919.14</v>
      </c>
    </row>
    <row r="61" spans="2:27" ht="28.5">
      <c r="B61" s="229"/>
      <c r="C61" s="16" t="s">
        <v>416</v>
      </c>
      <c r="D61" s="241"/>
      <c r="E61" s="242"/>
      <c r="F61" s="242"/>
      <c r="G61" s="242"/>
      <c r="H61" s="242"/>
      <c r="I61" s="242"/>
      <c r="J61" s="242"/>
      <c r="K61" s="242"/>
      <c r="L61" s="242"/>
      <c r="M61" s="243"/>
      <c r="N61" s="57"/>
      <c r="O61" s="141">
        <v>30.591408249903076</v>
      </c>
      <c r="P61" s="57"/>
      <c r="Q61" s="57"/>
      <c r="R61" s="57"/>
      <c r="S61" s="57"/>
      <c r="T61" s="57"/>
      <c r="U61" s="57"/>
      <c r="V61" s="57"/>
      <c r="W61" s="57"/>
      <c r="X61" s="57"/>
      <c r="Y61" s="57"/>
      <c r="Z61" s="70"/>
      <c r="AA61" s="142">
        <v>30.591408249903076</v>
      </c>
    </row>
    <row r="62" spans="2:27">
      <c r="B62" s="229"/>
      <c r="C62" s="16" t="s">
        <v>269</v>
      </c>
      <c r="D62" s="241"/>
      <c r="E62" s="242"/>
      <c r="F62" s="242"/>
      <c r="G62" s="242"/>
      <c r="H62" s="242"/>
      <c r="I62" s="242"/>
      <c r="J62" s="242"/>
      <c r="K62" s="242"/>
      <c r="L62" s="242"/>
      <c r="M62" s="243"/>
      <c r="N62" s="57"/>
      <c r="O62" s="141">
        <v>0</v>
      </c>
      <c r="P62" s="57"/>
      <c r="Q62" s="57"/>
      <c r="R62" s="57"/>
      <c r="S62" s="57"/>
      <c r="T62" s="57"/>
      <c r="U62" s="57"/>
      <c r="V62" s="57"/>
      <c r="W62" s="57"/>
      <c r="X62" s="57"/>
      <c r="Y62" s="57"/>
      <c r="Z62" s="70"/>
      <c r="AA62" s="142">
        <v>0</v>
      </c>
    </row>
    <row r="63" spans="2:27" ht="28.5">
      <c r="B63" s="229"/>
      <c r="C63" s="16" t="s">
        <v>262</v>
      </c>
      <c r="D63" s="241"/>
      <c r="E63" s="242"/>
      <c r="F63" s="242"/>
      <c r="G63" s="242"/>
      <c r="H63" s="242"/>
      <c r="I63" s="242"/>
      <c r="J63" s="242"/>
      <c r="K63" s="242"/>
      <c r="L63" s="242"/>
      <c r="M63" s="243"/>
      <c r="N63" s="57"/>
      <c r="O63" s="143">
        <v>149.57424000000003</v>
      </c>
      <c r="P63" s="57"/>
      <c r="Q63" s="57"/>
      <c r="R63" s="57"/>
      <c r="S63" s="57"/>
      <c r="T63" s="57"/>
      <c r="U63" s="57"/>
      <c r="V63" s="57"/>
      <c r="W63" s="57"/>
      <c r="X63" s="57"/>
      <c r="Y63" s="57"/>
      <c r="Z63" s="70"/>
      <c r="AA63" s="142">
        <v>149.57424000000003</v>
      </c>
    </row>
    <row r="64" spans="2:27" ht="28.5">
      <c r="B64" s="229"/>
      <c r="C64" s="16" t="s">
        <v>420</v>
      </c>
      <c r="D64" s="241"/>
      <c r="E64" s="242"/>
      <c r="F64" s="242"/>
      <c r="G64" s="242"/>
      <c r="H64" s="242"/>
      <c r="I64" s="242"/>
      <c r="J64" s="242"/>
      <c r="K64" s="242"/>
      <c r="L64" s="242"/>
      <c r="M64" s="243"/>
      <c r="N64" s="57"/>
      <c r="O64" s="141">
        <v>100.36199999999999</v>
      </c>
      <c r="P64" s="57"/>
      <c r="Q64" s="57"/>
      <c r="R64" s="57"/>
      <c r="S64" s="57"/>
      <c r="T64" s="57"/>
      <c r="U64" s="57"/>
      <c r="V64" s="57"/>
      <c r="W64" s="57"/>
      <c r="X64" s="57"/>
      <c r="Y64" s="57"/>
      <c r="Z64" s="70"/>
      <c r="AA64" s="142">
        <v>100.36199999999999</v>
      </c>
    </row>
    <row r="65" spans="2:27">
      <c r="B65" s="229"/>
      <c r="C65" s="16" t="s">
        <v>424</v>
      </c>
      <c r="D65" s="241"/>
      <c r="E65" s="242"/>
      <c r="F65" s="242"/>
      <c r="G65" s="242"/>
      <c r="H65" s="242"/>
      <c r="I65" s="242"/>
      <c r="J65" s="242"/>
      <c r="K65" s="242"/>
      <c r="L65" s="242"/>
      <c r="M65" s="243"/>
      <c r="N65" s="57"/>
      <c r="O65" s="141">
        <v>79.24575999999999</v>
      </c>
      <c r="P65" s="57"/>
      <c r="Q65" s="57"/>
      <c r="R65" s="57"/>
      <c r="S65" s="57"/>
      <c r="T65" s="57"/>
      <c r="U65" s="57"/>
      <c r="V65" s="57"/>
      <c r="W65" s="57"/>
      <c r="X65" s="57"/>
      <c r="Y65" s="57"/>
      <c r="Z65" s="70"/>
      <c r="AA65" s="142">
        <v>79.24575999999999</v>
      </c>
    </row>
    <row r="66" spans="2:27">
      <c r="B66" s="229"/>
      <c r="C66" s="16"/>
      <c r="D66" s="241"/>
      <c r="E66" s="242"/>
      <c r="F66" s="242"/>
      <c r="G66" s="242"/>
      <c r="H66" s="242"/>
      <c r="I66" s="242"/>
      <c r="J66" s="242"/>
      <c r="K66" s="242"/>
      <c r="L66" s="242"/>
      <c r="M66" s="243"/>
      <c r="N66" s="57"/>
      <c r="O66" s="141"/>
      <c r="P66" s="57"/>
      <c r="Q66" s="57"/>
      <c r="R66" s="57"/>
      <c r="S66" s="57"/>
      <c r="T66" s="57"/>
      <c r="U66" s="57"/>
      <c r="V66" s="57"/>
      <c r="W66" s="57"/>
      <c r="X66" s="57"/>
      <c r="Y66" s="57"/>
      <c r="Z66" s="70"/>
      <c r="AA66" s="142"/>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59">
        <f>SUM(O60:O75)</f>
        <v>1278.9134082499033</v>
      </c>
      <c r="P76" s="57"/>
      <c r="Q76" s="57"/>
      <c r="R76" s="57"/>
      <c r="S76" s="57"/>
      <c r="T76" s="57"/>
      <c r="U76" s="57"/>
      <c r="V76" s="57"/>
      <c r="W76" s="57"/>
      <c r="X76" s="57"/>
      <c r="Y76" s="57"/>
      <c r="Z76" s="21">
        <f>SUM(Z60:Z75)</f>
        <v>0</v>
      </c>
      <c r="AA76" s="59">
        <f>SUM(AA60:AA75)</f>
        <v>1278.9134082499033</v>
      </c>
    </row>
    <row r="77" spans="2:27" ht="23.1" customHeight="1">
      <c r="B77" s="55"/>
      <c r="C77" s="55"/>
      <c r="D77" s="55"/>
      <c r="E77" s="55"/>
      <c r="F77" s="55"/>
      <c r="G77" s="55"/>
      <c r="H77" s="55"/>
      <c r="I77" s="55"/>
      <c r="J77" s="55"/>
      <c r="K77" s="55"/>
      <c r="L77" s="55"/>
      <c r="M77" s="55"/>
      <c r="N77" s="50"/>
      <c r="O77" s="144"/>
      <c r="P77" s="50"/>
      <c r="Q77" s="50"/>
      <c r="R77" s="50"/>
      <c r="S77" s="50"/>
      <c r="T77" s="50"/>
      <c r="U77" s="50"/>
      <c r="V77" s="50"/>
      <c r="W77" s="50"/>
      <c r="X77" s="50"/>
      <c r="Y77" s="50"/>
      <c r="Z77" s="50"/>
      <c r="AA77" s="144"/>
    </row>
    <row r="78" spans="2:27" ht="23.1" customHeight="1">
      <c r="B78" s="231" t="s">
        <v>336</v>
      </c>
      <c r="C78" s="232"/>
      <c r="D78" s="232"/>
      <c r="E78" s="232"/>
      <c r="F78" s="232"/>
      <c r="G78" s="232"/>
      <c r="H78" s="232"/>
      <c r="I78" s="232"/>
      <c r="J78" s="232"/>
      <c r="K78" s="232"/>
      <c r="L78" s="232"/>
      <c r="M78" s="233"/>
      <c r="N78" s="22"/>
      <c r="O78" s="141"/>
      <c r="P78" s="22"/>
      <c r="Q78" s="65"/>
      <c r="R78" s="22"/>
      <c r="S78" s="65"/>
      <c r="T78" s="22"/>
      <c r="U78" s="65"/>
      <c r="V78" s="22"/>
      <c r="W78" s="65"/>
      <c r="X78" s="22"/>
      <c r="Y78" s="65"/>
      <c r="Z78" s="21">
        <f>SUM(N78,P78,R78,T78,V78,X78)</f>
        <v>0</v>
      </c>
      <c r="AA78" s="141"/>
    </row>
    <row r="79" spans="2:27" s="24" customFormat="1">
      <c r="B79" s="25"/>
      <c r="C79" s="26"/>
      <c r="D79" s="26"/>
      <c r="E79" s="26"/>
      <c r="F79" s="26"/>
      <c r="G79" s="27"/>
      <c r="H79" s="27"/>
      <c r="I79" s="27"/>
      <c r="J79" s="27"/>
      <c r="K79" s="27"/>
      <c r="L79" s="27"/>
      <c r="M79" s="27"/>
      <c r="N79" s="28"/>
      <c r="O79" s="145"/>
      <c r="P79" s="28"/>
      <c r="Q79" s="28"/>
      <c r="R79" s="28"/>
      <c r="S79" s="28"/>
      <c r="T79" s="28"/>
      <c r="U79" s="28"/>
      <c r="V79" s="28"/>
      <c r="W79" s="28"/>
      <c r="X79" s="28"/>
      <c r="Y79" s="28"/>
      <c r="Z79" s="28"/>
      <c r="AA79" s="145"/>
    </row>
    <row r="80" spans="2:27" ht="24" customHeight="1">
      <c r="B80" s="209" t="s">
        <v>310</v>
      </c>
      <c r="C80" s="210"/>
      <c r="D80" s="210"/>
      <c r="E80" s="210"/>
      <c r="F80" s="210"/>
      <c r="G80" s="210"/>
      <c r="H80" s="210"/>
      <c r="I80" s="210"/>
      <c r="J80" s="210"/>
      <c r="K80" s="210"/>
      <c r="L80" s="210"/>
      <c r="M80" s="211"/>
      <c r="N80" s="61">
        <f>N78+N58+N47</f>
        <v>0.01</v>
      </c>
      <c r="O80" s="59">
        <f>O78+O76+O47+O58</f>
        <v>1278.9134082499033</v>
      </c>
      <c r="P80" s="61">
        <f>P78+P58+P47</f>
        <v>504219.44</v>
      </c>
      <c r="Q80" s="59">
        <f>Q78+Q47+Q58</f>
        <v>1845.578367842355</v>
      </c>
      <c r="R80" s="61">
        <f>R78+R58+R47</f>
        <v>517276.05</v>
      </c>
      <c r="S80" s="59">
        <f>S78+S47+S58</f>
        <v>1947.294767842355</v>
      </c>
      <c r="T80" s="61">
        <f>T78+T58+T47</f>
        <v>1096983.83</v>
      </c>
      <c r="U80" s="59">
        <f>U78+U47+U58</f>
        <v>3736.3667324423554</v>
      </c>
      <c r="V80" s="61">
        <f>V78+V58+V47</f>
        <v>1069788.83</v>
      </c>
      <c r="W80" s="59">
        <f>W78+W47+W58</f>
        <v>3681.598327842355</v>
      </c>
      <c r="X80" s="61">
        <f>X78+X58+X47</f>
        <v>1084788.8399999999</v>
      </c>
      <c r="Y80" s="59">
        <f>Y78+Y47+Y58</f>
        <v>3773.5123278423548</v>
      </c>
      <c r="Z80" s="61">
        <f>Z78+Z58+Z47</f>
        <v>4273057</v>
      </c>
      <c r="AA80" s="59">
        <f>AA78+AA76+AA47+AA58</f>
        <v>16203.26393206168</v>
      </c>
    </row>
    <row r="82" spans="2:25" ht="23.45" customHeight="1">
      <c r="B82" s="209" t="s">
        <v>354</v>
      </c>
      <c r="C82" s="210"/>
      <c r="D82" s="210"/>
      <c r="E82" s="210"/>
      <c r="F82" s="210"/>
      <c r="G82" s="210"/>
      <c r="H82" s="210"/>
      <c r="I82" s="210"/>
      <c r="J82" s="210"/>
      <c r="K82" s="210"/>
      <c r="L82" s="210"/>
      <c r="M82" s="211"/>
      <c r="O82" s="71" t="str">
        <f>IF($AA$80=0,"",IF((O80-O78)/$AA$80&gt;0.083,"True","False"))</f>
        <v>False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AA138"/>
  <sheetViews>
    <sheetView showGridLines="0" topLeftCell="A16" zoomScale="80" zoomScaleNormal="80" zoomScalePageLayoutView="80" workbookViewId="0">
      <selection activeCell="B3" sqref="B3:L3"/>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5" width="15.5703125" style="3" customWidth="1"/>
    <col min="26" max="26" width="19.1406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441</v>
      </c>
      <c r="C9" s="79" t="str">
        <f>IF('A. General Information'!D13="","",'A. General Information'!D13)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election activeCell="B4" sqref="B4"/>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5" width="15.5703125" style="3" customWidth="1"/>
    <col min="26" max="26" width="20.1406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election activeCell="B3" sqref="B3:L3"/>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5" width="15.5703125" style="3" customWidth="1"/>
    <col min="26" max="26" width="21.1406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election activeCell="B4" sqref="B4"/>
    </sheetView>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5" width="15.5703125" style="3" customWidth="1"/>
    <col min="26" max="26" width="20.1406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AA138"/>
  <sheetViews>
    <sheetView showGridLines="0" zoomScale="80" zoomScaleNormal="80" zoomScalePageLayoutView="80" workbookViewId="0"/>
  </sheetViews>
  <sheetFormatPr defaultColWidth="9.140625" defaultRowHeight="15"/>
  <cols>
    <col min="1" max="1" width="4.5703125" style="3" customWidth="1"/>
    <col min="2" max="2" width="21.85546875" style="3" customWidth="1"/>
    <col min="3" max="5" width="26.5703125" style="3" customWidth="1"/>
    <col min="6" max="6" width="23.42578125" style="3" customWidth="1"/>
    <col min="7" max="13" width="6.5703125" style="3" customWidth="1"/>
    <col min="14" max="14" width="16.42578125" style="3" customWidth="1"/>
    <col min="15" max="26" width="15.5703125" style="3" customWidth="1"/>
    <col min="27" max="27" width="19.42578125" style="3" customWidth="1"/>
    <col min="28" max="16384" width="9.140625" style="3"/>
  </cols>
  <sheetData>
    <row r="1" spans="1:27" ht="23.25">
      <c r="A1" s="4" t="s">
        <v>391</v>
      </c>
      <c r="B1" s="4" t="s">
        <v>385</v>
      </c>
    </row>
    <row r="2" spans="1:27" ht="17.45" customHeight="1">
      <c r="A2" s="102"/>
      <c r="B2" s="271"/>
      <c r="C2" s="271"/>
      <c r="D2" s="271"/>
      <c r="E2" s="271"/>
      <c r="F2" s="103"/>
      <c r="G2" s="121"/>
      <c r="H2" s="105"/>
      <c r="I2" s="105"/>
      <c r="J2" s="105"/>
      <c r="K2" s="105"/>
      <c r="L2" s="105"/>
      <c r="M2" s="105"/>
      <c r="N2" s="102"/>
      <c r="O2" s="102"/>
      <c r="P2" s="102"/>
      <c r="Q2" s="102"/>
      <c r="R2" s="102"/>
      <c r="S2" s="102"/>
      <c r="T2" s="102"/>
      <c r="U2" s="102"/>
      <c r="V2" s="102"/>
      <c r="W2" s="102"/>
      <c r="X2" s="102"/>
      <c r="Y2" s="102"/>
      <c r="Z2" s="102"/>
      <c r="AA2" s="102"/>
    </row>
    <row r="3" spans="1:27" ht="21.75" customHeight="1">
      <c r="A3" s="102"/>
      <c r="B3" s="272" t="s">
        <v>305</v>
      </c>
      <c r="C3" s="273"/>
      <c r="D3" s="273"/>
      <c r="E3" s="273"/>
      <c r="F3" s="273"/>
      <c r="G3" s="273"/>
      <c r="H3" s="273"/>
      <c r="I3" s="273"/>
      <c r="J3" s="273"/>
      <c r="K3" s="273"/>
      <c r="L3" s="274"/>
      <c r="M3" s="102"/>
      <c r="N3" s="102"/>
      <c r="O3" s="102"/>
      <c r="P3" s="102"/>
      <c r="Q3" s="102"/>
      <c r="R3" s="102"/>
      <c r="S3" s="102"/>
      <c r="T3" s="102"/>
      <c r="U3" s="102"/>
      <c r="V3" s="102"/>
      <c r="W3" s="102"/>
      <c r="X3" s="102"/>
      <c r="Y3" s="102"/>
      <c r="Z3" s="102"/>
      <c r="AA3" s="102"/>
    </row>
    <row r="4" spans="1:27" ht="27.75" customHeight="1">
      <c r="A4" s="102"/>
      <c r="B4" s="106" t="s">
        <v>323</v>
      </c>
      <c r="C4" s="275" t="s">
        <v>384</v>
      </c>
      <c r="D4" s="276"/>
      <c r="E4" s="276"/>
      <c r="F4" s="276"/>
      <c r="G4" s="276"/>
      <c r="H4" s="276"/>
      <c r="I4" s="276"/>
      <c r="J4" s="276"/>
      <c r="K4" s="276"/>
      <c r="L4" s="277"/>
      <c r="M4" s="278"/>
      <c r="N4" s="279"/>
      <c r="O4" s="279"/>
      <c r="P4" s="279"/>
      <c r="Q4" s="279"/>
      <c r="R4" s="279"/>
      <c r="S4" s="279"/>
      <c r="T4" s="279"/>
      <c r="U4" s="279"/>
      <c r="V4" s="279"/>
      <c r="W4" s="102"/>
      <c r="X4" s="102"/>
      <c r="Y4" s="102"/>
      <c r="Z4" s="102"/>
      <c r="AA4" s="102"/>
    </row>
    <row r="5" spans="1:27" ht="44.1" customHeight="1">
      <c r="A5" s="102"/>
      <c r="B5" s="106" t="s">
        <v>324</v>
      </c>
      <c r="C5" s="276" t="s">
        <v>386</v>
      </c>
      <c r="D5" s="276"/>
      <c r="E5" s="276"/>
      <c r="F5" s="276"/>
      <c r="G5" s="276"/>
      <c r="H5" s="276"/>
      <c r="I5" s="276"/>
      <c r="J5" s="276"/>
      <c r="K5" s="276"/>
      <c r="L5" s="277"/>
      <c r="M5" s="278"/>
      <c r="N5" s="279"/>
      <c r="O5" s="279"/>
      <c r="P5" s="279"/>
      <c r="Q5" s="279"/>
      <c r="R5" s="279"/>
      <c r="S5" s="279"/>
      <c r="T5" s="279"/>
      <c r="U5" s="279"/>
      <c r="V5" s="279"/>
      <c r="W5" s="102"/>
      <c r="X5" s="102"/>
      <c r="Y5" s="102"/>
      <c r="Z5" s="102"/>
      <c r="AA5" s="102"/>
    </row>
    <row r="6" spans="1:27" ht="56.1" customHeight="1">
      <c r="A6" s="102"/>
      <c r="B6" s="107" t="s">
        <v>325</v>
      </c>
      <c r="C6" s="247" t="s">
        <v>387</v>
      </c>
      <c r="D6" s="248"/>
      <c r="E6" s="248"/>
      <c r="F6" s="248"/>
      <c r="G6" s="248"/>
      <c r="H6" s="248"/>
      <c r="I6" s="248"/>
      <c r="J6" s="248"/>
      <c r="K6" s="248"/>
      <c r="L6" s="249"/>
      <c r="M6" s="250"/>
      <c r="N6" s="251"/>
      <c r="O6" s="251"/>
      <c r="P6" s="251"/>
      <c r="Q6" s="251"/>
      <c r="R6" s="251"/>
      <c r="S6" s="251"/>
      <c r="T6" s="251"/>
      <c r="U6" s="251"/>
      <c r="V6" s="251"/>
      <c r="W6" s="102"/>
      <c r="X6" s="102"/>
      <c r="Y6" s="102"/>
      <c r="Z6" s="102"/>
      <c r="AA6" s="102"/>
    </row>
    <row r="7" spans="1:27" ht="41.45" customHeight="1">
      <c r="A7" s="102"/>
      <c r="B7" s="107" t="s">
        <v>337</v>
      </c>
      <c r="C7" s="252" t="s">
        <v>504</v>
      </c>
      <c r="D7" s="253"/>
      <c r="E7" s="253"/>
      <c r="F7" s="253"/>
      <c r="G7" s="253"/>
      <c r="H7" s="253"/>
      <c r="I7" s="253"/>
      <c r="J7" s="253"/>
      <c r="K7" s="253"/>
      <c r="L7" s="254"/>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35" customHeight="1">
      <c r="A11" s="102"/>
      <c r="B11" s="255" t="s">
        <v>306</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7" ht="34.35" customHeight="1">
      <c r="A12" s="102"/>
      <c r="B12" s="257" t="s">
        <v>10</v>
      </c>
      <c r="C12" s="260" t="s">
        <v>495</v>
      </c>
      <c r="D12" s="260" t="s">
        <v>496</v>
      </c>
      <c r="E12" s="260" t="s">
        <v>497</v>
      </c>
      <c r="F12" s="260" t="s">
        <v>451</v>
      </c>
      <c r="G12" s="257" t="s">
        <v>356</v>
      </c>
      <c r="H12" s="263"/>
      <c r="I12" s="263"/>
      <c r="J12" s="263"/>
      <c r="K12" s="263"/>
      <c r="L12" s="263"/>
      <c r="M12" s="264"/>
      <c r="N12" s="267" t="s">
        <v>388</v>
      </c>
      <c r="O12" s="268"/>
      <c r="P12" s="268"/>
      <c r="Q12" s="268"/>
      <c r="R12" s="268"/>
      <c r="S12" s="268"/>
      <c r="T12" s="268"/>
      <c r="U12" s="268"/>
      <c r="V12" s="268"/>
      <c r="W12" s="268"/>
      <c r="X12" s="268"/>
      <c r="Y12" s="268"/>
      <c r="Z12" s="268"/>
      <c r="AA12" s="268"/>
    </row>
    <row r="13" spans="1:27" ht="68.099999999999994" customHeight="1">
      <c r="A13" s="102"/>
      <c r="B13" s="258"/>
      <c r="C13" s="261"/>
      <c r="D13" s="261"/>
      <c r="E13" s="261"/>
      <c r="F13" s="261"/>
      <c r="G13" s="259"/>
      <c r="H13" s="265"/>
      <c r="I13" s="265"/>
      <c r="J13" s="265"/>
      <c r="K13" s="265"/>
      <c r="L13" s="265"/>
      <c r="M13" s="266"/>
      <c r="N13" s="214">
        <v>2015</v>
      </c>
      <c r="O13" s="215"/>
      <c r="P13" s="269">
        <v>2016</v>
      </c>
      <c r="Q13" s="269"/>
      <c r="R13" s="214">
        <v>2017</v>
      </c>
      <c r="S13" s="215"/>
      <c r="T13" s="214">
        <v>2018</v>
      </c>
      <c r="U13" s="215"/>
      <c r="V13" s="214">
        <v>2019</v>
      </c>
      <c r="W13" s="215"/>
      <c r="X13" s="214">
        <v>2020</v>
      </c>
      <c r="Y13" s="215"/>
      <c r="Z13" s="218" t="s">
        <v>19</v>
      </c>
      <c r="AA13" s="219"/>
    </row>
    <row r="14" spans="1:27" ht="42" customHeight="1">
      <c r="A14" s="102"/>
      <c r="B14" s="258"/>
      <c r="C14" s="261"/>
      <c r="D14" s="261"/>
      <c r="E14" s="261"/>
      <c r="F14" s="261"/>
      <c r="G14" s="234" t="s">
        <v>12</v>
      </c>
      <c r="H14" s="236" t="s">
        <v>13</v>
      </c>
      <c r="I14" s="234" t="s">
        <v>14</v>
      </c>
      <c r="J14" s="212" t="s">
        <v>353</v>
      </c>
      <c r="K14" s="212" t="s">
        <v>16</v>
      </c>
      <c r="L14" s="212" t="s">
        <v>351</v>
      </c>
      <c r="M14" s="212" t="s">
        <v>17</v>
      </c>
      <c r="N14" s="216"/>
      <c r="O14" s="217"/>
      <c r="P14" s="270"/>
      <c r="Q14" s="270"/>
      <c r="R14" s="216"/>
      <c r="S14" s="217"/>
      <c r="T14" s="216"/>
      <c r="U14" s="217"/>
      <c r="V14" s="216"/>
      <c r="W14" s="217"/>
      <c r="X14" s="216"/>
      <c r="Y14" s="217"/>
      <c r="Z14" s="220"/>
      <c r="AA14" s="221"/>
    </row>
    <row r="15" spans="1:27" ht="78" customHeight="1">
      <c r="A15" s="102"/>
      <c r="B15" s="259"/>
      <c r="C15" s="262"/>
      <c r="D15" s="262"/>
      <c r="E15" s="262"/>
      <c r="F15" s="262"/>
      <c r="G15" s="235"/>
      <c r="H15" s="237"/>
      <c r="I15" s="235"/>
      <c r="J15" s="213"/>
      <c r="K15" s="213"/>
      <c r="L15" s="213"/>
      <c r="M15" s="213"/>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2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2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2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2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2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2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2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2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2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2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2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2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2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2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2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2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2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2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2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2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2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2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2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2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2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2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2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2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2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2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2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3.1"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2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2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2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2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2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2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2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2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2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3.1" customHeight="1">
      <c r="B58" s="222" t="s">
        <v>309</v>
      </c>
      <c r="C58" s="223"/>
      <c r="D58" s="223"/>
      <c r="E58" s="223"/>
      <c r="F58" s="223"/>
      <c r="G58" s="223"/>
      <c r="H58" s="223"/>
      <c r="I58" s="223"/>
      <c r="J58" s="223"/>
      <c r="K58" s="223"/>
      <c r="L58" s="223"/>
      <c r="M58" s="22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28" t="s">
        <v>400</v>
      </c>
      <c r="C60" s="16"/>
      <c r="D60" s="238"/>
      <c r="E60" s="239"/>
      <c r="F60" s="239"/>
      <c r="G60" s="239"/>
      <c r="H60" s="239"/>
      <c r="I60" s="239"/>
      <c r="J60" s="239"/>
      <c r="K60" s="239"/>
      <c r="L60" s="239"/>
      <c r="M60" s="240"/>
      <c r="N60" s="57"/>
      <c r="O60" s="65"/>
      <c r="P60" s="57"/>
      <c r="Q60" s="57"/>
      <c r="R60" s="57"/>
      <c r="S60" s="57"/>
      <c r="T60" s="57"/>
      <c r="U60" s="57"/>
      <c r="V60" s="57"/>
      <c r="W60" s="57"/>
      <c r="X60" s="57"/>
      <c r="Y60" s="57"/>
      <c r="Z60" s="70"/>
      <c r="AA60" s="67"/>
    </row>
    <row r="61" spans="2:27">
      <c r="B61" s="229"/>
      <c r="C61" s="16"/>
      <c r="D61" s="241"/>
      <c r="E61" s="242"/>
      <c r="F61" s="242"/>
      <c r="G61" s="242"/>
      <c r="H61" s="242"/>
      <c r="I61" s="242"/>
      <c r="J61" s="242"/>
      <c r="K61" s="242"/>
      <c r="L61" s="242"/>
      <c r="M61" s="243"/>
      <c r="N61" s="57"/>
      <c r="O61" s="65"/>
      <c r="P61" s="57"/>
      <c r="Q61" s="57"/>
      <c r="R61" s="57"/>
      <c r="S61" s="57"/>
      <c r="T61" s="57"/>
      <c r="U61" s="57"/>
      <c r="V61" s="57"/>
      <c r="W61" s="57"/>
      <c r="X61" s="57"/>
      <c r="Y61" s="57"/>
      <c r="Z61" s="70"/>
      <c r="AA61" s="67"/>
    </row>
    <row r="62" spans="2:27">
      <c r="B62" s="229"/>
      <c r="C62" s="16"/>
      <c r="D62" s="241"/>
      <c r="E62" s="242"/>
      <c r="F62" s="242"/>
      <c r="G62" s="242"/>
      <c r="H62" s="242"/>
      <c r="I62" s="242"/>
      <c r="J62" s="242"/>
      <c r="K62" s="242"/>
      <c r="L62" s="242"/>
      <c r="M62" s="243"/>
      <c r="N62" s="57"/>
      <c r="O62" s="65"/>
      <c r="P62" s="57"/>
      <c r="Q62" s="57"/>
      <c r="R62" s="57"/>
      <c r="S62" s="57"/>
      <c r="T62" s="57"/>
      <c r="U62" s="57"/>
      <c r="V62" s="57"/>
      <c r="W62" s="57"/>
      <c r="X62" s="57"/>
      <c r="Y62" s="57"/>
      <c r="Z62" s="70"/>
      <c r="AA62" s="67"/>
    </row>
    <row r="63" spans="2:27">
      <c r="B63" s="229"/>
      <c r="C63" s="16"/>
      <c r="D63" s="241"/>
      <c r="E63" s="242"/>
      <c r="F63" s="242"/>
      <c r="G63" s="242"/>
      <c r="H63" s="242"/>
      <c r="I63" s="242"/>
      <c r="J63" s="242"/>
      <c r="K63" s="242"/>
      <c r="L63" s="242"/>
      <c r="M63" s="243"/>
      <c r="N63" s="57"/>
      <c r="O63" s="65"/>
      <c r="P63" s="57"/>
      <c r="Q63" s="57"/>
      <c r="R63" s="57"/>
      <c r="S63" s="57"/>
      <c r="T63" s="57"/>
      <c r="U63" s="57"/>
      <c r="V63" s="57"/>
      <c r="W63" s="57"/>
      <c r="X63" s="57"/>
      <c r="Y63" s="57"/>
      <c r="Z63" s="70"/>
      <c r="AA63" s="67"/>
    </row>
    <row r="64" spans="2:27">
      <c r="B64" s="229"/>
      <c r="C64" s="16"/>
      <c r="D64" s="241"/>
      <c r="E64" s="242"/>
      <c r="F64" s="242"/>
      <c r="G64" s="242"/>
      <c r="H64" s="242"/>
      <c r="I64" s="242"/>
      <c r="J64" s="242"/>
      <c r="K64" s="242"/>
      <c r="L64" s="242"/>
      <c r="M64" s="243"/>
      <c r="N64" s="57"/>
      <c r="O64" s="65"/>
      <c r="P64" s="57"/>
      <c r="Q64" s="57"/>
      <c r="R64" s="57"/>
      <c r="S64" s="57"/>
      <c r="T64" s="57"/>
      <c r="U64" s="57"/>
      <c r="V64" s="57"/>
      <c r="W64" s="57"/>
      <c r="X64" s="57"/>
      <c r="Y64" s="57"/>
      <c r="Z64" s="70"/>
      <c r="AA64" s="67"/>
    </row>
    <row r="65" spans="2:27">
      <c r="B65" s="229"/>
      <c r="C65" s="16"/>
      <c r="D65" s="241"/>
      <c r="E65" s="242"/>
      <c r="F65" s="242"/>
      <c r="G65" s="242"/>
      <c r="H65" s="242"/>
      <c r="I65" s="242"/>
      <c r="J65" s="242"/>
      <c r="K65" s="242"/>
      <c r="L65" s="242"/>
      <c r="M65" s="243"/>
      <c r="N65" s="57"/>
      <c r="O65" s="65"/>
      <c r="P65" s="57"/>
      <c r="Q65" s="57"/>
      <c r="R65" s="57"/>
      <c r="S65" s="57"/>
      <c r="T65" s="57"/>
      <c r="U65" s="57"/>
      <c r="V65" s="57"/>
      <c r="W65" s="57"/>
      <c r="X65" s="57"/>
      <c r="Y65" s="57"/>
      <c r="Z65" s="70"/>
      <c r="AA65" s="67"/>
    </row>
    <row r="66" spans="2:27">
      <c r="B66" s="229"/>
      <c r="C66" s="16"/>
      <c r="D66" s="241"/>
      <c r="E66" s="242"/>
      <c r="F66" s="242"/>
      <c r="G66" s="242"/>
      <c r="H66" s="242"/>
      <c r="I66" s="242"/>
      <c r="J66" s="242"/>
      <c r="K66" s="242"/>
      <c r="L66" s="242"/>
      <c r="M66" s="243"/>
      <c r="N66" s="57"/>
      <c r="O66" s="65"/>
      <c r="P66" s="57"/>
      <c r="Q66" s="57"/>
      <c r="R66" s="57"/>
      <c r="S66" s="57"/>
      <c r="T66" s="57"/>
      <c r="U66" s="57"/>
      <c r="V66" s="57"/>
      <c r="W66" s="57"/>
      <c r="X66" s="57"/>
      <c r="Y66" s="57"/>
      <c r="Z66" s="70"/>
      <c r="AA66" s="67"/>
    </row>
    <row r="67" spans="2:27">
      <c r="B67" s="229"/>
      <c r="C67" s="16"/>
      <c r="D67" s="241"/>
      <c r="E67" s="242"/>
      <c r="F67" s="242"/>
      <c r="G67" s="242"/>
      <c r="H67" s="242"/>
      <c r="I67" s="242"/>
      <c r="J67" s="242"/>
      <c r="K67" s="242"/>
      <c r="L67" s="242"/>
      <c r="M67" s="243"/>
      <c r="N67" s="57"/>
      <c r="O67" s="65"/>
      <c r="P67" s="57"/>
      <c r="Q67" s="57"/>
      <c r="R67" s="57"/>
      <c r="S67" s="57"/>
      <c r="T67" s="57"/>
      <c r="U67" s="57"/>
      <c r="V67" s="57"/>
      <c r="W67" s="57"/>
      <c r="X67" s="57"/>
      <c r="Y67" s="57"/>
      <c r="Z67" s="70"/>
      <c r="AA67" s="67"/>
    </row>
    <row r="68" spans="2:27">
      <c r="B68" s="229"/>
      <c r="C68" s="16"/>
      <c r="D68" s="241"/>
      <c r="E68" s="242"/>
      <c r="F68" s="242"/>
      <c r="G68" s="242"/>
      <c r="H68" s="242"/>
      <c r="I68" s="242"/>
      <c r="J68" s="242"/>
      <c r="K68" s="242"/>
      <c r="L68" s="242"/>
      <c r="M68" s="243"/>
      <c r="N68" s="57"/>
      <c r="O68" s="65"/>
      <c r="P68" s="57"/>
      <c r="Q68" s="57"/>
      <c r="R68" s="57"/>
      <c r="S68" s="57"/>
      <c r="T68" s="57"/>
      <c r="U68" s="57"/>
      <c r="V68" s="57"/>
      <c r="W68" s="57"/>
      <c r="X68" s="57"/>
      <c r="Y68" s="57"/>
      <c r="Z68" s="70"/>
      <c r="AA68" s="67"/>
    </row>
    <row r="69" spans="2:27">
      <c r="B69" s="229"/>
      <c r="C69" s="16"/>
      <c r="D69" s="241"/>
      <c r="E69" s="242"/>
      <c r="F69" s="242"/>
      <c r="G69" s="242"/>
      <c r="H69" s="242"/>
      <c r="I69" s="242"/>
      <c r="J69" s="242"/>
      <c r="K69" s="242"/>
      <c r="L69" s="242"/>
      <c r="M69" s="243"/>
      <c r="N69" s="57"/>
      <c r="O69" s="65"/>
      <c r="P69" s="57"/>
      <c r="Q69" s="57"/>
      <c r="R69" s="57"/>
      <c r="S69" s="57"/>
      <c r="T69" s="57"/>
      <c r="U69" s="57"/>
      <c r="V69" s="57"/>
      <c r="W69" s="57"/>
      <c r="X69" s="57"/>
      <c r="Y69" s="57"/>
      <c r="Z69" s="70"/>
      <c r="AA69" s="67"/>
    </row>
    <row r="70" spans="2:27">
      <c r="B70" s="229"/>
      <c r="C70" s="16"/>
      <c r="D70" s="241"/>
      <c r="E70" s="242"/>
      <c r="F70" s="242"/>
      <c r="G70" s="242"/>
      <c r="H70" s="242"/>
      <c r="I70" s="242"/>
      <c r="J70" s="242"/>
      <c r="K70" s="242"/>
      <c r="L70" s="242"/>
      <c r="M70" s="243"/>
      <c r="N70" s="57"/>
      <c r="O70" s="65"/>
      <c r="P70" s="57"/>
      <c r="Q70" s="57"/>
      <c r="R70" s="57"/>
      <c r="S70" s="57"/>
      <c r="T70" s="57"/>
      <c r="U70" s="57"/>
      <c r="V70" s="57"/>
      <c r="W70" s="57"/>
      <c r="X70" s="57"/>
      <c r="Y70" s="57"/>
      <c r="Z70" s="70"/>
      <c r="AA70" s="67"/>
    </row>
    <row r="71" spans="2:27">
      <c r="B71" s="229"/>
      <c r="C71" s="16"/>
      <c r="D71" s="241"/>
      <c r="E71" s="242"/>
      <c r="F71" s="242"/>
      <c r="G71" s="242"/>
      <c r="H71" s="242"/>
      <c r="I71" s="242"/>
      <c r="J71" s="242"/>
      <c r="K71" s="242"/>
      <c r="L71" s="242"/>
      <c r="M71" s="243"/>
      <c r="N71" s="57"/>
      <c r="O71" s="65"/>
      <c r="P71" s="57"/>
      <c r="Q71" s="57"/>
      <c r="R71" s="57"/>
      <c r="S71" s="57"/>
      <c r="T71" s="57"/>
      <c r="U71" s="57"/>
      <c r="V71" s="57"/>
      <c r="W71" s="57"/>
      <c r="X71" s="57"/>
      <c r="Y71" s="57"/>
      <c r="Z71" s="70"/>
      <c r="AA71" s="67"/>
    </row>
    <row r="72" spans="2:27">
      <c r="B72" s="229"/>
      <c r="C72" s="16"/>
      <c r="D72" s="241"/>
      <c r="E72" s="242"/>
      <c r="F72" s="242"/>
      <c r="G72" s="242"/>
      <c r="H72" s="242"/>
      <c r="I72" s="242"/>
      <c r="J72" s="242"/>
      <c r="K72" s="242"/>
      <c r="L72" s="242"/>
      <c r="M72" s="243"/>
      <c r="N72" s="57"/>
      <c r="O72" s="65"/>
      <c r="P72" s="57"/>
      <c r="Q72" s="57"/>
      <c r="R72" s="57"/>
      <c r="S72" s="57"/>
      <c r="T72" s="57"/>
      <c r="U72" s="57"/>
      <c r="V72" s="57"/>
      <c r="W72" s="57"/>
      <c r="X72" s="57"/>
      <c r="Y72" s="57"/>
      <c r="Z72" s="70"/>
      <c r="AA72" s="67"/>
    </row>
    <row r="73" spans="2:27">
      <c r="B73" s="229"/>
      <c r="C73" s="16"/>
      <c r="D73" s="241"/>
      <c r="E73" s="242"/>
      <c r="F73" s="242"/>
      <c r="G73" s="242"/>
      <c r="H73" s="242"/>
      <c r="I73" s="242"/>
      <c r="J73" s="242"/>
      <c r="K73" s="242"/>
      <c r="L73" s="242"/>
      <c r="M73" s="243"/>
      <c r="N73" s="57"/>
      <c r="O73" s="65"/>
      <c r="P73" s="57"/>
      <c r="Q73" s="57"/>
      <c r="R73" s="57"/>
      <c r="S73" s="57"/>
      <c r="T73" s="57"/>
      <c r="U73" s="57"/>
      <c r="V73" s="57"/>
      <c r="W73" s="57"/>
      <c r="X73" s="57"/>
      <c r="Y73" s="57"/>
      <c r="Z73" s="70"/>
      <c r="AA73" s="67"/>
    </row>
    <row r="74" spans="2:27">
      <c r="B74" s="229"/>
      <c r="C74" s="16"/>
      <c r="D74" s="241"/>
      <c r="E74" s="242"/>
      <c r="F74" s="242"/>
      <c r="G74" s="242"/>
      <c r="H74" s="242"/>
      <c r="I74" s="242"/>
      <c r="J74" s="242"/>
      <c r="K74" s="242"/>
      <c r="L74" s="242"/>
      <c r="M74" s="243"/>
      <c r="N74" s="57"/>
      <c r="O74" s="65"/>
      <c r="P74" s="57"/>
      <c r="Q74" s="57"/>
      <c r="R74" s="57"/>
      <c r="S74" s="57"/>
      <c r="T74" s="57"/>
      <c r="U74" s="57"/>
      <c r="V74" s="57"/>
      <c r="W74" s="57"/>
      <c r="X74" s="57"/>
      <c r="Y74" s="57"/>
      <c r="Z74" s="70"/>
      <c r="AA74" s="67"/>
    </row>
    <row r="75" spans="2:27">
      <c r="B75" s="230"/>
      <c r="C75" s="16"/>
      <c r="D75" s="244"/>
      <c r="E75" s="245"/>
      <c r="F75" s="245"/>
      <c r="G75" s="245"/>
      <c r="H75" s="245"/>
      <c r="I75" s="245"/>
      <c r="J75" s="245"/>
      <c r="K75" s="245"/>
      <c r="L75" s="245"/>
      <c r="M75" s="246"/>
      <c r="N75" s="57"/>
      <c r="O75" s="65"/>
      <c r="P75" s="57"/>
      <c r="Q75" s="57"/>
      <c r="R75" s="57"/>
      <c r="S75" s="57"/>
      <c r="T75" s="57"/>
      <c r="U75" s="57"/>
      <c r="V75" s="57"/>
      <c r="W75" s="57"/>
      <c r="X75" s="57"/>
      <c r="Y75" s="57"/>
      <c r="Z75" s="70"/>
      <c r="AA75" s="67"/>
    </row>
    <row r="76" spans="2:27" ht="23.1" customHeight="1">
      <c r="B76" s="231" t="s">
        <v>401</v>
      </c>
      <c r="C76" s="232"/>
      <c r="D76" s="232"/>
      <c r="E76" s="232"/>
      <c r="F76" s="232"/>
      <c r="G76" s="232"/>
      <c r="H76" s="232"/>
      <c r="I76" s="232"/>
      <c r="J76" s="232"/>
      <c r="K76" s="232"/>
      <c r="L76" s="232"/>
      <c r="M76" s="233"/>
      <c r="N76" s="61">
        <f>SUM(N60:N75)</f>
        <v>0</v>
      </c>
      <c r="O76" s="66">
        <f>SUM(O60:O75)</f>
        <v>0</v>
      </c>
      <c r="P76" s="57"/>
      <c r="Q76" s="57"/>
      <c r="R76" s="57"/>
      <c r="S76" s="57"/>
      <c r="T76" s="57"/>
      <c r="U76" s="57"/>
      <c r="V76" s="57"/>
      <c r="W76" s="57"/>
      <c r="X76" s="57"/>
      <c r="Y76" s="57"/>
      <c r="Z76" s="21">
        <f>SUM(Z60:Z75)</f>
        <v>0</v>
      </c>
      <c r="AA76" s="66">
        <f>SUM(AA60:AA75)</f>
        <v>0</v>
      </c>
    </row>
    <row r="77" spans="2:27" ht="23.1"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3.1" customHeight="1">
      <c r="B78" s="231" t="s">
        <v>336</v>
      </c>
      <c r="C78" s="232"/>
      <c r="D78" s="232"/>
      <c r="E78" s="232"/>
      <c r="F78" s="232"/>
      <c r="G78" s="232"/>
      <c r="H78" s="232"/>
      <c r="I78" s="232"/>
      <c r="J78" s="232"/>
      <c r="K78" s="232"/>
      <c r="L78" s="232"/>
      <c r="M78" s="23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09" t="s">
        <v>310</v>
      </c>
      <c r="C80" s="210"/>
      <c r="D80" s="210"/>
      <c r="E80" s="210"/>
      <c r="F80" s="210"/>
      <c r="G80" s="210"/>
      <c r="H80" s="210"/>
      <c r="I80" s="210"/>
      <c r="J80" s="210"/>
      <c r="K80" s="210"/>
      <c r="L80" s="210"/>
      <c r="M80" s="211"/>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09" t="s">
        <v>354</v>
      </c>
      <c r="C82" s="210"/>
      <c r="D82" s="210"/>
      <c r="E82" s="210"/>
      <c r="F82" s="210"/>
      <c r="G82" s="210"/>
      <c r="H82" s="210"/>
      <c r="I82" s="210"/>
      <c r="J82" s="210"/>
      <c r="K82" s="210"/>
      <c r="L82" s="210"/>
      <c r="M82" s="211"/>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kaitlin</cp:lastModifiedBy>
  <cp:lastPrinted>2015-01-18T19:46:55Z</cp:lastPrinted>
  <dcterms:created xsi:type="dcterms:W3CDTF">2014-07-07T16:14:19Z</dcterms:created>
  <dcterms:modified xsi:type="dcterms:W3CDTF">2016-11-01T12:47:42Z</dcterms:modified>
</cp:coreProperties>
</file>