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5775"/>
  </bookViews>
  <sheets>
    <sheet name="GA Analysis" sheetId="1" r:id="rId1"/>
  </sheets>
  <definedNames>
    <definedName name="_xlnm.Print_Area" localSheetId="0">'GA Analysis'!$A$1:$J$113</definedName>
  </definedNames>
  <calcPr calcId="145621" iterate="1"/>
</workbook>
</file>

<file path=xl/calcChain.xml><?xml version="1.0" encoding="utf-8"?>
<calcChain xmlns="http://schemas.openxmlformats.org/spreadsheetml/2006/main">
  <c r="I99" i="1" l="1"/>
  <c r="H99" i="1"/>
  <c r="G99" i="1"/>
  <c r="I98" i="1"/>
  <c r="H98" i="1"/>
  <c r="G98" i="1"/>
  <c r="I97" i="1"/>
  <c r="H97" i="1"/>
  <c r="G97" i="1"/>
  <c r="I96" i="1"/>
  <c r="J96" i="1" s="1"/>
  <c r="H96" i="1"/>
  <c r="G96" i="1"/>
  <c r="I95" i="1"/>
  <c r="H95" i="1"/>
  <c r="G95" i="1"/>
  <c r="I94" i="1"/>
  <c r="J94" i="1" s="1"/>
  <c r="H94" i="1"/>
  <c r="G94" i="1"/>
  <c r="I93" i="1"/>
  <c r="J93" i="1" s="1"/>
  <c r="H93" i="1"/>
  <c r="G93" i="1"/>
  <c r="I92" i="1"/>
  <c r="J92" i="1" s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J86" i="1" s="1"/>
  <c r="H86" i="1"/>
  <c r="G86" i="1"/>
  <c r="I85" i="1"/>
  <c r="H85" i="1"/>
  <c r="G85" i="1"/>
  <c r="I84" i="1"/>
  <c r="J84" i="1" s="1"/>
  <c r="H84" i="1"/>
  <c r="G84" i="1"/>
  <c r="I83" i="1"/>
  <c r="H83" i="1"/>
  <c r="G83" i="1"/>
  <c r="I82" i="1"/>
  <c r="H82" i="1"/>
  <c r="G82" i="1"/>
  <c r="I81" i="1"/>
  <c r="H81" i="1"/>
  <c r="G81" i="1"/>
  <c r="I80" i="1"/>
  <c r="J80" i="1" s="1"/>
  <c r="H80" i="1"/>
  <c r="G80" i="1"/>
  <c r="I79" i="1"/>
  <c r="J79" i="1" s="1"/>
  <c r="H79" i="1"/>
  <c r="G79" i="1"/>
  <c r="I78" i="1"/>
  <c r="J78" i="1" s="1"/>
  <c r="H78" i="1"/>
  <c r="G78" i="1"/>
  <c r="I77" i="1"/>
  <c r="J77" i="1" s="1"/>
  <c r="H77" i="1"/>
  <c r="G77" i="1"/>
  <c r="I74" i="1"/>
  <c r="J74" i="1" s="1"/>
  <c r="H74" i="1"/>
  <c r="G74" i="1"/>
  <c r="I73" i="1"/>
  <c r="J73" i="1" s="1"/>
  <c r="H73" i="1"/>
  <c r="G73" i="1"/>
  <c r="I72" i="1"/>
  <c r="J72" i="1" s="1"/>
  <c r="H72" i="1"/>
  <c r="G72" i="1"/>
  <c r="I71" i="1"/>
  <c r="J71" i="1" s="1"/>
  <c r="H71" i="1"/>
  <c r="G71" i="1"/>
  <c r="I70" i="1"/>
  <c r="J70" i="1" s="1"/>
  <c r="H70" i="1"/>
  <c r="G70" i="1"/>
  <c r="I69" i="1"/>
  <c r="J69" i="1" s="1"/>
  <c r="H69" i="1"/>
  <c r="G69" i="1"/>
  <c r="I68" i="1"/>
  <c r="J68" i="1" s="1"/>
  <c r="H68" i="1"/>
  <c r="G68" i="1"/>
  <c r="I67" i="1"/>
  <c r="J67" i="1" s="1"/>
  <c r="H67" i="1"/>
  <c r="G67" i="1"/>
  <c r="I66" i="1"/>
  <c r="J66" i="1" s="1"/>
  <c r="H66" i="1"/>
  <c r="G66" i="1"/>
  <c r="I65" i="1"/>
  <c r="J65" i="1" s="1"/>
  <c r="H65" i="1"/>
  <c r="G65" i="1"/>
  <c r="I64" i="1"/>
  <c r="J64" i="1" s="1"/>
  <c r="H64" i="1"/>
  <c r="G64" i="1"/>
  <c r="J63" i="1"/>
  <c r="I63" i="1"/>
  <c r="H63" i="1"/>
  <c r="G63" i="1"/>
  <c r="I38" i="1"/>
  <c r="J38" i="1" s="1"/>
  <c r="H38" i="1"/>
  <c r="I37" i="1"/>
  <c r="J37" i="1" s="1"/>
  <c r="H37" i="1"/>
  <c r="I36" i="1"/>
  <c r="J36" i="1" s="1"/>
  <c r="H36" i="1"/>
  <c r="I35" i="1"/>
  <c r="J35" i="1" s="1"/>
  <c r="H35" i="1"/>
  <c r="I34" i="1"/>
  <c r="J34" i="1" s="1"/>
  <c r="H34" i="1"/>
  <c r="J33" i="1"/>
  <c r="I33" i="1"/>
  <c r="H33" i="1"/>
  <c r="I32" i="1"/>
  <c r="J32" i="1" s="1"/>
  <c r="H32" i="1"/>
  <c r="J31" i="1"/>
  <c r="I31" i="1"/>
  <c r="H31" i="1"/>
  <c r="I30" i="1"/>
  <c r="J30" i="1" s="1"/>
  <c r="H30" i="1"/>
  <c r="I29" i="1"/>
  <c r="J29" i="1" s="1"/>
  <c r="H29" i="1"/>
  <c r="I28" i="1"/>
  <c r="J28" i="1" s="1"/>
  <c r="H28" i="1"/>
  <c r="I27" i="1"/>
  <c r="J27" i="1" s="1"/>
  <c r="H27" i="1"/>
  <c r="I26" i="1"/>
  <c r="J26" i="1" s="1"/>
  <c r="H26" i="1"/>
  <c r="J25" i="1"/>
  <c r="I25" i="1"/>
  <c r="H25" i="1"/>
  <c r="I24" i="1"/>
  <c r="J24" i="1" s="1"/>
  <c r="H24" i="1"/>
  <c r="J23" i="1"/>
  <c r="I23" i="1"/>
  <c r="H23" i="1"/>
  <c r="I22" i="1"/>
  <c r="J22" i="1" s="1"/>
  <c r="H22" i="1"/>
  <c r="I21" i="1"/>
  <c r="J21" i="1" s="1"/>
  <c r="H21" i="1"/>
  <c r="I20" i="1"/>
  <c r="J20" i="1" s="1"/>
  <c r="H20" i="1"/>
  <c r="I19" i="1"/>
  <c r="H19" i="1"/>
  <c r="J19" i="1" s="1"/>
  <c r="I18" i="1"/>
  <c r="J18" i="1" s="1"/>
  <c r="H18" i="1"/>
  <c r="J17" i="1"/>
  <c r="I17" i="1"/>
  <c r="H17" i="1"/>
  <c r="I16" i="1"/>
  <c r="J16" i="1" s="1"/>
  <c r="H16" i="1"/>
  <c r="J15" i="1"/>
  <c r="I15" i="1"/>
  <c r="H15" i="1"/>
  <c r="I14" i="1"/>
  <c r="J14" i="1" s="1"/>
  <c r="H14" i="1"/>
  <c r="I13" i="1"/>
  <c r="J13" i="1" s="1"/>
  <c r="H13" i="1"/>
  <c r="G38" i="1"/>
  <c r="G37" i="1"/>
  <c r="G36" i="1"/>
  <c r="G35" i="1"/>
  <c r="G34" i="1"/>
  <c r="G33" i="1"/>
  <c r="G32" i="1"/>
  <c r="G31" i="1"/>
  <c r="G30" i="1"/>
  <c r="G29" i="1"/>
  <c r="G28" i="1"/>
  <c r="G27" i="1"/>
  <c r="G24" i="1"/>
  <c r="G23" i="1"/>
  <c r="G22" i="1"/>
  <c r="G21" i="1"/>
  <c r="G20" i="1"/>
  <c r="G19" i="1"/>
  <c r="G18" i="1"/>
  <c r="G17" i="1"/>
  <c r="G16" i="1"/>
  <c r="G15" i="1"/>
  <c r="G14" i="1"/>
  <c r="G13" i="1"/>
  <c r="J111" i="1"/>
  <c r="H57" i="1"/>
  <c r="F56" i="1"/>
  <c r="H56" i="1" s="1"/>
  <c r="H55" i="1"/>
  <c r="F4" i="1"/>
  <c r="J99" i="1" l="1"/>
  <c r="J98" i="1"/>
  <c r="J97" i="1"/>
  <c r="J95" i="1"/>
  <c r="J91" i="1"/>
  <c r="J90" i="1"/>
  <c r="J89" i="1"/>
  <c r="J88" i="1"/>
  <c r="J87" i="1"/>
  <c r="J85" i="1"/>
  <c r="J83" i="1"/>
  <c r="J82" i="1"/>
  <c r="J81" i="1"/>
  <c r="J47" i="1"/>
  <c r="F58" i="1"/>
  <c r="H58" i="1" s="1"/>
  <c r="H7" i="1"/>
  <c r="H5" i="1"/>
  <c r="F6" i="1"/>
  <c r="J105" i="1" l="1"/>
  <c r="H6" i="1"/>
  <c r="F8" i="1"/>
  <c r="H8" i="1" s="1"/>
  <c r="J107" i="1" l="1"/>
  <c r="J108" i="1" s="1"/>
  <c r="J110" i="1" l="1"/>
  <c r="J49" i="1"/>
  <c r="J112" i="1" l="1"/>
  <c r="J113" i="1" s="1"/>
  <c r="J50" i="1"/>
</calcChain>
</file>

<file path=xl/sharedStrings.xml><?xml version="1.0" encoding="utf-8"?>
<sst xmlns="http://schemas.openxmlformats.org/spreadsheetml/2006/main" count="164" uniqueCount="89">
  <si>
    <t>2014 and 2015 Global Adjustment Analysis Example</t>
  </si>
  <si>
    <t>Allocation Method for Class B RSVA-Global Adjustment 2014</t>
  </si>
  <si>
    <t xml:space="preserve">Input cells </t>
  </si>
  <si>
    <t>IRM Total Metered Before Losses</t>
  </si>
  <si>
    <t>kWh</t>
  </si>
  <si>
    <t>IRM RPP Before Losses</t>
  </si>
  <si>
    <t>IRM Non RPP Before Losses</t>
  </si>
  <si>
    <t>IRM Class A Before Losses</t>
  </si>
  <si>
    <t>IRM Net Class B Before Losses</t>
  </si>
  <si>
    <t>Class B (Non RPP and Non Class A) RSVA GA Analysis - Allocation Method</t>
  </si>
  <si>
    <t>Class B Non-RPP Spot - Billed on 1st Estimate</t>
  </si>
  <si>
    <t>Class B Non-RPP Spot - Billed on Actual</t>
  </si>
  <si>
    <t>First Estimate GA</t>
  </si>
  <si>
    <t>2nd Estimate GA</t>
  </si>
  <si>
    <t>Actual  GA</t>
  </si>
  <si>
    <t>Retail - Final</t>
  </si>
  <si>
    <t>Class B Non-RPP</t>
  </si>
  <si>
    <t>Est. Variance</t>
  </si>
  <si>
    <t>Consumption Month</t>
  </si>
  <si>
    <t>kWh *</t>
  </si>
  <si>
    <t>$/kWh</t>
  </si>
  <si>
    <t>@ Retail GA</t>
  </si>
  <si>
    <t>@ Actual GA</t>
  </si>
  <si>
    <t>Retail less Final</t>
  </si>
  <si>
    <t>Total</t>
  </si>
  <si>
    <t>Jan 2014</t>
  </si>
  <si>
    <t>Feb 2014</t>
  </si>
  <si>
    <t>Mar 2014</t>
  </si>
  <si>
    <t>Apr 2014</t>
  </si>
  <si>
    <t>May 2014</t>
  </si>
  <si>
    <t>Oct 2014</t>
  </si>
  <si>
    <t>Jun 2014</t>
  </si>
  <si>
    <t>Jul 2014</t>
  </si>
  <si>
    <t>Aug 2014</t>
  </si>
  <si>
    <t>Sep 2014</t>
  </si>
  <si>
    <t>June 2014</t>
  </si>
  <si>
    <t>Nov 2014</t>
  </si>
  <si>
    <t>Dec 2014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</si>
  <si>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</si>
  <si>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</si>
  <si>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</si>
  <si>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</si>
  <si>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</si>
  <si>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</si>
  <si>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</si>
  <si>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</si>
  <si>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</si>
  <si>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</si>
  <si>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</si>
  <si>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</si>
  <si>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Reverse 2013 Unbilled Revenue</t>
  </si>
  <si>
    <t>2014 Unbilled Revenue</t>
  </si>
  <si>
    <t>Jan 2015</t>
  </si>
  <si>
    <t>Reconciled</t>
  </si>
  <si>
    <t>GL Balance</t>
  </si>
  <si>
    <t>Total Claim</t>
  </si>
  <si>
    <t>Difference (immaterial)</t>
  </si>
  <si>
    <t>Unreconciled</t>
  </si>
  <si>
    <t>% unreconciled</t>
  </si>
  <si>
    <t xml:space="preserve">Materiality threshold from NPEI's 2015 COS Rate Application </t>
  </si>
  <si>
    <t>Allocation Method for Class B RSVA-Global Adjustment 2015</t>
  </si>
  <si>
    <t>Feb 2015</t>
  </si>
  <si>
    <t>Mar 2015</t>
  </si>
  <si>
    <t>Apr 2015</t>
  </si>
  <si>
    <t>May 2015</t>
  </si>
  <si>
    <t>Jun 2015</t>
  </si>
  <si>
    <t>Aug 2015</t>
  </si>
  <si>
    <t>Sep 2015</t>
  </si>
  <si>
    <t>Oct 2015</t>
  </si>
  <si>
    <t>Nov 2015</t>
  </si>
  <si>
    <t>Dec 2015</t>
  </si>
  <si>
    <t>Jul 2015</t>
  </si>
  <si>
    <t>Reverse 2014 Unbilled Revenue</t>
  </si>
  <si>
    <t>2015 Unbilled Revenue</t>
  </si>
  <si>
    <t>Total 2014 and 2015</t>
  </si>
  <si>
    <t>* - Quantities must be adjusted for unbilled revenue quantities on a monthly basis.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</si>
  <si>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</si>
  <si>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</si>
  <si>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</si>
  <si>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</si>
  <si>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</si>
  <si>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</si>
  <si>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</si>
  <si>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</si>
  <si>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</si>
  <si>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1st Estimate ($/MWh)</t>
  </si>
  <si>
    <t>2nd Estimate ($/MWh)</t>
  </si>
  <si>
    <t>Actual Rate ($/MWh)</t>
  </si>
  <si>
    <t>Out of Period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</si>
</sst>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  <numFmt numFmtId="166" formatCode="0.0%"/>
    <numFmt numFmtId="167" formatCode="_-* #,##0.00_-;\-* #,##0.00_-;_-* &quot;-&quot;??_-;_-@_-"/>
    <numFmt numFmtId="168" formatCode="&quot;$&quot;#,##0.00000_);[Red]\(&quot;$&quot;#,##0.000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24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rgb="FF3C3E42"/>
      <name val="Segoe UI"/>
      <family val="2"/>
    </font>
    <font>
      <sz val="11"/>
      <color rgb="FF3C3E42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3" applyAlignment="1">
      <alignment vertical="center"/>
    </xf>
    <xf numFmtId="0" fontId="2" fillId="0" borderId="0" xfId="3" applyFill="1" applyAlignment="1">
      <alignment vertical="center"/>
    </xf>
    <xf numFmtId="0" fontId="4" fillId="0" borderId="0" xfId="0" applyFont="1"/>
    <xf numFmtId="164" fontId="4" fillId="0" borderId="0" xfId="1" applyNumberFormat="1" applyFont="1"/>
    <xf numFmtId="0" fontId="4" fillId="0" borderId="0" xfId="0" applyFont="1" applyFill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164" fontId="5" fillId="0" borderId="2" xfId="1" applyNumberFormat="1" applyFont="1" applyBorder="1" applyAlignment="1">
      <alignment horizontal="centerContinuous"/>
    </xf>
    <xf numFmtId="164" fontId="4" fillId="0" borderId="2" xfId="1" applyNumberFormat="1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164" fontId="5" fillId="0" borderId="4" xfId="1" applyNumberFormat="1" applyFont="1" applyBorder="1" applyAlignment="1">
      <alignment horizontal="centerContinuous"/>
    </xf>
    <xf numFmtId="164" fontId="4" fillId="0" borderId="4" xfId="1" applyNumberFormat="1" applyFont="1" applyBorder="1" applyAlignment="1">
      <alignment horizontal="centerContinuous" vertical="center"/>
    </xf>
    <xf numFmtId="165" fontId="4" fillId="2" borderId="3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9" fontId="4" fillId="0" borderId="4" xfId="4" applyFont="1" applyBorder="1" applyAlignment="1">
      <alignment horizontal="right" vertical="center"/>
    </xf>
    <xf numFmtId="166" fontId="4" fillId="0" borderId="4" xfId="4" applyNumberFormat="1" applyFont="1" applyBorder="1" applyAlignment="1">
      <alignment horizontal="right" vertical="center"/>
    </xf>
    <xf numFmtId="165" fontId="4" fillId="0" borderId="3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Continuous" vertical="center"/>
    </xf>
    <xf numFmtId="164" fontId="5" fillId="0" borderId="5" xfId="1" applyNumberFormat="1" applyFont="1" applyBorder="1" applyAlignment="1">
      <alignment horizontal="centerContinuous" vertical="center"/>
    </xf>
    <xf numFmtId="164" fontId="4" fillId="0" borderId="5" xfId="1" applyNumberFormat="1" applyFont="1" applyBorder="1" applyAlignment="1">
      <alignment horizontal="centerContinuous" vertical="center"/>
    </xf>
    <xf numFmtId="165" fontId="4" fillId="2" borderId="6" xfId="1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6" fontId="4" fillId="0" borderId="5" xfId="4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164" fontId="5" fillId="0" borderId="8" xfId="1" applyNumberFormat="1" applyFont="1" applyBorder="1" applyAlignment="1">
      <alignment horizontal="centerContinuous" vertical="center"/>
    </xf>
    <xf numFmtId="164" fontId="4" fillId="0" borderId="9" xfId="1" applyNumberFormat="1" applyFont="1" applyBorder="1" applyAlignment="1">
      <alignment horizontal="centerContinuous" vertical="center"/>
    </xf>
    <xf numFmtId="165" fontId="4" fillId="0" borderId="9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66" fontId="4" fillId="0" borderId="10" xfId="4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165" fontId="4" fillId="0" borderId="0" xfId="3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Fill="1" applyAlignment="1">
      <alignment vertical="center"/>
    </xf>
    <xf numFmtId="0" fontId="4" fillId="0" borderId="1" xfId="3" applyFont="1" applyBorder="1" applyAlignment="1">
      <alignment horizontal="centerContinuous" vertical="center"/>
    </xf>
    <xf numFmtId="0" fontId="4" fillId="0" borderId="2" xfId="3" applyFont="1" applyBorder="1" applyAlignment="1">
      <alignment horizontal="centerContinuous" vertical="center"/>
    </xf>
    <xf numFmtId="164" fontId="4" fillId="0" borderId="2" xfId="1" applyNumberFormat="1" applyFont="1" applyBorder="1" applyAlignment="1">
      <alignment horizontal="centerContinuous" vertical="center"/>
    </xf>
    <xf numFmtId="0" fontId="4" fillId="0" borderId="3" xfId="3" applyFont="1" applyBorder="1" applyAlignment="1">
      <alignment horizontal="centerContinuous" vertical="center"/>
    </xf>
    <xf numFmtId="0" fontId="2" fillId="0" borderId="4" xfId="3" applyBorder="1" applyAlignment="1">
      <alignment vertical="center"/>
    </xf>
    <xf numFmtId="0" fontId="6" fillId="0" borderId="4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wrapText="1"/>
    </xf>
    <xf numFmtId="164" fontId="4" fillId="0" borderId="5" xfId="1" applyNumberFormat="1" applyFont="1" applyBorder="1" applyAlignment="1">
      <alignment horizontal="center" wrapText="1"/>
    </xf>
    <xf numFmtId="164" fontId="4" fillId="0" borderId="5" xfId="1" applyNumberFormat="1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" fillId="0" borderId="12" xfId="3" applyBorder="1" applyAlignment="1">
      <alignment vertical="center"/>
    </xf>
    <xf numFmtId="0" fontId="4" fillId="0" borderId="13" xfId="3" applyFont="1" applyBorder="1" applyAlignment="1">
      <alignment horizontal="center" vertical="top"/>
    </xf>
    <xf numFmtId="164" fontId="4" fillId="0" borderId="13" xfId="1" applyNumberFormat="1" applyFont="1" applyBorder="1" applyAlignment="1">
      <alignment horizontal="center" vertical="top"/>
    </xf>
    <xf numFmtId="0" fontId="4" fillId="0" borderId="13" xfId="3" quotePrefix="1" applyFont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165" fontId="7" fillId="2" borderId="14" xfId="5" applyNumberFormat="1" applyFont="1" applyFill="1" applyBorder="1" applyAlignment="1">
      <alignment vertical="center"/>
    </xf>
    <xf numFmtId="164" fontId="4" fillId="3" borderId="11" xfId="1" applyNumberFormat="1" applyFont="1" applyFill="1" applyBorder="1" applyAlignment="1">
      <alignment vertical="center"/>
    </xf>
    <xf numFmtId="168" fontId="4" fillId="3" borderId="11" xfId="3" applyNumberFormat="1" applyFont="1" applyFill="1" applyBorder="1" applyAlignment="1">
      <alignment vertical="center"/>
    </xf>
    <xf numFmtId="6" fontId="7" fillId="0" borderId="11" xfId="5" applyNumberFormat="1" applyFont="1" applyBorder="1" applyAlignment="1">
      <alignment vertical="center"/>
    </xf>
    <xf numFmtId="0" fontId="2" fillId="0" borderId="0" xfId="3" applyBorder="1" applyAlignment="1">
      <alignment vertical="center"/>
    </xf>
    <xf numFmtId="0" fontId="2" fillId="0" borderId="12" xfId="3" quotePrefix="1" applyBorder="1" applyAlignment="1">
      <alignment vertical="center"/>
    </xf>
    <xf numFmtId="165" fontId="7" fillId="2" borderId="15" xfId="5" applyNumberFormat="1" applyFont="1" applyFill="1" applyBorder="1" applyAlignment="1">
      <alignment vertical="center"/>
    </xf>
    <xf numFmtId="164" fontId="4" fillId="3" borderId="13" xfId="1" applyNumberFormat="1" applyFont="1" applyFill="1" applyBorder="1" applyAlignment="1">
      <alignment vertical="center"/>
    </xf>
    <xf numFmtId="168" fontId="4" fillId="3" borderId="13" xfId="3" applyNumberFormat="1" applyFont="1" applyFill="1" applyBorder="1" applyAlignment="1">
      <alignment vertical="center"/>
    </xf>
    <xf numFmtId="6" fontId="7" fillId="0" borderId="13" xfId="5" applyNumberFormat="1" applyFont="1" applyBorder="1" applyAlignment="1">
      <alignment vertical="center"/>
    </xf>
    <xf numFmtId="0" fontId="2" fillId="0" borderId="8" xfId="3" quotePrefix="1" applyBorder="1" applyAlignment="1">
      <alignment vertical="center"/>
    </xf>
    <xf numFmtId="165" fontId="7" fillId="2" borderId="16" xfId="5" applyNumberFormat="1" applyFont="1" applyFill="1" applyBorder="1" applyAlignment="1">
      <alignment vertical="center"/>
    </xf>
    <xf numFmtId="164" fontId="4" fillId="3" borderId="17" xfId="1" applyNumberFormat="1" applyFont="1" applyFill="1" applyBorder="1" applyAlignment="1">
      <alignment vertical="center"/>
    </xf>
    <xf numFmtId="168" fontId="4" fillId="3" borderId="17" xfId="3" applyNumberFormat="1" applyFont="1" applyFill="1" applyBorder="1" applyAlignment="1">
      <alignment vertical="center"/>
    </xf>
    <xf numFmtId="6" fontId="7" fillId="0" borderId="17" xfId="5" applyNumberFormat="1" applyFont="1" applyBorder="1" applyAlignment="1">
      <alignment vertical="center"/>
    </xf>
    <xf numFmtId="6" fontId="7" fillId="0" borderId="0" xfId="5" applyNumberFormat="1" applyFont="1" applyFill="1" applyBorder="1" applyAlignment="1">
      <alignment vertical="center"/>
    </xf>
    <xf numFmtId="0" fontId="2" fillId="0" borderId="0" xfId="3" quotePrefix="1" applyBorder="1" applyAlignment="1">
      <alignment vertical="center"/>
    </xf>
    <xf numFmtId="165" fontId="7" fillId="2" borderId="0" xfId="5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8" fontId="4" fillId="3" borderId="0" xfId="3" applyNumberFormat="1" applyFont="1" applyFill="1" applyBorder="1" applyAlignment="1">
      <alignment vertical="center"/>
    </xf>
    <xf numFmtId="6" fontId="7" fillId="0" borderId="0" xfId="5" applyNumberFormat="1" applyFont="1" applyBorder="1" applyAlignment="1">
      <alignment vertical="center"/>
    </xf>
    <xf numFmtId="165" fontId="4" fillId="0" borderId="0" xfId="3" applyNumberFormat="1" applyFont="1" applyBorder="1" applyAlignment="1">
      <alignment vertical="center"/>
    </xf>
    <xf numFmtId="6" fontId="8" fillId="0" borderId="0" xfId="5" applyNumberFormat="1" applyFont="1" applyBorder="1" applyAlignment="1">
      <alignment vertical="center"/>
    </xf>
    <xf numFmtId="6" fontId="8" fillId="0" borderId="0" xfId="5" applyNumberFormat="1" applyFont="1" applyFill="1" applyBorder="1" applyAlignment="1">
      <alignment vertical="center"/>
    </xf>
    <xf numFmtId="10" fontId="8" fillId="0" borderId="0" xfId="2" applyNumberFormat="1" applyFont="1" applyBorder="1" applyAlignment="1">
      <alignment vertical="center"/>
    </xf>
    <xf numFmtId="0" fontId="9" fillId="0" borderId="0" xfId="0" quotePrefix="1" applyFont="1" applyAlignment="1">
      <alignment vertical="center"/>
    </xf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1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2" fillId="0" borderId="0" xfId="1" applyNumberFormat="1" applyFont="1" applyAlignment="1">
      <alignment vertical="center"/>
    </xf>
    <xf numFmtId="0" fontId="2" fillId="0" borderId="0" xfId="3"/>
    <xf numFmtId="164" fontId="2" fillId="0" borderId="0" xfId="1" applyNumberFormat="1" applyFont="1"/>
    <xf numFmtId="0" fontId="2" fillId="0" borderId="0" xfId="3" applyFill="1"/>
    <xf numFmtId="6" fontId="2" fillId="0" borderId="0" xfId="3" applyNumberFormat="1" applyAlignment="1">
      <alignment vertical="center"/>
    </xf>
    <xf numFmtId="0" fontId="3" fillId="0" borderId="0" xfId="3" quotePrefix="1" applyFont="1" applyBorder="1" applyAlignment="1">
      <alignment vertical="center"/>
    </xf>
    <xf numFmtId="0" fontId="3" fillId="0" borderId="0" xfId="3" applyFont="1" applyAlignment="1">
      <alignment horizontal="center" vertical="center"/>
    </xf>
  </cellXfs>
  <cellStyles count="6">
    <cellStyle name="Comma" xfId="1" builtinId="3"/>
    <cellStyle name="Comma 2" xfId="5"/>
    <cellStyle name="Normal" xfId="0" builtinId="0"/>
    <cellStyle name="Normal 2" xfId="3"/>
    <cellStyle name="Percent" xfId="2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125</xdr:row>
      <xdr:rowOff>209550</xdr:rowOff>
    </xdr:from>
    <xdr:to>
      <xdr:col>9</xdr:col>
      <xdr:colOff>153670</xdr:colOff>
      <xdr:row>137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8583750"/>
          <a:ext cx="962152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142875</xdr:rowOff>
    </xdr:from>
    <xdr:to>
      <xdr:col>9</xdr:col>
      <xdr:colOff>153670</xdr:colOff>
      <xdr:row>153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01088825"/>
          <a:ext cx="962152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7"/>
  <sheetViews>
    <sheetView tabSelected="1" zoomScale="75" zoomScaleNormal="75" workbookViewId="0">
      <selection activeCell="J113" sqref="A1:J113"/>
    </sheetView>
  </sheetViews>
  <sheetFormatPr defaultColWidth="9.140625" defaultRowHeight="12.75" x14ac:dyDescent="0.2"/>
  <cols>
    <col min="1" max="1" width="29.5703125" style="91" customWidth="1"/>
    <col min="2" max="2" width="24.5703125" style="91" customWidth="1"/>
    <col min="3" max="3" width="17.42578125" style="91" customWidth="1"/>
    <col min="4" max="5" width="12.7109375" style="92" customWidth="1"/>
    <col min="6" max="6" width="24.42578125" style="92" customWidth="1"/>
    <col min="7" max="8" width="15.7109375" style="91" customWidth="1"/>
    <col min="9" max="9" width="18.7109375" style="91" customWidth="1"/>
    <col min="10" max="10" width="19.5703125" style="93" customWidth="1"/>
    <col min="11" max="11" width="14.7109375" style="91" customWidth="1"/>
    <col min="12" max="13" width="9.140625" style="91"/>
    <col min="14" max="14" width="14.42578125" style="91" customWidth="1"/>
    <col min="15" max="16384" width="9.140625" style="91"/>
  </cols>
  <sheetData>
    <row r="1" spans="1:16" s="1" customFormat="1" ht="20.100000000000001" customHeight="1" x14ac:dyDescent="0.25">
      <c r="B1" s="96" t="s">
        <v>0</v>
      </c>
      <c r="C1" s="96"/>
      <c r="D1" s="96"/>
      <c r="E1" s="96"/>
      <c r="F1" s="96"/>
      <c r="G1" s="96"/>
      <c r="H1" s="96"/>
      <c r="I1" s="96"/>
      <c r="J1" s="2"/>
    </row>
    <row r="2" spans="1:16" s="1" customFormat="1" ht="20.100000000000001" customHeight="1" x14ac:dyDescent="0.2">
      <c r="B2" s="3"/>
      <c r="C2" s="3"/>
      <c r="D2" s="4"/>
      <c r="E2" s="4"/>
      <c r="F2" s="4"/>
      <c r="G2" s="3"/>
      <c r="H2" s="3"/>
      <c r="I2" s="3"/>
      <c r="J2" s="5"/>
    </row>
    <row r="3" spans="1:16" s="1" customFormat="1" ht="20.100000000000001" customHeight="1" x14ac:dyDescent="0.2">
      <c r="B3" s="6" t="s">
        <v>1</v>
      </c>
      <c r="C3" s="7"/>
      <c r="D3" s="8"/>
      <c r="E3" s="9"/>
      <c r="F3" s="9"/>
      <c r="G3" s="10"/>
      <c r="H3" s="11"/>
      <c r="I3" s="3"/>
      <c r="J3" s="12" t="s">
        <v>2</v>
      </c>
    </row>
    <row r="4" spans="1:16" s="1" customFormat="1" ht="20.100000000000001" customHeight="1" x14ac:dyDescent="0.2">
      <c r="B4" s="13" t="s">
        <v>3</v>
      </c>
      <c r="C4" s="13"/>
      <c r="D4" s="14"/>
      <c r="E4" s="15"/>
      <c r="F4" s="16">
        <f>1071340968+124053918.5</f>
        <v>1195394886.5</v>
      </c>
      <c r="G4" s="17" t="s">
        <v>4</v>
      </c>
      <c r="H4" s="18">
        <v>1</v>
      </c>
      <c r="I4" s="3"/>
      <c r="J4" s="5"/>
    </row>
    <row r="5" spans="1:16" s="1" customFormat="1" ht="20.100000000000001" customHeight="1" x14ac:dyDescent="0.2">
      <c r="B5" s="13" t="s">
        <v>5</v>
      </c>
      <c r="C5" s="13"/>
      <c r="D5" s="14"/>
      <c r="E5" s="15"/>
      <c r="F5" s="16">
        <v>561266797</v>
      </c>
      <c r="G5" s="17" t="s">
        <v>4</v>
      </c>
      <c r="H5" s="19">
        <f>F5/F4</f>
        <v>0.46952417426122228</v>
      </c>
      <c r="I5" s="3"/>
      <c r="J5" s="5"/>
    </row>
    <row r="6" spans="1:16" s="1" customFormat="1" ht="20.100000000000001" customHeight="1" x14ac:dyDescent="0.2">
      <c r="B6" s="13" t="s">
        <v>6</v>
      </c>
      <c r="C6" s="13"/>
      <c r="D6" s="14"/>
      <c r="E6" s="15"/>
      <c r="F6" s="20">
        <f>+F4-F5</f>
        <v>634128089.5</v>
      </c>
      <c r="G6" s="17" t="s">
        <v>4</v>
      </c>
      <c r="H6" s="19">
        <f>F6/F4</f>
        <v>0.53047582573877772</v>
      </c>
      <c r="I6" s="3"/>
      <c r="J6" s="5"/>
    </row>
    <row r="7" spans="1:16" s="1" customFormat="1" ht="20.100000000000001" customHeight="1" thickBot="1" x14ac:dyDescent="0.25">
      <c r="B7" s="21" t="s">
        <v>7</v>
      </c>
      <c r="C7" s="21"/>
      <c r="D7" s="22"/>
      <c r="E7" s="23"/>
      <c r="F7" s="24"/>
      <c r="G7" s="25" t="s">
        <v>4</v>
      </c>
      <c r="H7" s="26">
        <f>F7/F4</f>
        <v>0</v>
      </c>
      <c r="I7" s="3"/>
      <c r="J7" s="5"/>
    </row>
    <row r="8" spans="1:16" s="1" customFormat="1" ht="20.100000000000001" customHeight="1" thickBot="1" x14ac:dyDescent="0.3">
      <c r="B8" s="27" t="s">
        <v>8</v>
      </c>
      <c r="C8" s="28"/>
      <c r="D8" s="29"/>
      <c r="E8" s="30"/>
      <c r="F8" s="31">
        <f>+F6-F7</f>
        <v>634128089.5</v>
      </c>
      <c r="G8" s="32" t="s">
        <v>4</v>
      </c>
      <c r="H8" s="33">
        <f>F8/F4</f>
        <v>0.53047582573877772</v>
      </c>
      <c r="I8" s="34"/>
      <c r="J8" s="35"/>
    </row>
    <row r="9" spans="1:16" s="1" customFormat="1" ht="20.100000000000001" customHeight="1" x14ac:dyDescent="0.25">
      <c r="B9" s="36"/>
      <c r="C9" s="36"/>
      <c r="D9" s="37"/>
      <c r="E9" s="37"/>
      <c r="F9" s="37"/>
      <c r="G9" s="38"/>
      <c r="H9" s="38"/>
      <c r="I9" s="38"/>
      <c r="J9" s="39"/>
    </row>
    <row r="10" spans="1:16" s="1" customFormat="1" ht="20.100000000000001" customHeight="1" x14ac:dyDescent="0.25">
      <c r="B10" s="40" t="s">
        <v>9</v>
      </c>
      <c r="C10" s="41"/>
      <c r="D10" s="42"/>
      <c r="E10" s="42"/>
      <c r="F10" s="42"/>
      <c r="G10" s="41"/>
      <c r="H10" s="41"/>
      <c r="I10" s="43"/>
      <c r="J10" s="44"/>
    </row>
    <row r="11" spans="1:16" s="1" customFormat="1" ht="54" customHeight="1" x14ac:dyDescent="0.2">
      <c r="A11" s="45">
        <v>2014</v>
      </c>
      <c r="B11" s="46" t="s">
        <v>10</v>
      </c>
      <c r="C11" s="46" t="s">
        <v>11</v>
      </c>
      <c r="D11" s="47" t="s">
        <v>12</v>
      </c>
      <c r="E11" s="47" t="s">
        <v>13</v>
      </c>
      <c r="F11" s="48" t="s">
        <v>14</v>
      </c>
      <c r="G11" s="49" t="s">
        <v>15</v>
      </c>
      <c r="H11" s="50" t="s">
        <v>16</v>
      </c>
      <c r="I11" s="50" t="s">
        <v>16</v>
      </c>
      <c r="J11" s="50" t="s">
        <v>17</v>
      </c>
      <c r="K11" s="51"/>
    </row>
    <row r="12" spans="1:16" s="1" customFormat="1" ht="19.5" customHeight="1" thickBot="1" x14ac:dyDescent="0.3">
      <c r="A12" s="52" t="s">
        <v>18</v>
      </c>
      <c r="B12" s="53" t="s">
        <v>19</v>
      </c>
      <c r="C12" s="53" t="s">
        <v>19</v>
      </c>
      <c r="D12" s="54" t="s">
        <v>20</v>
      </c>
      <c r="E12" s="54" t="s">
        <v>20</v>
      </c>
      <c r="F12" s="54" t="s">
        <v>20</v>
      </c>
      <c r="G12" s="53" t="s">
        <v>20</v>
      </c>
      <c r="H12" s="55" t="s">
        <v>21</v>
      </c>
      <c r="I12" s="55" t="s">
        <v>22</v>
      </c>
      <c r="J12" s="53" t="s">
        <v>23</v>
      </c>
      <c r="K12" s="56"/>
    </row>
    <row r="13" spans="1:16" s="1" customFormat="1" ht="20.100000000000001" customHeight="1" thickBot="1" x14ac:dyDescent="0.3">
      <c r="A13" s="67" t="s">
        <v>25</v>
      </c>
      <c r="B13" s="68">
        <v>57321075.219999999</v>
      </c>
      <c r="C13" s="68">
        <v>0</v>
      </c>
      <c r="D13" s="69">
        <v>3.6260000000000001E-2</v>
      </c>
      <c r="E13" s="69"/>
      <c r="F13" s="69">
        <v>1.261E-2</v>
      </c>
      <c r="G13" s="59">
        <f>+D13-F13</f>
        <v>2.3650000000000001E-2</v>
      </c>
      <c r="H13" s="66">
        <f>+B13*D13</f>
        <v>2078462.1874772001</v>
      </c>
      <c r="I13" s="66">
        <f>+B13*F13</f>
        <v>722818.75852419995</v>
      </c>
      <c r="J13" s="66">
        <f>+I13-H13</f>
        <v>-1355643.4289530001</v>
      </c>
      <c r="K13" s="61"/>
      <c r="P13" s="94"/>
    </row>
    <row r="14" spans="1:16" s="1" customFormat="1" ht="20.100000000000001" customHeight="1" thickBot="1" x14ac:dyDescent="0.3">
      <c r="A14" s="62" t="s">
        <v>26</v>
      </c>
      <c r="B14" s="68">
        <v>51226866</v>
      </c>
      <c r="C14" s="68">
        <v>0</v>
      </c>
      <c r="D14" s="64">
        <v>2.231E-2</v>
      </c>
      <c r="E14" s="64"/>
      <c r="F14" s="64">
        <v>1.3299999999999999E-2</v>
      </c>
      <c r="G14" s="65">
        <f t="shared" ref="G14:G38" si="0">+D14-F14</f>
        <v>9.0100000000000006E-3</v>
      </c>
      <c r="H14" s="66">
        <f t="shared" ref="H14:H38" si="1">+B14*D14</f>
        <v>1142871.3804599999</v>
      </c>
      <c r="I14" s="66">
        <f t="shared" ref="I14:I38" si="2">+B14*F14</f>
        <v>681317.31779999996</v>
      </c>
      <c r="J14" s="66">
        <f t="shared" ref="J14:J38" si="3">+I14-H14</f>
        <v>-461554.06265999994</v>
      </c>
      <c r="K14" s="61"/>
      <c r="P14" s="94"/>
    </row>
    <row r="15" spans="1:16" s="1" customFormat="1" ht="20.100000000000001" customHeight="1" thickBot="1" x14ac:dyDescent="0.3">
      <c r="A15" s="62" t="s">
        <v>27</v>
      </c>
      <c r="B15" s="63">
        <v>62598241</v>
      </c>
      <c r="C15" s="63">
        <v>0</v>
      </c>
      <c r="D15" s="64">
        <v>1.103E-2</v>
      </c>
      <c r="E15" s="64"/>
      <c r="F15" s="64">
        <v>-2.7E-4</v>
      </c>
      <c r="G15" s="65">
        <f t="shared" si="0"/>
        <v>1.1299999999999999E-2</v>
      </c>
      <c r="H15" s="66">
        <f t="shared" si="1"/>
        <v>690458.59823</v>
      </c>
      <c r="I15" s="66">
        <f t="shared" si="2"/>
        <v>-16901.52507</v>
      </c>
      <c r="J15" s="66">
        <f t="shared" si="3"/>
        <v>-707360.12329999998</v>
      </c>
      <c r="K15" s="61"/>
      <c r="P15" s="94"/>
    </row>
    <row r="16" spans="1:16" s="1" customFormat="1" ht="20.100000000000001" customHeight="1" thickBot="1" x14ac:dyDescent="0.3">
      <c r="A16" s="62" t="s">
        <v>28</v>
      </c>
      <c r="B16" s="63">
        <v>41220243</v>
      </c>
      <c r="C16" s="63">
        <v>0</v>
      </c>
      <c r="D16" s="64">
        <v>-9.6500000000000006E-3</v>
      </c>
      <c r="E16" s="64"/>
      <c r="F16" s="64">
        <v>5.1979999999999998E-2</v>
      </c>
      <c r="G16" s="65">
        <f t="shared" si="0"/>
        <v>-6.1629999999999997E-2</v>
      </c>
      <c r="H16" s="66">
        <f t="shared" si="1"/>
        <v>-397775.34495</v>
      </c>
      <c r="I16" s="66">
        <f t="shared" si="2"/>
        <v>2142628.2311399998</v>
      </c>
      <c r="J16" s="66">
        <f t="shared" si="3"/>
        <v>2540403.5760899996</v>
      </c>
      <c r="K16" s="61"/>
      <c r="P16" s="94"/>
    </row>
    <row r="17" spans="1:16" s="1" customFormat="1" ht="20.100000000000001" customHeight="1" thickBot="1" x14ac:dyDescent="0.3">
      <c r="A17" s="62" t="s">
        <v>29</v>
      </c>
      <c r="B17" s="63">
        <v>50838670</v>
      </c>
      <c r="C17" s="63">
        <v>0</v>
      </c>
      <c r="D17" s="64">
        <v>5.3560000000000003E-2</v>
      </c>
      <c r="E17" s="64"/>
      <c r="F17" s="64">
        <v>7.1959999999999996E-2</v>
      </c>
      <c r="G17" s="65">
        <f t="shared" si="0"/>
        <v>-1.8399999999999993E-2</v>
      </c>
      <c r="H17" s="66">
        <f t="shared" si="1"/>
        <v>2722919.1652000002</v>
      </c>
      <c r="I17" s="66">
        <f t="shared" si="2"/>
        <v>3658350.6931999996</v>
      </c>
      <c r="J17" s="66">
        <f t="shared" si="3"/>
        <v>935431.52799999947</v>
      </c>
      <c r="K17" s="61"/>
      <c r="P17" s="94"/>
    </row>
    <row r="18" spans="1:16" s="1" customFormat="1" ht="20.100000000000001" customHeight="1" thickBot="1" x14ac:dyDescent="0.3">
      <c r="A18" s="62" t="s">
        <v>35</v>
      </c>
      <c r="B18" s="63">
        <v>54762905</v>
      </c>
      <c r="C18" s="63">
        <v>0</v>
      </c>
      <c r="D18" s="64">
        <v>7.1900000000000006E-2</v>
      </c>
      <c r="E18" s="64"/>
      <c r="F18" s="64">
        <v>6.0249999999999998E-2</v>
      </c>
      <c r="G18" s="65">
        <f t="shared" si="0"/>
        <v>1.1650000000000008E-2</v>
      </c>
      <c r="H18" s="66">
        <f t="shared" si="1"/>
        <v>3937452.8695000005</v>
      </c>
      <c r="I18" s="66">
        <f t="shared" si="2"/>
        <v>3299465.0262500001</v>
      </c>
      <c r="J18" s="66">
        <f t="shared" si="3"/>
        <v>-637987.84325000038</v>
      </c>
      <c r="K18" s="61"/>
      <c r="P18" s="94"/>
    </row>
    <row r="19" spans="1:16" s="1" customFormat="1" ht="20.100000000000001" customHeight="1" thickBot="1" x14ac:dyDescent="0.3">
      <c r="A19" s="62" t="s">
        <v>32</v>
      </c>
      <c r="B19" s="63">
        <v>57548250</v>
      </c>
      <c r="C19" s="63">
        <v>0</v>
      </c>
      <c r="D19" s="64">
        <v>5.9760000000000001E-2</v>
      </c>
      <c r="E19" s="64"/>
      <c r="F19" s="64">
        <v>6.2560000000000004E-2</v>
      </c>
      <c r="G19" s="65">
        <f t="shared" si="0"/>
        <v>-2.8000000000000039E-3</v>
      </c>
      <c r="H19" s="66">
        <f t="shared" si="1"/>
        <v>3439083.42</v>
      </c>
      <c r="I19" s="66">
        <f t="shared" si="2"/>
        <v>3600218.5200000005</v>
      </c>
      <c r="J19" s="66">
        <f t="shared" si="3"/>
        <v>161135.10000000056</v>
      </c>
      <c r="K19" s="61"/>
      <c r="P19" s="94"/>
    </row>
    <row r="20" spans="1:16" s="1" customFormat="1" ht="20.100000000000001" customHeight="1" thickBot="1" x14ac:dyDescent="0.3">
      <c r="A20" s="62" t="s">
        <v>33</v>
      </c>
      <c r="B20" s="63">
        <v>57767638</v>
      </c>
      <c r="C20" s="63">
        <v>0</v>
      </c>
      <c r="D20" s="64">
        <v>6.1080000000000002E-2</v>
      </c>
      <c r="E20" s="64"/>
      <c r="F20" s="64">
        <v>6.7610000000000003E-2</v>
      </c>
      <c r="G20" s="65">
        <f t="shared" si="0"/>
        <v>-6.5300000000000011E-3</v>
      </c>
      <c r="H20" s="66">
        <f t="shared" si="1"/>
        <v>3528447.3290400002</v>
      </c>
      <c r="I20" s="66">
        <f t="shared" si="2"/>
        <v>3905670.0051800003</v>
      </c>
      <c r="J20" s="66">
        <f t="shared" si="3"/>
        <v>377222.67614000011</v>
      </c>
      <c r="K20" s="61"/>
      <c r="P20" s="94"/>
    </row>
    <row r="21" spans="1:16" s="1" customFormat="1" ht="20.100000000000001" customHeight="1" thickBot="1" x14ac:dyDescent="0.3">
      <c r="A21" s="62" t="s">
        <v>34</v>
      </c>
      <c r="B21" s="63">
        <v>52975520</v>
      </c>
      <c r="C21" s="63">
        <v>0</v>
      </c>
      <c r="D21" s="64">
        <v>8.0490000000000006E-2</v>
      </c>
      <c r="E21" s="64"/>
      <c r="F21" s="64">
        <v>7.9630000000000006E-2</v>
      </c>
      <c r="G21" s="65">
        <f t="shared" si="0"/>
        <v>8.5999999999999965E-4</v>
      </c>
      <c r="H21" s="66">
        <f t="shared" si="1"/>
        <v>4263999.6047999999</v>
      </c>
      <c r="I21" s="66">
        <f t="shared" si="2"/>
        <v>4218440.6576000005</v>
      </c>
      <c r="J21" s="66">
        <f t="shared" si="3"/>
        <v>-45558.947199999355</v>
      </c>
      <c r="K21" s="61"/>
      <c r="P21" s="94"/>
    </row>
    <row r="22" spans="1:16" s="1" customFormat="1" ht="20.100000000000001" customHeight="1" thickBot="1" x14ac:dyDescent="0.3">
      <c r="A22" s="62" t="s">
        <v>30</v>
      </c>
      <c r="B22" s="63">
        <v>49921172</v>
      </c>
      <c r="C22" s="63">
        <v>0</v>
      </c>
      <c r="D22" s="64">
        <v>7.492E-2</v>
      </c>
      <c r="E22" s="64"/>
      <c r="F22" s="64">
        <v>0.10014000000000001</v>
      </c>
      <c r="G22" s="65">
        <f t="shared" si="0"/>
        <v>-2.5220000000000006E-2</v>
      </c>
      <c r="H22" s="66">
        <f t="shared" si="1"/>
        <v>3740094.2062400002</v>
      </c>
      <c r="I22" s="66">
        <f t="shared" si="2"/>
        <v>4999106.1640800005</v>
      </c>
      <c r="J22" s="66">
        <f t="shared" si="3"/>
        <v>1259011.9578400003</v>
      </c>
      <c r="K22" s="61"/>
      <c r="P22" s="94"/>
    </row>
    <row r="23" spans="1:16" s="1" customFormat="1" ht="20.100000000000001" customHeight="1" thickBot="1" x14ac:dyDescent="0.3">
      <c r="A23" s="62" t="s">
        <v>36</v>
      </c>
      <c r="B23" s="63">
        <v>46879931</v>
      </c>
      <c r="C23" s="63">
        <v>0</v>
      </c>
      <c r="D23" s="64">
        <v>9.9010000000000001E-2</v>
      </c>
      <c r="E23" s="64"/>
      <c r="F23" s="64">
        <v>8.2320000000000004E-2</v>
      </c>
      <c r="G23" s="65">
        <f t="shared" si="0"/>
        <v>1.6689999999999997E-2</v>
      </c>
      <c r="H23" s="66">
        <f t="shared" si="1"/>
        <v>4641581.9683100004</v>
      </c>
      <c r="I23" s="66">
        <f t="shared" si="2"/>
        <v>3859155.9199200002</v>
      </c>
      <c r="J23" s="66">
        <f t="shared" si="3"/>
        <v>-782426.04839000013</v>
      </c>
      <c r="K23" s="61"/>
      <c r="P23" s="94"/>
    </row>
    <row r="24" spans="1:16" s="1" customFormat="1" ht="20.100000000000001" customHeight="1" thickBot="1" x14ac:dyDescent="0.3">
      <c r="A24" s="62" t="s">
        <v>37</v>
      </c>
      <c r="B24" s="63">
        <v>342102</v>
      </c>
      <c r="C24" s="63">
        <v>0</v>
      </c>
      <c r="D24" s="64">
        <v>7.3179999999999995E-2</v>
      </c>
      <c r="E24" s="64"/>
      <c r="F24" s="64">
        <v>7.4440000000000006E-2</v>
      </c>
      <c r="G24" s="65">
        <f t="shared" si="0"/>
        <v>-1.2600000000000111E-3</v>
      </c>
      <c r="H24" s="66">
        <f t="shared" si="1"/>
        <v>25035.024359999999</v>
      </c>
      <c r="I24" s="66">
        <f t="shared" si="2"/>
        <v>25466.072880000003</v>
      </c>
      <c r="J24" s="66">
        <f t="shared" si="3"/>
        <v>431.04852000000392</v>
      </c>
      <c r="K24" s="61"/>
      <c r="P24" s="94"/>
    </row>
    <row r="25" spans="1:16" s="1" customFormat="1" ht="20.100000000000001" customHeight="1" x14ac:dyDescent="0.25">
      <c r="A25" s="73"/>
      <c r="B25" s="57"/>
      <c r="C25" s="57"/>
      <c r="D25" s="58"/>
      <c r="E25" s="58"/>
      <c r="F25" s="58"/>
      <c r="G25" s="59"/>
      <c r="H25" s="60">
        <f t="shared" si="1"/>
        <v>0</v>
      </c>
      <c r="I25" s="60">
        <f t="shared" si="2"/>
        <v>0</v>
      </c>
      <c r="J25" s="60">
        <f t="shared" si="3"/>
        <v>0</v>
      </c>
      <c r="K25" s="61"/>
      <c r="P25" s="94"/>
    </row>
    <row r="26" spans="1:16" s="1" customFormat="1" ht="20.100000000000001" customHeight="1" x14ac:dyDescent="0.25">
      <c r="A26" s="95" t="s">
        <v>88</v>
      </c>
      <c r="B26" s="57"/>
      <c r="C26" s="57"/>
      <c r="D26" s="58"/>
      <c r="E26" s="58"/>
      <c r="F26" s="58"/>
      <c r="G26" s="59"/>
      <c r="H26" s="60">
        <f t="shared" si="1"/>
        <v>0</v>
      </c>
      <c r="I26" s="60">
        <f t="shared" si="2"/>
        <v>0</v>
      </c>
      <c r="J26" s="60">
        <f t="shared" si="3"/>
        <v>0</v>
      </c>
      <c r="K26" s="61"/>
      <c r="P26" s="94"/>
    </row>
    <row r="27" spans="1:16" s="1" customFormat="1" ht="20.100000000000001" customHeight="1" collapsed="1" thickBot="1" x14ac:dyDescent="0.3">
      <c r="A27" s="62" t="s">
        <v>38</v>
      </c>
      <c r="B27" s="63">
        <v>277767</v>
      </c>
      <c r="C27" s="63">
        <v>0</v>
      </c>
      <c r="D27" s="64">
        <v>3.771E-2</v>
      </c>
      <c r="E27" s="64"/>
      <c r="F27" s="64">
        <v>4.999E-2</v>
      </c>
      <c r="G27" s="65">
        <f t="shared" si="0"/>
        <v>-1.2279999999999999E-2</v>
      </c>
      <c r="H27" s="66">
        <f t="shared" si="1"/>
        <v>10474.593570000001</v>
      </c>
      <c r="I27" s="66">
        <f t="shared" si="2"/>
        <v>13885.572329999999</v>
      </c>
      <c r="J27" s="66">
        <f t="shared" si="3"/>
        <v>3410.9787599999981</v>
      </c>
      <c r="K27" s="61"/>
      <c r="P27" s="94"/>
    </row>
    <row r="28" spans="1:16" s="1" customFormat="1" ht="20.100000000000001" customHeight="1" collapsed="1" thickBot="1" x14ac:dyDescent="0.3">
      <c r="A28" s="62" t="s">
        <v>39</v>
      </c>
      <c r="B28" s="63">
        <v>180906</v>
      </c>
      <c r="C28" s="63">
        <v>0</v>
      </c>
      <c r="D28" s="64">
        <v>5.7279999999999998E-2</v>
      </c>
      <c r="E28" s="64"/>
      <c r="F28" s="64">
        <v>4.8140000000000002E-2</v>
      </c>
      <c r="G28" s="65">
        <f t="shared" si="0"/>
        <v>9.1399999999999954E-3</v>
      </c>
      <c r="H28" s="66">
        <f t="shared" si="1"/>
        <v>10362.295679999999</v>
      </c>
      <c r="I28" s="66">
        <f t="shared" si="2"/>
        <v>8708.8148400000009</v>
      </c>
      <c r="J28" s="66">
        <f t="shared" si="3"/>
        <v>-1653.4808399999984</v>
      </c>
      <c r="K28" s="61"/>
      <c r="P28" s="94"/>
    </row>
    <row r="29" spans="1:16" s="1" customFormat="1" ht="20.100000000000001" customHeight="1" collapsed="1" thickBot="1" x14ac:dyDescent="0.3">
      <c r="A29" s="62" t="s">
        <v>40</v>
      </c>
      <c r="B29" s="63">
        <v>206908</v>
      </c>
      <c r="C29" s="63">
        <v>0</v>
      </c>
      <c r="D29" s="64">
        <v>4.3740000000000001E-2</v>
      </c>
      <c r="E29" s="64"/>
      <c r="F29" s="64">
        <v>4.9259999999999998E-2</v>
      </c>
      <c r="G29" s="65">
        <f t="shared" si="0"/>
        <v>-5.5199999999999971E-3</v>
      </c>
      <c r="H29" s="66">
        <f t="shared" si="1"/>
        <v>9050.1559200000011</v>
      </c>
      <c r="I29" s="66">
        <f t="shared" si="2"/>
        <v>10192.28808</v>
      </c>
      <c r="J29" s="66">
        <f t="shared" si="3"/>
        <v>1142.1321599999992</v>
      </c>
      <c r="K29" s="61"/>
      <c r="P29" s="94"/>
    </row>
    <row r="30" spans="1:16" s="1" customFormat="1" ht="20.100000000000001" customHeight="1" collapsed="1" thickBot="1" x14ac:dyDescent="0.3">
      <c r="A30" s="62" t="s">
        <v>41</v>
      </c>
      <c r="B30" s="63">
        <v>161890</v>
      </c>
      <c r="C30" s="63">
        <v>0</v>
      </c>
      <c r="D30" s="64">
        <v>5.6430000000000001E-2</v>
      </c>
      <c r="E30" s="64"/>
      <c r="F30" s="64">
        <v>5.8590000000000003E-2</v>
      </c>
      <c r="G30" s="65">
        <f t="shared" si="0"/>
        <v>-2.1600000000000022E-3</v>
      </c>
      <c r="H30" s="66">
        <f t="shared" si="1"/>
        <v>9135.4526999999998</v>
      </c>
      <c r="I30" s="66">
        <f t="shared" si="2"/>
        <v>9485.1351000000013</v>
      </c>
      <c r="J30" s="66">
        <f t="shared" si="3"/>
        <v>349.68240000000151</v>
      </c>
      <c r="K30" s="61"/>
      <c r="P30" s="94"/>
    </row>
    <row r="31" spans="1:16" s="1" customFormat="1" ht="20.100000000000001" customHeight="1" collapsed="1" thickBot="1" x14ac:dyDescent="0.3">
      <c r="A31" s="62" t="s">
        <v>42</v>
      </c>
      <c r="B31" s="63">
        <v>144387</v>
      </c>
      <c r="C31" s="63">
        <v>0</v>
      </c>
      <c r="D31" s="64">
        <v>5.1310000000000001E-2</v>
      </c>
      <c r="E31" s="64"/>
      <c r="F31" s="64">
        <v>6.7589999999999997E-2</v>
      </c>
      <c r="G31" s="65">
        <f t="shared" si="0"/>
        <v>-1.6279999999999996E-2</v>
      </c>
      <c r="H31" s="66">
        <f t="shared" si="1"/>
        <v>7408.4969700000001</v>
      </c>
      <c r="I31" s="66">
        <f t="shared" si="2"/>
        <v>9759.1173299999991</v>
      </c>
      <c r="J31" s="66">
        <f t="shared" si="3"/>
        <v>2350.620359999999</v>
      </c>
      <c r="K31" s="61"/>
      <c r="P31" s="94"/>
    </row>
    <row r="32" spans="1:16" s="1" customFormat="1" ht="20.100000000000001" customHeight="1" collapsed="1" thickBot="1" x14ac:dyDescent="0.3">
      <c r="A32" s="62" t="s">
        <v>43</v>
      </c>
      <c r="B32" s="63">
        <v>173534</v>
      </c>
      <c r="C32" s="63">
        <v>0</v>
      </c>
      <c r="D32" s="64">
        <v>6.411E-2</v>
      </c>
      <c r="E32" s="64"/>
      <c r="F32" s="64">
        <v>7.0430000000000006E-2</v>
      </c>
      <c r="G32" s="65">
        <f t="shared" si="0"/>
        <v>-6.3200000000000062E-3</v>
      </c>
      <c r="H32" s="66">
        <f t="shared" si="1"/>
        <v>11125.264740000001</v>
      </c>
      <c r="I32" s="66">
        <f t="shared" si="2"/>
        <v>12221.999620000001</v>
      </c>
      <c r="J32" s="66">
        <f t="shared" si="3"/>
        <v>1096.73488</v>
      </c>
      <c r="K32" s="61"/>
      <c r="P32" s="94"/>
    </row>
    <row r="33" spans="1:16" s="1" customFormat="1" ht="20.100000000000001" customHeight="1" collapsed="1" thickBot="1" x14ac:dyDescent="0.3">
      <c r="A33" s="62" t="s">
        <v>44</v>
      </c>
      <c r="B33" s="63">
        <v>231888</v>
      </c>
      <c r="C33" s="63">
        <v>0</v>
      </c>
      <c r="D33" s="64">
        <v>7.3760000000000006E-2</v>
      </c>
      <c r="E33" s="64"/>
      <c r="F33" s="64">
        <v>5.0889999999999998E-2</v>
      </c>
      <c r="G33" s="65">
        <f t="shared" si="0"/>
        <v>2.2870000000000008E-2</v>
      </c>
      <c r="H33" s="66">
        <f t="shared" si="1"/>
        <v>17104.05888</v>
      </c>
      <c r="I33" s="66">
        <f t="shared" si="2"/>
        <v>11800.78032</v>
      </c>
      <c r="J33" s="66">
        <f t="shared" si="3"/>
        <v>-5303.2785600000007</v>
      </c>
      <c r="K33" s="61"/>
      <c r="P33" s="94"/>
    </row>
    <row r="34" spans="1:16" s="1" customFormat="1" ht="20.100000000000001" customHeight="1" collapsed="1" thickBot="1" x14ac:dyDescent="0.3">
      <c r="A34" s="62" t="s">
        <v>45</v>
      </c>
      <c r="B34" s="63">
        <v>194601</v>
      </c>
      <c r="C34" s="63">
        <v>0</v>
      </c>
      <c r="D34" s="64">
        <v>4.0129999999999999E-2</v>
      </c>
      <c r="E34" s="64"/>
      <c r="F34" s="64">
        <v>6.2449999999999999E-2</v>
      </c>
      <c r="G34" s="65">
        <f t="shared" si="0"/>
        <v>-2.232E-2</v>
      </c>
      <c r="H34" s="66">
        <f t="shared" si="1"/>
        <v>7809.3381300000001</v>
      </c>
      <c r="I34" s="66">
        <f t="shared" si="2"/>
        <v>12152.83245</v>
      </c>
      <c r="J34" s="66">
        <f t="shared" si="3"/>
        <v>4343.4943199999998</v>
      </c>
      <c r="K34" s="61"/>
      <c r="P34" s="94"/>
    </row>
    <row r="35" spans="1:16" s="1" customFormat="1" ht="20.100000000000001" customHeight="1" collapsed="1" thickBot="1" x14ac:dyDescent="0.3">
      <c r="A35" s="62" t="s">
        <v>46</v>
      </c>
      <c r="B35" s="63">
        <v>166588</v>
      </c>
      <c r="C35" s="63">
        <v>0</v>
      </c>
      <c r="D35" s="64">
        <v>8.7179999999999994E-2</v>
      </c>
      <c r="E35" s="64"/>
      <c r="F35" s="64">
        <v>6.6549999999999998E-2</v>
      </c>
      <c r="G35" s="65">
        <f t="shared" si="0"/>
        <v>2.0629999999999996E-2</v>
      </c>
      <c r="H35" s="66">
        <f t="shared" si="1"/>
        <v>14523.141839999998</v>
      </c>
      <c r="I35" s="66">
        <f t="shared" si="2"/>
        <v>11086.431399999999</v>
      </c>
      <c r="J35" s="66">
        <f t="shared" si="3"/>
        <v>-3436.7104399999989</v>
      </c>
      <c r="K35" s="61"/>
      <c r="P35" s="94"/>
    </row>
    <row r="36" spans="1:16" s="1" customFormat="1" ht="20.100000000000001" customHeight="1" collapsed="1" thickBot="1" x14ac:dyDescent="0.3">
      <c r="A36" s="62" t="s">
        <v>47</v>
      </c>
      <c r="B36" s="63">
        <v>155466</v>
      </c>
      <c r="C36" s="63">
        <v>0</v>
      </c>
      <c r="D36" s="64">
        <v>5.8119999999999998E-2</v>
      </c>
      <c r="E36" s="64"/>
      <c r="F36" s="64">
        <v>6.3119999999999996E-2</v>
      </c>
      <c r="G36" s="65">
        <f t="shared" si="0"/>
        <v>-4.9999999999999975E-3</v>
      </c>
      <c r="H36" s="66">
        <f t="shared" si="1"/>
        <v>9035.6839199999995</v>
      </c>
      <c r="I36" s="66">
        <f t="shared" si="2"/>
        <v>9813.0139199999994</v>
      </c>
      <c r="J36" s="66">
        <f t="shared" si="3"/>
        <v>777.32999999999993</v>
      </c>
      <c r="K36" s="61"/>
      <c r="P36" s="94"/>
    </row>
    <row r="37" spans="1:16" s="1" customFormat="1" ht="20.100000000000001" customHeight="1" collapsed="1" thickBot="1" x14ac:dyDescent="0.3">
      <c r="A37" s="62" t="s">
        <v>48</v>
      </c>
      <c r="B37" s="63">
        <v>2444367.7800000003</v>
      </c>
      <c r="C37" s="63">
        <v>0</v>
      </c>
      <c r="D37" s="64">
        <v>6.2280000000000002E-2</v>
      </c>
      <c r="E37" s="64"/>
      <c r="F37" s="64">
        <v>7.8549999999999995E-2</v>
      </c>
      <c r="G37" s="65">
        <f t="shared" si="0"/>
        <v>-1.6269999999999993E-2</v>
      </c>
      <c r="H37" s="66">
        <f t="shared" si="1"/>
        <v>152235.22533840002</v>
      </c>
      <c r="I37" s="66">
        <f t="shared" si="2"/>
        <v>192005.08911900001</v>
      </c>
      <c r="J37" s="66">
        <f t="shared" si="3"/>
        <v>39769.86378059999</v>
      </c>
      <c r="K37" s="61"/>
      <c r="P37" s="94"/>
    </row>
    <row r="38" spans="1:16" s="1" customFormat="1" ht="20.100000000000001" customHeight="1" collapsed="1" thickBot="1" x14ac:dyDescent="0.3">
      <c r="A38" s="62" t="s">
        <v>49</v>
      </c>
      <c r="B38" s="63">
        <v>55697244.750000007</v>
      </c>
      <c r="C38" s="63">
        <v>0</v>
      </c>
      <c r="D38" s="64">
        <v>7.6069999999999999E-2</v>
      </c>
      <c r="E38" s="64"/>
      <c r="F38" s="64">
        <v>5.0680000000000003E-2</v>
      </c>
      <c r="G38" s="65">
        <f t="shared" si="0"/>
        <v>2.5389999999999996E-2</v>
      </c>
      <c r="H38" s="66">
        <f t="shared" si="1"/>
        <v>4236889.4081325009</v>
      </c>
      <c r="I38" s="66">
        <f t="shared" si="2"/>
        <v>2822736.3639300005</v>
      </c>
      <c r="J38" s="66">
        <f t="shared" si="3"/>
        <v>-1414153.0442025005</v>
      </c>
      <c r="K38" s="61"/>
      <c r="P38" s="94"/>
    </row>
    <row r="39" spans="1:16" s="1" customFormat="1" ht="20.100000000000001" customHeight="1" thickBot="1" x14ac:dyDescent="0.3">
      <c r="A39" s="73"/>
      <c r="B39" s="63"/>
      <c r="C39" s="63"/>
      <c r="D39" s="64"/>
      <c r="E39" s="64"/>
      <c r="F39" s="64"/>
      <c r="G39" s="65"/>
      <c r="H39" s="66"/>
      <c r="I39" s="66"/>
      <c r="J39" s="66"/>
      <c r="K39" s="61"/>
    </row>
    <row r="40" spans="1:16" s="1" customFormat="1" ht="20.100000000000001" customHeight="1" collapsed="1" thickBot="1" x14ac:dyDescent="0.3">
      <c r="A40" s="62" t="s">
        <v>50</v>
      </c>
      <c r="B40" s="63">
        <v>-53021854.750000007</v>
      </c>
      <c r="C40" s="63"/>
      <c r="D40" s="64"/>
      <c r="E40" s="64"/>
      <c r="F40" s="64"/>
      <c r="G40" s="65"/>
      <c r="H40" s="66">
        <v>-3987554.5702481004</v>
      </c>
      <c r="I40" s="66">
        <v>-2736835.7228032006</v>
      </c>
      <c r="J40" s="66">
        <v>1250718.8474448996</v>
      </c>
      <c r="K40" s="61"/>
    </row>
    <row r="41" spans="1:16" s="1" customFormat="1" ht="20.100000000000001" customHeight="1" collapsed="1" thickBot="1" x14ac:dyDescent="0.3">
      <c r="A41" s="62" t="s">
        <v>51</v>
      </c>
      <c r="B41" s="63">
        <v>51517330</v>
      </c>
      <c r="C41" s="63">
        <v>0</v>
      </c>
      <c r="D41" s="64"/>
      <c r="E41" s="64"/>
      <c r="F41" s="64"/>
      <c r="G41" s="65"/>
      <c r="H41" s="66">
        <v>3824356.0408700001</v>
      </c>
      <c r="I41" s="66">
        <v>3846570.4012199999</v>
      </c>
      <c r="J41" s="66">
        <v>22214.360350000607</v>
      </c>
      <c r="K41" s="61"/>
    </row>
    <row r="42" spans="1:16" s="61" customFormat="1" ht="20.100000000000001" customHeight="1" x14ac:dyDescent="0.25">
      <c r="B42" s="78"/>
      <c r="C42" s="78"/>
      <c r="D42" s="75"/>
      <c r="E42" s="75"/>
      <c r="F42" s="75"/>
      <c r="G42" s="76"/>
      <c r="H42" s="77"/>
      <c r="I42" s="77"/>
      <c r="J42" s="79"/>
      <c r="K42" s="80"/>
    </row>
    <row r="43" spans="1:16" s="61" customFormat="1" ht="20.100000000000001" customHeight="1" x14ac:dyDescent="0.25">
      <c r="B43" s="78"/>
      <c r="C43" s="78"/>
      <c r="D43" s="75"/>
      <c r="E43" s="75"/>
      <c r="F43" s="75"/>
      <c r="G43" s="76"/>
      <c r="H43" s="77"/>
      <c r="I43" s="77"/>
      <c r="J43" s="79"/>
      <c r="K43" s="80"/>
    </row>
    <row r="44" spans="1:16" s="61" customFormat="1" ht="20.100000000000001" customHeight="1" x14ac:dyDescent="0.25">
      <c r="B44" s="78"/>
      <c r="C44" s="78"/>
      <c r="D44" s="75"/>
      <c r="E44" s="75"/>
      <c r="F44" s="75"/>
      <c r="G44" s="76"/>
      <c r="H44" s="77"/>
      <c r="I44" s="77"/>
      <c r="J44" s="79"/>
      <c r="K44" s="80"/>
    </row>
    <row r="45" spans="1:16" s="61" customFormat="1" ht="20.100000000000001" customHeight="1" x14ac:dyDescent="0.25">
      <c r="B45" s="78"/>
      <c r="C45" s="78"/>
      <c r="D45" s="75"/>
      <c r="E45" s="75"/>
      <c r="F45" s="75"/>
      <c r="G45" s="76"/>
      <c r="H45" s="77"/>
      <c r="I45" s="77"/>
      <c r="J45" s="79"/>
      <c r="K45" s="80"/>
    </row>
    <row r="46" spans="1:16" s="61" customFormat="1" ht="20.100000000000001" customHeight="1" x14ac:dyDescent="0.25">
      <c r="B46" s="78"/>
      <c r="C46" s="78"/>
      <c r="D46" s="75"/>
      <c r="E46" s="75"/>
      <c r="F46" s="75"/>
      <c r="G46" s="76"/>
      <c r="H46" s="77"/>
      <c r="I46" s="77"/>
      <c r="J46" s="79"/>
      <c r="K46" s="80"/>
    </row>
    <row r="47" spans="1:16" s="61" customFormat="1" ht="20.100000000000001" customHeight="1" x14ac:dyDescent="0.25">
      <c r="A47" s="61" t="s">
        <v>24</v>
      </c>
      <c r="B47" s="78"/>
      <c r="C47" s="78"/>
      <c r="D47" s="75"/>
      <c r="E47" s="75"/>
      <c r="F47" s="75"/>
      <c r="G47" s="76"/>
      <c r="H47" s="77"/>
      <c r="I47" s="79" t="s">
        <v>53</v>
      </c>
      <c r="J47" s="79">
        <f>SUM(J13:J41)</f>
        <v>1184732.9632499998</v>
      </c>
      <c r="K47" s="80"/>
    </row>
    <row r="48" spans="1:16" s="61" customFormat="1" ht="20.100000000000001" customHeight="1" x14ac:dyDescent="0.25">
      <c r="A48" s="61" t="s">
        <v>54</v>
      </c>
      <c r="B48" s="78"/>
      <c r="C48" s="78"/>
      <c r="D48" s="75"/>
      <c r="E48" s="75"/>
      <c r="F48" s="75"/>
      <c r="G48" s="76"/>
      <c r="H48" s="77"/>
      <c r="I48" s="79" t="s">
        <v>55</v>
      </c>
      <c r="J48" s="79">
        <v>1176471</v>
      </c>
      <c r="K48" s="80"/>
    </row>
    <row r="49" spans="1:11" s="61" customFormat="1" ht="20.100000000000001" customHeight="1" x14ac:dyDescent="0.25">
      <c r="A49" s="61" t="s">
        <v>56</v>
      </c>
      <c r="B49" s="78"/>
      <c r="C49" s="78"/>
      <c r="D49" s="75"/>
      <c r="E49" s="75"/>
      <c r="F49" s="75"/>
      <c r="G49" s="76"/>
      <c r="H49" s="77"/>
      <c r="I49" s="79" t="s">
        <v>57</v>
      </c>
      <c r="J49" s="79">
        <f>J48-J47</f>
        <v>-8261.963249999797</v>
      </c>
      <c r="K49" s="80"/>
    </row>
    <row r="50" spans="1:11" s="61" customFormat="1" ht="20.100000000000001" customHeight="1" x14ac:dyDescent="0.25">
      <c r="B50" s="78"/>
      <c r="C50" s="78"/>
      <c r="D50" s="75"/>
      <c r="E50" s="75"/>
      <c r="F50" s="75"/>
      <c r="G50" s="76"/>
      <c r="H50" s="77"/>
      <c r="I50" s="79" t="s">
        <v>58</v>
      </c>
      <c r="J50" s="81">
        <f>J49/J48</f>
        <v>-7.0226663045666205E-3</v>
      </c>
      <c r="K50" s="80"/>
    </row>
    <row r="51" spans="1:11" s="1" customFormat="1" ht="18.75" customHeight="1" x14ac:dyDescent="0.25">
      <c r="A51" s="1" t="s">
        <v>59</v>
      </c>
      <c r="B51" s="78"/>
      <c r="C51" s="78">
        <v>146874</v>
      </c>
      <c r="D51" s="75"/>
      <c r="E51" s="75"/>
      <c r="F51" s="75"/>
      <c r="G51" s="77"/>
      <c r="H51" s="77"/>
      <c r="I51" s="79"/>
      <c r="J51" s="80"/>
    </row>
    <row r="52" spans="1:11" s="61" customFormat="1" ht="20.100000000000001" customHeight="1" x14ac:dyDescent="0.25">
      <c r="B52" s="78"/>
      <c r="C52" s="78"/>
      <c r="D52" s="75"/>
      <c r="E52" s="75"/>
      <c r="F52" s="75"/>
      <c r="G52" s="76"/>
      <c r="H52" s="77"/>
      <c r="I52" s="77"/>
      <c r="J52" s="79"/>
      <c r="K52" s="80"/>
    </row>
    <row r="53" spans="1:11" s="1" customFormat="1" ht="20.100000000000001" customHeight="1" x14ac:dyDescent="0.2">
      <c r="B53" s="6" t="s">
        <v>60</v>
      </c>
      <c r="C53" s="7"/>
      <c r="D53" s="8"/>
      <c r="E53" s="9"/>
      <c r="F53" s="9"/>
      <c r="G53" s="10"/>
      <c r="H53" s="11"/>
      <c r="I53" s="3"/>
      <c r="J53" s="12" t="s">
        <v>2</v>
      </c>
    </row>
    <row r="54" spans="1:11" s="1" customFormat="1" ht="20.100000000000001" customHeight="1" x14ac:dyDescent="0.2">
      <c r="B54" s="13" t="s">
        <v>3</v>
      </c>
      <c r="C54" s="13"/>
      <c r="D54" s="14"/>
      <c r="E54" s="15"/>
      <c r="F54" s="16">
        <v>1203184319</v>
      </c>
      <c r="G54" s="17" t="s">
        <v>4</v>
      </c>
      <c r="H54" s="18">
        <v>1</v>
      </c>
      <c r="I54" s="3"/>
      <c r="J54" s="5"/>
    </row>
    <row r="55" spans="1:11" s="1" customFormat="1" ht="20.100000000000001" customHeight="1" x14ac:dyDescent="0.2">
      <c r="B55" s="13" t="s">
        <v>5</v>
      </c>
      <c r="C55" s="13"/>
      <c r="D55" s="14"/>
      <c r="E55" s="15"/>
      <c r="F55" s="16">
        <v>569024338</v>
      </c>
      <c r="G55" s="17" t="s">
        <v>4</v>
      </c>
      <c r="H55" s="19">
        <f>F55/F54</f>
        <v>0.47293197643477597</v>
      </c>
      <c r="I55" s="3"/>
      <c r="J55" s="5"/>
    </row>
    <row r="56" spans="1:11" s="1" customFormat="1" ht="20.100000000000001" customHeight="1" x14ac:dyDescent="0.2">
      <c r="B56" s="13" t="s">
        <v>6</v>
      </c>
      <c r="C56" s="13"/>
      <c r="D56" s="14"/>
      <c r="E56" s="15"/>
      <c r="F56" s="20">
        <f>+F54-F55</f>
        <v>634159981</v>
      </c>
      <c r="G56" s="17" t="s">
        <v>4</v>
      </c>
      <c r="H56" s="19">
        <f>F56/F54</f>
        <v>0.52706802356522398</v>
      </c>
      <c r="I56" s="3"/>
      <c r="J56" s="5"/>
    </row>
    <row r="57" spans="1:11" s="1" customFormat="1" ht="20.100000000000001" customHeight="1" thickBot="1" x14ac:dyDescent="0.25">
      <c r="B57" s="21" t="s">
        <v>7</v>
      </c>
      <c r="C57" s="21"/>
      <c r="D57" s="22"/>
      <c r="E57" s="23"/>
      <c r="F57" s="24"/>
      <c r="G57" s="25" t="s">
        <v>4</v>
      </c>
      <c r="H57" s="26">
        <f>F57/F54</f>
        <v>0</v>
      </c>
      <c r="I57" s="3"/>
      <c r="J57" s="5"/>
    </row>
    <row r="58" spans="1:11" s="1" customFormat="1" ht="20.100000000000001" customHeight="1" thickBot="1" x14ac:dyDescent="0.3">
      <c r="B58" s="27" t="s">
        <v>8</v>
      </c>
      <c r="C58" s="28"/>
      <c r="D58" s="29"/>
      <c r="E58" s="30"/>
      <c r="F58" s="31">
        <f>+F56-F57</f>
        <v>634159981</v>
      </c>
      <c r="G58" s="32" t="s">
        <v>4</v>
      </c>
      <c r="H58" s="33">
        <f>F58/F54</f>
        <v>0.52706802356522398</v>
      </c>
      <c r="I58" s="34"/>
      <c r="J58" s="35"/>
    </row>
    <row r="59" spans="1:11" s="1" customFormat="1" ht="20.100000000000001" customHeight="1" x14ac:dyDescent="0.25">
      <c r="B59" s="78"/>
      <c r="C59" s="78"/>
      <c r="D59" s="75"/>
      <c r="E59" s="75"/>
      <c r="F59" s="75"/>
      <c r="G59" s="76"/>
      <c r="H59" s="77"/>
      <c r="I59" s="77"/>
      <c r="J59" s="79"/>
      <c r="K59" s="80"/>
    </row>
    <row r="60" spans="1:11" s="1" customFormat="1" ht="20.100000000000001" customHeight="1" x14ac:dyDescent="0.25">
      <c r="B60" s="40" t="s">
        <v>9</v>
      </c>
      <c r="C60" s="41"/>
      <c r="D60" s="42"/>
      <c r="E60" s="42"/>
      <c r="F60" s="42"/>
      <c r="G60" s="41"/>
      <c r="H60" s="41"/>
      <c r="I60" s="43"/>
      <c r="J60" s="44"/>
    </row>
    <row r="61" spans="1:11" s="1" customFormat="1" ht="54" customHeight="1" x14ac:dyDescent="0.2">
      <c r="A61" s="45">
        <v>2015</v>
      </c>
      <c r="B61" s="46" t="s">
        <v>10</v>
      </c>
      <c r="C61" s="46" t="s">
        <v>11</v>
      </c>
      <c r="D61" s="47" t="s">
        <v>12</v>
      </c>
      <c r="E61" s="47" t="s">
        <v>13</v>
      </c>
      <c r="F61" s="48" t="s">
        <v>14</v>
      </c>
      <c r="G61" s="49" t="s">
        <v>15</v>
      </c>
      <c r="H61" s="50" t="s">
        <v>16</v>
      </c>
      <c r="I61" s="50" t="s">
        <v>16</v>
      </c>
      <c r="J61" s="50" t="s">
        <v>17</v>
      </c>
      <c r="K61" s="51"/>
    </row>
    <row r="62" spans="1:11" s="1" customFormat="1" ht="20.100000000000001" customHeight="1" thickBot="1" x14ac:dyDescent="0.3">
      <c r="A62" s="52" t="s">
        <v>18</v>
      </c>
      <c r="B62" s="53" t="s">
        <v>19</v>
      </c>
      <c r="C62" s="53" t="s">
        <v>19</v>
      </c>
      <c r="D62" s="54" t="s">
        <v>20</v>
      </c>
      <c r="E62" s="54" t="s">
        <v>20</v>
      </c>
      <c r="F62" s="54" t="s">
        <v>20</v>
      </c>
      <c r="G62" s="53" t="s">
        <v>20</v>
      </c>
      <c r="H62" s="55" t="s">
        <v>21</v>
      </c>
      <c r="I62" s="55" t="s">
        <v>22</v>
      </c>
      <c r="J62" s="53" t="s">
        <v>23</v>
      </c>
      <c r="K62" s="56"/>
    </row>
    <row r="63" spans="1:11" s="1" customFormat="1" ht="20.100000000000001" customHeight="1" thickBot="1" x14ac:dyDescent="0.3">
      <c r="A63" s="62" t="s">
        <v>52</v>
      </c>
      <c r="B63" s="63">
        <v>54581531</v>
      </c>
      <c r="C63" s="63">
        <v>554164</v>
      </c>
      <c r="D63" s="64">
        <v>5.5489999999999998E-2</v>
      </c>
      <c r="E63" s="64"/>
      <c r="F63" s="64">
        <v>5.0680000000000003E-2</v>
      </c>
      <c r="G63" s="65">
        <f t="shared" ref="G63" si="4">+D63-F63</f>
        <v>4.8099999999999948E-3</v>
      </c>
      <c r="H63" s="66">
        <f t="shared" ref="H63" si="5">+B63*D63</f>
        <v>3028729.1551899998</v>
      </c>
      <c r="I63" s="66">
        <f t="shared" ref="I63" si="6">+B63*F63</f>
        <v>2766191.9910800001</v>
      </c>
      <c r="J63" s="66">
        <f t="shared" ref="J63" si="7">+I63-H63</f>
        <v>-262537.16410999978</v>
      </c>
      <c r="K63" s="72"/>
    </row>
    <row r="64" spans="1:11" s="1" customFormat="1" ht="20.100000000000001" customHeight="1" thickBot="1" x14ac:dyDescent="0.3">
      <c r="A64" s="62" t="s">
        <v>61</v>
      </c>
      <c r="B64" s="63">
        <v>51539602</v>
      </c>
      <c r="C64" s="63">
        <v>417946</v>
      </c>
      <c r="D64" s="64">
        <v>6.9809999999999997E-2</v>
      </c>
      <c r="E64" s="64"/>
      <c r="F64" s="64">
        <v>3.9609999999999999E-2</v>
      </c>
      <c r="G64" s="65">
        <f t="shared" ref="G64:G99" si="8">+D64-F64</f>
        <v>3.0199999999999998E-2</v>
      </c>
      <c r="H64" s="66">
        <f t="shared" ref="H64:H99" si="9">+B64*D64</f>
        <v>3597979.6156199998</v>
      </c>
      <c r="I64" s="66">
        <f t="shared" ref="I64:I99" si="10">+B64*F64</f>
        <v>2041483.6352200001</v>
      </c>
      <c r="J64" s="66">
        <f t="shared" ref="J64:J99" si="11">+I64-H64</f>
        <v>-1556495.9803999998</v>
      </c>
      <c r="K64" s="72"/>
    </row>
    <row r="65" spans="1:11" s="1" customFormat="1" ht="20.100000000000001" customHeight="1" thickBot="1" x14ac:dyDescent="0.3">
      <c r="A65" s="62" t="s">
        <v>62</v>
      </c>
      <c r="B65" s="63">
        <v>53303108</v>
      </c>
      <c r="C65" s="63">
        <v>397995</v>
      </c>
      <c r="D65" s="64">
        <v>3.6040000000000003E-2</v>
      </c>
      <c r="E65" s="64"/>
      <c r="F65" s="64">
        <v>6.2899999999999998E-2</v>
      </c>
      <c r="G65" s="65">
        <f t="shared" si="8"/>
        <v>-2.6859999999999995E-2</v>
      </c>
      <c r="H65" s="66">
        <f t="shared" si="9"/>
        <v>1921044.0123200002</v>
      </c>
      <c r="I65" s="66">
        <f t="shared" si="10"/>
        <v>3352765.4931999999</v>
      </c>
      <c r="J65" s="66">
        <f t="shared" si="11"/>
        <v>1431721.4808799997</v>
      </c>
      <c r="K65" s="72"/>
    </row>
    <row r="66" spans="1:11" s="1" customFormat="1" ht="20.100000000000001" customHeight="1" thickBot="1" x14ac:dyDescent="0.3">
      <c r="A66" s="62" t="s">
        <v>63</v>
      </c>
      <c r="B66" s="63">
        <v>1034109</v>
      </c>
      <c r="C66" s="63">
        <v>47500523</v>
      </c>
      <c r="D66" s="64">
        <v>6.7049999999999998E-2</v>
      </c>
      <c r="E66" s="64"/>
      <c r="F66" s="64">
        <v>9.5589999999999994E-2</v>
      </c>
      <c r="G66" s="65">
        <f t="shared" si="8"/>
        <v>-2.8539999999999996E-2</v>
      </c>
      <c r="H66" s="66">
        <f t="shared" si="9"/>
        <v>69337.008449999994</v>
      </c>
      <c r="I66" s="66">
        <f t="shared" si="10"/>
        <v>98850.479309999995</v>
      </c>
      <c r="J66" s="66">
        <f t="shared" si="11"/>
        <v>29513.470860000001</v>
      </c>
      <c r="K66" s="72"/>
    </row>
    <row r="67" spans="1:11" s="1" customFormat="1" ht="20.100000000000001" customHeight="1" thickBot="1" x14ac:dyDescent="0.3">
      <c r="A67" s="62" t="s">
        <v>64</v>
      </c>
      <c r="B67" s="63">
        <v>985891</v>
      </c>
      <c r="C67" s="63">
        <v>50649263</v>
      </c>
      <c r="D67" s="64">
        <v>9.4159999999999994E-2</v>
      </c>
      <c r="E67" s="64"/>
      <c r="F67" s="64">
        <v>9.6680000000000002E-2</v>
      </c>
      <c r="G67" s="65">
        <f t="shared" si="8"/>
        <v>-2.5200000000000083E-3</v>
      </c>
      <c r="H67" s="66">
        <f t="shared" si="9"/>
        <v>92831.49656</v>
      </c>
      <c r="I67" s="66">
        <f t="shared" si="10"/>
        <v>95315.941879999998</v>
      </c>
      <c r="J67" s="66">
        <f t="shared" si="11"/>
        <v>2484.4453199999989</v>
      </c>
      <c r="K67" s="72"/>
    </row>
    <row r="68" spans="1:11" s="1" customFormat="1" ht="20.100000000000001" customHeight="1" thickBot="1" x14ac:dyDescent="0.3">
      <c r="A68" s="62" t="s">
        <v>65</v>
      </c>
      <c r="B68" s="63">
        <v>48518396</v>
      </c>
      <c r="C68" s="63">
        <v>3881779</v>
      </c>
      <c r="D68" s="64">
        <v>9.2280000000000001E-2</v>
      </c>
      <c r="E68" s="64"/>
      <c r="F68" s="64">
        <v>9.5399999999999999E-2</v>
      </c>
      <c r="G68" s="65">
        <f t="shared" si="8"/>
        <v>-3.1199999999999978E-3</v>
      </c>
      <c r="H68" s="66">
        <f t="shared" si="9"/>
        <v>4477277.5828799997</v>
      </c>
      <c r="I68" s="66">
        <f t="shared" si="10"/>
        <v>4628654.9784000004</v>
      </c>
      <c r="J68" s="66">
        <f t="shared" si="11"/>
        <v>151377.39552000072</v>
      </c>
      <c r="K68" s="72"/>
    </row>
    <row r="69" spans="1:11" s="1" customFormat="1" ht="20.100000000000001" customHeight="1" thickBot="1" x14ac:dyDescent="0.3">
      <c r="A69" s="62" t="s">
        <v>71</v>
      </c>
      <c r="B69" s="63">
        <v>3174390</v>
      </c>
      <c r="C69" s="63">
        <v>56053945</v>
      </c>
      <c r="D69" s="64">
        <v>8.8880000000000001E-2</v>
      </c>
      <c r="E69" s="64"/>
      <c r="F69" s="64">
        <v>7.8829999999999997E-2</v>
      </c>
      <c r="G69" s="65">
        <f t="shared" si="8"/>
        <v>1.0050000000000003E-2</v>
      </c>
      <c r="H69" s="66">
        <f t="shared" si="9"/>
        <v>282139.78320000001</v>
      </c>
      <c r="I69" s="66">
        <f t="shared" si="10"/>
        <v>250237.1637</v>
      </c>
      <c r="J69" s="66">
        <f t="shared" si="11"/>
        <v>-31902.619500000001</v>
      </c>
      <c r="K69" s="72"/>
    </row>
    <row r="70" spans="1:11" s="1" customFormat="1" ht="20.100000000000001" customHeight="1" thickBot="1" x14ac:dyDescent="0.3">
      <c r="A70" s="62" t="s">
        <v>66</v>
      </c>
      <c r="B70" s="63">
        <v>1526587</v>
      </c>
      <c r="C70" s="63">
        <v>57035310</v>
      </c>
      <c r="D70" s="64">
        <v>8.8050000000000003E-2</v>
      </c>
      <c r="E70" s="64"/>
      <c r="F70" s="64">
        <v>8.0100000000000005E-2</v>
      </c>
      <c r="G70" s="65">
        <f t="shared" si="8"/>
        <v>7.9499999999999987E-3</v>
      </c>
      <c r="H70" s="66">
        <f t="shared" si="9"/>
        <v>134415.98535</v>
      </c>
      <c r="I70" s="66">
        <f t="shared" si="10"/>
        <v>122279.61870000001</v>
      </c>
      <c r="J70" s="66">
        <f t="shared" si="11"/>
        <v>-12136.366649999996</v>
      </c>
      <c r="K70" s="72"/>
    </row>
    <row r="71" spans="1:11" s="1" customFormat="1" ht="20.100000000000001" customHeight="1" thickBot="1" x14ac:dyDescent="0.3">
      <c r="A71" s="62" t="s">
        <v>67</v>
      </c>
      <c r="B71" s="63">
        <v>2987509</v>
      </c>
      <c r="C71" s="63">
        <v>52572779</v>
      </c>
      <c r="D71" s="64">
        <v>8.2699999999999996E-2</v>
      </c>
      <c r="E71" s="64"/>
      <c r="F71" s="64">
        <v>6.7030000000000006E-2</v>
      </c>
      <c r="G71" s="65">
        <f t="shared" si="8"/>
        <v>1.5669999999999989E-2</v>
      </c>
      <c r="H71" s="66">
        <f t="shared" si="9"/>
        <v>247066.99429999999</v>
      </c>
      <c r="I71" s="66">
        <f t="shared" si="10"/>
        <v>200252.72827000002</v>
      </c>
      <c r="J71" s="66">
        <f t="shared" si="11"/>
        <v>-46814.26602999997</v>
      </c>
      <c r="K71" s="72"/>
    </row>
    <row r="72" spans="1:11" s="1" customFormat="1" ht="20.100000000000001" customHeight="1" thickBot="1" x14ac:dyDescent="0.3">
      <c r="A72" s="62" t="s">
        <v>68</v>
      </c>
      <c r="B72" s="63">
        <v>987529</v>
      </c>
      <c r="C72" s="63">
        <v>48650241</v>
      </c>
      <c r="D72" s="64">
        <v>6.3710000000000003E-2</v>
      </c>
      <c r="E72" s="64"/>
      <c r="F72" s="64">
        <v>7.5439999999999993E-2</v>
      </c>
      <c r="G72" s="65">
        <f t="shared" si="8"/>
        <v>-1.172999999999999E-2</v>
      </c>
      <c r="H72" s="66">
        <f t="shared" si="9"/>
        <v>62915.472590000005</v>
      </c>
      <c r="I72" s="66">
        <f t="shared" si="10"/>
        <v>74499.187759999986</v>
      </c>
      <c r="J72" s="66">
        <f t="shared" si="11"/>
        <v>11583.715169999981</v>
      </c>
      <c r="K72" s="72"/>
    </row>
    <row r="73" spans="1:11" s="1" customFormat="1" ht="20.100000000000001" customHeight="1" thickBot="1" x14ac:dyDescent="0.3">
      <c r="A73" s="62" t="s">
        <v>69</v>
      </c>
      <c r="B73" s="63">
        <v>878742</v>
      </c>
      <c r="C73" s="63">
        <v>45805174</v>
      </c>
      <c r="D73" s="64">
        <v>7.6230000000000006E-2</v>
      </c>
      <c r="E73" s="64"/>
      <c r="F73" s="64">
        <v>0.1132</v>
      </c>
      <c r="G73" s="65">
        <f t="shared" si="8"/>
        <v>-3.6969999999999989E-2</v>
      </c>
      <c r="H73" s="66">
        <f t="shared" si="9"/>
        <v>66986.502659999998</v>
      </c>
      <c r="I73" s="66">
        <f t="shared" si="10"/>
        <v>99473.594400000002</v>
      </c>
      <c r="J73" s="66">
        <f t="shared" si="11"/>
        <v>32487.091740000003</v>
      </c>
      <c r="K73" s="72"/>
    </row>
    <row r="74" spans="1:11" s="1" customFormat="1" ht="20.100000000000001" customHeight="1" thickBot="1" x14ac:dyDescent="0.3">
      <c r="A74" s="62" t="s">
        <v>70</v>
      </c>
      <c r="B74" s="63">
        <v>202001</v>
      </c>
      <c r="C74" s="63">
        <v>0</v>
      </c>
      <c r="D74" s="64">
        <v>0.11462</v>
      </c>
      <c r="E74" s="64"/>
      <c r="F74" s="64">
        <v>9.4710000000000003E-2</v>
      </c>
      <c r="G74" s="65">
        <f t="shared" si="8"/>
        <v>1.9909999999999997E-2</v>
      </c>
      <c r="H74" s="66">
        <f t="shared" si="9"/>
        <v>23153.354619999998</v>
      </c>
      <c r="I74" s="66">
        <f t="shared" si="10"/>
        <v>19131.514709999999</v>
      </c>
      <c r="J74" s="66">
        <f t="shared" si="11"/>
        <v>-4021.8399099999988</v>
      </c>
      <c r="K74" s="72"/>
    </row>
    <row r="75" spans="1:11" s="1" customFormat="1" ht="20.100000000000001" customHeight="1" x14ac:dyDescent="0.25">
      <c r="A75" s="73"/>
      <c r="B75" s="57"/>
      <c r="C75" s="57"/>
      <c r="D75" s="58"/>
      <c r="E75" s="58"/>
      <c r="F75" s="58"/>
      <c r="G75" s="59"/>
      <c r="H75" s="60"/>
      <c r="I75" s="60"/>
      <c r="J75" s="60"/>
      <c r="K75" s="72"/>
    </row>
    <row r="76" spans="1:11" s="1" customFormat="1" ht="20.100000000000001" customHeight="1" x14ac:dyDescent="0.25">
      <c r="A76" s="95" t="s">
        <v>88</v>
      </c>
      <c r="B76" s="57"/>
      <c r="C76" s="57"/>
      <c r="D76" s="58"/>
      <c r="E76" s="58"/>
      <c r="F76" s="58"/>
      <c r="G76" s="59"/>
      <c r="H76" s="60"/>
      <c r="I76" s="60"/>
      <c r="J76" s="60"/>
      <c r="K76" s="72"/>
    </row>
    <row r="77" spans="1:11" s="1" customFormat="1" ht="20.100000000000001" customHeight="1" thickBot="1" x14ac:dyDescent="0.3">
      <c r="A77" s="62" t="s">
        <v>39</v>
      </c>
      <c r="B77" s="63">
        <v>38</v>
      </c>
      <c r="C77" s="63">
        <v>0</v>
      </c>
      <c r="D77" s="64">
        <v>5.7279999999999998E-2</v>
      </c>
      <c r="E77" s="64"/>
      <c r="F77" s="64">
        <v>4.8140000000000002E-2</v>
      </c>
      <c r="G77" s="65">
        <f t="shared" si="8"/>
        <v>9.1399999999999954E-3</v>
      </c>
      <c r="H77" s="66">
        <f t="shared" si="9"/>
        <v>2.1766399999999999</v>
      </c>
      <c r="I77" s="66">
        <f t="shared" si="10"/>
        <v>1.8293200000000001</v>
      </c>
      <c r="J77" s="66">
        <f t="shared" si="11"/>
        <v>-0.34731999999999985</v>
      </c>
      <c r="K77" s="72"/>
    </row>
    <row r="78" spans="1:11" s="1" customFormat="1" ht="20.100000000000001" customHeight="1" thickBot="1" x14ac:dyDescent="0.3">
      <c r="A78" s="62" t="s">
        <v>40</v>
      </c>
      <c r="B78" s="63">
        <v>1140</v>
      </c>
      <c r="C78" s="63">
        <v>0</v>
      </c>
      <c r="D78" s="64">
        <v>4.3740000000000001E-2</v>
      </c>
      <c r="E78" s="64"/>
      <c r="F78" s="64">
        <v>4.9259999999999998E-2</v>
      </c>
      <c r="G78" s="65">
        <f t="shared" si="8"/>
        <v>-5.5199999999999971E-3</v>
      </c>
      <c r="H78" s="66">
        <f t="shared" si="9"/>
        <v>49.863599999999998</v>
      </c>
      <c r="I78" s="66">
        <f t="shared" si="10"/>
        <v>56.156399999999998</v>
      </c>
      <c r="J78" s="66">
        <f t="shared" si="11"/>
        <v>6.2927999999999997</v>
      </c>
      <c r="K78" s="72"/>
    </row>
    <row r="79" spans="1:11" s="1" customFormat="1" ht="20.100000000000001" customHeight="1" thickBot="1" x14ac:dyDescent="0.3">
      <c r="A79" s="62" t="s">
        <v>41</v>
      </c>
      <c r="B79" s="63">
        <v>290</v>
      </c>
      <c r="C79" s="63">
        <v>0</v>
      </c>
      <c r="D79" s="64">
        <v>5.6430000000000001E-2</v>
      </c>
      <c r="E79" s="64"/>
      <c r="F79" s="64">
        <v>5.8590000000000003E-2</v>
      </c>
      <c r="G79" s="65">
        <f t="shared" si="8"/>
        <v>-2.1600000000000022E-3</v>
      </c>
      <c r="H79" s="66">
        <f t="shared" si="9"/>
        <v>16.364699999999999</v>
      </c>
      <c r="I79" s="66">
        <f t="shared" si="10"/>
        <v>16.991099999999999</v>
      </c>
      <c r="J79" s="66">
        <f t="shared" si="11"/>
        <v>0.62640000000000029</v>
      </c>
      <c r="K79" s="72"/>
    </row>
    <row r="80" spans="1:11" s="1" customFormat="1" ht="20.100000000000001" customHeight="1" thickBot="1" x14ac:dyDescent="0.3">
      <c r="A80" s="62" t="s">
        <v>42</v>
      </c>
      <c r="B80" s="68">
        <v>1098</v>
      </c>
      <c r="C80" s="68">
        <v>0</v>
      </c>
      <c r="D80" s="69">
        <v>5.1310000000000001E-2</v>
      </c>
      <c r="E80" s="69"/>
      <c r="F80" s="69">
        <v>6.7589999999999997E-2</v>
      </c>
      <c r="G80" s="70">
        <f t="shared" si="8"/>
        <v>-1.6279999999999996E-2</v>
      </c>
      <c r="H80" s="71">
        <f t="shared" si="9"/>
        <v>56.338380000000001</v>
      </c>
      <c r="I80" s="71">
        <f t="shared" si="10"/>
        <v>74.213819999999998</v>
      </c>
      <c r="J80" s="71">
        <f t="shared" si="11"/>
        <v>17.875439999999998</v>
      </c>
      <c r="K80" s="72"/>
    </row>
    <row r="81" spans="1:11" s="1" customFormat="1" ht="20.100000000000001" customHeight="1" thickBot="1" x14ac:dyDescent="0.3">
      <c r="A81" s="62" t="s">
        <v>43</v>
      </c>
      <c r="B81" s="68">
        <v>2644</v>
      </c>
      <c r="C81" s="68">
        <v>0</v>
      </c>
      <c r="D81" s="69">
        <v>6.411E-2</v>
      </c>
      <c r="E81" s="69"/>
      <c r="F81" s="69">
        <v>7.0430000000000006E-2</v>
      </c>
      <c r="G81" s="70">
        <f t="shared" si="8"/>
        <v>-6.3200000000000062E-3</v>
      </c>
      <c r="H81" s="71">
        <f t="shared" si="9"/>
        <v>169.50684000000001</v>
      </c>
      <c r="I81" s="71">
        <f t="shared" si="10"/>
        <v>186.21692000000002</v>
      </c>
      <c r="J81" s="71">
        <f t="shared" si="11"/>
        <v>16.710080000000005</v>
      </c>
      <c r="K81" s="72"/>
    </row>
    <row r="82" spans="1:11" s="1" customFormat="1" ht="20.100000000000001" customHeight="1" thickBot="1" x14ac:dyDescent="0.3">
      <c r="A82" s="62" t="s">
        <v>44</v>
      </c>
      <c r="B82" s="68">
        <v>3790</v>
      </c>
      <c r="C82" s="68">
        <v>0</v>
      </c>
      <c r="D82" s="69">
        <v>7.3760000000000006E-2</v>
      </c>
      <c r="E82" s="69"/>
      <c r="F82" s="69">
        <v>5.0889999999999998E-2</v>
      </c>
      <c r="G82" s="70">
        <f t="shared" si="8"/>
        <v>2.2870000000000008E-2</v>
      </c>
      <c r="H82" s="71">
        <f t="shared" si="9"/>
        <v>279.55040000000002</v>
      </c>
      <c r="I82" s="71">
        <f t="shared" si="10"/>
        <v>192.87309999999999</v>
      </c>
      <c r="J82" s="71">
        <f t="shared" si="11"/>
        <v>-86.677300000000031</v>
      </c>
      <c r="K82" s="72"/>
    </row>
    <row r="83" spans="1:11" s="1" customFormat="1" ht="20.100000000000001" customHeight="1" thickBot="1" x14ac:dyDescent="0.3">
      <c r="A83" s="62" t="s">
        <v>45</v>
      </c>
      <c r="B83" s="68">
        <v>2708</v>
      </c>
      <c r="C83" s="68">
        <v>0</v>
      </c>
      <c r="D83" s="69">
        <v>4.0129999999999999E-2</v>
      </c>
      <c r="E83" s="69"/>
      <c r="F83" s="69">
        <v>6.2449999999999999E-2</v>
      </c>
      <c r="G83" s="70">
        <f t="shared" si="8"/>
        <v>-2.232E-2</v>
      </c>
      <c r="H83" s="71">
        <f t="shared" si="9"/>
        <v>108.67204</v>
      </c>
      <c r="I83" s="71">
        <f t="shared" si="10"/>
        <v>169.1146</v>
      </c>
      <c r="J83" s="71">
        <f t="shared" si="11"/>
        <v>60.44256</v>
      </c>
      <c r="K83" s="72"/>
    </row>
    <row r="84" spans="1:11" s="1" customFormat="1" ht="20.100000000000001" customHeight="1" thickBot="1" x14ac:dyDescent="0.3">
      <c r="A84" s="62" t="s">
        <v>46</v>
      </c>
      <c r="B84" s="68">
        <v>1074</v>
      </c>
      <c r="C84" s="68">
        <v>0</v>
      </c>
      <c r="D84" s="69">
        <v>8.7179999999999994E-2</v>
      </c>
      <c r="E84" s="69"/>
      <c r="F84" s="69">
        <v>6.6549999999999998E-2</v>
      </c>
      <c r="G84" s="70">
        <f t="shared" si="8"/>
        <v>2.0629999999999996E-2</v>
      </c>
      <c r="H84" s="71">
        <f t="shared" si="9"/>
        <v>93.631319999999988</v>
      </c>
      <c r="I84" s="71">
        <f t="shared" si="10"/>
        <v>71.474699999999999</v>
      </c>
      <c r="J84" s="71">
        <f t="shared" si="11"/>
        <v>-22.15661999999999</v>
      </c>
      <c r="K84" s="72"/>
    </row>
    <row r="85" spans="1:11" s="1" customFormat="1" ht="20.100000000000001" customHeight="1" thickBot="1" x14ac:dyDescent="0.3">
      <c r="A85" s="62" t="s">
        <v>47</v>
      </c>
      <c r="B85" s="68">
        <v>-52</v>
      </c>
      <c r="C85" s="68">
        <v>0</v>
      </c>
      <c r="D85" s="69">
        <v>5.8119999999999998E-2</v>
      </c>
      <c r="E85" s="69"/>
      <c r="F85" s="69">
        <v>6.3119999999999996E-2</v>
      </c>
      <c r="G85" s="70">
        <f t="shared" si="8"/>
        <v>-4.9999999999999975E-3</v>
      </c>
      <c r="H85" s="71">
        <f t="shared" si="9"/>
        <v>-3.02224</v>
      </c>
      <c r="I85" s="71">
        <f t="shared" si="10"/>
        <v>-3.2822399999999998</v>
      </c>
      <c r="J85" s="71">
        <f t="shared" si="11"/>
        <v>-0.25999999999999979</v>
      </c>
      <c r="K85" s="72"/>
    </row>
    <row r="86" spans="1:11" s="1" customFormat="1" ht="20.100000000000001" customHeight="1" thickBot="1" x14ac:dyDescent="0.3">
      <c r="A86" s="62" t="s">
        <v>48</v>
      </c>
      <c r="B86" s="63">
        <v>-496</v>
      </c>
      <c r="C86" s="63">
        <v>0</v>
      </c>
      <c r="D86" s="64">
        <v>6.2280000000000002E-2</v>
      </c>
      <c r="E86" s="64"/>
      <c r="F86" s="64">
        <v>7.8549999999999995E-2</v>
      </c>
      <c r="G86" s="65">
        <f t="shared" si="8"/>
        <v>-1.6269999999999993E-2</v>
      </c>
      <c r="H86" s="66">
        <f t="shared" si="9"/>
        <v>-30.890880000000003</v>
      </c>
      <c r="I86" s="66">
        <f t="shared" si="10"/>
        <v>-38.960799999999999</v>
      </c>
      <c r="J86" s="66">
        <f t="shared" si="11"/>
        <v>-8.0699199999999962</v>
      </c>
      <c r="K86" s="72"/>
    </row>
    <row r="87" spans="1:11" s="1" customFormat="1" ht="20.100000000000001" customHeight="1" thickBot="1" x14ac:dyDescent="0.3">
      <c r="A87" s="62" t="s">
        <v>49</v>
      </c>
      <c r="B87" s="68">
        <v>-5926</v>
      </c>
      <c r="C87" s="68">
        <v>0</v>
      </c>
      <c r="D87" s="69">
        <v>7.6069999999999999E-2</v>
      </c>
      <c r="E87" s="69"/>
      <c r="F87" s="69">
        <v>5.0680000000000003E-2</v>
      </c>
      <c r="G87" s="70">
        <f t="shared" si="8"/>
        <v>2.5389999999999996E-2</v>
      </c>
      <c r="H87" s="71">
        <f t="shared" si="9"/>
        <v>-450.79082</v>
      </c>
      <c r="I87" s="71">
        <f t="shared" si="10"/>
        <v>-300.32968</v>
      </c>
      <c r="J87" s="71">
        <f t="shared" si="11"/>
        <v>150.46114</v>
      </c>
      <c r="K87" s="72"/>
    </row>
    <row r="88" spans="1:11" s="1" customFormat="1" ht="20.100000000000001" customHeight="1" thickBot="1" x14ac:dyDescent="0.3">
      <c r="A88" s="62" t="s">
        <v>25</v>
      </c>
      <c r="B88" s="68">
        <v>-1033</v>
      </c>
      <c r="C88" s="68">
        <v>1035209</v>
      </c>
      <c r="D88" s="69">
        <v>3.6260000000000001E-2</v>
      </c>
      <c r="E88" s="69"/>
      <c r="F88" s="69">
        <v>1.261E-2</v>
      </c>
      <c r="G88" s="70">
        <f t="shared" si="8"/>
        <v>2.3650000000000001E-2</v>
      </c>
      <c r="H88" s="71">
        <f t="shared" si="9"/>
        <v>-37.456580000000002</v>
      </c>
      <c r="I88" s="71">
        <f t="shared" si="10"/>
        <v>-13.02613</v>
      </c>
      <c r="J88" s="71">
        <f t="shared" si="11"/>
        <v>24.43045</v>
      </c>
      <c r="K88" s="72"/>
    </row>
    <row r="89" spans="1:11" s="1" customFormat="1" ht="20.100000000000001" customHeight="1" thickBot="1" x14ac:dyDescent="0.3">
      <c r="A89" s="62" t="s">
        <v>26</v>
      </c>
      <c r="B89" s="68">
        <v>-37</v>
      </c>
      <c r="C89" s="68">
        <v>793232</v>
      </c>
      <c r="D89" s="69">
        <v>2.231E-2</v>
      </c>
      <c r="E89" s="69"/>
      <c r="F89" s="69">
        <v>1.3299999999999999E-2</v>
      </c>
      <c r="G89" s="70">
        <f t="shared" si="8"/>
        <v>9.0100000000000006E-3</v>
      </c>
      <c r="H89" s="71">
        <f t="shared" si="9"/>
        <v>-0.82547000000000004</v>
      </c>
      <c r="I89" s="71">
        <f t="shared" si="10"/>
        <v>-0.49209999999999998</v>
      </c>
      <c r="J89" s="71">
        <f t="shared" si="11"/>
        <v>0.33337000000000006</v>
      </c>
      <c r="K89" s="72"/>
    </row>
    <row r="90" spans="1:11" s="1" customFormat="1" ht="20.100000000000001" customHeight="1" thickBot="1" x14ac:dyDescent="0.3">
      <c r="A90" s="62" t="s">
        <v>27</v>
      </c>
      <c r="B90" s="68">
        <v>811</v>
      </c>
      <c r="C90" s="68">
        <v>618539</v>
      </c>
      <c r="D90" s="69">
        <v>1.103E-2</v>
      </c>
      <c r="E90" s="69"/>
      <c r="F90" s="69">
        <v>-2.7E-4</v>
      </c>
      <c r="G90" s="70">
        <f t="shared" si="8"/>
        <v>1.1299999999999999E-2</v>
      </c>
      <c r="H90" s="71">
        <f t="shared" si="9"/>
        <v>8.9453300000000002</v>
      </c>
      <c r="I90" s="71">
        <f t="shared" si="10"/>
        <v>-0.21897</v>
      </c>
      <c r="J90" s="71">
        <f t="shared" si="11"/>
        <v>-9.1643000000000008</v>
      </c>
      <c r="K90" s="72"/>
    </row>
    <row r="91" spans="1:11" s="1" customFormat="1" ht="20.100000000000001" customHeight="1" thickBot="1" x14ac:dyDescent="0.3">
      <c r="A91" s="62" t="s">
        <v>28</v>
      </c>
      <c r="B91" s="68">
        <v>522</v>
      </c>
      <c r="C91" s="68">
        <v>437898</v>
      </c>
      <c r="D91" s="69">
        <v>-9.6500000000000006E-3</v>
      </c>
      <c r="E91" s="69"/>
      <c r="F91" s="69">
        <v>5.1979999999999998E-2</v>
      </c>
      <c r="G91" s="70">
        <f t="shared" si="8"/>
        <v>-6.1629999999999997E-2</v>
      </c>
      <c r="H91" s="71">
        <f t="shared" si="9"/>
        <v>-5.0373000000000001</v>
      </c>
      <c r="I91" s="71">
        <f t="shared" si="10"/>
        <v>27.133559999999999</v>
      </c>
      <c r="J91" s="71">
        <f t="shared" si="11"/>
        <v>32.170859999999998</v>
      </c>
      <c r="K91" s="72"/>
    </row>
    <row r="92" spans="1:11" s="1" customFormat="1" ht="20.100000000000001" customHeight="1" thickBot="1" x14ac:dyDescent="0.3">
      <c r="A92" s="62" t="s">
        <v>29</v>
      </c>
      <c r="B92" s="68">
        <v>712</v>
      </c>
      <c r="C92" s="68">
        <v>291028</v>
      </c>
      <c r="D92" s="69">
        <v>5.3560000000000003E-2</v>
      </c>
      <c r="E92" s="69"/>
      <c r="F92" s="69">
        <v>7.1959999999999996E-2</v>
      </c>
      <c r="G92" s="70">
        <f t="shared" si="8"/>
        <v>-1.8399999999999993E-2</v>
      </c>
      <c r="H92" s="71">
        <f t="shared" si="9"/>
        <v>38.134720000000002</v>
      </c>
      <c r="I92" s="71">
        <f t="shared" si="10"/>
        <v>51.235519999999994</v>
      </c>
      <c r="J92" s="71">
        <f t="shared" si="11"/>
        <v>13.100799999999992</v>
      </c>
      <c r="K92" s="72"/>
    </row>
    <row r="93" spans="1:11" s="1" customFormat="1" ht="20.100000000000001" customHeight="1" thickBot="1" x14ac:dyDescent="0.3">
      <c r="A93" s="62" t="s">
        <v>31</v>
      </c>
      <c r="B93" s="68">
        <v>1277</v>
      </c>
      <c r="C93" s="68">
        <v>280911</v>
      </c>
      <c r="D93" s="69">
        <v>7.1900000000000006E-2</v>
      </c>
      <c r="E93" s="69"/>
      <c r="F93" s="69">
        <v>6.0249999999999998E-2</v>
      </c>
      <c r="G93" s="70">
        <f t="shared" si="8"/>
        <v>1.1650000000000008E-2</v>
      </c>
      <c r="H93" s="71">
        <f t="shared" si="9"/>
        <v>91.816300000000012</v>
      </c>
      <c r="I93" s="71">
        <f t="shared" si="10"/>
        <v>76.939250000000001</v>
      </c>
      <c r="J93" s="71">
        <f t="shared" si="11"/>
        <v>-14.877050000000011</v>
      </c>
      <c r="K93" s="72"/>
    </row>
    <row r="94" spans="1:11" s="1" customFormat="1" ht="20.100000000000001" customHeight="1" thickBot="1" x14ac:dyDescent="0.3">
      <c r="A94" s="62" t="s">
        <v>32</v>
      </c>
      <c r="B94" s="68">
        <v>1897</v>
      </c>
      <c r="C94" s="68">
        <v>293696</v>
      </c>
      <c r="D94" s="69">
        <v>5.9760000000000001E-2</v>
      </c>
      <c r="E94" s="69"/>
      <c r="F94" s="69">
        <v>6.2560000000000004E-2</v>
      </c>
      <c r="G94" s="70">
        <f t="shared" si="8"/>
        <v>-2.8000000000000039E-3</v>
      </c>
      <c r="H94" s="71">
        <f t="shared" si="9"/>
        <v>113.36472000000001</v>
      </c>
      <c r="I94" s="71">
        <f t="shared" si="10"/>
        <v>118.67632</v>
      </c>
      <c r="J94" s="71">
        <f t="shared" si="11"/>
        <v>5.3115999999999985</v>
      </c>
      <c r="K94" s="72"/>
    </row>
    <row r="95" spans="1:11" s="1" customFormat="1" ht="20.100000000000001" customHeight="1" thickBot="1" x14ac:dyDescent="0.3">
      <c r="A95" s="62" t="s">
        <v>33</v>
      </c>
      <c r="B95" s="68">
        <v>507</v>
      </c>
      <c r="C95" s="68">
        <v>275230</v>
      </c>
      <c r="D95" s="69">
        <v>6.1080000000000002E-2</v>
      </c>
      <c r="E95" s="69"/>
      <c r="F95" s="69">
        <v>6.7610000000000003E-2</v>
      </c>
      <c r="G95" s="70">
        <f t="shared" si="8"/>
        <v>-6.5300000000000011E-3</v>
      </c>
      <c r="H95" s="71">
        <f t="shared" si="9"/>
        <v>30.967560000000002</v>
      </c>
      <c r="I95" s="71">
        <f t="shared" si="10"/>
        <v>34.278269999999999</v>
      </c>
      <c r="J95" s="71">
        <f t="shared" si="11"/>
        <v>3.3107099999999967</v>
      </c>
      <c r="K95" s="72"/>
    </row>
    <row r="96" spans="1:11" s="1" customFormat="1" ht="20.100000000000001" customHeight="1" thickBot="1" x14ac:dyDescent="0.3">
      <c r="A96" s="62" t="s">
        <v>34</v>
      </c>
      <c r="B96" s="68">
        <v>-6725</v>
      </c>
      <c r="C96" s="68">
        <v>274610</v>
      </c>
      <c r="D96" s="69">
        <v>8.0490000000000006E-2</v>
      </c>
      <c r="E96" s="69"/>
      <c r="F96" s="69">
        <v>7.9630000000000006E-2</v>
      </c>
      <c r="G96" s="70">
        <f t="shared" si="8"/>
        <v>8.5999999999999965E-4</v>
      </c>
      <c r="H96" s="71">
        <f t="shared" si="9"/>
        <v>-541.29525000000001</v>
      </c>
      <c r="I96" s="71">
        <f t="shared" si="10"/>
        <v>-535.51175000000001</v>
      </c>
      <c r="J96" s="71">
        <f t="shared" si="11"/>
        <v>5.7835000000000036</v>
      </c>
      <c r="K96" s="72"/>
    </row>
    <row r="97" spans="1:11" s="1" customFormat="1" ht="20.100000000000001" customHeight="1" thickBot="1" x14ac:dyDescent="0.3">
      <c r="A97" s="62" t="s">
        <v>30</v>
      </c>
      <c r="B97" s="68">
        <v>-41351</v>
      </c>
      <c r="C97" s="68">
        <v>289282</v>
      </c>
      <c r="D97" s="69">
        <v>7.492E-2</v>
      </c>
      <c r="E97" s="69"/>
      <c r="F97" s="69">
        <v>0.10014000000000001</v>
      </c>
      <c r="G97" s="70">
        <f t="shared" si="8"/>
        <v>-2.5220000000000006E-2</v>
      </c>
      <c r="H97" s="71">
        <f t="shared" si="9"/>
        <v>-3098.01692</v>
      </c>
      <c r="I97" s="71">
        <f t="shared" si="10"/>
        <v>-4140.8891400000002</v>
      </c>
      <c r="J97" s="71">
        <f t="shared" si="11"/>
        <v>-1042.8722200000002</v>
      </c>
      <c r="K97" s="72"/>
    </row>
    <row r="98" spans="1:11" s="1" customFormat="1" ht="20.100000000000001" customHeight="1" thickBot="1" x14ac:dyDescent="0.3">
      <c r="A98" s="62" t="s">
        <v>36</v>
      </c>
      <c r="B98" s="68">
        <v>2251271</v>
      </c>
      <c r="C98" s="68">
        <v>347181</v>
      </c>
      <c r="D98" s="69">
        <v>9.9010000000000001E-2</v>
      </c>
      <c r="E98" s="69"/>
      <c r="F98" s="69">
        <v>8.2320000000000004E-2</v>
      </c>
      <c r="G98" s="70">
        <f t="shared" si="8"/>
        <v>1.6689999999999997E-2</v>
      </c>
      <c r="H98" s="71">
        <f t="shared" si="9"/>
        <v>222898.34171000001</v>
      </c>
      <c r="I98" s="71">
        <f t="shared" si="10"/>
        <v>185324.62872000001</v>
      </c>
      <c r="J98" s="71">
        <f t="shared" si="11"/>
        <v>-37573.71299</v>
      </c>
      <c r="K98" s="72"/>
    </row>
    <row r="99" spans="1:11" s="1" customFormat="1" ht="19.5" customHeight="1" thickBot="1" x14ac:dyDescent="0.3">
      <c r="A99" s="62" t="s">
        <v>37</v>
      </c>
      <c r="B99" s="68">
        <v>52340576</v>
      </c>
      <c r="C99" s="68">
        <v>549331</v>
      </c>
      <c r="D99" s="69">
        <v>7.3179999999999995E-2</v>
      </c>
      <c r="E99" s="69"/>
      <c r="F99" s="69">
        <v>7.4440000000000006E-2</v>
      </c>
      <c r="G99" s="70">
        <f t="shared" si="8"/>
        <v>-1.2600000000000111E-3</v>
      </c>
      <c r="H99" s="71">
        <f t="shared" si="9"/>
        <v>3830283.3516799998</v>
      </c>
      <c r="I99" s="71">
        <f t="shared" si="10"/>
        <v>3896232.4774400005</v>
      </c>
      <c r="J99" s="71">
        <f t="shared" si="11"/>
        <v>65949.125760000665</v>
      </c>
      <c r="K99" s="72"/>
    </row>
    <row r="100" spans="1:11" s="1" customFormat="1" ht="19.5" customHeight="1" thickBot="1" x14ac:dyDescent="0.3">
      <c r="A100" s="62"/>
      <c r="B100" s="68"/>
      <c r="C100" s="68"/>
      <c r="D100" s="69"/>
      <c r="E100" s="69"/>
      <c r="F100" s="69"/>
      <c r="G100" s="70"/>
      <c r="H100" s="71"/>
      <c r="I100" s="71"/>
      <c r="J100" s="71"/>
      <c r="K100" s="72"/>
    </row>
    <row r="101" spans="1:11" s="1" customFormat="1" ht="20.100000000000001" customHeight="1" thickBot="1" x14ac:dyDescent="0.3">
      <c r="A101" s="62" t="s">
        <v>72</v>
      </c>
      <c r="B101" s="68">
        <v>-51500004</v>
      </c>
      <c r="C101" s="68">
        <v>0</v>
      </c>
      <c r="D101" s="69"/>
      <c r="E101" s="69"/>
      <c r="F101" s="69"/>
      <c r="G101" s="70"/>
      <c r="H101" s="71">
        <v>-3823058.1502099996</v>
      </c>
      <c r="I101" s="71">
        <v>-3844835.3755800007</v>
      </c>
      <c r="J101" s="71">
        <v>-21777.2253700006</v>
      </c>
      <c r="K101" s="72"/>
    </row>
    <row r="102" spans="1:11" s="1" customFormat="1" ht="20.100000000000001" customHeight="1" thickBot="1" x14ac:dyDescent="0.3">
      <c r="A102" s="62" t="s">
        <v>73</v>
      </c>
      <c r="B102" s="68">
        <v>798081</v>
      </c>
      <c r="C102" s="68">
        <v>50338197</v>
      </c>
      <c r="D102" s="69"/>
      <c r="E102" s="69"/>
      <c r="F102" s="69"/>
      <c r="G102" s="70"/>
      <c r="H102" s="71">
        <v>91662.828880000001</v>
      </c>
      <c r="I102" s="71">
        <v>75661.86387999999</v>
      </c>
      <c r="J102" s="71">
        <v>-16000.965000000004</v>
      </c>
      <c r="K102" s="72"/>
    </row>
    <row r="103" spans="1:11" s="1" customFormat="1" ht="20.100000000000001" customHeight="1" x14ac:dyDescent="0.25">
      <c r="A103" s="73"/>
      <c r="B103" s="74"/>
      <c r="C103" s="74"/>
      <c r="D103" s="75"/>
      <c r="E103" s="75"/>
      <c r="F103" s="75"/>
      <c r="G103" s="76"/>
      <c r="H103" s="77"/>
      <c r="I103" s="77"/>
      <c r="J103" s="77"/>
      <c r="K103" s="72"/>
    </row>
    <row r="104" spans="1:11" s="1" customFormat="1" ht="20.100000000000001" customHeight="1" x14ac:dyDescent="0.25">
      <c r="B104" s="78"/>
      <c r="C104" s="78"/>
      <c r="D104" s="75"/>
      <c r="E104" s="75"/>
      <c r="F104" s="75"/>
      <c r="G104" s="77"/>
      <c r="H104" s="77"/>
      <c r="I104" s="79"/>
      <c r="J104" s="80"/>
    </row>
    <row r="105" spans="1:11" s="1" customFormat="1" ht="20.100000000000001" customHeight="1" x14ac:dyDescent="0.25">
      <c r="A105" s="61" t="s">
        <v>24</v>
      </c>
      <c r="B105" s="78"/>
      <c r="C105" s="78"/>
      <c r="D105" s="75"/>
      <c r="E105" s="75"/>
      <c r="F105" s="75"/>
      <c r="G105" s="76"/>
      <c r="H105" s="77"/>
      <c r="I105" s="79" t="s">
        <v>53</v>
      </c>
      <c r="J105" s="79">
        <f>SUM(J63:J102)</f>
        <v>-264990.98972999916</v>
      </c>
    </row>
    <row r="106" spans="1:11" s="1" customFormat="1" ht="20.100000000000001" customHeight="1" x14ac:dyDescent="0.25">
      <c r="A106" s="61" t="s">
        <v>54</v>
      </c>
      <c r="B106" s="78"/>
      <c r="C106" s="78"/>
      <c r="D106" s="75"/>
      <c r="E106" s="75"/>
      <c r="F106" s="75"/>
      <c r="G106" s="76"/>
      <c r="H106" s="77"/>
      <c r="I106" s="79" t="s">
        <v>55</v>
      </c>
      <c r="J106" s="79">
        <v>-258368</v>
      </c>
    </row>
    <row r="107" spans="1:11" s="1" customFormat="1" ht="20.100000000000001" customHeight="1" x14ac:dyDescent="0.25">
      <c r="A107" s="61" t="s">
        <v>56</v>
      </c>
      <c r="B107" s="78"/>
      <c r="C107" s="78"/>
      <c r="D107" s="75"/>
      <c r="E107" s="75"/>
      <c r="F107" s="75"/>
      <c r="G107" s="76"/>
      <c r="H107" s="77"/>
      <c r="I107" s="79" t="s">
        <v>57</v>
      </c>
      <c r="J107" s="79">
        <f>J106-J105</f>
        <v>6622.9897299991571</v>
      </c>
    </row>
    <row r="108" spans="1:11" s="1" customFormat="1" ht="20.100000000000001" customHeight="1" x14ac:dyDescent="0.25">
      <c r="A108" s="61"/>
      <c r="B108" s="78"/>
      <c r="C108" s="78"/>
      <c r="D108" s="75"/>
      <c r="E108" s="75"/>
      <c r="F108" s="75"/>
      <c r="G108" s="76"/>
      <c r="H108" s="77"/>
      <c r="I108" s="79" t="s">
        <v>58</v>
      </c>
      <c r="J108" s="81">
        <f>J107/J106</f>
        <v>-2.5633939690670505E-2</v>
      </c>
    </row>
    <row r="109" spans="1:11" s="1" customFormat="1" ht="18.75" customHeight="1" x14ac:dyDescent="0.25">
      <c r="A109" s="1" t="s">
        <v>59</v>
      </c>
      <c r="B109" s="78"/>
      <c r="C109" s="78">
        <v>146874</v>
      </c>
      <c r="D109" s="75"/>
      <c r="E109" s="75"/>
      <c r="F109" s="75"/>
      <c r="G109" s="77"/>
      <c r="H109" s="77"/>
      <c r="I109" s="79"/>
      <c r="J109" s="80"/>
    </row>
    <row r="110" spans="1:11" s="1" customFormat="1" ht="20.100000000000001" customHeight="1" x14ac:dyDescent="0.25">
      <c r="B110" s="78"/>
      <c r="C110" s="78"/>
      <c r="D110" s="75"/>
      <c r="E110" s="75"/>
      <c r="F110" s="75"/>
      <c r="G110" s="79" t="s">
        <v>74</v>
      </c>
      <c r="I110" s="79" t="s">
        <v>53</v>
      </c>
      <c r="J110" s="80">
        <f>J47+J105</f>
        <v>919741.9735200007</v>
      </c>
    </row>
    <row r="111" spans="1:11" s="1" customFormat="1" ht="20.100000000000001" customHeight="1" x14ac:dyDescent="0.25">
      <c r="B111" s="82" t="s">
        <v>75</v>
      </c>
      <c r="C111" s="83"/>
      <c r="D111" s="84"/>
      <c r="E111" s="84"/>
      <c r="F111" s="84"/>
      <c r="H111" s="2"/>
      <c r="I111" s="79" t="s">
        <v>55</v>
      </c>
      <c r="J111" s="80">
        <f>J48+J106</f>
        <v>918103</v>
      </c>
    </row>
    <row r="112" spans="1:11" s="1" customFormat="1" ht="20.100000000000001" customHeight="1" x14ac:dyDescent="0.25">
      <c r="B112" s="82"/>
      <c r="C112" s="83"/>
      <c r="D112" s="84"/>
      <c r="E112" s="84"/>
      <c r="F112" s="84"/>
      <c r="H112" s="2"/>
      <c r="I112" s="79" t="s">
        <v>57</v>
      </c>
      <c r="J112" s="80">
        <f>J49+J107</f>
        <v>-1638.9735200006398</v>
      </c>
    </row>
    <row r="113" spans="2:14" s="1" customFormat="1" ht="20.100000000000001" customHeight="1" x14ac:dyDescent="0.25">
      <c r="B113" s="82"/>
      <c r="C113" s="83"/>
      <c r="D113" s="84"/>
      <c r="E113" s="84"/>
      <c r="F113" s="84"/>
      <c r="H113" s="2"/>
      <c r="I113" s="79" t="s">
        <v>58</v>
      </c>
      <c r="J113" s="81">
        <f>J112/J111</f>
        <v>-1.7851739075034499E-3</v>
      </c>
    </row>
    <row r="114" spans="2:14" s="1" customFormat="1" ht="20.100000000000001" customHeight="1" x14ac:dyDescent="0.25">
      <c r="B114" s="82"/>
      <c r="C114" s="83"/>
      <c r="D114" s="84"/>
      <c r="E114" s="84"/>
      <c r="F114" s="84"/>
      <c r="I114" s="2"/>
    </row>
    <row r="115" spans="2:14" s="1" customFormat="1" ht="20.100000000000001" customHeight="1" x14ac:dyDescent="0.25">
      <c r="B115" s="82"/>
      <c r="C115" s="83"/>
      <c r="D115" s="84"/>
      <c r="E115" s="84"/>
      <c r="F115" s="84"/>
      <c r="I115" s="2"/>
    </row>
    <row r="116" spans="2:14" s="1" customFormat="1" ht="20.100000000000001" customHeight="1" x14ac:dyDescent="0.25">
      <c r="B116" s="82"/>
      <c r="C116" s="83"/>
      <c r="D116" s="84"/>
      <c r="E116" s="84"/>
      <c r="F116" s="84"/>
      <c r="I116" s="2"/>
    </row>
    <row r="117" spans="2:14" s="1" customFormat="1" ht="20.100000000000001" customHeight="1" x14ac:dyDescent="0.25">
      <c r="B117" s="82"/>
      <c r="C117" s="83"/>
      <c r="D117" s="84"/>
      <c r="E117" s="84"/>
      <c r="F117" s="84"/>
      <c r="I117" s="2"/>
    </row>
    <row r="118" spans="2:14" s="1" customFormat="1" ht="20.100000000000001" customHeight="1" x14ac:dyDescent="0.25">
      <c r="B118" s="82"/>
      <c r="C118" s="83"/>
      <c r="D118" s="84"/>
      <c r="E118" s="84"/>
      <c r="F118" s="84"/>
      <c r="I118" s="2"/>
    </row>
    <row r="119" spans="2:14" s="1" customFormat="1" ht="20.100000000000001" customHeight="1" x14ac:dyDescent="0.25">
      <c r="B119" s="82"/>
      <c r="C119" s="83"/>
      <c r="D119" s="84"/>
      <c r="E119" s="84"/>
      <c r="F119" s="84"/>
      <c r="I119" s="2"/>
    </row>
    <row r="120" spans="2:14" s="1" customFormat="1" ht="20.100000000000001" customHeight="1" x14ac:dyDescent="0.25">
      <c r="B120" s="85">
        <v>2015</v>
      </c>
      <c r="C120" s="85" t="s">
        <v>76</v>
      </c>
      <c r="D120" s="86" t="s">
        <v>77</v>
      </c>
      <c r="E120" s="86" t="s">
        <v>78</v>
      </c>
      <c r="F120" s="86" t="s">
        <v>79</v>
      </c>
      <c r="G120" s="85" t="s">
        <v>80</v>
      </c>
      <c r="H120" s="85" t="s">
        <v>81</v>
      </c>
      <c r="I120" s="85" t="s">
        <v>82</v>
      </c>
      <c r="J120" s="85" t="s">
        <v>83</v>
      </c>
      <c r="K120" s="85" t="s">
        <v>84</v>
      </c>
      <c r="L120" s="85"/>
      <c r="M120" s="85"/>
      <c r="N120" s="85"/>
    </row>
    <row r="121" spans="2:14" s="1" customFormat="1" ht="54.75" customHeight="1" x14ac:dyDescent="0.25">
      <c r="B121" s="87" t="s">
        <v>85</v>
      </c>
      <c r="C121" s="87">
        <v>55.49</v>
      </c>
      <c r="D121" s="88">
        <v>69.81</v>
      </c>
      <c r="E121" s="88">
        <v>36.04</v>
      </c>
      <c r="F121" s="88">
        <v>67.05</v>
      </c>
      <c r="G121" s="87">
        <v>94.16</v>
      </c>
      <c r="H121" s="87">
        <v>92.28</v>
      </c>
      <c r="I121" s="87">
        <v>88.88</v>
      </c>
      <c r="J121" s="87">
        <v>88.05</v>
      </c>
      <c r="K121" s="87">
        <v>82.7</v>
      </c>
      <c r="L121" s="87"/>
      <c r="M121" s="87"/>
      <c r="N121" s="87"/>
    </row>
    <row r="122" spans="2:14" s="1" customFormat="1" ht="53.25" customHeight="1" x14ac:dyDescent="0.25">
      <c r="B122" s="87" t="s">
        <v>86</v>
      </c>
      <c r="C122" s="87">
        <v>61.61</v>
      </c>
      <c r="D122" s="88">
        <v>40.950000000000003</v>
      </c>
      <c r="E122" s="88">
        <v>57.4</v>
      </c>
      <c r="F122" s="88">
        <v>92.68</v>
      </c>
      <c r="G122" s="87">
        <v>97.3</v>
      </c>
      <c r="H122" s="87">
        <v>97.68</v>
      </c>
      <c r="I122" s="87">
        <v>84.13</v>
      </c>
      <c r="J122" s="87">
        <v>73.55</v>
      </c>
      <c r="K122" s="87">
        <v>71.91</v>
      </c>
      <c r="L122" s="87"/>
      <c r="M122" s="87"/>
      <c r="N122" s="87"/>
    </row>
    <row r="123" spans="2:14" s="1" customFormat="1" ht="43.5" customHeight="1" x14ac:dyDescent="0.25">
      <c r="B123" s="89" t="s">
        <v>87</v>
      </c>
      <c r="C123" s="87">
        <v>50.68</v>
      </c>
      <c r="D123" s="88">
        <v>39.61</v>
      </c>
      <c r="E123" s="88">
        <v>62.9</v>
      </c>
      <c r="F123" s="88">
        <v>95.59</v>
      </c>
      <c r="G123" s="87">
        <v>96.68</v>
      </c>
      <c r="H123" s="87">
        <v>95.4</v>
      </c>
      <c r="I123" s="87">
        <v>78.83</v>
      </c>
      <c r="J123" s="87">
        <v>80.099999999999994</v>
      </c>
      <c r="K123" s="87">
        <v>67.03</v>
      </c>
      <c r="L123" s="87"/>
      <c r="M123" s="87"/>
      <c r="N123" s="87"/>
    </row>
    <row r="124" spans="2:14" s="1" customFormat="1" ht="20.100000000000001" customHeight="1" x14ac:dyDescent="0.25">
      <c r="B124" s="82"/>
      <c r="C124" s="83"/>
      <c r="D124" s="84"/>
      <c r="E124" s="84"/>
      <c r="F124" s="84"/>
      <c r="I124" s="2"/>
    </row>
    <row r="125" spans="2:14" s="1" customFormat="1" ht="20.100000000000001" customHeight="1" x14ac:dyDescent="0.25">
      <c r="B125" s="82"/>
      <c r="C125" s="83"/>
      <c r="D125" s="84"/>
      <c r="E125" s="84"/>
      <c r="F125" s="84"/>
      <c r="I125" s="2"/>
    </row>
    <row r="126" spans="2:14" s="1" customFormat="1" ht="20.100000000000001" customHeight="1" x14ac:dyDescent="0.25">
      <c r="D126" s="90"/>
      <c r="E126" s="90"/>
      <c r="F126" s="90"/>
      <c r="I126" s="2"/>
    </row>
    <row r="127" spans="2:14" s="1" customFormat="1" ht="20.100000000000001" customHeight="1" x14ac:dyDescent="0.25">
      <c r="D127" s="90"/>
      <c r="E127" s="90"/>
      <c r="F127" s="90"/>
      <c r="I127" s="2"/>
    </row>
    <row r="128" spans="2:14" s="1" customFormat="1" ht="20.100000000000001" customHeight="1" x14ac:dyDescent="0.25">
      <c r="D128" s="90"/>
      <c r="E128" s="90"/>
      <c r="F128" s="90"/>
      <c r="I128" s="2"/>
    </row>
    <row r="129" spans="4:10" s="1" customFormat="1" ht="20.100000000000001" customHeight="1" x14ac:dyDescent="0.25">
      <c r="D129" s="90"/>
      <c r="E129" s="90"/>
      <c r="F129" s="90"/>
      <c r="I129" s="2"/>
    </row>
    <row r="130" spans="4:10" s="1" customFormat="1" ht="20.100000000000001" customHeight="1" x14ac:dyDescent="0.25">
      <c r="D130" s="90"/>
      <c r="E130" s="90"/>
      <c r="F130" s="90"/>
      <c r="I130" s="2"/>
    </row>
    <row r="131" spans="4:10" x14ac:dyDescent="0.2">
      <c r="I131" s="93"/>
      <c r="J131" s="91"/>
    </row>
    <row r="132" spans="4:10" x14ac:dyDescent="0.2">
      <c r="I132" s="93"/>
      <c r="J132" s="91"/>
    </row>
    <row r="133" spans="4:10" x14ac:dyDescent="0.2">
      <c r="I133" s="93"/>
      <c r="J133" s="91"/>
    </row>
    <row r="134" spans="4:10" x14ac:dyDescent="0.2">
      <c r="I134" s="93"/>
      <c r="J134" s="91"/>
    </row>
    <row r="135" spans="4:10" x14ac:dyDescent="0.2">
      <c r="I135" s="93"/>
      <c r="J135" s="91"/>
    </row>
    <row r="136" spans="4:10" x14ac:dyDescent="0.2">
      <c r="I136" s="93"/>
      <c r="J136" s="91"/>
    </row>
    <row r="137" spans="4:10" ht="15.75" customHeight="1" x14ac:dyDescent="0.2">
      <c r="I137" s="93"/>
      <c r="J137" s="91"/>
    </row>
    <row r="138" spans="4:10" x14ac:dyDescent="0.2">
      <c r="I138" s="93"/>
      <c r="J138" s="91"/>
    </row>
    <row r="139" spans="4:10" x14ac:dyDescent="0.2">
      <c r="I139" s="93"/>
      <c r="J139" s="91"/>
    </row>
    <row r="140" spans="4:10" x14ac:dyDescent="0.2">
      <c r="I140" s="93"/>
      <c r="J140" s="91"/>
    </row>
    <row r="141" spans="4:10" x14ac:dyDescent="0.2">
      <c r="I141" s="93"/>
      <c r="J141" s="91"/>
    </row>
    <row r="142" spans="4:10" x14ac:dyDescent="0.2">
      <c r="I142" s="93"/>
      <c r="J142" s="91"/>
    </row>
    <row r="143" spans="4:10" x14ac:dyDescent="0.2">
      <c r="I143" s="93"/>
      <c r="J143" s="91"/>
    </row>
    <row r="144" spans="4:10" x14ac:dyDescent="0.2">
      <c r="I144" s="93"/>
      <c r="J144" s="91"/>
    </row>
    <row r="145" spans="9:10" x14ac:dyDescent="0.2">
      <c r="I145" s="93"/>
      <c r="J145" s="91"/>
    </row>
    <row r="146" spans="9:10" x14ac:dyDescent="0.2">
      <c r="I146" s="93"/>
      <c r="J146" s="91"/>
    </row>
    <row r="147" spans="9:10" x14ac:dyDescent="0.2">
      <c r="I147" s="93"/>
      <c r="J147" s="91"/>
    </row>
    <row r="148" spans="9:10" x14ac:dyDescent="0.2">
      <c r="I148" s="93"/>
      <c r="J148" s="91"/>
    </row>
    <row r="149" spans="9:10" x14ac:dyDescent="0.2">
      <c r="I149" s="93"/>
      <c r="J149" s="91"/>
    </row>
    <row r="150" spans="9:10" x14ac:dyDescent="0.2">
      <c r="I150" s="93"/>
      <c r="J150" s="91"/>
    </row>
    <row r="151" spans="9:10" x14ac:dyDescent="0.2">
      <c r="I151" s="93"/>
      <c r="J151" s="91"/>
    </row>
    <row r="152" spans="9:10" x14ac:dyDescent="0.2">
      <c r="I152" s="93"/>
      <c r="J152" s="91"/>
    </row>
    <row r="153" spans="9:10" x14ac:dyDescent="0.2">
      <c r="I153" s="93"/>
      <c r="J153" s="91"/>
    </row>
    <row r="154" spans="9:10" x14ac:dyDescent="0.2">
      <c r="I154" s="93"/>
      <c r="J154" s="91"/>
    </row>
    <row r="155" spans="9:10" x14ac:dyDescent="0.2">
      <c r="I155" s="93"/>
      <c r="J155" s="91"/>
    </row>
    <row r="156" spans="9:10" x14ac:dyDescent="0.2">
      <c r="I156" s="93"/>
      <c r="J156" s="91"/>
    </row>
    <row r="157" spans="9:10" x14ac:dyDescent="0.2">
      <c r="I157" s="93"/>
      <c r="J157" s="91"/>
    </row>
    <row r="158" spans="9:10" x14ac:dyDescent="0.2">
      <c r="I158" s="93"/>
      <c r="J158" s="91"/>
    </row>
    <row r="159" spans="9:10" x14ac:dyDescent="0.2">
      <c r="I159" s="93"/>
      <c r="J159" s="91"/>
    </row>
    <row r="160" spans="9:10" x14ac:dyDescent="0.2">
      <c r="I160" s="93"/>
      <c r="J160" s="91"/>
    </row>
    <row r="161" spans="9:10" x14ac:dyDescent="0.2">
      <c r="I161" s="93"/>
      <c r="J161" s="91"/>
    </row>
    <row r="162" spans="9:10" x14ac:dyDescent="0.2">
      <c r="I162" s="93"/>
      <c r="J162" s="91"/>
    </row>
    <row r="163" spans="9:10" x14ac:dyDescent="0.2">
      <c r="I163" s="93"/>
      <c r="J163" s="91"/>
    </row>
    <row r="164" spans="9:10" x14ac:dyDescent="0.2">
      <c r="I164" s="93"/>
      <c r="J164" s="91"/>
    </row>
    <row r="165" spans="9:10" x14ac:dyDescent="0.2">
      <c r="I165" s="93"/>
      <c r="J165" s="91"/>
    </row>
    <row r="166" spans="9:10" x14ac:dyDescent="0.2">
      <c r="I166" s="93"/>
      <c r="J166" s="91"/>
    </row>
    <row r="167" spans="9:10" x14ac:dyDescent="0.2">
      <c r="I167" s="93"/>
      <c r="J167" s="91"/>
    </row>
    <row r="168" spans="9:10" x14ac:dyDescent="0.2">
      <c r="I168" s="93"/>
      <c r="J168" s="91"/>
    </row>
    <row r="169" spans="9:10" x14ac:dyDescent="0.2">
      <c r="I169" s="93"/>
      <c r="J169" s="91"/>
    </row>
    <row r="170" spans="9:10" x14ac:dyDescent="0.2">
      <c r="I170" s="93"/>
      <c r="J170" s="91"/>
    </row>
    <row r="171" spans="9:10" x14ac:dyDescent="0.2">
      <c r="I171" s="93"/>
      <c r="J171" s="91"/>
    </row>
    <row r="172" spans="9:10" x14ac:dyDescent="0.2">
      <c r="I172" s="93"/>
      <c r="J172" s="91"/>
    </row>
    <row r="173" spans="9:10" x14ac:dyDescent="0.2">
      <c r="I173" s="93"/>
      <c r="J173" s="91"/>
    </row>
    <row r="174" spans="9:10" x14ac:dyDescent="0.2">
      <c r="I174" s="93"/>
      <c r="J174" s="91"/>
    </row>
    <row r="175" spans="9:10" x14ac:dyDescent="0.2">
      <c r="I175" s="93"/>
      <c r="J175" s="91"/>
    </row>
    <row r="176" spans="9:10" x14ac:dyDescent="0.2">
      <c r="I176" s="93"/>
      <c r="J176" s="91"/>
    </row>
    <row r="177" spans="9:10" x14ac:dyDescent="0.2">
      <c r="I177" s="93"/>
      <c r="J177" s="91"/>
    </row>
    <row r="178" spans="9:10" x14ac:dyDescent="0.2">
      <c r="I178" s="93"/>
      <c r="J178" s="91"/>
    </row>
    <row r="179" spans="9:10" x14ac:dyDescent="0.2">
      <c r="I179" s="93"/>
      <c r="J179" s="91"/>
    </row>
    <row r="180" spans="9:10" x14ac:dyDescent="0.2">
      <c r="I180" s="93"/>
      <c r="J180" s="91"/>
    </row>
    <row r="181" spans="9:10" x14ac:dyDescent="0.2">
      <c r="I181" s="93"/>
      <c r="J181" s="91"/>
    </row>
    <row r="182" spans="9:10" x14ac:dyDescent="0.2">
      <c r="I182" s="93"/>
      <c r="J182" s="91"/>
    </row>
    <row r="183" spans="9:10" x14ac:dyDescent="0.2">
      <c r="I183" s="93"/>
      <c r="J183" s="91"/>
    </row>
    <row r="184" spans="9:10" x14ac:dyDescent="0.2">
      <c r="I184" s="93"/>
      <c r="J184" s="91"/>
    </row>
    <row r="185" spans="9:10" x14ac:dyDescent="0.2">
      <c r="I185" s="93"/>
      <c r="J185" s="91"/>
    </row>
    <row r="186" spans="9:10" x14ac:dyDescent="0.2">
      <c r="I186" s="93"/>
      <c r="J186" s="91"/>
    </row>
    <row r="187" spans="9:10" x14ac:dyDescent="0.2">
      <c r="I187" s="93"/>
      <c r="J187" s="91"/>
    </row>
    <row r="188" spans="9:10" x14ac:dyDescent="0.2">
      <c r="I188" s="93"/>
      <c r="J188" s="91"/>
    </row>
    <row r="189" spans="9:10" x14ac:dyDescent="0.2">
      <c r="I189" s="93"/>
      <c r="J189" s="91"/>
    </row>
    <row r="190" spans="9:10" x14ac:dyDescent="0.2">
      <c r="I190" s="93"/>
      <c r="J190" s="91"/>
    </row>
    <row r="191" spans="9:10" x14ac:dyDescent="0.2">
      <c r="I191" s="93"/>
      <c r="J191" s="91"/>
    </row>
    <row r="192" spans="9:10" x14ac:dyDescent="0.2">
      <c r="I192" s="93"/>
      <c r="J192" s="91"/>
    </row>
    <row r="193" spans="9:10" x14ac:dyDescent="0.2">
      <c r="I193" s="93"/>
      <c r="J193" s="91"/>
    </row>
    <row r="194" spans="9:10" x14ac:dyDescent="0.2">
      <c r="I194" s="93"/>
      <c r="J194" s="91"/>
    </row>
    <row r="195" spans="9:10" x14ac:dyDescent="0.2">
      <c r="I195" s="93"/>
      <c r="J195" s="91"/>
    </row>
    <row r="196" spans="9:10" x14ac:dyDescent="0.2">
      <c r="I196" s="93"/>
      <c r="J196" s="91"/>
    </row>
    <row r="197" spans="9:10" x14ac:dyDescent="0.2">
      <c r="I197" s="93"/>
      <c r="J197" s="91"/>
    </row>
    <row r="198" spans="9:10" x14ac:dyDescent="0.2">
      <c r="I198" s="93"/>
      <c r="J198" s="91"/>
    </row>
    <row r="199" spans="9:10" x14ac:dyDescent="0.2">
      <c r="I199" s="93"/>
      <c r="J199" s="91"/>
    </row>
    <row r="200" spans="9:10" x14ac:dyDescent="0.2">
      <c r="I200" s="93"/>
      <c r="J200" s="91"/>
    </row>
    <row r="201" spans="9:10" x14ac:dyDescent="0.2">
      <c r="I201" s="93"/>
      <c r="J201" s="91"/>
    </row>
    <row r="202" spans="9:10" x14ac:dyDescent="0.2">
      <c r="I202" s="93"/>
      <c r="J202" s="91"/>
    </row>
    <row r="203" spans="9:10" x14ac:dyDescent="0.2">
      <c r="I203" s="93"/>
      <c r="J203" s="91"/>
    </row>
    <row r="204" spans="9:10" x14ac:dyDescent="0.2">
      <c r="I204" s="93"/>
      <c r="J204" s="91"/>
    </row>
    <row r="205" spans="9:10" x14ac:dyDescent="0.2">
      <c r="I205" s="93"/>
      <c r="J205" s="91"/>
    </row>
    <row r="206" spans="9:10" x14ac:dyDescent="0.2">
      <c r="I206" s="93"/>
      <c r="J206" s="91"/>
    </row>
    <row r="207" spans="9:10" x14ac:dyDescent="0.2">
      <c r="I207" s="93"/>
      <c r="J207" s="91"/>
    </row>
    <row r="208" spans="9:10" x14ac:dyDescent="0.2">
      <c r="I208" s="93"/>
      <c r="J208" s="91"/>
    </row>
    <row r="209" spans="9:10" x14ac:dyDescent="0.2">
      <c r="I209" s="93"/>
      <c r="J209" s="91"/>
    </row>
    <row r="210" spans="9:10" x14ac:dyDescent="0.2">
      <c r="I210" s="93"/>
      <c r="J210" s="91"/>
    </row>
    <row r="211" spans="9:10" x14ac:dyDescent="0.2">
      <c r="I211" s="93"/>
      <c r="J211" s="91"/>
    </row>
    <row r="212" spans="9:10" x14ac:dyDescent="0.2">
      <c r="I212" s="93"/>
      <c r="J212" s="91"/>
    </row>
    <row r="213" spans="9:10" x14ac:dyDescent="0.2">
      <c r="I213" s="93"/>
      <c r="J213" s="91"/>
    </row>
    <row r="214" spans="9:10" x14ac:dyDescent="0.2">
      <c r="I214" s="93"/>
      <c r="J214" s="91"/>
    </row>
    <row r="215" spans="9:10" x14ac:dyDescent="0.2">
      <c r="I215" s="93"/>
      <c r="J215" s="91"/>
    </row>
    <row r="216" spans="9:10" x14ac:dyDescent="0.2">
      <c r="I216" s="93"/>
      <c r="J216" s="91"/>
    </row>
    <row r="217" spans="9:10" x14ac:dyDescent="0.2">
      <c r="I217" s="93"/>
      <c r="J217" s="91"/>
    </row>
    <row r="218" spans="9:10" x14ac:dyDescent="0.2">
      <c r="I218" s="93"/>
      <c r="J218" s="91"/>
    </row>
    <row r="219" spans="9:10" x14ac:dyDescent="0.2">
      <c r="I219" s="93"/>
      <c r="J219" s="91"/>
    </row>
    <row r="220" spans="9:10" x14ac:dyDescent="0.2">
      <c r="I220" s="93"/>
      <c r="J220" s="91"/>
    </row>
    <row r="221" spans="9:10" x14ac:dyDescent="0.2">
      <c r="I221" s="93"/>
      <c r="J221" s="91"/>
    </row>
    <row r="222" spans="9:10" x14ac:dyDescent="0.2">
      <c r="I222" s="93"/>
      <c r="J222" s="91"/>
    </row>
    <row r="223" spans="9:10" x14ac:dyDescent="0.2">
      <c r="I223" s="93"/>
      <c r="J223" s="91"/>
    </row>
    <row r="224" spans="9:10" x14ac:dyDescent="0.2">
      <c r="I224" s="93"/>
      <c r="J224" s="91"/>
    </row>
    <row r="225" spans="9:10" x14ac:dyDescent="0.2">
      <c r="I225" s="93"/>
      <c r="J225" s="91"/>
    </row>
    <row r="226" spans="9:10" x14ac:dyDescent="0.2">
      <c r="I226" s="93"/>
      <c r="J226" s="91"/>
    </row>
    <row r="227" spans="9:10" x14ac:dyDescent="0.2">
      <c r="I227" s="93"/>
      <c r="J227" s="91"/>
    </row>
    <row r="228" spans="9:10" x14ac:dyDescent="0.2">
      <c r="I228" s="93"/>
      <c r="J228" s="91"/>
    </row>
    <row r="229" spans="9:10" x14ac:dyDescent="0.2">
      <c r="I229" s="93"/>
      <c r="J229" s="91"/>
    </row>
    <row r="230" spans="9:10" x14ac:dyDescent="0.2">
      <c r="I230" s="93"/>
      <c r="J230" s="91"/>
    </row>
    <row r="231" spans="9:10" x14ac:dyDescent="0.2">
      <c r="I231" s="93"/>
      <c r="J231" s="91"/>
    </row>
    <row r="232" spans="9:10" x14ac:dyDescent="0.2">
      <c r="I232" s="93"/>
      <c r="J232" s="91"/>
    </row>
    <row r="233" spans="9:10" x14ac:dyDescent="0.2">
      <c r="I233" s="93"/>
      <c r="J233" s="91"/>
    </row>
    <row r="234" spans="9:10" x14ac:dyDescent="0.2">
      <c r="I234" s="93"/>
      <c r="J234" s="91"/>
    </row>
    <row r="235" spans="9:10" x14ac:dyDescent="0.2">
      <c r="I235" s="93"/>
      <c r="J235" s="91"/>
    </row>
    <row r="236" spans="9:10" x14ac:dyDescent="0.2">
      <c r="I236" s="93"/>
      <c r="J236" s="91"/>
    </row>
    <row r="237" spans="9:10" x14ac:dyDescent="0.2">
      <c r="I237" s="93"/>
      <c r="J237" s="91"/>
    </row>
    <row r="238" spans="9:10" x14ac:dyDescent="0.2">
      <c r="I238" s="93"/>
      <c r="J238" s="91"/>
    </row>
    <row r="239" spans="9:10" x14ac:dyDescent="0.2">
      <c r="I239" s="93"/>
      <c r="J239" s="91"/>
    </row>
    <row r="240" spans="9:10" x14ac:dyDescent="0.2">
      <c r="I240" s="93"/>
      <c r="J240" s="91"/>
    </row>
    <row r="241" spans="9:10" x14ac:dyDescent="0.2">
      <c r="I241" s="93"/>
      <c r="J241" s="91"/>
    </row>
    <row r="242" spans="9:10" x14ac:dyDescent="0.2">
      <c r="I242" s="93"/>
      <c r="J242" s="91"/>
    </row>
    <row r="243" spans="9:10" x14ac:dyDescent="0.2">
      <c r="I243" s="93"/>
      <c r="J243" s="91"/>
    </row>
    <row r="244" spans="9:10" x14ac:dyDescent="0.2">
      <c r="I244" s="93"/>
      <c r="J244" s="91"/>
    </row>
    <row r="245" spans="9:10" x14ac:dyDescent="0.2">
      <c r="I245" s="93"/>
      <c r="J245" s="91"/>
    </row>
    <row r="246" spans="9:10" x14ac:dyDescent="0.2">
      <c r="I246" s="93"/>
      <c r="J246" s="91"/>
    </row>
    <row r="247" spans="9:10" x14ac:dyDescent="0.2">
      <c r="I247" s="93"/>
      <c r="J247" s="91"/>
    </row>
    <row r="248" spans="9:10" x14ac:dyDescent="0.2">
      <c r="I248" s="93"/>
      <c r="J248" s="91"/>
    </row>
    <row r="249" spans="9:10" x14ac:dyDescent="0.2">
      <c r="I249" s="93"/>
      <c r="J249" s="91"/>
    </row>
    <row r="250" spans="9:10" x14ac:dyDescent="0.2">
      <c r="I250" s="93"/>
      <c r="J250" s="91"/>
    </row>
    <row r="251" spans="9:10" x14ac:dyDescent="0.2">
      <c r="I251" s="93"/>
      <c r="J251" s="91"/>
    </row>
    <row r="252" spans="9:10" x14ac:dyDescent="0.2">
      <c r="I252" s="93"/>
      <c r="J252" s="91"/>
    </row>
    <row r="253" spans="9:10" x14ac:dyDescent="0.2">
      <c r="I253" s="93"/>
      <c r="J253" s="91"/>
    </row>
    <row r="254" spans="9:10" x14ac:dyDescent="0.2">
      <c r="I254" s="93"/>
      <c r="J254" s="91"/>
    </row>
    <row r="255" spans="9:10" x14ac:dyDescent="0.2">
      <c r="I255" s="93"/>
      <c r="J255" s="91"/>
    </row>
    <row r="256" spans="9:10" x14ac:dyDescent="0.2">
      <c r="I256" s="93"/>
      <c r="J256" s="91"/>
    </row>
    <row r="257" spans="9:10" x14ac:dyDescent="0.2">
      <c r="I257" s="93"/>
      <c r="J257" s="91"/>
    </row>
  </sheetData>
  <mergeCells count="1">
    <mergeCell ref="B1:I1"/>
  </mergeCells>
  <pageMargins left="0.70866141732283505" right="0.70866141732283505" top="0.42" bottom="0.37" header="0.31496062992126" footer="0.31496062992126"/>
  <pageSetup scale="47" fitToHeight="4" orientation="portrait" r:id="rId1"/>
  <rowBreaks count="1" manualBreakCount="1">
    <brk id="5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 Analysis</vt:lpstr>
      <vt:lpstr>'GA Analysis'!Print_Area</vt:lpstr>
    </vt:vector>
  </TitlesOfParts>
  <Company>Niagara Peninsula Energy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NPEI</dc:creator>
  <cp:lastModifiedBy>NPEI</cp:lastModifiedBy>
  <cp:lastPrinted>2017-04-24T20:26:43Z</cp:lastPrinted>
  <dcterms:created xsi:type="dcterms:W3CDTF">2017-04-24T19:55:43Z</dcterms:created>
  <dcterms:modified xsi:type="dcterms:W3CDTF">2017-04-24T20:27:05Z</dcterms:modified>
</cp:coreProperties>
</file>