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0" yWindow="615" windowWidth="18735" windowHeight="10995"/>
  </bookViews>
  <sheets>
    <sheet name="D2-2-1 Page 1" sheetId="2" r:id="rId1"/>
    <sheet name="D2-2-1 Page 2" sheetId="1" r:id="rId2"/>
    <sheet name="INPUT" sheetId="3" state="hidden" r:id="rId3"/>
    <sheet name="D2-2-1 Page 3" sheetId="6" r:id="rId4"/>
    <sheet name="Sheet1" sheetId="4" r:id="rId5"/>
  </sheets>
  <externalReferences>
    <externalReference r:id="rId6"/>
  </externalReferences>
  <definedNames>
    <definedName name="EBNUMBER">'[1]LDC Info'!$E$16</definedName>
    <definedName name="_xlnm.Print_Area" localSheetId="0">'D2-2-1 Page 1'!$A$1:$N$30</definedName>
    <definedName name="_xlnm.Print_Area" localSheetId="1">'D2-2-1 Page 2'!$A$1:$H$23</definedName>
    <definedName name="_xlnm.Print_Area" localSheetId="3">'D2-2-1 Page 3'!$A$1:$H$23</definedName>
  </definedNames>
  <calcPr calcId="145621" calcMode="manual" iterate="1"/>
</workbook>
</file>

<file path=xl/calcChain.xml><?xml version="1.0" encoding="utf-8"?>
<calcChain xmlns="http://schemas.openxmlformats.org/spreadsheetml/2006/main">
  <c r="E17" i="6" l="1"/>
  <c r="E19" i="6"/>
  <c r="F19" i="6"/>
  <c r="E21" i="6"/>
  <c r="E15" i="6"/>
  <c r="H15" i="6" s="1"/>
  <c r="E13" i="6"/>
  <c r="H13" i="6" s="1"/>
  <c r="H21" i="6"/>
  <c r="G17" i="6"/>
  <c r="H17" i="6" l="1"/>
  <c r="H19" i="6" s="1"/>
  <c r="H23" i="6" s="1"/>
  <c r="E17" i="1" l="1"/>
  <c r="F17" i="1"/>
  <c r="F13" i="1"/>
  <c r="H13" i="1" l="1"/>
  <c r="H21" i="1" l="1"/>
  <c r="H15" i="1"/>
  <c r="G17" i="1"/>
  <c r="H17" i="1" s="1"/>
  <c r="H19" i="1" l="1"/>
  <c r="H23" i="1" s="1"/>
  <c r="G19" i="1"/>
  <c r="G23" i="1" l="1"/>
  <c r="F21" i="1" l="1"/>
  <c r="F15" i="1"/>
  <c r="F19" i="1"/>
  <c r="F23" i="1" l="1"/>
  <c r="G19" i="6" l="1"/>
  <c r="G23" i="6" s="1"/>
  <c r="F23" i="6"/>
</calcChain>
</file>

<file path=xl/sharedStrings.xml><?xml version="1.0" encoding="utf-8"?>
<sst xmlns="http://schemas.openxmlformats.org/spreadsheetml/2006/main" count="86" uniqueCount="40">
  <si>
    <t>HYDRO ONE NETWORKS INC.</t>
  </si>
  <si>
    <t>Summary of Cost of Capital</t>
  </si>
  <si>
    <t>Utility Capital Structure</t>
  </si>
  <si>
    <t>Year Ending December 31</t>
  </si>
  <si>
    <t>Line No.</t>
  </si>
  <si>
    <t xml:space="preserve"> Particulars</t>
  </si>
  <si>
    <t>%</t>
  </si>
  <si>
    <t>Return
($M)</t>
  </si>
  <si>
    <t>(a)</t>
  </si>
  <si>
    <t>(b)</t>
  </si>
  <si>
    <t>(c)</t>
  </si>
  <si>
    <t>(d)</t>
  </si>
  <si>
    <t>I</t>
  </si>
  <si>
    <t>Long-term debt</t>
  </si>
  <si>
    <t>Short-term debt</t>
  </si>
  <si>
    <t>Total debt</t>
  </si>
  <si>
    <t>Preference shares</t>
  </si>
  <si>
    <t>Common equity</t>
  </si>
  <si>
    <t>Total rate base</t>
  </si>
  <si>
    <t>Debt and Equity Summary</t>
  </si>
  <si>
    <t>As at December 31</t>
  </si>
  <si>
    <t>($ Millions)</t>
  </si>
  <si>
    <t>Amount</t>
  </si>
  <si>
    <t>Outstanding</t>
  </si>
  <si>
    <t>Actual</t>
  </si>
  <si>
    <t>Projection</t>
  </si>
  <si>
    <t>Long-term debt *</t>
  </si>
  <si>
    <t>($M)</t>
  </si>
  <si>
    <t>DISTRIBUTION</t>
  </si>
  <si>
    <t>Updated</t>
  </si>
  <si>
    <t>* Includes debt payable within one year; excludes variable rate debt, unamortized debt premiums/discount, hedging gains/losses and marks to market</t>
  </si>
  <si>
    <t>Cost
Rate
(%)</t>
  </si>
  <si>
    <t>Deemed long-term debt</t>
  </si>
  <si>
    <t>Z:\BP Models\OEB\Distribution\2018-2022\Evidence Prep\Dx Schedules (2018-2022)v4.xlsx</t>
  </si>
  <si>
    <t xml:space="preserve">Test Year (2018) </t>
  </si>
  <si>
    <t>Historical Years (2013, 2014, 2015, 2016) and Bridge Year (2017)</t>
  </si>
  <si>
    <t>Forecast</t>
  </si>
  <si>
    <t>Witness: Samir Chhelavda</t>
  </si>
  <si>
    <t>`</t>
  </si>
  <si>
    <t xml:space="preserve">Last OEB-approved year (2017)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</si>
</sst>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0.0\ \ _);\(0.0\)\ \ "/>
    <numFmt numFmtId="167" formatCode="0.0%\ _);\(0.0%\)\ "/>
    <numFmt numFmtId="168" formatCode="0.00%\ _);\(0.00%\)\ "/>
    <numFmt numFmtId="169" formatCode="#,##0.0_);\(#,##0.0\)"/>
    <numFmt numFmtId="170" formatCode="_(* #,##0_);_(* \(#,##0\);_(* &quot;-&quot;??_);_(@_)"/>
    <numFmt numFmtId="171" formatCode="#,##0.000_);\(#,##0.000\)"/>
    <numFmt numFmtId="172" formatCode="_(&quot;$&quot;* #,##0_);_(&quot;$&quot;* \(#,##0\);_(&quot;$&quot;* &quot;-&quot;??_);_(@_)"/>
    <numFmt numFmtId="173" formatCode="#,##0.00000_);\(#,##0.00000\)"/>
    <numFmt numFmtId="174" formatCode="0.0\x"/>
    <numFmt numFmtId="175" formatCode="#,##0;&quot;\&quot;&quot;\&quot;&quot;\&quot;&quot;\&quot;\(#,##0&quot;\&quot;&quot;\&quot;&quot;\&quot;&quot;\&quot;\)"/>
    <numFmt numFmtId="176" formatCode="&quot;\&quot;&quot;\&quot;&quot;\&quot;&quot;\&quot;\$#,##0.00;&quot;\&quot;&quot;\&quot;&quot;\&quot;&quot;\&quot;\(&quot;\&quot;&quot;\&quot;&quot;\&quot;&quot;\&quot;\$#,##0.00&quot;\&quot;&quot;\&quot;&quot;\&quot;&quot;\&quot;\)"/>
    <numFmt numFmtId="177" formatCode="&quot;\&quot;&quot;\&quot;&quot;\&quot;&quot;\&quot;\$#,##0;&quot;\&quot;&quot;\&quot;&quot;\&quot;&quot;\&quot;\(&quot;\&quot;&quot;\&quot;&quot;\&quot;&quot;\&quot;\$#,##0&quot;\&quot;&quot;\&quot;&quot;\&quot;&quot;\&quot;\)"/>
    <numFmt numFmtId="178" formatCode="_-&quot;$&quot;* #,##0.00_-;\-&quot;$&quot;* #,##0.00_-;_-&quot;$&quot;* &quot;-&quot;??_-;_-@_-"/>
    <numFmt numFmtId="179" formatCode="#,##0.000"/>
    <numFmt numFmtId="180" formatCode="0.00\x"/>
    <numFmt numFmtId="181" formatCode="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27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70" fontId="6" fillId="0" borderId="0"/>
    <xf numFmtId="170" fontId="6" fillId="0" borderId="0"/>
    <xf numFmtId="170" fontId="6" fillId="0" borderId="0"/>
    <xf numFmtId="172" fontId="7" fillId="0" borderId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5" fontId="8" fillId="0" borderId="0"/>
    <xf numFmtId="44" fontId="6" fillId="0" borderId="0" applyFont="0" applyFill="0" applyBorder="0" applyAlignment="0" applyProtection="0"/>
    <xf numFmtId="176" fontId="8" fillId="0" borderId="0"/>
    <xf numFmtId="177" fontId="8" fillId="0" borderId="0"/>
    <xf numFmtId="38" fontId="9" fillId="2" borderId="0" applyNumberFormat="0" applyBorder="0" applyAlignment="0" applyProtection="0"/>
    <xf numFmtId="0" fontId="10" fillId="0" borderId="4" applyNumberFormat="0" applyAlignment="0" applyProtection="0">
      <alignment horizontal="left" vertical="center"/>
    </xf>
    <xf numFmtId="0" fontId="10" fillId="0" borderId="3">
      <alignment horizontal="left" vertical="center"/>
    </xf>
    <xf numFmtId="10" fontId="9" fillId="3" borderId="5" applyNumberFormat="0" applyBorder="0" applyAlignment="0" applyProtection="0"/>
    <xf numFmtId="178" fontId="7" fillId="0" borderId="0"/>
    <xf numFmtId="179" fontId="6" fillId="0" borderId="0"/>
    <xf numFmtId="0" fontId="6" fillId="0" borderId="0"/>
    <xf numFmtId="0" fontId="6" fillId="0" borderId="0"/>
    <xf numFmtId="7" fontId="8" fillId="0" borderId="0"/>
    <xf numFmtId="37" fontId="11" fillId="4" borderId="0">
      <alignment horizontal="righ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6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6" fillId="0" borderId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80" fontId="6" fillId="0" borderId="0"/>
    <xf numFmtId="180" fontId="6" fillId="0" borderId="0"/>
    <xf numFmtId="180" fontId="6" fillId="0" borderId="0"/>
    <xf numFmtId="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9" fontId="6" fillId="0" borderId="0"/>
    <xf numFmtId="179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7" fontId="8" fillId="0" borderId="0"/>
    <xf numFmtId="7" fontId="8" fillId="0" borderId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" fontId="6" fillId="0" borderId="0"/>
    <xf numFmtId="1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" fontId="3" fillId="0" borderId="0"/>
    <xf numFmtId="0" fontId="3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180" fontId="3" fillId="0" borderId="0"/>
    <xf numFmtId="180" fontId="3" fillId="0" borderId="0"/>
    <xf numFmtId="180" fontId="3" fillId="0" borderId="0"/>
    <xf numFmtId="0" fontId="6" fillId="0" borderId="0">
      <alignment vertical="top"/>
    </xf>
    <xf numFmtId="1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0" fontId="6" fillId="0" borderId="0"/>
    <xf numFmtId="0" fontId="6" fillId="0" borderId="0" applyFont="0" applyFill="0" applyBorder="0" applyAlignment="0" applyProtection="0"/>
    <xf numFmtId="1" fontId="6" fillId="0" borderId="0"/>
    <xf numFmtId="9" fontId="6" fillId="0" borderId="0" applyFont="0" applyFill="0" applyBorder="0" applyAlignment="0" applyProtection="0"/>
    <xf numFmtId="0" fontId="6" fillId="0" borderId="0"/>
    <xf numFmtId="179" fontId="6" fillId="0" borderId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6" fillId="0" borderId="0"/>
    <xf numFmtId="17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71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>
      <alignment vertical="top"/>
    </xf>
    <xf numFmtId="180" fontId="6" fillId="0" borderId="0"/>
    <xf numFmtId="180" fontId="6" fillId="0" borderId="0"/>
    <xf numFmtId="18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Fill="1"/>
    <xf numFmtId="167" fontId="4" fillId="0" borderId="0" xfId="0" applyNumberFormat="1" applyFont="1" applyFill="1"/>
    <xf numFmtId="0" fontId="15" fillId="6" borderId="0" xfId="0" applyFont="1" applyFill="1"/>
    <xf numFmtId="165" fontId="4" fillId="0" borderId="0" xfId="0" applyNumberFormat="1" applyFont="1"/>
    <xf numFmtId="164" fontId="4" fillId="0" borderId="0" xfId="1" applyNumberFormat="1" applyFont="1"/>
    <xf numFmtId="0" fontId="8" fillId="0" borderId="0" xfId="0" applyFont="1"/>
    <xf numFmtId="0" fontId="8" fillId="0" borderId="0" xfId="0" applyNumberFormat="1" applyFont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16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Border="1"/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NumberFormat="1" applyFont="1" applyAlignment="1">
      <alignment horizontal="left"/>
    </xf>
    <xf numFmtId="164" fontId="8" fillId="0" borderId="0" xfId="1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6" fontId="8" fillId="0" borderId="0" xfId="0" applyNumberFormat="1" applyFont="1" applyFill="1" applyBorder="1" applyAlignment="1">
      <alignment horizontal="center"/>
    </xf>
    <xf numFmtId="0" fontId="11" fillId="0" borderId="0" xfId="0" applyFont="1"/>
    <xf numFmtId="164" fontId="8" fillId="0" borderId="0" xfId="0" applyNumberFormat="1" applyFont="1"/>
    <xf numFmtId="169" fontId="8" fillId="0" borderId="0" xfId="1" applyNumberFormat="1" applyFont="1" applyFill="1" applyBorder="1" applyAlignment="1">
      <alignment horizontal="center"/>
    </xf>
    <xf numFmtId="169" fontId="8" fillId="0" borderId="0" xfId="3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left"/>
    </xf>
    <xf numFmtId="0" fontId="17" fillId="0" borderId="0" xfId="0" applyFont="1"/>
    <xf numFmtId="0" fontId="16" fillId="0" borderId="0" xfId="0" applyFont="1" applyAlignment="1">
      <alignment horizontal="center"/>
    </xf>
    <xf numFmtId="0" fontId="8" fillId="0" borderId="0" xfId="0" applyNumberFormat="1" applyFont="1" applyAlignment="1">
      <alignment horizontal="center"/>
    </xf>
    <xf numFmtId="165" fontId="8" fillId="0" borderId="0" xfId="0" applyNumberFormat="1" applyFont="1" applyFill="1" applyBorder="1" applyAlignment="1">
      <alignment horizontal="right"/>
    </xf>
    <xf numFmtId="167" fontId="8" fillId="0" borderId="0" xfId="0" applyNumberFormat="1" applyFont="1" applyFill="1" applyBorder="1" applyAlignment="1">
      <alignment horizontal="right"/>
    </xf>
    <xf numFmtId="168" fontId="8" fillId="0" borderId="0" xfId="0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7" fontId="8" fillId="0" borderId="0" xfId="0" applyNumberFormat="1" applyFont="1" applyBorder="1" applyAlignment="1">
      <alignment horizontal="right"/>
    </xf>
    <xf numFmtId="168" fontId="8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7" fontId="8" fillId="0" borderId="2" xfId="0" applyNumberFormat="1" applyFont="1" applyBorder="1" applyAlignment="1">
      <alignment horizontal="right"/>
    </xf>
    <xf numFmtId="168" fontId="8" fillId="0" borderId="2" xfId="0" applyNumberFormat="1" applyFont="1" applyFill="1" applyBorder="1"/>
    <xf numFmtId="166" fontId="8" fillId="0" borderId="2" xfId="0" applyNumberFormat="1" applyFont="1" applyBorder="1" applyAlignment="1">
      <alignment horizontal="right"/>
    </xf>
    <xf numFmtId="0" fontId="16" fillId="0" borderId="1" xfId="0" applyNumberFormat="1" applyFont="1" applyBorder="1" applyAlignment="1">
      <alignment horizontal="center" wrapText="1"/>
    </xf>
    <xf numFmtId="0" fontId="16" fillId="0" borderId="0" xfId="0" applyNumberFormat="1" applyFont="1" applyBorder="1" applyAlignment="1">
      <alignment horizontal="center" wrapText="1"/>
    </xf>
    <xf numFmtId="0" fontId="16" fillId="0" borderId="1" xfId="0" applyFont="1" applyBorder="1"/>
    <xf numFmtId="0" fontId="16" fillId="0" borderId="0" xfId="0" applyFont="1"/>
    <xf numFmtId="0" fontId="16" fillId="0" borderId="1" xfId="2" applyNumberFormat="1" applyFont="1" applyFill="1" applyBorder="1" applyAlignment="1">
      <alignment horizontal="center"/>
    </xf>
    <xf numFmtId="0" fontId="16" fillId="0" borderId="0" xfId="2" applyNumberFormat="1" applyFont="1" applyFill="1" applyBorder="1" applyAlignment="1">
      <alignment horizontal="center"/>
    </xf>
    <xf numFmtId="0" fontId="16" fillId="0" borderId="1" xfId="2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81" fontId="8" fillId="0" borderId="0" xfId="0" applyNumberFormat="1" applyFont="1" applyFill="1" applyBorder="1" applyAlignment="1">
      <alignment horizontal="right"/>
    </xf>
    <xf numFmtId="181" fontId="8" fillId="0" borderId="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NumberFormat="1" applyFont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</cellXfs>
  <cellStyles count="227">
    <cellStyle name="$" xfId="8"/>
    <cellStyle name="$ 2" xfId="51"/>
    <cellStyle name="$ 3" xfId="52"/>
    <cellStyle name="$ 4" xfId="144"/>
    <cellStyle name="$ 4 2" xfId="204"/>
    <cellStyle name="$_CCA-Request_H11bps" xfId="9"/>
    <cellStyle name="$_CCA-Request_H11bps 2" xfId="53"/>
    <cellStyle name="$_CCA-Request_H11bps 3" xfId="54"/>
    <cellStyle name="$_CCA-Request_H11bps 4" xfId="145"/>
    <cellStyle name="$_CCA-Request_H11bps 4 2" xfId="203"/>
    <cellStyle name="$_CCA-Request_H11bps July 9" xfId="10"/>
    <cellStyle name="$_CCA-Request_H11bps July 9 2" xfId="55"/>
    <cellStyle name="$_CCA-Request_H11bps July 9 3" xfId="56"/>
    <cellStyle name="$_CCA-Request_H11bps July 9 4" xfId="146"/>
    <cellStyle name="$_CCA-Request_H11bps July 9 4 2" xfId="192"/>
    <cellStyle name="$comma" xfId="11"/>
    <cellStyle name="_Comma" xfId="12"/>
    <cellStyle name="_Comma 2" xfId="57"/>
    <cellStyle name="_Comma 3" xfId="58"/>
    <cellStyle name="_Comma 4" xfId="147"/>
    <cellStyle name="_Comma 4 2" xfId="211"/>
    <cellStyle name="_Currency" xfId="13"/>
    <cellStyle name="_Currency 2" xfId="59"/>
    <cellStyle name="_Currency 3" xfId="60"/>
    <cellStyle name="_Currency 4" xfId="148"/>
    <cellStyle name="_Currency 4 2" xfId="202"/>
    <cellStyle name="_CurrencySpace" xfId="14"/>
    <cellStyle name="_CurrencySpace 2" xfId="61"/>
    <cellStyle name="_CurrencySpace 3" xfId="62"/>
    <cellStyle name="_CurrencySpace 4" xfId="149"/>
    <cellStyle name="_CurrencySpace 4 2" xfId="201"/>
    <cellStyle name="_Multiple" xfId="15"/>
    <cellStyle name="_Multiple 2" xfId="63"/>
    <cellStyle name="_Multiple 3" xfId="64"/>
    <cellStyle name="_Multiple 4" xfId="150"/>
    <cellStyle name="_Multiple 4 2" xfId="191"/>
    <cellStyle name="_MultipleSpace" xfId="16"/>
    <cellStyle name="_MultipleSpace 2" xfId="65"/>
    <cellStyle name="_MultipleSpace 3" xfId="66"/>
    <cellStyle name="_MultipleSpace 4" xfId="151"/>
    <cellStyle name="_MultipleSpace 4 2" xfId="210"/>
    <cellStyle name="_Percent" xfId="17"/>
    <cellStyle name="_Percent 2" xfId="67"/>
    <cellStyle name="_Percent 3" xfId="68"/>
    <cellStyle name="_Percent 4" xfId="152"/>
    <cellStyle name="_Percent 4 2" xfId="200"/>
    <cellStyle name="_PercentSpace" xfId="18"/>
    <cellStyle name="_PercentSpace 2" xfId="69"/>
    <cellStyle name="_PercentSpace 3" xfId="70"/>
    <cellStyle name="_PercentSpace 4" xfId="153"/>
    <cellStyle name="_PercentSpace 4 2" xfId="199"/>
    <cellStyle name="_PercentSpace_AR Analysis 061207" xfId="19"/>
    <cellStyle name="_PercentSpace_AR Analysis 061207 2" xfId="71"/>
    <cellStyle name="_PercentSpace_AR Analysis 061207 3" xfId="72"/>
    <cellStyle name="_PercentSpace_AR Analysis 061207 4" xfId="154"/>
    <cellStyle name="_PercentSpace_AR Analysis 061207 4 2" xfId="190"/>
    <cellStyle name="_PercentSpace_RMDx BP050513a 051212a" xfId="20"/>
    <cellStyle name="_PercentSpace_RMDx BP050513a 051212a 2" xfId="73"/>
    <cellStyle name="_PercentSpace_RMDx BP050513a 051212a 3" xfId="74"/>
    <cellStyle name="_PercentSpace_RMDx BP050513a 051212a 4" xfId="155"/>
    <cellStyle name="_PercentSpace_RMDx BP050513a 051212a 4 2" xfId="209"/>
    <cellStyle name="Comma" xfId="1" builtinId="3"/>
    <cellStyle name="Comma 2" xfId="3"/>
    <cellStyle name="Comma 2 2" xfId="75"/>
    <cellStyle name="Comma 3" xfId="76"/>
    <cellStyle name="Comma 4" xfId="77"/>
    <cellStyle name="Comma 4 2" xfId="78"/>
    <cellStyle name="Comma 4 3" xfId="79"/>
    <cellStyle name="Comma 5" xfId="80"/>
    <cellStyle name="Comma 6" xfId="81"/>
    <cellStyle name="Comma 7" xfId="156"/>
    <cellStyle name="Comma 7 2" xfId="198"/>
    <cellStyle name="comma zerodec" xfId="21"/>
    <cellStyle name="Currency 2" xfId="22"/>
    <cellStyle name="Currency 3" xfId="82"/>
    <cellStyle name="Currency 4" xfId="224"/>
    <cellStyle name="Currency1" xfId="23"/>
    <cellStyle name="Dollar (zero dec)" xfId="24"/>
    <cellStyle name="Grey" xfId="25"/>
    <cellStyle name="Header1" xfId="26"/>
    <cellStyle name="Header2" xfId="27"/>
    <cellStyle name="Input [yellow]" xfId="28"/>
    <cellStyle name="multiple" xfId="29"/>
    <cellStyle name="Normal" xfId="0" builtinId="0"/>
    <cellStyle name="Normal - Style1" xfId="30"/>
    <cellStyle name="Normal - Style1 2" xfId="83"/>
    <cellStyle name="Normal - Style1 3" xfId="84"/>
    <cellStyle name="Normal - Style1 4" xfId="157"/>
    <cellStyle name="Normal - Style1 4 2" xfId="197"/>
    <cellStyle name="Normal 10" xfId="85"/>
    <cellStyle name="Normal 10 2" xfId="158"/>
    <cellStyle name="Normal 11" xfId="86"/>
    <cellStyle name="Normal 11 2" xfId="159"/>
    <cellStyle name="Normal 12" xfId="87"/>
    <cellStyle name="Normal 12 2" xfId="160"/>
    <cellStyle name="Normal 13" xfId="88"/>
    <cellStyle name="Normal 13 2" xfId="161"/>
    <cellStyle name="Normal 14" xfId="89"/>
    <cellStyle name="Normal 15" xfId="90"/>
    <cellStyle name="Normal 16" xfId="91"/>
    <cellStyle name="Normal 17" xfId="143"/>
    <cellStyle name="Normal 17 2" xfId="212"/>
    <cellStyle name="Normal 18" xfId="4"/>
    <cellStyle name="Normal 19" xfId="7"/>
    <cellStyle name="Normal 2" xfId="31"/>
    <cellStyle name="Normal 2 2" xfId="223"/>
    <cellStyle name="Normal 20" xfId="208"/>
    <cellStyle name="Normal 21" xfId="205"/>
    <cellStyle name="Normal 22" xfId="207"/>
    <cellStyle name="Normal 23" xfId="219"/>
    <cellStyle name="Normal 24" xfId="222"/>
    <cellStyle name="Normal 25" xfId="226"/>
    <cellStyle name="Normal 3" xfId="92"/>
    <cellStyle name="Normal 355" xfId="50"/>
    <cellStyle name="Normal 4" xfId="93"/>
    <cellStyle name="Normal 4 2" xfId="162"/>
    <cellStyle name="Normal 5" xfId="94"/>
    <cellStyle name="Normal 5 2" xfId="163"/>
    <cellStyle name="Normal 6" xfId="95"/>
    <cellStyle name="Normal 6 2" xfId="164"/>
    <cellStyle name="Normal 7" xfId="96"/>
    <cellStyle name="Normal 7 2" xfId="165"/>
    <cellStyle name="Normal 8" xfId="97"/>
    <cellStyle name="Normal 8 2" xfId="166"/>
    <cellStyle name="Normal 9" xfId="98"/>
    <cellStyle name="Normal 9 2" xfId="167"/>
    <cellStyle name="Normal_TxE3.1.2" xfId="2"/>
    <cellStyle name="Number" xfId="32"/>
    <cellStyle name="Number 2" xfId="99"/>
    <cellStyle name="Number 3" xfId="100"/>
    <cellStyle name="Number 4" xfId="168"/>
    <cellStyle name="Number 4 2" xfId="196"/>
    <cellStyle name="OH01" xfId="33"/>
    <cellStyle name="OH01 2" xfId="101"/>
    <cellStyle name="OH01 3" xfId="102"/>
    <cellStyle name="OHnplode" xfId="34"/>
    <cellStyle name="Percent [2]" xfId="35"/>
    <cellStyle name="Percent [2] 2" xfId="103"/>
    <cellStyle name="Percent [2] 3" xfId="104"/>
    <cellStyle name="Percent [2] 4" xfId="170"/>
    <cellStyle name="Percent [2] 4 2" xfId="189"/>
    <cellStyle name="Percent 10" xfId="105"/>
    <cellStyle name="Percent 10 2" xfId="171"/>
    <cellStyle name="Percent 11" xfId="106"/>
    <cellStyle name="Percent 11 2" xfId="172"/>
    <cellStyle name="Percent 12" xfId="107"/>
    <cellStyle name="Percent 12 2" xfId="173"/>
    <cellStyle name="Percent 13" xfId="108"/>
    <cellStyle name="Percent 13 2" xfId="174"/>
    <cellStyle name="Percent 14" xfId="109"/>
    <cellStyle name="Percent 14 2" xfId="175"/>
    <cellStyle name="Percent 15" xfId="110"/>
    <cellStyle name="Percent 15 2" xfId="176"/>
    <cellStyle name="Percent 16" xfId="111"/>
    <cellStyle name="Percent 17" xfId="112"/>
    <cellStyle name="Percent 18" xfId="113"/>
    <cellStyle name="Percent 19" xfId="114"/>
    <cellStyle name="Percent 2" xfId="36"/>
    <cellStyle name="Percent 20" xfId="115"/>
    <cellStyle name="Percent 21" xfId="116"/>
    <cellStyle name="Percent 22" xfId="117"/>
    <cellStyle name="Percent 23" xfId="118"/>
    <cellStyle name="Percent 24" xfId="119"/>
    <cellStyle name="Percent 25" xfId="169"/>
    <cellStyle name="Percent 25 2" xfId="195"/>
    <cellStyle name="Percent 26" xfId="6"/>
    <cellStyle name="Percent 27" xfId="5"/>
    <cellStyle name="Percent 28" xfId="213"/>
    <cellStyle name="Percent 29" xfId="206"/>
    <cellStyle name="Percent 3" xfId="120"/>
    <cellStyle name="Percent 30" xfId="218"/>
    <cellStyle name="Percent 31" xfId="220"/>
    <cellStyle name="Percent 32" xfId="221"/>
    <cellStyle name="Percent 33" xfId="225"/>
    <cellStyle name="Percent 4" xfId="121"/>
    <cellStyle name="Percent 5" xfId="122"/>
    <cellStyle name="Percent 5 2" xfId="123"/>
    <cellStyle name="Percent 5 3" xfId="124"/>
    <cellStyle name="Percent 6" xfId="125"/>
    <cellStyle name="Percent 6 2" xfId="177"/>
    <cellStyle name="Percent 7" xfId="126"/>
    <cellStyle name="Percent 7 2" xfId="178"/>
    <cellStyle name="Percent 8" xfId="127"/>
    <cellStyle name="Percent 8 2" xfId="179"/>
    <cellStyle name="Percent 9" xfId="128"/>
    <cellStyle name="Percent 9 2" xfId="180"/>
    <cellStyle name="PSChar" xfId="37"/>
    <cellStyle name="PSDate" xfId="38"/>
    <cellStyle name="PSDec" xfId="39"/>
    <cellStyle name="PSHeading" xfId="40"/>
    <cellStyle name="PSInt" xfId="41"/>
    <cellStyle name="PSSpacer" xfId="42"/>
    <cellStyle name="ShOut" xfId="43"/>
    <cellStyle name="ShOut 2" xfId="129"/>
    <cellStyle name="ShOut 3" xfId="130"/>
    <cellStyle name="ShOut 4" xfId="181"/>
    <cellStyle name="ShOut 4 2" xfId="194"/>
    <cellStyle name="Style 1" xfId="44"/>
    <cellStyle name="Style 1 2" xfId="131"/>
    <cellStyle name="Style 1 3" xfId="132"/>
    <cellStyle name="Style 1 4" xfId="182"/>
    <cellStyle name="Style 1 4 2" xfId="193"/>
    <cellStyle name="Style 2" xfId="45"/>
    <cellStyle name="Style 2 2" xfId="133"/>
    <cellStyle name="Style 2 3" xfId="134"/>
    <cellStyle name="Style 2 4" xfId="183"/>
    <cellStyle name="Style 2 4 2" xfId="188"/>
    <cellStyle name="Style 3" xfId="46"/>
    <cellStyle name="Style 3 2" xfId="135"/>
    <cellStyle name="Style 3 3" xfId="136"/>
    <cellStyle name="Style 3 4" xfId="184"/>
    <cellStyle name="Style 3 4 2" xfId="214"/>
    <cellStyle name="x" xfId="47"/>
    <cellStyle name="x 2" xfId="137"/>
    <cellStyle name="x 3" xfId="138"/>
    <cellStyle name="x 4" xfId="185"/>
    <cellStyle name="x 4 2" xfId="215"/>
    <cellStyle name="x_CCA-Request_H11bps" xfId="48"/>
    <cellStyle name="x_CCA-Request_H11bps 2" xfId="139"/>
    <cellStyle name="x_CCA-Request_H11bps 3" xfId="140"/>
    <cellStyle name="x_CCA-Request_H11bps 4" xfId="186"/>
    <cellStyle name="x_CCA-Request_H11bps 4 2" xfId="216"/>
    <cellStyle name="x_CCA-Request_H11bps July 9" xfId="49"/>
    <cellStyle name="x_CCA-Request_H11bps July 9 2" xfId="141"/>
    <cellStyle name="x_CCA-Request_H11bps July 9 3" xfId="142"/>
    <cellStyle name="x_CCA-Request_H11bps July 9 4" xfId="187"/>
    <cellStyle name="x_CCA-Request_H11bps July 9 4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3418\AppData\Local\Microsoft\Windows\Temporary%20Internet%20Files\Content.Outlook\TKS3O760\2017_Filing_Requirements_Chapter2_Appendices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3"/>
    <pageSetUpPr fitToPage="1"/>
  </sheetPr>
  <dimension ref="A1:O34"/>
  <sheetViews>
    <sheetView tabSelected="1" view="pageLayout" zoomScaleNormal="100" zoomScaleSheetLayoutView="100" workbookViewId="0">
      <selection activeCell="N24" sqref="N24"/>
    </sheetView>
  </sheetViews>
  <sheetFormatPr defaultColWidth="9.140625" defaultRowHeight="12.75" x14ac:dyDescent="0.2"/>
  <cols>
    <col min="1" max="1" width="6.85546875" style="1" customWidth="1"/>
    <col min="2" max="2" width="1.28515625" style="1" customWidth="1"/>
    <col min="3" max="3" width="22.85546875" style="1" customWidth="1"/>
    <col min="4" max="4" width="1.85546875" style="1" customWidth="1"/>
    <col min="5" max="5" width="11.42578125" style="1" customWidth="1"/>
    <col min="6" max="6" width="1.85546875" style="1" customWidth="1"/>
    <col min="7" max="7" width="11.42578125" style="1" customWidth="1"/>
    <col min="8" max="8" width="1.85546875" style="1" customWidth="1"/>
    <col min="9" max="9" width="11.42578125" style="1" customWidth="1"/>
    <col min="10" max="10" width="1.85546875" style="1" customWidth="1"/>
    <col min="11" max="11" width="11.42578125" style="1" customWidth="1"/>
    <col min="12" max="12" width="1.85546875" style="1" customWidth="1"/>
    <col min="13" max="13" width="12.140625" style="1" customWidth="1"/>
    <col min="14" max="15" width="9.140625" style="1"/>
    <col min="16" max="16" width="10.42578125" style="1" customWidth="1"/>
    <col min="17" max="16384" width="9.140625" style="1"/>
  </cols>
  <sheetData>
    <row r="1" spans="1:15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7"/>
      <c r="O1" s="7"/>
    </row>
    <row r="2" spans="1:15" x14ac:dyDescent="0.2">
      <c r="A2" s="63" t="s">
        <v>28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7"/>
      <c r="O2" s="7"/>
    </row>
    <row r="3" spans="1:15" x14ac:dyDescent="0.2">
      <c r="A3" s="63" t="s">
        <v>19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7"/>
      <c r="O3" s="7"/>
    </row>
    <row r="4" spans="1:15" x14ac:dyDescent="0.2">
      <c r="A4" s="64" t="s">
        <v>35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7"/>
      <c r="O4" s="7"/>
    </row>
    <row r="5" spans="1:15" x14ac:dyDescent="0.2">
      <c r="A5" s="65" t="s">
        <v>20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7"/>
      <c r="O5" s="7"/>
    </row>
    <row r="6" spans="1:15" x14ac:dyDescent="0.2">
      <c r="A6" s="65" t="s">
        <v>21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7"/>
      <c r="O6" s="7"/>
    </row>
    <row r="7" spans="1:15" x14ac:dyDescent="0.2">
      <c r="A7" s="8"/>
      <c r="B7" s="8"/>
      <c r="C7" s="8"/>
      <c r="D7" s="8"/>
      <c r="E7" s="9"/>
      <c r="F7" s="9"/>
      <c r="G7" s="9"/>
      <c r="H7" s="9"/>
      <c r="I7" s="9"/>
      <c r="J7" s="9"/>
      <c r="K7" s="9"/>
      <c r="L7" s="8"/>
      <c r="M7" s="8"/>
      <c r="N7" s="7"/>
      <c r="O7" s="7"/>
    </row>
    <row r="8" spans="1:15" x14ac:dyDescent="0.2">
      <c r="A8" s="8"/>
      <c r="B8" s="8"/>
      <c r="C8" s="8"/>
      <c r="D8" s="8"/>
      <c r="E8" s="10" t="s">
        <v>22</v>
      </c>
      <c r="F8" s="10"/>
      <c r="G8" s="10" t="s">
        <v>22</v>
      </c>
      <c r="H8" s="10"/>
      <c r="I8" s="10" t="s">
        <v>22</v>
      </c>
      <c r="J8" s="11"/>
      <c r="K8" s="10" t="s">
        <v>22</v>
      </c>
      <c r="L8" s="12"/>
      <c r="M8" s="13" t="s">
        <v>22</v>
      </c>
      <c r="N8" s="7"/>
      <c r="O8" s="7"/>
    </row>
    <row r="9" spans="1:15" x14ac:dyDescent="0.2">
      <c r="A9" s="13"/>
      <c r="B9" s="13"/>
      <c r="C9" s="13"/>
      <c r="D9" s="13"/>
      <c r="E9" s="10" t="s">
        <v>23</v>
      </c>
      <c r="F9" s="10"/>
      <c r="G9" s="10" t="s">
        <v>23</v>
      </c>
      <c r="H9" s="10"/>
      <c r="I9" s="10" t="s">
        <v>23</v>
      </c>
      <c r="J9" s="11"/>
      <c r="K9" s="10" t="s">
        <v>23</v>
      </c>
      <c r="L9" s="12"/>
      <c r="M9" s="13" t="s">
        <v>23</v>
      </c>
      <c r="N9" s="7"/>
      <c r="O9" s="7"/>
    </row>
    <row r="10" spans="1:15" x14ac:dyDescent="0.2">
      <c r="A10" s="14" t="s">
        <v>29</v>
      </c>
      <c r="B10" s="15"/>
      <c r="C10" s="7"/>
      <c r="D10" s="7"/>
      <c r="E10" s="16">
        <v>2013</v>
      </c>
      <c r="F10" s="11"/>
      <c r="G10" s="16">
        <v>2014</v>
      </c>
      <c r="H10" s="11"/>
      <c r="I10" s="16">
        <v>2015</v>
      </c>
      <c r="J10" s="11"/>
      <c r="K10" s="16">
        <v>2016</v>
      </c>
      <c r="L10" s="12"/>
      <c r="M10" s="17">
        <v>2017</v>
      </c>
      <c r="N10" s="7"/>
      <c r="O10" s="7"/>
    </row>
    <row r="11" spans="1:15" ht="25.5" x14ac:dyDescent="0.2">
      <c r="A11" s="52" t="s">
        <v>4</v>
      </c>
      <c r="B11" s="53"/>
      <c r="C11" s="54" t="s">
        <v>5</v>
      </c>
      <c r="D11" s="55"/>
      <c r="E11" s="56" t="s">
        <v>24</v>
      </c>
      <c r="F11" s="57"/>
      <c r="G11" s="56" t="s">
        <v>24</v>
      </c>
      <c r="H11" s="57"/>
      <c r="I11" s="56" t="s">
        <v>24</v>
      </c>
      <c r="J11" s="11"/>
      <c r="K11" s="56" t="s">
        <v>36</v>
      </c>
      <c r="L11" s="37"/>
      <c r="M11" s="58" t="s">
        <v>25</v>
      </c>
      <c r="N11" s="7"/>
      <c r="O11" s="7"/>
    </row>
    <row r="12" spans="1:15" x14ac:dyDescent="0.2">
      <c r="A12" s="18"/>
      <c r="B12" s="18"/>
      <c r="C12" s="20"/>
      <c r="D12" s="7"/>
      <c r="E12" s="21" t="s">
        <v>8</v>
      </c>
      <c r="F12" s="15"/>
      <c r="G12" s="21" t="s">
        <v>8</v>
      </c>
      <c r="H12" s="15"/>
      <c r="I12" s="22" t="s">
        <v>9</v>
      </c>
      <c r="J12" s="19"/>
      <c r="K12" s="22" t="s">
        <v>10</v>
      </c>
      <c r="L12" s="19"/>
      <c r="M12" s="22" t="s">
        <v>11</v>
      </c>
      <c r="N12" s="7"/>
      <c r="O12" s="7"/>
    </row>
    <row r="13" spans="1:15" x14ac:dyDescent="0.2">
      <c r="A13" s="15"/>
      <c r="B13" s="15"/>
      <c r="C13" s="7"/>
      <c r="D13" s="7"/>
      <c r="E13" s="23"/>
      <c r="F13" s="23"/>
      <c r="G13" s="23"/>
      <c r="H13" s="23"/>
      <c r="I13" s="23"/>
      <c r="J13" s="19"/>
      <c r="K13" s="23"/>
      <c r="L13" s="15"/>
      <c r="M13" s="24"/>
      <c r="N13" s="7"/>
      <c r="O13" s="7"/>
    </row>
    <row r="14" spans="1:15" x14ac:dyDescent="0.2">
      <c r="A14" s="8" t="s">
        <v>12</v>
      </c>
      <c r="B14" s="8"/>
      <c r="C14" s="25" t="s">
        <v>26</v>
      </c>
      <c r="D14" s="26"/>
      <c r="E14" s="33">
        <v>3072.9</v>
      </c>
      <c r="F14" s="33"/>
      <c r="G14" s="33">
        <v>3149.9</v>
      </c>
      <c r="H14" s="27"/>
      <c r="I14" s="33">
        <v>3049.9279999999999</v>
      </c>
      <c r="J14" s="33"/>
      <c r="K14" s="34">
        <v>4085.9976286755923</v>
      </c>
      <c r="L14" s="34"/>
      <c r="M14" s="34">
        <v>4026.9382002566554</v>
      </c>
      <c r="N14" s="20"/>
      <c r="O14" s="7"/>
    </row>
    <row r="15" spans="1:15" x14ac:dyDescent="0.2">
      <c r="A15" s="8"/>
      <c r="B15" s="8"/>
      <c r="C15" s="25"/>
      <c r="D15" s="26"/>
      <c r="E15" s="33"/>
      <c r="F15" s="33"/>
      <c r="G15" s="33"/>
      <c r="H15" s="27"/>
      <c r="I15" s="33"/>
      <c r="J15" s="33"/>
      <c r="K15" s="34"/>
      <c r="L15" s="34"/>
      <c r="M15" s="34"/>
      <c r="N15" s="20"/>
      <c r="O15" s="7"/>
    </row>
    <row r="16" spans="1:15" x14ac:dyDescent="0.2">
      <c r="A16" s="8">
        <v>2</v>
      </c>
      <c r="B16" s="8"/>
      <c r="C16" s="25" t="s">
        <v>14</v>
      </c>
      <c r="D16" s="26"/>
      <c r="E16" s="33">
        <v>195.7</v>
      </c>
      <c r="F16" s="33"/>
      <c r="G16" s="33">
        <v>457.1</v>
      </c>
      <c r="H16" s="27"/>
      <c r="I16" s="33">
        <v>781.1</v>
      </c>
      <c r="J16" s="33"/>
      <c r="K16" s="34">
        <v>207.51887473628346</v>
      </c>
      <c r="L16" s="34"/>
      <c r="M16" s="34">
        <v>182.01861774880922</v>
      </c>
      <c r="N16" s="20"/>
      <c r="O16" s="7"/>
    </row>
    <row r="17" spans="1:15" x14ac:dyDescent="0.2">
      <c r="A17" s="8"/>
      <c r="B17" s="8"/>
      <c r="C17" s="25"/>
      <c r="D17" s="26"/>
      <c r="E17" s="33"/>
      <c r="F17" s="33"/>
      <c r="G17" s="33"/>
      <c r="H17" s="27"/>
      <c r="I17" s="33"/>
      <c r="J17" s="33"/>
      <c r="K17" s="33"/>
      <c r="L17" s="33"/>
      <c r="M17" s="34"/>
      <c r="N17" s="20"/>
      <c r="O17" s="7"/>
    </row>
    <row r="18" spans="1:15" x14ac:dyDescent="0.2">
      <c r="A18" s="8">
        <v>3</v>
      </c>
      <c r="B18" s="8"/>
      <c r="C18" s="25" t="s">
        <v>16</v>
      </c>
      <c r="D18" s="26"/>
      <c r="E18" s="33">
        <v>136.99999940000001</v>
      </c>
      <c r="F18" s="33"/>
      <c r="G18" s="33">
        <v>136.99999940000001</v>
      </c>
      <c r="H18" s="27"/>
      <c r="I18" s="35">
        <v>0</v>
      </c>
      <c r="J18" s="27"/>
      <c r="K18" s="27">
        <v>0</v>
      </c>
      <c r="L18" s="27"/>
      <c r="M18" s="28">
        <v>0</v>
      </c>
      <c r="N18" s="20"/>
      <c r="O18" s="7"/>
    </row>
    <row r="19" spans="1:15" x14ac:dyDescent="0.2">
      <c r="A19" s="8"/>
      <c r="B19" s="8"/>
      <c r="C19" s="25"/>
      <c r="D19" s="26"/>
      <c r="E19" s="33"/>
      <c r="F19" s="33"/>
      <c r="G19" s="33"/>
      <c r="H19" s="27"/>
      <c r="I19" s="27"/>
      <c r="J19" s="27"/>
      <c r="K19" s="27"/>
      <c r="L19" s="27"/>
      <c r="M19" s="28"/>
      <c r="N19" s="20"/>
      <c r="O19" s="7"/>
    </row>
    <row r="20" spans="1:15" x14ac:dyDescent="0.2">
      <c r="A20" s="8">
        <v>4</v>
      </c>
      <c r="B20" s="8"/>
      <c r="C20" s="25" t="s">
        <v>17</v>
      </c>
      <c r="D20" s="26"/>
      <c r="E20" s="33">
        <v>2328.1949128500005</v>
      </c>
      <c r="F20" s="33"/>
      <c r="G20" s="33">
        <v>2455.21648142</v>
      </c>
      <c r="H20" s="27"/>
      <c r="I20" s="33">
        <v>2523.4071821300004</v>
      </c>
      <c r="J20" s="33"/>
      <c r="K20" s="34">
        <v>2537.0998740095047</v>
      </c>
      <c r="L20" s="33"/>
      <c r="M20" s="34">
        <v>2940.5377174775085</v>
      </c>
      <c r="N20" s="20"/>
      <c r="O20" s="7"/>
    </row>
    <row r="21" spans="1:15" x14ac:dyDescent="0.2">
      <c r="A21" s="8"/>
      <c r="B21" s="8"/>
      <c r="C21" s="25"/>
      <c r="D21" s="25"/>
      <c r="E21" s="29"/>
      <c r="F21" s="29"/>
      <c r="G21" s="29"/>
      <c r="H21" s="29"/>
      <c r="I21" s="30"/>
      <c r="J21" s="30"/>
      <c r="K21" s="30"/>
      <c r="L21" s="29"/>
      <c r="M21" s="30"/>
      <c r="N21" s="7"/>
      <c r="O21" s="7"/>
    </row>
    <row r="22" spans="1:1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A23" s="31" t="s">
        <v>30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A24" s="31"/>
      <c r="B24" s="7"/>
      <c r="C24" s="31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A25" s="7"/>
      <c r="B25" s="7"/>
      <c r="C25" s="7"/>
      <c r="D25" s="7"/>
      <c r="E25" s="32"/>
      <c r="F25" s="7" t="s">
        <v>38</v>
      </c>
      <c r="G25" s="32"/>
      <c r="H25" s="7"/>
      <c r="I25" s="7"/>
      <c r="J25" s="7"/>
      <c r="K25" s="7"/>
      <c r="L25" s="7"/>
      <c r="M25" s="7"/>
      <c r="N25" s="7"/>
      <c r="O25" s="7"/>
    </row>
    <row r="32" spans="1:15" x14ac:dyDescent="0.2">
      <c r="C32" s="7"/>
    </row>
    <row r="33" spans="3:3" ht="15.75" x14ac:dyDescent="0.25">
      <c r="C33" s="36"/>
    </row>
    <row r="34" spans="3:3" x14ac:dyDescent="0.2">
      <c r="C34" s="7" t="s">
        <v>37</v>
      </c>
    </row>
  </sheetData>
  <mergeCells count="6">
    <mergeCell ref="A3:M3"/>
    <mergeCell ref="A4:M4"/>
    <mergeCell ref="A5:M5"/>
    <mergeCell ref="A6:M6"/>
    <mergeCell ref="A1:M1"/>
    <mergeCell ref="A2:M2"/>
  </mergeCells>
  <phoneticPr fontId="5" type="noConversion"/>
  <printOptions horizontalCentered="1"/>
  <pageMargins left="0.75" right="0.75" top="2" bottom="0.5" header="0.5" footer="0.5"/>
  <pageSetup scale="96" orientation="landscape" r:id="rId1"/>
  <headerFooter differentOddEven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H34"/>
  <sheetViews>
    <sheetView tabSelected="1" view="pageLayout" topLeftCell="A4" zoomScaleNormal="100" workbookViewId="0">
      <selection activeCell="N24" sqref="N24"/>
    </sheetView>
  </sheetViews>
  <sheetFormatPr defaultColWidth="9.140625" defaultRowHeight="12.75" x14ac:dyDescent="0.2"/>
  <cols>
    <col min="1" max="1" width="4.7109375" style="1" customWidth="1"/>
    <col min="2" max="2" width="1.28515625" style="1" customWidth="1"/>
    <col min="3" max="3" width="22.85546875" style="1" customWidth="1"/>
    <col min="4" max="4" width="1.28515625" style="1" customWidth="1"/>
    <col min="5" max="5" width="9.42578125" style="1" bestFit="1" customWidth="1"/>
    <col min="6" max="6" width="9.5703125" style="1" bestFit="1" customWidth="1"/>
    <col min="7" max="8" width="9.42578125" style="1" customWidth="1"/>
    <col min="9" max="16384" width="9.140625" style="1"/>
  </cols>
  <sheetData>
    <row r="1" spans="1:8" x14ac:dyDescent="0.2">
      <c r="A1" s="63" t="s">
        <v>0</v>
      </c>
      <c r="B1" s="63"/>
      <c r="C1" s="63"/>
      <c r="D1" s="63"/>
      <c r="E1" s="63"/>
      <c r="F1" s="63"/>
      <c r="G1" s="63"/>
      <c r="H1" s="63"/>
    </row>
    <row r="2" spans="1:8" x14ac:dyDescent="0.2">
      <c r="A2" s="63" t="s">
        <v>28</v>
      </c>
      <c r="B2" s="63"/>
      <c r="C2" s="63"/>
      <c r="D2" s="63"/>
      <c r="E2" s="63"/>
      <c r="F2" s="63"/>
      <c r="G2" s="63"/>
      <c r="H2" s="63"/>
    </row>
    <row r="3" spans="1:8" x14ac:dyDescent="0.2">
      <c r="A3" s="67" t="s">
        <v>1</v>
      </c>
      <c r="B3" s="67"/>
      <c r="C3" s="67"/>
      <c r="D3" s="67"/>
      <c r="E3" s="67"/>
      <c r="F3" s="67"/>
      <c r="G3" s="67"/>
      <c r="H3" s="67"/>
    </row>
    <row r="4" spans="1:8" x14ac:dyDescent="0.2">
      <c r="A4" s="67" t="s">
        <v>34</v>
      </c>
      <c r="B4" s="67"/>
      <c r="C4" s="67"/>
      <c r="D4" s="67"/>
      <c r="E4" s="67"/>
      <c r="F4" s="67"/>
      <c r="G4" s="67"/>
      <c r="H4" s="67"/>
    </row>
    <row r="5" spans="1:8" x14ac:dyDescent="0.2">
      <c r="A5" s="65" t="s">
        <v>2</v>
      </c>
      <c r="B5" s="65"/>
      <c r="C5" s="65"/>
      <c r="D5" s="65"/>
      <c r="E5" s="65"/>
      <c r="F5" s="65"/>
      <c r="G5" s="65"/>
      <c r="H5" s="65"/>
    </row>
    <row r="6" spans="1:8" x14ac:dyDescent="0.2">
      <c r="A6" s="65" t="s">
        <v>3</v>
      </c>
      <c r="B6" s="65"/>
      <c r="C6" s="65"/>
      <c r="D6" s="65"/>
      <c r="E6" s="65"/>
      <c r="F6" s="65"/>
      <c r="G6" s="65"/>
      <c r="H6" s="65"/>
    </row>
    <row r="7" spans="1:8" x14ac:dyDescent="0.2">
      <c r="A7" s="38"/>
      <c r="B7" s="38"/>
      <c r="C7" s="38"/>
      <c r="D7" s="38"/>
      <c r="E7" s="38"/>
      <c r="F7" s="38"/>
      <c r="G7" s="38"/>
      <c r="H7" s="38"/>
    </row>
    <row r="8" spans="1:8" x14ac:dyDescent="0.2">
      <c r="A8" s="13"/>
      <c r="B8" s="13"/>
      <c r="C8" s="13"/>
      <c r="D8" s="13"/>
      <c r="E8" s="13"/>
      <c r="F8" s="13"/>
      <c r="G8" s="13"/>
      <c r="H8" s="13"/>
    </row>
    <row r="9" spans="1:8" x14ac:dyDescent="0.2">
      <c r="A9" s="15"/>
      <c r="B9" s="15"/>
      <c r="C9" s="7"/>
      <c r="D9" s="7"/>
      <c r="E9" s="66">
        <v>2018</v>
      </c>
      <c r="F9" s="66"/>
      <c r="G9" s="66"/>
      <c r="H9" s="66"/>
    </row>
    <row r="10" spans="1:8" ht="39" customHeight="1" x14ac:dyDescent="0.2">
      <c r="A10" s="52" t="s">
        <v>4</v>
      </c>
      <c r="B10" s="53"/>
      <c r="C10" s="54" t="s">
        <v>5</v>
      </c>
      <c r="D10" s="55"/>
      <c r="E10" s="58" t="s">
        <v>27</v>
      </c>
      <c r="F10" s="58" t="s">
        <v>6</v>
      </c>
      <c r="G10" s="52" t="s">
        <v>31</v>
      </c>
      <c r="H10" s="52" t="s">
        <v>7</v>
      </c>
    </row>
    <row r="11" spans="1:8" x14ac:dyDescent="0.2">
      <c r="A11" s="18"/>
      <c r="B11" s="18"/>
      <c r="C11" s="20"/>
      <c r="D11" s="7"/>
      <c r="E11" s="21" t="s">
        <v>8</v>
      </c>
      <c r="F11" s="21" t="s">
        <v>9</v>
      </c>
      <c r="G11" s="18" t="s">
        <v>10</v>
      </c>
      <c r="H11" s="18" t="s">
        <v>11</v>
      </c>
    </row>
    <row r="12" spans="1:8" x14ac:dyDescent="0.2">
      <c r="A12" s="15"/>
      <c r="B12" s="15"/>
      <c r="C12" s="7"/>
      <c r="D12" s="7"/>
      <c r="E12" s="20"/>
      <c r="F12" s="20"/>
      <c r="G12" s="20"/>
      <c r="H12" s="20"/>
    </row>
    <row r="13" spans="1:8" x14ac:dyDescent="0.2">
      <c r="A13" s="38" t="s">
        <v>12</v>
      </c>
      <c r="B13" s="38"/>
      <c r="C13" s="25" t="s">
        <v>13</v>
      </c>
      <c r="D13" s="25"/>
      <c r="E13" s="39">
        <v>4246.3</v>
      </c>
      <c r="F13" s="40">
        <f>E13/E$23</f>
        <v>0.5534577389461417</v>
      </c>
      <c r="G13" s="41">
        <v>4.3186463830292322E-2</v>
      </c>
      <c r="H13" s="42">
        <f>E13*G13</f>
        <v>183.38268136257031</v>
      </c>
    </row>
    <row r="14" spans="1:8" x14ac:dyDescent="0.2">
      <c r="A14" s="38"/>
      <c r="B14" s="38"/>
      <c r="C14" s="25"/>
      <c r="D14" s="25"/>
      <c r="E14" s="39"/>
      <c r="F14" s="40"/>
      <c r="G14" s="41"/>
      <c r="H14" s="42"/>
    </row>
    <row r="15" spans="1:8" x14ac:dyDescent="0.2">
      <c r="A15" s="38">
        <v>2</v>
      </c>
      <c r="B15" s="38"/>
      <c r="C15" s="25" t="s">
        <v>14</v>
      </c>
      <c r="D15" s="25"/>
      <c r="E15" s="39">
        <v>306.89244733197</v>
      </c>
      <c r="F15" s="40">
        <f>E15/E$23</f>
        <v>0.04</v>
      </c>
      <c r="G15" s="41">
        <v>1.7592890476190476E-2</v>
      </c>
      <c r="H15" s="42">
        <f>E15*G15</f>
        <v>5.3991252138814021</v>
      </c>
    </row>
    <row r="16" spans="1:8" x14ac:dyDescent="0.2">
      <c r="A16" s="38"/>
      <c r="B16" s="38"/>
      <c r="C16" s="25"/>
      <c r="D16" s="25"/>
      <c r="E16" s="39"/>
      <c r="F16" s="40"/>
      <c r="G16" s="41"/>
      <c r="H16" s="42"/>
    </row>
    <row r="17" spans="1:8" x14ac:dyDescent="0.2">
      <c r="A17" s="38">
        <v>3</v>
      </c>
      <c r="B17" s="38"/>
      <c r="C17" s="25" t="s">
        <v>32</v>
      </c>
      <c r="D17" s="25"/>
      <c r="E17" s="43">
        <f>F17*E23</f>
        <v>50.194262647580018</v>
      </c>
      <c r="F17" s="40">
        <f>F19-F13-F15</f>
        <v>6.5422610538582796E-3</v>
      </c>
      <c r="G17" s="41">
        <f>G13</f>
        <v>4.3186463830292322E-2</v>
      </c>
      <c r="H17" s="42">
        <f>E17*G17</f>
        <v>2.1677127083179073</v>
      </c>
    </row>
    <row r="18" spans="1:8" x14ac:dyDescent="0.2">
      <c r="A18" s="38"/>
      <c r="B18" s="38"/>
      <c r="C18" s="25"/>
      <c r="D18" s="25"/>
      <c r="E18" s="44"/>
      <c r="F18" s="45"/>
      <c r="G18" s="46"/>
      <c r="H18" s="47"/>
    </row>
    <row r="19" spans="1:8" x14ac:dyDescent="0.2">
      <c r="A19" s="38">
        <v>4</v>
      </c>
      <c r="B19" s="38"/>
      <c r="C19" s="25" t="s">
        <v>15</v>
      </c>
      <c r="D19" s="25"/>
      <c r="E19" s="44">
        <v>4603.3867099795498</v>
      </c>
      <c r="F19" s="45">
        <f>E19/E$23</f>
        <v>0.6</v>
      </c>
      <c r="G19" s="46">
        <f>((E13*G13)+(E15*G15)+(E17*G17))/E19</f>
        <v>4.1480225606685538E-2</v>
      </c>
      <c r="H19" s="44">
        <f>H13+H15+H17</f>
        <v>190.94951928476962</v>
      </c>
    </row>
    <row r="20" spans="1:8" x14ac:dyDescent="0.2">
      <c r="A20" s="38"/>
      <c r="B20" s="38"/>
      <c r="C20" s="25"/>
      <c r="D20" s="25"/>
      <c r="E20" s="44"/>
      <c r="F20" s="45"/>
      <c r="G20" s="46"/>
      <c r="H20" s="47"/>
    </row>
    <row r="21" spans="1:8" x14ac:dyDescent="0.2">
      <c r="A21" s="38">
        <v>5</v>
      </c>
      <c r="B21" s="38"/>
      <c r="C21" s="25" t="s">
        <v>17</v>
      </c>
      <c r="D21" s="25"/>
      <c r="E21" s="44">
        <v>3068.9244733197002</v>
      </c>
      <c r="F21" s="45">
        <f>E21/E$23</f>
        <v>0.4</v>
      </c>
      <c r="G21" s="46">
        <v>8.7800000000000003E-2</v>
      </c>
      <c r="H21" s="42">
        <f>E21*G21</f>
        <v>269.45156875746966</v>
      </c>
    </row>
    <row r="22" spans="1:8" x14ac:dyDescent="0.2">
      <c r="A22" s="38"/>
      <c r="B22" s="38"/>
      <c r="C22" s="25"/>
      <c r="D22" s="25"/>
      <c r="E22" s="44"/>
      <c r="F22" s="45"/>
      <c r="G22" s="46"/>
      <c r="H22" s="47"/>
    </row>
    <row r="23" spans="1:8" ht="13.5" thickBot="1" x14ac:dyDescent="0.25">
      <c r="A23" s="38">
        <v>6</v>
      </c>
      <c r="B23" s="38"/>
      <c r="C23" s="25" t="s">
        <v>18</v>
      </c>
      <c r="D23" s="25"/>
      <c r="E23" s="48">
        <v>7672.3111832992499</v>
      </c>
      <c r="F23" s="49">
        <f>SUM(F19:F21)</f>
        <v>1</v>
      </c>
      <c r="G23" s="50">
        <f>((E19*G19)+(E21*G21))/E23</f>
        <v>6.0008135364011325E-2</v>
      </c>
      <c r="H23" s="51">
        <f>SUM(H19:H21)</f>
        <v>460.40108804223928</v>
      </c>
    </row>
    <row r="24" spans="1:8" ht="13.5" thickTop="1" x14ac:dyDescent="0.2"/>
    <row r="25" spans="1:8" x14ac:dyDescent="0.2">
      <c r="E25" s="5"/>
      <c r="F25" s="6"/>
    </row>
    <row r="26" spans="1:8" x14ac:dyDescent="0.2">
      <c r="E26" s="2"/>
      <c r="F26" s="3"/>
      <c r="G26" s="2"/>
      <c r="H26" s="2"/>
    </row>
    <row r="34" spans="3:3" x14ac:dyDescent="0.2">
      <c r="C34" s="7" t="s">
        <v>37</v>
      </c>
    </row>
  </sheetData>
  <mergeCells count="7">
    <mergeCell ref="A6:H6"/>
    <mergeCell ref="E9:H9"/>
    <mergeCell ref="A1:H1"/>
    <mergeCell ref="A2:H2"/>
    <mergeCell ref="A3:H3"/>
    <mergeCell ref="A4:H4"/>
    <mergeCell ref="A5:H5"/>
  </mergeCells>
  <phoneticPr fontId="5" type="noConversion"/>
  <printOptions horizontalCentered="1"/>
  <pageMargins left="0.75" right="0.75" top="2" bottom="0.5" header="0.5" footer="0.5"/>
  <pageSetup scale="98" orientation="landscape" r:id="rId1"/>
  <headerFooter differentOddEven="1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"/>
  <sheetViews>
    <sheetView workbookViewId="0">
      <selection activeCell="D2" sqref="D2"/>
    </sheetView>
  </sheetViews>
  <sheetFormatPr defaultRowHeight="12.75" x14ac:dyDescent="0.2"/>
  <sheetData>
    <row r="2" spans="4:4" ht="18" x14ac:dyDescent="0.25">
      <c r="D2" s="4" t="s">
        <v>33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34"/>
  <sheetViews>
    <sheetView tabSelected="1" view="pageLayout" zoomScaleNormal="100" workbookViewId="0">
      <selection activeCell="N24" sqref="N24"/>
    </sheetView>
  </sheetViews>
  <sheetFormatPr defaultColWidth="9.140625" defaultRowHeight="12.75" x14ac:dyDescent="0.2"/>
  <cols>
    <col min="1" max="1" width="4.7109375" style="1" customWidth="1"/>
    <col min="2" max="2" width="1.28515625" style="1" customWidth="1"/>
    <col min="3" max="3" width="22.85546875" style="1" customWidth="1"/>
    <col min="4" max="4" width="1.28515625" style="1" customWidth="1"/>
    <col min="5" max="5" width="9.42578125" style="1" bestFit="1" customWidth="1"/>
    <col min="6" max="6" width="9.5703125" style="1" bestFit="1" customWidth="1"/>
    <col min="7" max="8" width="9.42578125" style="1" customWidth="1"/>
    <col min="9" max="16384" width="9.140625" style="1"/>
  </cols>
  <sheetData>
    <row r="1" spans="1:8" x14ac:dyDescent="0.2">
      <c r="A1" s="63" t="s">
        <v>0</v>
      </c>
      <c r="B1" s="63"/>
      <c r="C1" s="63"/>
      <c r="D1" s="63"/>
      <c r="E1" s="63"/>
      <c r="F1" s="63"/>
      <c r="G1" s="63"/>
      <c r="H1" s="63"/>
    </row>
    <row r="2" spans="1:8" x14ac:dyDescent="0.2">
      <c r="A2" s="63" t="s">
        <v>28</v>
      </c>
      <c r="B2" s="63"/>
      <c r="C2" s="63"/>
      <c r="D2" s="63"/>
      <c r="E2" s="63"/>
      <c r="F2" s="63"/>
      <c r="G2" s="63"/>
      <c r="H2" s="63"/>
    </row>
    <row r="3" spans="1:8" x14ac:dyDescent="0.2">
      <c r="A3" s="67" t="s">
        <v>1</v>
      </c>
      <c r="B3" s="67"/>
      <c r="C3" s="67"/>
      <c r="D3" s="67"/>
      <c r="E3" s="67"/>
      <c r="F3" s="67"/>
      <c r="G3" s="67"/>
      <c r="H3" s="67"/>
    </row>
    <row r="4" spans="1:8" x14ac:dyDescent="0.2">
      <c r="A4" s="67" t="s">
        <v>39</v>
      </c>
      <c r="B4" s="67"/>
      <c r="C4" s="67"/>
      <c r="D4" s="67"/>
      <c r="E4" s="67"/>
      <c r="F4" s="67"/>
      <c r="G4" s="67"/>
      <c r="H4" s="67"/>
    </row>
    <row r="5" spans="1:8" x14ac:dyDescent="0.2">
      <c r="A5" s="65" t="s">
        <v>2</v>
      </c>
      <c r="B5" s="65"/>
      <c r="C5" s="65"/>
      <c r="D5" s="65"/>
      <c r="E5" s="65"/>
      <c r="F5" s="65"/>
      <c r="G5" s="65"/>
      <c r="H5" s="65"/>
    </row>
    <row r="6" spans="1:8" x14ac:dyDescent="0.2">
      <c r="A6" s="65" t="s">
        <v>3</v>
      </c>
      <c r="B6" s="65"/>
      <c r="C6" s="65"/>
      <c r="D6" s="65"/>
      <c r="E6" s="65"/>
      <c r="F6" s="65"/>
      <c r="G6" s="65"/>
      <c r="H6" s="65"/>
    </row>
    <row r="7" spans="1:8" x14ac:dyDescent="0.2">
      <c r="A7" s="59"/>
      <c r="B7" s="59"/>
      <c r="C7" s="59"/>
      <c r="D7" s="59"/>
      <c r="E7" s="59"/>
      <c r="F7" s="59"/>
      <c r="G7" s="59"/>
      <c r="H7" s="59"/>
    </row>
    <row r="8" spans="1:8" x14ac:dyDescent="0.2">
      <c r="A8" s="13"/>
      <c r="B8" s="13"/>
      <c r="C8" s="13"/>
      <c r="D8" s="13"/>
      <c r="E8" s="13"/>
      <c r="F8" s="13"/>
      <c r="G8" s="13"/>
      <c r="H8" s="13"/>
    </row>
    <row r="9" spans="1:8" x14ac:dyDescent="0.2">
      <c r="A9" s="60"/>
      <c r="B9" s="60"/>
      <c r="C9" s="7"/>
      <c r="D9" s="7"/>
      <c r="E9" s="66">
        <v>2017</v>
      </c>
      <c r="F9" s="66"/>
      <c r="G9" s="66"/>
      <c r="H9" s="66"/>
    </row>
    <row r="10" spans="1:8" ht="39" customHeight="1" x14ac:dyDescent="0.2">
      <c r="A10" s="52" t="s">
        <v>4</v>
      </c>
      <c r="B10" s="53"/>
      <c r="C10" s="54" t="s">
        <v>5</v>
      </c>
      <c r="D10" s="55"/>
      <c r="E10" s="58" t="s">
        <v>27</v>
      </c>
      <c r="F10" s="58" t="s">
        <v>6</v>
      </c>
      <c r="G10" s="52" t="s">
        <v>31</v>
      </c>
      <c r="H10" s="52" t="s">
        <v>7</v>
      </c>
    </row>
    <row r="11" spans="1:8" x14ac:dyDescent="0.2">
      <c r="A11" s="18"/>
      <c r="B11" s="18"/>
      <c r="C11" s="20"/>
      <c r="D11" s="7"/>
      <c r="E11" s="21" t="s">
        <v>8</v>
      </c>
      <c r="F11" s="21" t="s">
        <v>9</v>
      </c>
      <c r="G11" s="18" t="s">
        <v>10</v>
      </c>
      <c r="H11" s="18" t="s">
        <v>11</v>
      </c>
    </row>
    <row r="12" spans="1:8" x14ac:dyDescent="0.2">
      <c r="A12" s="60"/>
      <c r="B12" s="60"/>
      <c r="C12" s="7"/>
      <c r="D12" s="7"/>
      <c r="E12" s="20"/>
      <c r="F12" s="20"/>
      <c r="G12" s="20"/>
      <c r="H12" s="20"/>
    </row>
    <row r="13" spans="1:8" x14ac:dyDescent="0.2">
      <c r="A13" s="59" t="s">
        <v>12</v>
      </c>
      <c r="B13" s="59"/>
      <c r="C13" s="25" t="s">
        <v>13</v>
      </c>
      <c r="D13" s="25"/>
      <c r="E13" s="61">
        <f>E23*F13</f>
        <v>3868.1662000000001</v>
      </c>
      <c r="F13" s="40">
        <v>0.53800000000000003</v>
      </c>
      <c r="G13" s="41">
        <v>4.4299999999999999E-2</v>
      </c>
      <c r="H13" s="42">
        <f>E13*G13</f>
        <v>171.35976266</v>
      </c>
    </row>
    <row r="14" spans="1:8" x14ac:dyDescent="0.2">
      <c r="A14" s="59"/>
      <c r="B14" s="59"/>
      <c r="C14" s="25"/>
      <c r="D14" s="25"/>
      <c r="E14" s="61"/>
      <c r="F14" s="40"/>
      <c r="G14" s="41"/>
      <c r="H14" s="42"/>
    </row>
    <row r="15" spans="1:8" x14ac:dyDescent="0.2">
      <c r="A15" s="59">
        <v>2</v>
      </c>
      <c r="B15" s="59"/>
      <c r="C15" s="25" t="s">
        <v>14</v>
      </c>
      <c r="D15" s="25"/>
      <c r="E15" s="61">
        <f>E23*F15</f>
        <v>287.596</v>
      </c>
      <c r="F15" s="40">
        <v>0.04</v>
      </c>
      <c r="G15" s="41">
        <v>1.7600000000000001E-2</v>
      </c>
      <c r="H15" s="42">
        <f>E15*G15</f>
        <v>5.0616896000000002</v>
      </c>
    </row>
    <row r="16" spans="1:8" x14ac:dyDescent="0.2">
      <c r="A16" s="59"/>
      <c r="B16" s="59"/>
      <c r="C16" s="25"/>
      <c r="D16" s="25"/>
      <c r="E16" s="61"/>
      <c r="F16" s="40"/>
      <c r="G16" s="41"/>
      <c r="H16" s="42"/>
    </row>
    <row r="17" spans="1:8" x14ac:dyDescent="0.2">
      <c r="A17" s="59">
        <v>3</v>
      </c>
      <c r="B17" s="59"/>
      <c r="C17" s="25" t="s">
        <v>32</v>
      </c>
      <c r="D17" s="25"/>
      <c r="E17" s="61">
        <f>E23*F17</f>
        <v>158.17779999999999</v>
      </c>
      <c r="F17" s="40">
        <v>2.1999999999999999E-2</v>
      </c>
      <c r="G17" s="41">
        <f>G13</f>
        <v>4.4299999999999999E-2</v>
      </c>
      <c r="H17" s="42">
        <f>E17*G17</f>
        <v>7.0072765399999994</v>
      </c>
    </row>
    <row r="18" spans="1:8" x14ac:dyDescent="0.2">
      <c r="A18" s="59"/>
      <c r="B18" s="59"/>
      <c r="C18" s="25"/>
      <c r="D18" s="25"/>
      <c r="E18" s="62"/>
      <c r="F18" s="45"/>
      <c r="G18" s="46"/>
      <c r="H18" s="47"/>
    </row>
    <row r="19" spans="1:8" x14ac:dyDescent="0.2">
      <c r="A19" s="59">
        <v>4</v>
      </c>
      <c r="B19" s="59"/>
      <c r="C19" s="25" t="s">
        <v>15</v>
      </c>
      <c r="D19" s="25"/>
      <c r="E19" s="62">
        <f>E23*F19</f>
        <v>4313.9400000000005</v>
      </c>
      <c r="F19" s="45">
        <f>SUM(F13:F17)</f>
        <v>0.60000000000000009</v>
      </c>
      <c r="G19" s="46">
        <f>((E13*G13)+(E15*G15)+(E17*G17))/E19</f>
        <v>4.2519999999999995E-2</v>
      </c>
      <c r="H19" s="42">
        <f>H13+H15+H17</f>
        <v>183.42872879999999</v>
      </c>
    </row>
    <row r="20" spans="1:8" x14ac:dyDescent="0.2">
      <c r="A20" s="59"/>
      <c r="B20" s="59"/>
      <c r="C20" s="25"/>
      <c r="D20" s="25"/>
      <c r="E20" s="62"/>
      <c r="F20" s="45"/>
      <c r="G20" s="46"/>
      <c r="H20" s="47"/>
    </row>
    <row r="21" spans="1:8" x14ac:dyDescent="0.2">
      <c r="A21" s="59">
        <v>5</v>
      </c>
      <c r="B21" s="59"/>
      <c r="C21" s="25" t="s">
        <v>17</v>
      </c>
      <c r="D21" s="25"/>
      <c r="E21" s="61">
        <f>E23*F21</f>
        <v>2875.96</v>
      </c>
      <c r="F21" s="45">
        <v>0.4</v>
      </c>
      <c r="G21" s="46">
        <v>8.7800000000000003E-2</v>
      </c>
      <c r="H21" s="42">
        <f>E21*G21</f>
        <v>252.509288</v>
      </c>
    </row>
    <row r="22" spans="1:8" x14ac:dyDescent="0.2">
      <c r="A22" s="59"/>
      <c r="B22" s="59"/>
      <c r="C22" s="25"/>
      <c r="D22" s="25"/>
      <c r="E22" s="44"/>
      <c r="F22" s="45"/>
      <c r="G22" s="46"/>
      <c r="H22" s="47"/>
    </row>
    <row r="23" spans="1:8" ht="13.5" thickBot="1" x14ac:dyDescent="0.25">
      <c r="A23" s="59">
        <v>6</v>
      </c>
      <c r="B23" s="59"/>
      <c r="C23" s="25" t="s">
        <v>18</v>
      </c>
      <c r="D23" s="25"/>
      <c r="E23" s="48">
        <v>7189.9</v>
      </c>
      <c r="F23" s="49">
        <f>SUM(F19:F21)</f>
        <v>1</v>
      </c>
      <c r="G23" s="50">
        <f>((E19*G19)+(E21*G21))/E23</f>
        <v>6.0632000000000005E-2</v>
      </c>
      <c r="H23" s="51">
        <f>SUM(H19:H21)</f>
        <v>435.93801680000001</v>
      </c>
    </row>
    <row r="24" spans="1:8" ht="13.5" thickTop="1" x14ac:dyDescent="0.2"/>
    <row r="25" spans="1:8" x14ac:dyDescent="0.2">
      <c r="E25" s="5"/>
      <c r="F25" s="6"/>
    </row>
    <row r="26" spans="1:8" x14ac:dyDescent="0.2">
      <c r="E26" s="2"/>
      <c r="F26" s="3"/>
      <c r="G26" s="2"/>
      <c r="H26" s="2"/>
    </row>
    <row r="34" spans="3:3" x14ac:dyDescent="0.2">
      <c r="C34" s="7" t="s">
        <v>37</v>
      </c>
    </row>
  </sheetData>
  <mergeCells count="7">
    <mergeCell ref="E9:H9"/>
    <mergeCell ref="A1:H1"/>
    <mergeCell ref="A2:H2"/>
    <mergeCell ref="A3:H3"/>
    <mergeCell ref="A4:H4"/>
    <mergeCell ref="A5:H5"/>
    <mergeCell ref="A6:H6"/>
  </mergeCells>
  <printOptions horizontalCentered="1"/>
  <pageMargins left="0.75" right="0.75" top="2" bottom="0.5" header="0.5" footer="0.5"/>
  <pageSetup scale="98" orientation="landscape" r:id="rId1"/>
  <headerFooter differentOddEven="1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0789A69331B447AA2C2A71A86A707D" ma:contentTypeVersion="0" ma:contentTypeDescription="Create a new document." ma:contentTypeScope="" ma:versionID="5399c839dd5a5c59d7d22ddc485bff23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44cfc60566d61e9babd1b11f9b704ff8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hidden="true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CF93B3-7AA6-4C9E-AEE6-5AB4A55B1F4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4FEAB4D-D641-43F5-AF24-1C65E96989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E23EE-06ED-4B01-B0BE-1CAF82D99D4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f0af1d65-dfd0-4b99-b523-def3a954563f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D3619D5-1CF2-4C55-BF86-D955E1FD7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D2-2-1 Page 1</vt:lpstr>
      <vt:lpstr>D2-2-1 Page 2</vt:lpstr>
      <vt:lpstr>INPUT</vt:lpstr>
      <vt:lpstr>D2-2-1 Page 3</vt:lpstr>
      <vt:lpstr>Sheet1</vt:lpstr>
      <vt:lpstr>'D2-2-1 Page 1'!Print_Area</vt:lpstr>
      <vt:lpstr>'D2-2-1 Page 2'!Print_Area</vt:lpstr>
      <vt:lpstr>'D2-2-1 Page 3'!Print_Area</vt:lpstr>
    </vt:vector>
  </TitlesOfParts>
  <Company>Hydro One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Debt and Equity Summary</dc:title>
  <dc:creator>187395</dc:creator>
  <cp:lastModifiedBy>GAUVREAU Diane</cp:lastModifiedBy>
  <cp:lastPrinted>2017-05-02T20:56:06Z</cp:lastPrinted>
  <dcterms:created xsi:type="dcterms:W3CDTF">2008-07-30T17:20:25Z</dcterms:created>
  <dcterms:modified xsi:type="dcterms:W3CDTF">2017-05-02T20:56:12Z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Regulatory Affairs Proceeding</vt:lpwstr>
  </property>
  <property fmtid="{D5CDD505-2E9C-101B-9397-08002B2CF9AE}" pid="3" name="Applicant">
    <vt:lpwstr>;#Hydro One Networks;#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</vt:lpwstr>
  </property>
  <property fmtid="{D5CDD505-2E9C-101B-9397-08002B2CF9AE}" pid="8" name="Order">
    <vt:r8>87400</vt:r8>
  </property>
  <property fmtid="{D5CDD505-2E9C-101B-9397-08002B2CF9AE}" pid="9" name="ContentTypeId">
    <vt:lpwstr>0x010100050789A69331B447AA2C2A71A86A707D</vt:lpwstr>
  </property>
  <property fmtid="{D5CDD505-2E9C-101B-9397-08002B2CF9AE}" pid="10" name="display_urn:schemas-microsoft-com:office:office#Primary_Author">
    <vt:lpwstr>PAOLUCCI William</vt:lpwstr>
  </property>
  <property fmtid="{D5CDD505-2E9C-101B-9397-08002B2CF9AE}" pid="11" name="Hydro One Data Classification">
    <vt:lpwstr>Internal Use (Only Internal information is not for release to the public)</vt:lpwstr>
  </property>
  <property fmtid="{D5CDD505-2E9C-101B-9397-08002B2CF9AE}" pid="12" name="ISD_Category">
    <vt:lpwstr>Other</vt:lpwstr>
  </property>
  <property fmtid="{D5CDD505-2E9C-101B-9397-08002B2CF9AE}" pid="13" name="AM_Approved">
    <vt:bool>false</vt:bool>
  </property>
  <property fmtid="{D5CDD505-2E9C-101B-9397-08002B2CF9AE}" pid="14" name="Document Date">
    <vt:filetime>2017-02-03T19:00:14Z</vt:filetime>
  </property>
  <property fmtid="{D5CDD505-2E9C-101B-9397-08002B2CF9AE}" pid="15" name="Schedule">
    <vt:r8>1</vt:r8>
  </property>
  <property fmtid="{D5CDD505-2E9C-101B-9397-08002B2CF9AE}" pid="16" name="Filing Status">
    <vt:lpwstr>Initial_Stage</vt:lpwstr>
  </property>
  <property fmtid="{D5CDD505-2E9C-101B-9397-08002B2CF9AE}" pid="17" name="Dir_Contact">
    <vt:lpwstr>Karen Taylor</vt:lpwstr>
  </property>
  <property fmtid="{D5CDD505-2E9C-101B-9397-08002B2CF9AE}" pid="18" name="Strategic?">
    <vt:bool>false</vt:bool>
  </property>
  <property fmtid="{D5CDD505-2E9C-101B-9397-08002B2CF9AE}" pid="19" name="SR_Approved">
    <vt:bool>false</vt:bool>
  </property>
  <property fmtid="{D5CDD505-2E9C-101B-9397-08002B2CF9AE}" pid="20" name="RA2_Approved">
    <vt:bool>false</vt:bool>
  </property>
</Properties>
</file>