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05" windowWidth="23250" windowHeight="9855"/>
  </bookViews>
  <sheets>
    <sheet name="H1-01-03 Tab1of3" sheetId="1" r:id="rId1"/>
    <sheet name="H1-01-03 Tab2of3" sheetId="2" r:id="rId2"/>
    <sheet name="H1-01-03 Tab3of3" sheetId="3" r:id="rId3"/>
  </sheets>
  <definedNames>
    <definedName name="_xlnm.Print_Area" localSheetId="0">'H1-01-03 Tab1of3'!$A$1:$V$19</definedName>
    <definedName name="_xlnm.Print_Area" localSheetId="1">'H1-01-03 Tab2of3'!$A$1:$J$24</definedName>
    <definedName name="_xlnm.Print_Area" localSheetId="2">'H1-01-03 Tab3of3'!$A$1:$F$27</definedName>
  </definedNames>
  <calcPr calcId="145621"/>
</workbook>
</file>

<file path=xl/calcChain.xml><?xml version="1.0" encoding="utf-8"?>
<calcChain xmlns="http://schemas.openxmlformats.org/spreadsheetml/2006/main">
  <c r="C21" i="3" l="1"/>
  <c r="E21" i="3"/>
  <c r="F22" i="2"/>
  <c r="I22" i="2"/>
  <c r="C24" i="3" l="1"/>
  <c r="C26" i="3" s="1"/>
  <c r="E24" i="3"/>
  <c r="E26" i="3" s="1"/>
  <c r="F13" i="1"/>
  <c r="F16" i="1" s="1"/>
  <c r="D19" i="1" s="1"/>
  <c r="I24" i="2"/>
  <c r="F24" i="2"/>
  <c r="R13" i="1"/>
  <c r="R16" i="1" s="1"/>
  <c r="P19" i="1" s="1"/>
  <c r="N13" i="1"/>
  <c r="N16" i="1" s="1"/>
  <c r="L19" i="1" s="1"/>
  <c r="V13" i="1"/>
  <c r="V16" i="1" s="1"/>
  <c r="T19" i="1" s="1"/>
  <c r="H24" i="2"/>
  <c r="J13" i="1"/>
  <c r="J16" i="1" s="1"/>
  <c r="H19" i="1" s="1"/>
  <c r="E22" i="2"/>
  <c r="E24" i="2" s="1"/>
  <c r="D24" i="2"/>
</calcChain>
</file>

<file path=xl/sharedStrings.xml><?xml version="1.0" encoding="utf-8"?>
<sst xmlns="http://schemas.openxmlformats.org/spreadsheetml/2006/main" count="146" uniqueCount="96">
  <si>
    <t>ST Common Line Charge ($/kW)</t>
  </si>
  <si>
    <t>ST Common Line Charge (Monthly $/kW)</t>
  </si>
  <si>
    <t>ST Common Line Charge Determinant (Annual)</t>
  </si>
  <si>
    <t>ST Common Line Charge Determinant (Annual kM)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</si>
  <si>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</si>
  <si>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</si>
  <si>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</si>
  <si>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</si>
  <si>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</si>
  <si>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</si>
  <si>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Plus: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</si>
  <si>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</si>
  <si>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</si>
  <si>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</si>
  <si>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</si>
  <si>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</si>
  <si>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</si>
  <si>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</si>
  <si>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</si>
  <si>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Minus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</si>
  <si>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</si>
  <si>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</si>
  <si>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</si>
  <si>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</si>
  <si>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</si>
  <si>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</si>
  <si>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</si>
  <si>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</si>
  <si>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</si>
  <si>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</si>
  <si>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</si>
  <si>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</si>
  <si>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</si>
  <si>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</si>
  <si>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</si>
  <si>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</si>
  <si>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</si>
  <si>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</si>
  <si>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</si>
  <si>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</si>
  <si>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</si>
  <si>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</si>
  <si>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</si>
  <si>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</si>
  <si>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</si>
  <si>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</si>
  <si>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</si>
  <si>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</si>
  <si>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</si>
  <si>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</si>
  <si>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</si>
  <si>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</si>
  <si>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Allocation to ST rate class (2021 CAM O4 Sheet)</t>
  </si>
  <si>
    <t>Allocation to ST rate class (2018 CAM O4 Sheet)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</si>
  <si>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</si>
  <si>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</si>
  <si>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</si>
  <si>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</si>
  <si>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* 2018 rate will be maintained in 2019 and 2020, and 2021 rate will be maintained in 2022</t>
  </si>
  <si>
    <t>ST Specific Line Rate (Monthly, per kM)*</t>
  </si>
  <si>
    <t>Total Length 12.5 to 4.16 kV inclusive (2016 Actual, weighted kM)</t>
  </si>
  <si>
    <t>Total Length 44 kV to 13.8 kV inclusive (2016 Actual, kM)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</si>
  <si>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</si>
  <si>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</si>
  <si>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</si>
  <si>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</si>
  <si>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</si>
  <si>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</si>
  <si>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</si>
  <si>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</si>
  <si>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</si>
  <si>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</si>
  <si>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</si>
  <si>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</si>
  <si>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</si>
  <si>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</si>
  <si>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</si>
  <si>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</si>
  <si>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</si>
  <si>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</si>
  <si>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</si>
  <si>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</si>
  <si>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</si>
  <si>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</si>
  <si>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</si>
  <si>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</si>
  <si>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</si>
  <si>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Revenue to be collected by ST (adjusted for change in revenue from Rates Design balancing Rev/Cost Ratio, if applicable)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</si>
  <si>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</si>
  <si>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</si>
  <si>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</si>
  <si>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</si>
  <si>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</si>
  <si>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</si>
  <si>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Total km of 50kV-to-4.16kV line (Actual 2016, kM)</t>
  </si>
  <si>
    <t>Annual costs associated with all HON "50 kV to 750 V" Line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</si>
</sst>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indexed="57"/>
      <name val="Arial"/>
      <family val="2"/>
    </font>
    <font>
      <b/>
      <u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</cellStyleXfs>
  <cellXfs count="126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165" fontId="3" fillId="0" borderId="4" xfId="0" applyNumberFormat="1" applyFont="1" applyBorder="1"/>
    <xf numFmtId="0" fontId="3" fillId="0" borderId="0" xfId="0" applyFont="1" applyFill="1" applyBorder="1"/>
    <xf numFmtId="0" fontId="3" fillId="0" borderId="5" xfId="0" applyFont="1" applyFill="1" applyBorder="1"/>
    <xf numFmtId="165" fontId="3" fillId="0" borderId="0" xfId="0" applyNumberFormat="1" applyFont="1" applyBorder="1"/>
    <xf numFmtId="0" fontId="3" fillId="0" borderId="4" xfId="0" applyFont="1" applyBorder="1"/>
    <xf numFmtId="37" fontId="3" fillId="0" borderId="5" xfId="0" applyNumberFormat="1" applyFont="1" applyBorder="1"/>
    <xf numFmtId="0" fontId="3" fillId="0" borderId="0" xfId="0" applyFont="1" applyBorder="1"/>
    <xf numFmtId="37" fontId="3" fillId="0" borderId="0" xfId="0" applyNumberFormat="1" applyFont="1" applyBorder="1"/>
    <xf numFmtId="165" fontId="3" fillId="0" borderId="0" xfId="2" applyNumberFormat="1" applyFont="1"/>
    <xf numFmtId="165" fontId="3" fillId="0" borderId="4" xfId="2" applyNumberFormat="1" applyFont="1" applyBorder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165" fontId="3" fillId="0" borderId="5" xfId="2" applyNumberFormat="1" applyFont="1" applyFill="1" applyBorder="1"/>
    <xf numFmtId="165" fontId="3" fillId="0" borderId="1" xfId="0" applyNumberFormat="1" applyFont="1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5" xfId="0" applyFont="1" applyBorder="1" applyAlignment="1">
      <alignment wrapText="1"/>
    </xf>
    <xf numFmtId="165" fontId="3" fillId="0" borderId="6" xfId="0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9" xfId="1" applyNumberFormat="1" applyFont="1" applyBorder="1" applyAlignment="1">
      <alignment vertical="center" wrapText="1"/>
    </xf>
    <xf numFmtId="43" fontId="3" fillId="0" borderId="9" xfId="1" applyNumberFormat="1" applyFont="1" applyBorder="1" applyAlignment="1">
      <alignment vertical="center" wrapText="1"/>
    </xf>
    <xf numFmtId="166" fontId="3" fillId="0" borderId="10" xfId="1" applyNumberFormat="1" applyFont="1" applyBorder="1" applyAlignment="1">
      <alignment vertical="center" wrapText="1"/>
    </xf>
    <xf numFmtId="43" fontId="3" fillId="0" borderId="10" xfId="1" applyNumberFormat="1" applyFont="1" applyBorder="1" applyAlignment="1">
      <alignment vertical="center" wrapText="1"/>
    </xf>
    <xf numFmtId="0" fontId="3" fillId="0" borderId="11" xfId="0" applyFont="1" applyBorder="1"/>
    <xf numFmtId="0" fontId="3" fillId="0" borderId="0" xfId="0" applyFont="1" applyFill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14" fillId="0" borderId="0" xfId="0" applyFont="1"/>
    <xf numFmtId="0" fontId="2" fillId="0" borderId="0" xfId="0" applyFont="1" applyBorder="1" applyAlignment="1">
      <alignment horizontal="right"/>
    </xf>
    <xf numFmtId="6" fontId="7" fillId="0" borderId="0" xfId="0" applyNumberFormat="1" applyFont="1" applyFill="1" applyAlignment="1">
      <alignment horizontal="left"/>
    </xf>
    <xf numFmtId="0" fontId="2" fillId="0" borderId="0" xfId="0" applyFont="1" applyBorder="1"/>
    <xf numFmtId="166" fontId="3" fillId="0" borderId="0" xfId="1" applyNumberFormat="1" applyFont="1" applyBorder="1" applyAlignment="1">
      <alignment vertical="center" wrapText="1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6" fontId="3" fillId="0" borderId="7" xfId="1" applyNumberFormat="1" applyFont="1" applyBorder="1" applyAlignment="1">
      <alignment vertical="center" wrapText="1"/>
    </xf>
    <xf numFmtId="0" fontId="3" fillId="0" borderId="15" xfId="0" applyFont="1" applyFill="1" applyBorder="1"/>
    <xf numFmtId="165" fontId="3" fillId="0" borderId="10" xfId="2" applyNumberFormat="1" applyFont="1" applyBorder="1" applyAlignment="1">
      <alignment vertical="center" wrapText="1"/>
    </xf>
    <xf numFmtId="37" fontId="3" fillId="0" borderId="16" xfId="0" applyNumberFormat="1" applyFont="1" applyBorder="1"/>
    <xf numFmtId="165" fontId="3" fillId="0" borderId="16" xfId="2" applyNumberFormat="1" applyFont="1" applyBorder="1"/>
    <xf numFmtId="0" fontId="3" fillId="0" borderId="16" xfId="0" applyFont="1" applyFill="1" applyBorder="1"/>
    <xf numFmtId="0" fontId="0" fillId="0" borderId="16" xfId="0" applyBorder="1" applyAlignment="1">
      <alignment wrapText="1"/>
    </xf>
    <xf numFmtId="0" fontId="3" fillId="0" borderId="16" xfId="0" applyFont="1" applyBorder="1"/>
    <xf numFmtId="0" fontId="15" fillId="0" borderId="0" xfId="0" applyFont="1"/>
    <xf numFmtId="43" fontId="3" fillId="0" borderId="16" xfId="1" applyNumberFormat="1" applyFont="1" applyBorder="1" applyAlignment="1">
      <alignment vertical="center" wrapText="1"/>
    </xf>
    <xf numFmtId="49" fontId="16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/>
    </xf>
    <xf numFmtId="10" fontId="3" fillId="6" borderId="3" xfId="0" applyNumberFormat="1" applyFont="1" applyFill="1" applyBorder="1" applyAlignment="1">
      <alignment horizontal="centerContinuous"/>
    </xf>
    <xf numFmtId="164" fontId="3" fillId="0" borderId="0" xfId="2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7" fontId="3" fillId="0" borderId="0" xfId="1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167" fontId="3" fillId="0" borderId="7" xfId="1" applyNumberFormat="1" applyFont="1" applyBorder="1" applyAlignment="1">
      <alignment vertical="center" wrapText="1"/>
    </xf>
    <xf numFmtId="165" fontId="3" fillId="0" borderId="8" xfId="2" applyNumberFormat="1" applyFont="1" applyBorder="1" applyAlignment="1">
      <alignment vertical="center" wrapText="1"/>
    </xf>
    <xf numFmtId="165" fontId="3" fillId="0" borderId="9" xfId="2" applyNumberFormat="1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165" fontId="3" fillId="0" borderId="11" xfId="2" applyNumberFormat="1" applyFont="1" applyBorder="1" applyAlignment="1">
      <alignment vertical="center" wrapText="1"/>
    </xf>
    <xf numFmtId="165" fontId="3" fillId="0" borderId="15" xfId="2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3" fillId="6" borderId="17" xfId="0" applyNumberFormat="1" applyFont="1" applyFill="1" applyBorder="1" applyAlignment="1">
      <alignment horizontal="center" vertical="center" wrapText="1"/>
    </xf>
    <xf numFmtId="165" fontId="3" fillId="6" borderId="11" xfId="2" applyNumberFormat="1" applyFont="1" applyFill="1" applyBorder="1" applyAlignment="1">
      <alignment vertical="center" wrapText="1"/>
    </xf>
    <xf numFmtId="10" fontId="3" fillId="6" borderId="13" xfId="0" applyNumberFormat="1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165" fontId="3" fillId="6" borderId="9" xfId="2" applyNumberFormat="1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165" fontId="3" fillId="6" borderId="9" xfId="2" applyNumberFormat="1" applyFont="1" applyFill="1" applyBorder="1" applyAlignment="1">
      <alignment horizontal="center" vertical="center" wrapText="1"/>
    </xf>
    <xf numFmtId="165" fontId="3" fillId="6" borderId="8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Continuous" vertical="center" wrapText="1"/>
    </xf>
    <xf numFmtId="0" fontId="3" fillId="0" borderId="4" xfId="0" applyFont="1" applyFill="1" applyBorder="1"/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5" fontId="2" fillId="0" borderId="4" xfId="0" applyNumberFormat="1" applyFont="1" applyBorder="1"/>
    <xf numFmtId="166" fontId="2" fillId="0" borderId="4" xfId="1" applyNumberFormat="1" applyFont="1" applyBorder="1"/>
    <xf numFmtId="0" fontId="0" fillId="0" borderId="3" xfId="0" applyBorder="1"/>
    <xf numFmtId="0" fontId="14" fillId="0" borderId="1" xfId="0" applyFont="1" applyBorder="1"/>
    <xf numFmtId="165" fontId="2" fillId="0" borderId="16" xfId="0" applyNumberFormat="1" applyFont="1" applyBorder="1"/>
    <xf numFmtId="166" fontId="2" fillId="0" borderId="16" xfId="1" applyNumberFormat="1" applyFont="1" applyBorder="1"/>
    <xf numFmtId="179" fontId="14" fillId="0" borderId="15" xfId="0" applyNumberFormat="1" applyFont="1" applyBorder="1"/>
    <xf numFmtId="179" fontId="14" fillId="0" borderId="1" xfId="0" applyNumberFormat="1" applyFont="1" applyBorder="1"/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65" fontId="3" fillId="0" borderId="5" xfId="2" applyNumberFormat="1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165" fontId="3" fillId="0" borderId="16" xfId="2" applyNumberFormat="1" applyFont="1" applyBorder="1" applyAlignment="1">
      <alignment vertical="center"/>
    </xf>
    <xf numFmtId="165" fontId="3" fillId="0" borderId="15" xfId="2" applyNumberFormat="1" applyFont="1" applyBorder="1" applyAlignment="1">
      <alignment vertical="center"/>
    </xf>
  </cellXfs>
  <cellStyles count="47">
    <cellStyle name="$" xfId="3"/>
    <cellStyle name="$_CCA-Request_H11bps" xfId="4"/>
    <cellStyle name="$_CCA-Request_H11bps July 9" xfId="5"/>
    <cellStyle name="$comma" xfId="6"/>
    <cellStyle name="_Comma" xfId="7"/>
    <cellStyle name="_Currency" xfId="8"/>
    <cellStyle name="_CurrencySpace" xfId="9"/>
    <cellStyle name="_Multiple" xfId="10"/>
    <cellStyle name="_MultipleSpace" xfId="11"/>
    <cellStyle name="_Percent" xfId="12"/>
    <cellStyle name="_PercentSpace" xfId="13"/>
    <cellStyle name="_PercentSpace_AR Analysis 061207" xfId="14"/>
    <cellStyle name="_PercentSpace_RMDx BP050513a 051212a" xfId="15"/>
    <cellStyle name="Comma" xfId="1" builtinId="3"/>
    <cellStyle name="Comma 2" xfId="16"/>
    <cellStyle name="comma zerodec" xfId="17"/>
    <cellStyle name="Currency" xfId="2" builtinId="4"/>
    <cellStyle name="Currency 2" xfId="18"/>
    <cellStyle name="Currency1" xfId="19"/>
    <cellStyle name="Dollar (zero dec)" xfId="20"/>
    <cellStyle name="Grey" xfId="21"/>
    <cellStyle name="Header1" xfId="22"/>
    <cellStyle name="Header2" xfId="23"/>
    <cellStyle name="Input [yellow]" xfId="24"/>
    <cellStyle name="multiple" xfId="25"/>
    <cellStyle name="Normal" xfId="0" builtinId="0"/>
    <cellStyle name="Normal - Style1" xfId="26"/>
    <cellStyle name="Normal 2" xfId="27"/>
    <cellStyle name="Normal 3" xfId="28"/>
    <cellStyle name="Number" xfId="29"/>
    <cellStyle name="OH01" xfId="30"/>
    <cellStyle name="OHnplode" xfId="31"/>
    <cellStyle name="Percent [2]" xfId="32"/>
    <cellStyle name="Percent 2" xfId="33"/>
    <cellStyle name="PSChar" xfId="34"/>
    <cellStyle name="PSDate" xfId="35"/>
    <cellStyle name="PSDec" xfId="36"/>
    <cellStyle name="PSHeading" xfId="37"/>
    <cellStyle name="PSInt" xfId="38"/>
    <cellStyle name="PSSpacer" xfId="39"/>
    <cellStyle name="ShOut" xfId="40"/>
    <cellStyle name="Style 1" xfId="41"/>
    <cellStyle name="Style 2" xfId="42"/>
    <cellStyle name="Style 3" xfId="43"/>
    <cellStyle name="x" xfId="44"/>
    <cellStyle name="x_CCA-Request_H11bps" xfId="45"/>
    <cellStyle name="x_CCA-Request_H11bps July 9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19"/>
  <sheetViews>
    <sheetView tabSelected="1" view="pageLayout" topLeftCell="E1" zoomScaleNormal="100" workbookViewId="0">
      <selection activeCell="G13" sqref="G13"/>
    </sheetView>
  </sheetViews>
  <sheetFormatPr defaultRowHeight="15" x14ac:dyDescent="0.25"/>
  <cols>
    <col min="1" max="1" width="45.7109375" bestFit="1" customWidth="1"/>
    <col min="2" max="2" width="39.7109375" hidden="1" customWidth="1"/>
    <col min="3" max="3" width="9.28515625" bestFit="1" customWidth="1"/>
    <col min="4" max="4" width="8.28515625" bestFit="1" customWidth="1"/>
    <col min="5" max="5" width="5.42578125" bestFit="1" customWidth="1"/>
    <col min="6" max="6" width="10.7109375" bestFit="1" customWidth="1"/>
    <col min="7" max="7" width="9.5703125" bestFit="1" customWidth="1"/>
    <col min="8" max="8" width="8.28515625" bestFit="1" customWidth="1"/>
    <col min="9" max="9" width="5.42578125" bestFit="1" customWidth="1"/>
    <col min="10" max="10" width="10.7109375" bestFit="1" customWidth="1"/>
    <col min="11" max="11" width="9.5703125" bestFit="1" customWidth="1"/>
    <col min="12" max="12" width="8.28515625" bestFit="1" customWidth="1"/>
    <col min="13" max="13" width="5.42578125" bestFit="1" customWidth="1"/>
    <col min="14" max="14" width="10.7109375" bestFit="1" customWidth="1"/>
    <col min="15" max="15" width="9.5703125" bestFit="1" customWidth="1"/>
    <col min="16" max="16" width="8.28515625" bestFit="1" customWidth="1"/>
    <col min="17" max="17" width="5.42578125" bestFit="1" customWidth="1"/>
    <col min="18" max="18" width="10.7109375" bestFit="1" customWidth="1"/>
    <col min="19" max="19" width="9.28515625" bestFit="1" customWidth="1"/>
    <col min="20" max="20" width="8.28515625" bestFit="1" customWidth="1"/>
    <col min="21" max="21" width="5.42578125" bestFit="1" customWidth="1"/>
    <col min="22" max="22" width="10.7109375" bestFit="1" customWidth="1"/>
  </cols>
  <sheetData>
    <row r="1" spans="1:26" s="7" customFormat="1" ht="12" x14ac:dyDescent="0.2">
      <c r="A1" s="47" t="s">
        <v>20</v>
      </c>
      <c r="C1" s="46"/>
      <c r="D1" s="46"/>
      <c r="E1" s="46"/>
      <c r="H1" s="45"/>
      <c r="I1" s="46"/>
      <c r="M1" s="46"/>
      <c r="Q1" s="46"/>
      <c r="U1" s="46"/>
    </row>
    <row r="2" spans="1:26" s="7" customFormat="1" ht="12" x14ac:dyDescent="0.2"/>
    <row r="3" spans="1:26" s="7" customFormat="1" x14ac:dyDescent="0.25">
      <c r="C3" s="118">
        <v>2018</v>
      </c>
      <c r="D3" s="119"/>
      <c r="E3" s="119"/>
      <c r="F3" s="119"/>
      <c r="G3" s="118">
        <v>2019</v>
      </c>
      <c r="H3" s="119"/>
      <c r="I3" s="119"/>
      <c r="J3" s="119"/>
      <c r="K3" s="118">
        <v>2020</v>
      </c>
      <c r="L3" s="119"/>
      <c r="M3" s="119"/>
      <c r="N3" s="119"/>
      <c r="O3" s="118">
        <v>2021</v>
      </c>
      <c r="P3" s="119"/>
      <c r="Q3" s="119"/>
      <c r="R3" s="119"/>
      <c r="S3" s="118">
        <v>2022</v>
      </c>
      <c r="T3" s="119"/>
      <c r="U3" s="119"/>
      <c r="V3" s="119"/>
    </row>
    <row r="4" spans="1:26" s="40" customFormat="1" ht="36" x14ac:dyDescent="0.2">
      <c r="A4" s="44" t="s">
        <v>19</v>
      </c>
      <c r="B4" s="44" t="s">
        <v>19</v>
      </c>
      <c r="C4" s="43" t="s">
        <v>18</v>
      </c>
      <c r="D4" s="104" t="s">
        <v>17</v>
      </c>
      <c r="E4" s="104"/>
      <c r="F4" s="41" t="s">
        <v>16</v>
      </c>
      <c r="G4" s="43" t="s">
        <v>18</v>
      </c>
      <c r="H4" s="104" t="s">
        <v>17</v>
      </c>
      <c r="I4" s="104"/>
      <c r="J4" s="41" t="s">
        <v>16</v>
      </c>
      <c r="K4" s="43" t="s">
        <v>18</v>
      </c>
      <c r="L4" s="104" t="s">
        <v>17</v>
      </c>
      <c r="M4" s="104"/>
      <c r="N4" s="41" t="s">
        <v>16</v>
      </c>
      <c r="O4" s="43" t="s">
        <v>18</v>
      </c>
      <c r="P4" s="104" t="s">
        <v>17</v>
      </c>
      <c r="Q4" s="104"/>
      <c r="R4" s="41" t="s">
        <v>16</v>
      </c>
      <c r="S4" s="43" t="s">
        <v>18</v>
      </c>
      <c r="T4" s="104" t="s">
        <v>17</v>
      </c>
      <c r="U4" s="104"/>
      <c r="V4" s="41" t="s">
        <v>16</v>
      </c>
      <c r="X4" s="68"/>
    </row>
    <row r="5" spans="1:26" s="7" customFormat="1" ht="12" x14ac:dyDescent="0.2">
      <c r="A5" s="36" t="s">
        <v>15</v>
      </c>
      <c r="B5" s="36" t="s">
        <v>15</v>
      </c>
      <c r="C5" s="32">
        <v>999805.56322978996</v>
      </c>
      <c r="D5" s="37">
        <v>1.8451</v>
      </c>
      <c r="E5" s="37" t="s">
        <v>88</v>
      </c>
      <c r="F5" s="59">
        <v>1844741.2447152855</v>
      </c>
      <c r="G5" s="33">
        <v>986170.71219814895</v>
      </c>
      <c r="H5" s="37">
        <v>1.8451</v>
      </c>
      <c r="I5" s="37" t="s">
        <v>88</v>
      </c>
      <c r="J5" s="59">
        <v>1819583.5810768045</v>
      </c>
      <c r="K5" s="33">
        <v>982699.89586208097</v>
      </c>
      <c r="L5" s="37">
        <v>1.8451</v>
      </c>
      <c r="M5" s="37" t="s">
        <v>88</v>
      </c>
      <c r="N5" s="59">
        <v>1813179.5778551255</v>
      </c>
      <c r="O5" s="33">
        <v>988107.02955262503</v>
      </c>
      <c r="P5" s="37">
        <v>1.8773</v>
      </c>
      <c r="Q5" s="37" t="s">
        <v>88</v>
      </c>
      <c r="R5" s="59">
        <v>1854973.3265791428</v>
      </c>
      <c r="S5" s="32">
        <v>990870.791677517</v>
      </c>
      <c r="T5" s="37">
        <v>1.8773</v>
      </c>
      <c r="U5" s="37" t="s">
        <v>88</v>
      </c>
      <c r="V5" s="59">
        <v>1860161.7372162025</v>
      </c>
      <c r="W5" s="101"/>
      <c r="X5" s="14"/>
    </row>
    <row r="6" spans="1:26" s="7" customFormat="1" ht="12" x14ac:dyDescent="0.2">
      <c r="A6" s="36" t="s">
        <v>14</v>
      </c>
      <c r="B6" s="36" t="s">
        <v>14</v>
      </c>
      <c r="C6" s="32">
        <v>42249.791730077697</v>
      </c>
      <c r="D6" s="37">
        <v>3.3439000000000001</v>
      </c>
      <c r="E6" s="37" t="s">
        <v>88</v>
      </c>
      <c r="F6" s="59">
        <v>141279.07856620682</v>
      </c>
      <c r="G6" s="33">
        <v>41424.109896213798</v>
      </c>
      <c r="H6" s="37">
        <v>3.3573</v>
      </c>
      <c r="I6" s="37" t="s">
        <v>88</v>
      </c>
      <c r="J6" s="59">
        <v>139073.16415455859</v>
      </c>
      <c r="K6" s="33">
        <v>41384.103089706201</v>
      </c>
      <c r="L6" s="37">
        <v>3.3576999999999999</v>
      </c>
      <c r="M6" s="37" t="s">
        <v>88</v>
      </c>
      <c r="N6" s="59">
        <v>138955.40294430649</v>
      </c>
      <c r="O6" s="33">
        <v>41199.646903090703</v>
      </c>
      <c r="P6" s="37">
        <v>3.6543000000000001</v>
      </c>
      <c r="Q6" s="37" t="s">
        <v>88</v>
      </c>
      <c r="R6" s="59">
        <v>150555.86967796437</v>
      </c>
      <c r="S6" s="32">
        <v>40999.539273727401</v>
      </c>
      <c r="T6" s="37">
        <v>3.6532</v>
      </c>
      <c r="U6" s="37" t="s">
        <v>88</v>
      </c>
      <c r="V6" s="59">
        <v>149779.51687478094</v>
      </c>
      <c r="W6" s="101"/>
      <c r="X6" s="14"/>
    </row>
    <row r="7" spans="1:26" s="7" customFormat="1" ht="12" x14ac:dyDescent="0.2">
      <c r="A7" s="36" t="s">
        <v>13</v>
      </c>
      <c r="B7" s="36" t="s">
        <v>13</v>
      </c>
      <c r="C7" s="32">
        <v>848214.12111217098</v>
      </c>
      <c r="D7" s="37">
        <v>1.4987999999999999</v>
      </c>
      <c r="E7" s="37" t="s">
        <v>88</v>
      </c>
      <c r="F7" s="59">
        <v>1271303.3247229217</v>
      </c>
      <c r="G7" s="33">
        <v>840706.28331862099</v>
      </c>
      <c r="H7" s="37">
        <v>1.5122</v>
      </c>
      <c r="I7" s="37" t="s">
        <v>88</v>
      </c>
      <c r="J7" s="59">
        <v>1271316.0416344185</v>
      </c>
      <c r="K7" s="33">
        <v>840484.06645034498</v>
      </c>
      <c r="L7" s="37">
        <v>1.5125999999999999</v>
      </c>
      <c r="M7" s="37" t="s">
        <v>88</v>
      </c>
      <c r="N7" s="59">
        <v>1271316.1989127917</v>
      </c>
      <c r="O7" s="33">
        <v>776996.40880997397</v>
      </c>
      <c r="P7" s="37">
        <v>1.7769999999999999</v>
      </c>
      <c r="Q7" s="37" t="s">
        <v>88</v>
      </c>
      <c r="R7" s="59">
        <v>1380722.6184553236</v>
      </c>
      <c r="S7" s="32">
        <v>777489.45431714004</v>
      </c>
      <c r="T7" s="37">
        <v>1.7759</v>
      </c>
      <c r="U7" s="37" t="s">
        <v>88</v>
      </c>
      <c r="V7" s="59">
        <v>1380743.5219218091</v>
      </c>
      <c r="W7" s="101"/>
      <c r="X7" s="14"/>
    </row>
    <row r="8" spans="1:26" s="7" customFormat="1" ht="12" x14ac:dyDescent="0.2">
      <c r="A8" s="39" t="s">
        <v>12</v>
      </c>
      <c r="B8" s="39" t="s">
        <v>12</v>
      </c>
      <c r="C8" s="32">
        <v>830.05200000000002</v>
      </c>
      <c r="D8" s="37">
        <v>641.9008</v>
      </c>
      <c r="E8" s="37" t="s">
        <v>89</v>
      </c>
      <c r="F8" s="59">
        <v>532811.04284160002</v>
      </c>
      <c r="G8" s="32">
        <v>830.05200000000002</v>
      </c>
      <c r="H8" s="37">
        <v>641.9008</v>
      </c>
      <c r="I8" s="37" t="s">
        <v>89</v>
      </c>
      <c r="J8" s="59">
        <v>532811.04284160002</v>
      </c>
      <c r="K8" s="32">
        <v>830.05200000000002</v>
      </c>
      <c r="L8" s="37">
        <v>641.9008</v>
      </c>
      <c r="M8" s="37" t="s">
        <v>89</v>
      </c>
      <c r="N8" s="59">
        <v>532811.04284160002</v>
      </c>
      <c r="O8" s="32">
        <v>830.05200000000002</v>
      </c>
      <c r="P8" s="37">
        <v>720.13109999999995</v>
      </c>
      <c r="Q8" s="37" t="s">
        <v>89</v>
      </c>
      <c r="R8" s="59">
        <v>597746.25981720001</v>
      </c>
      <c r="S8" s="32">
        <v>830.05200000000002</v>
      </c>
      <c r="T8" s="37">
        <v>720.13109999999995</v>
      </c>
      <c r="U8" s="37" t="s">
        <v>89</v>
      </c>
      <c r="V8" s="59">
        <v>597746.25981720001</v>
      </c>
      <c r="W8" s="101"/>
      <c r="X8" s="14"/>
    </row>
    <row r="9" spans="1:26" s="7" customFormat="1" ht="12" hidden="1" x14ac:dyDescent="0.2">
      <c r="A9" s="39" t="s">
        <v>11</v>
      </c>
      <c r="B9" s="39" t="s">
        <v>11</v>
      </c>
      <c r="C9" s="32">
        <v>0</v>
      </c>
      <c r="D9" s="37">
        <v>565.84640000000002</v>
      </c>
      <c r="E9" s="37"/>
      <c r="F9" s="59">
        <v>0</v>
      </c>
      <c r="G9" s="33">
        <v>0</v>
      </c>
      <c r="H9" s="33">
        <v>565.84640000000002</v>
      </c>
      <c r="I9" s="37"/>
      <c r="J9" s="59">
        <v>0</v>
      </c>
      <c r="K9" s="33">
        <v>0</v>
      </c>
      <c r="L9" s="33">
        <v>565.84640000000002</v>
      </c>
      <c r="M9" s="37"/>
      <c r="N9" s="59">
        <v>0</v>
      </c>
      <c r="O9" s="33">
        <v>0</v>
      </c>
      <c r="P9" s="33">
        <v>634.80769999999995</v>
      </c>
      <c r="Q9" s="37"/>
      <c r="R9" s="59">
        <v>0</v>
      </c>
      <c r="S9" s="33">
        <v>0</v>
      </c>
      <c r="T9" s="33">
        <v>634.80769999999995</v>
      </c>
      <c r="U9" s="37"/>
      <c r="V9" s="59">
        <v>0</v>
      </c>
      <c r="W9" s="101"/>
      <c r="X9" s="14"/>
    </row>
    <row r="10" spans="1:26" s="7" customFormat="1" ht="12" x14ac:dyDescent="0.2">
      <c r="A10" s="38" t="s">
        <v>10</v>
      </c>
      <c r="B10" s="38" t="s">
        <v>10</v>
      </c>
      <c r="C10" s="32"/>
      <c r="D10" s="37"/>
      <c r="E10" s="37"/>
      <c r="F10" s="59"/>
      <c r="G10" s="33"/>
      <c r="H10" s="33"/>
      <c r="I10" s="37"/>
      <c r="J10" s="59"/>
      <c r="K10" s="33"/>
      <c r="L10" s="33"/>
      <c r="M10" s="37"/>
      <c r="N10" s="59"/>
      <c r="O10" s="33"/>
      <c r="P10" s="33"/>
      <c r="Q10" s="37"/>
      <c r="R10" s="59"/>
      <c r="S10" s="33"/>
      <c r="T10" s="33"/>
      <c r="U10" s="37"/>
      <c r="V10" s="59"/>
      <c r="W10" s="101"/>
      <c r="X10" s="14"/>
    </row>
    <row r="11" spans="1:26" s="7" customFormat="1" ht="12" x14ac:dyDescent="0.2">
      <c r="A11" s="36" t="s">
        <v>91</v>
      </c>
      <c r="B11" s="36" t="s">
        <v>9</v>
      </c>
      <c r="C11" s="32">
        <v>9698.9606742817232</v>
      </c>
      <c r="D11" s="33">
        <v>530.96</v>
      </c>
      <c r="E11" s="33" t="s">
        <v>90</v>
      </c>
      <c r="F11" s="59">
        <v>5149760.159616624</v>
      </c>
      <c r="G11" s="32">
        <v>9733.2757905810286</v>
      </c>
      <c r="H11" s="33">
        <v>543.52</v>
      </c>
      <c r="I11" s="33" t="s">
        <v>90</v>
      </c>
      <c r="J11" s="59">
        <v>5290230.0576966004</v>
      </c>
      <c r="K11" s="32">
        <v>9766.6170683852251</v>
      </c>
      <c r="L11" s="33">
        <v>557.71</v>
      </c>
      <c r="M11" s="33" t="s">
        <v>90</v>
      </c>
      <c r="N11" s="59">
        <v>5446940.0052091246</v>
      </c>
      <c r="O11" s="32">
        <v>9895.8572280962107</v>
      </c>
      <c r="P11" s="33">
        <v>564.12</v>
      </c>
      <c r="Q11" s="33" t="s">
        <v>90</v>
      </c>
      <c r="R11" s="59">
        <v>5582450.979513634</v>
      </c>
      <c r="S11" s="32">
        <v>9935.7189451859576</v>
      </c>
      <c r="T11" s="33">
        <v>577.38</v>
      </c>
      <c r="U11" s="33" t="s">
        <v>90</v>
      </c>
      <c r="V11" s="59">
        <v>5736685.404571468</v>
      </c>
      <c r="W11" s="10"/>
      <c r="X11" s="9"/>
      <c r="Y11" s="35"/>
      <c r="Z11" s="35"/>
    </row>
    <row r="12" spans="1:26" s="7" customFormat="1" ht="12" x14ac:dyDescent="0.2">
      <c r="A12" s="34" t="s">
        <v>92</v>
      </c>
      <c r="B12" s="34" t="s">
        <v>8</v>
      </c>
      <c r="C12" s="32">
        <v>7128</v>
      </c>
      <c r="D12" s="33">
        <v>668.25</v>
      </c>
      <c r="E12" s="33" t="s">
        <v>90</v>
      </c>
      <c r="F12" s="59">
        <v>4763286</v>
      </c>
      <c r="G12" s="30">
        <v>7191.0022631904612</v>
      </c>
      <c r="H12" s="31">
        <v>680.45</v>
      </c>
      <c r="I12" s="33" t="s">
        <v>90</v>
      </c>
      <c r="J12" s="80">
        <v>4893117.4899879498</v>
      </c>
      <c r="K12" s="30">
        <v>7215.6349982846059</v>
      </c>
      <c r="L12" s="31">
        <v>698.22</v>
      </c>
      <c r="M12" s="33" t="s">
        <v>90</v>
      </c>
      <c r="N12" s="80">
        <v>5038100.6685022777</v>
      </c>
      <c r="O12" s="30">
        <v>7311.1183998621273</v>
      </c>
      <c r="P12" s="31">
        <v>706.25</v>
      </c>
      <c r="Q12" s="33" t="s">
        <v>90</v>
      </c>
      <c r="R12" s="80">
        <v>5163477.3699026275</v>
      </c>
      <c r="S12" s="30">
        <v>7340.5684744284317</v>
      </c>
      <c r="T12" s="31">
        <v>722.85</v>
      </c>
      <c r="U12" s="33" t="s">
        <v>90</v>
      </c>
      <c r="V12" s="80">
        <v>5306129.9217405925</v>
      </c>
      <c r="W12" s="101"/>
      <c r="X12" s="14"/>
    </row>
    <row r="13" spans="1:26" s="7" customFormat="1" ht="12" x14ac:dyDescent="0.2">
      <c r="A13" s="28" t="s">
        <v>7</v>
      </c>
      <c r="B13" s="28" t="s">
        <v>7</v>
      </c>
      <c r="C13" s="28"/>
      <c r="D13" s="27"/>
      <c r="E13" s="27"/>
      <c r="F13" s="26">
        <f>SUM(F5:F12)</f>
        <v>13703180.850462638</v>
      </c>
      <c r="G13" s="27"/>
      <c r="H13" s="27"/>
      <c r="I13" s="27"/>
      <c r="J13" s="29">
        <f>SUM(J5:J12)</f>
        <v>13946131.377391934</v>
      </c>
      <c r="K13" s="28"/>
      <c r="L13" s="27"/>
      <c r="M13" s="27"/>
      <c r="N13" s="29">
        <f>SUM(N5:N12)</f>
        <v>14241302.896265227</v>
      </c>
      <c r="O13" s="28"/>
      <c r="P13" s="27"/>
      <c r="Q13" s="27"/>
      <c r="R13" s="29">
        <f>SUM(R5:R12)</f>
        <v>14729926.423945893</v>
      </c>
      <c r="S13" s="28"/>
      <c r="T13" s="27"/>
      <c r="U13" s="27"/>
      <c r="V13" s="26">
        <f>SUM(V5:V12)</f>
        <v>15031246.362142053</v>
      </c>
      <c r="W13" s="101"/>
      <c r="X13" s="14"/>
    </row>
    <row r="14" spans="1:26" s="7" customFormat="1" ht="36.75" x14ac:dyDescent="0.25">
      <c r="A14" s="25" t="s">
        <v>87</v>
      </c>
      <c r="B14" s="25" t="s">
        <v>6</v>
      </c>
      <c r="C14" s="24"/>
      <c r="D14" s="23"/>
      <c r="E14" s="23"/>
      <c r="F14" s="22">
        <v>52982040.006810777</v>
      </c>
      <c r="G14" s="23"/>
      <c r="H14" s="23"/>
      <c r="I14" s="23"/>
      <c r="J14" s="22">
        <v>54426454.367734663</v>
      </c>
      <c r="K14" s="24"/>
      <c r="L14" s="23"/>
      <c r="M14" s="23"/>
      <c r="N14" s="22">
        <v>56039030.632591233</v>
      </c>
      <c r="O14" s="24"/>
      <c r="P14" s="23"/>
      <c r="Q14" s="23"/>
      <c r="R14" s="22">
        <v>57433583.139736325</v>
      </c>
      <c r="S14" s="24"/>
      <c r="T14" s="23"/>
      <c r="U14" s="23"/>
      <c r="V14" s="22">
        <v>59019994.163356885</v>
      </c>
      <c r="W14" s="101"/>
      <c r="X14" s="14"/>
    </row>
    <row r="15" spans="1:26" s="7" customFormat="1" ht="12" x14ac:dyDescent="0.2">
      <c r="A15" s="10"/>
      <c r="B15" s="10"/>
      <c r="C15" s="10"/>
      <c r="D15" s="9"/>
      <c r="E15" s="9"/>
      <c r="F15" s="8"/>
      <c r="G15" s="9"/>
      <c r="H15" s="9"/>
      <c r="I15" s="9"/>
      <c r="J15" s="11"/>
      <c r="K15" s="10"/>
      <c r="L15" s="9"/>
      <c r="M15" s="9"/>
      <c r="N15" s="11"/>
      <c r="O15" s="10"/>
      <c r="P15" s="9"/>
      <c r="Q15" s="9"/>
      <c r="R15" s="11"/>
      <c r="S15" s="10"/>
      <c r="T15" s="9"/>
      <c r="U15" s="9"/>
      <c r="V15" s="8"/>
      <c r="W15" s="101"/>
      <c r="X15" s="14"/>
    </row>
    <row r="16" spans="1:26" s="16" customFormat="1" ht="12" x14ac:dyDescent="0.2">
      <c r="A16" s="21" t="s">
        <v>5</v>
      </c>
      <c r="B16" s="21" t="s">
        <v>4</v>
      </c>
      <c r="C16" s="19"/>
      <c r="D16" s="18"/>
      <c r="E16" s="18"/>
      <c r="F16" s="17">
        <f>F14-F13</f>
        <v>39278859.156348139</v>
      </c>
      <c r="G16" s="20"/>
      <c r="H16" s="18"/>
      <c r="I16" s="18"/>
      <c r="J16" s="20">
        <f>J14-J13</f>
        <v>40480322.990342729</v>
      </c>
      <c r="K16" s="19"/>
      <c r="L16" s="18"/>
      <c r="M16" s="18"/>
      <c r="N16" s="20">
        <f>N14-N13</f>
        <v>41797727.736326009</v>
      </c>
      <c r="O16" s="19"/>
      <c r="P16" s="18"/>
      <c r="Q16" s="18"/>
      <c r="R16" s="20">
        <f>R14-R13</f>
        <v>42703656.715790436</v>
      </c>
      <c r="S16" s="19"/>
      <c r="T16" s="18"/>
      <c r="U16" s="18"/>
      <c r="V16" s="17">
        <f>V14-V13</f>
        <v>43988747.801214829</v>
      </c>
      <c r="W16" s="19"/>
      <c r="X16" s="20"/>
    </row>
    <row r="17" spans="1:24" s="7" customFormat="1" ht="12" x14ac:dyDescent="0.2">
      <c r="A17" s="10" t="s">
        <v>3</v>
      </c>
      <c r="B17" s="10" t="s">
        <v>2</v>
      </c>
      <c r="C17" s="13">
        <v>29977946.365926702</v>
      </c>
      <c r="D17" s="9"/>
      <c r="E17" s="9"/>
      <c r="F17" s="12"/>
      <c r="G17" s="15">
        <v>29637491.8621055</v>
      </c>
      <c r="H17" s="9"/>
      <c r="I17" s="9"/>
      <c r="J17" s="14"/>
      <c r="K17" s="13">
        <v>29567094.445195101</v>
      </c>
      <c r="L17" s="9"/>
      <c r="M17" s="9"/>
      <c r="N17" s="14"/>
      <c r="O17" s="13">
        <v>29457614.892848302</v>
      </c>
      <c r="P17" s="9"/>
      <c r="Q17" s="9"/>
      <c r="R17" s="14"/>
      <c r="S17" s="13">
        <v>29499182.4844267</v>
      </c>
      <c r="T17" s="9"/>
      <c r="U17" s="9"/>
      <c r="V17" s="12"/>
      <c r="W17" s="101"/>
      <c r="X17" s="14"/>
    </row>
    <row r="18" spans="1:24" s="7" customFormat="1" ht="12" x14ac:dyDescent="0.2">
      <c r="A18" s="10"/>
      <c r="B18" s="10"/>
      <c r="C18" s="10"/>
      <c r="D18" s="9"/>
      <c r="E18" s="9"/>
      <c r="F18" s="8"/>
      <c r="G18" s="9"/>
      <c r="H18" s="9"/>
      <c r="I18" s="9"/>
      <c r="J18" s="11"/>
      <c r="K18" s="10"/>
      <c r="L18" s="9"/>
      <c r="M18" s="9"/>
      <c r="N18" s="11"/>
      <c r="O18" s="10"/>
      <c r="P18" s="9"/>
      <c r="Q18" s="9"/>
      <c r="R18" s="11"/>
      <c r="S18" s="10"/>
      <c r="T18" s="9"/>
      <c r="U18" s="9"/>
      <c r="V18" s="8"/>
      <c r="W18" s="101"/>
      <c r="X18" s="14"/>
    </row>
    <row r="19" spans="1:24" s="1" customFormat="1" ht="12" x14ac:dyDescent="0.2">
      <c r="A19" s="4" t="s">
        <v>1</v>
      </c>
      <c r="B19" s="4" t="s">
        <v>0</v>
      </c>
      <c r="C19" s="4"/>
      <c r="D19" s="3">
        <f>ROUND(F16/C17,4)</f>
        <v>1.3103</v>
      </c>
      <c r="E19" s="3"/>
      <c r="F19" s="2"/>
      <c r="G19" s="3"/>
      <c r="H19" s="6">
        <f>ROUND(J16/G17,4)</f>
        <v>1.3657999999999999</v>
      </c>
      <c r="I19" s="3"/>
      <c r="J19" s="5"/>
      <c r="K19" s="4"/>
      <c r="L19" s="3">
        <f>ROUND(N16/K17,4)</f>
        <v>1.4137</v>
      </c>
      <c r="M19" s="3"/>
      <c r="N19" s="5"/>
      <c r="O19" s="4"/>
      <c r="P19" s="3">
        <f>ROUND(R16/O17,4)</f>
        <v>1.4497</v>
      </c>
      <c r="Q19" s="3"/>
      <c r="R19" s="5"/>
      <c r="S19" s="4"/>
      <c r="T19" s="3">
        <f>ROUND(V16/S17,4)</f>
        <v>1.4912000000000001</v>
      </c>
      <c r="U19" s="3"/>
      <c r="V19" s="2"/>
      <c r="W19" s="102"/>
      <c r="X19" s="52"/>
    </row>
  </sheetData>
  <mergeCells count="5">
    <mergeCell ref="C3:F3"/>
    <mergeCell ref="G3:J3"/>
    <mergeCell ref="K3:N3"/>
    <mergeCell ref="O3:R3"/>
    <mergeCell ref="S3:V3"/>
  </mergeCells>
  <pageMargins left="0.25" right="0.25" top="1.3270833333333301" bottom="0.75" header="0.3" footer="0.3"/>
  <pageSetup paperSize="17" scale="94" orientation="landscape" r:id="rId1"/>
  <headerFooter>
    <oddHeader>&amp;RUpdated: 2017-06-07
EB-2017-0049
Exhibit H
Tab 1
Schedule 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4"/>
  <sheetViews>
    <sheetView tabSelected="1" view="pageLayout" zoomScaleNormal="100" workbookViewId="0">
      <selection activeCell="G13" sqref="G13"/>
    </sheetView>
  </sheetViews>
  <sheetFormatPr defaultRowHeight="15" x14ac:dyDescent="0.2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6" width="9.85546875" bestFit="1" customWidth="1"/>
    <col min="7" max="7" width="10.42578125" bestFit="1" customWidth="1"/>
    <col min="8" max="8" width="12" bestFit="1" customWidth="1"/>
    <col min="9" max="9" width="9.85546875" bestFit="1" customWidth="1"/>
    <col min="11" max="11" width="9.140625" style="48"/>
  </cols>
  <sheetData>
    <row r="1" spans="1:12" s="7" customFormat="1" ht="12" x14ac:dyDescent="0.2">
      <c r="A1" s="47" t="s">
        <v>57</v>
      </c>
      <c r="B1" s="47"/>
      <c r="C1" s="46"/>
      <c r="D1" s="46"/>
      <c r="K1" s="14"/>
    </row>
    <row r="2" spans="1:12" s="7" customFormat="1" ht="12" x14ac:dyDescent="0.2">
      <c r="K2" s="14"/>
    </row>
    <row r="3" spans="1:12" s="7" customFormat="1" x14ac:dyDescent="0.25">
      <c r="C3" s="118">
        <v>2018</v>
      </c>
      <c r="D3" s="119"/>
      <c r="E3" s="103">
        <v>2019</v>
      </c>
      <c r="F3" s="103">
        <v>2020</v>
      </c>
      <c r="G3" s="118">
        <v>2021</v>
      </c>
      <c r="H3" s="119"/>
      <c r="I3" s="103">
        <v>2022</v>
      </c>
      <c r="K3" s="14"/>
    </row>
    <row r="4" spans="1:12" s="7" customFormat="1" ht="12" x14ac:dyDescent="0.2">
      <c r="A4" s="7" t="s">
        <v>56</v>
      </c>
      <c r="C4" s="71">
        <v>1.3947405352425757E-2</v>
      </c>
      <c r="D4" s="106"/>
      <c r="E4" s="70"/>
      <c r="F4" s="70"/>
      <c r="G4" s="71">
        <v>1.346504211355614E-2</v>
      </c>
      <c r="H4" s="106"/>
      <c r="I4" s="70"/>
      <c r="K4" s="14"/>
    </row>
    <row r="5" spans="1:12" s="40" customFormat="1" ht="72" x14ac:dyDescent="0.2">
      <c r="A5" s="65" t="s">
        <v>55</v>
      </c>
      <c r="B5" s="65" t="s">
        <v>54</v>
      </c>
      <c r="C5" s="43" t="s">
        <v>53</v>
      </c>
      <c r="D5" s="42" t="s">
        <v>51</v>
      </c>
      <c r="E5" s="69"/>
      <c r="F5" s="69"/>
      <c r="G5" s="43" t="s">
        <v>52</v>
      </c>
      <c r="H5" s="42" t="s">
        <v>51</v>
      </c>
      <c r="I5" s="69"/>
      <c r="K5" s="68"/>
    </row>
    <row r="6" spans="1:12" s="7" customFormat="1" ht="12" x14ac:dyDescent="0.2">
      <c r="A6" s="56" t="s">
        <v>50</v>
      </c>
      <c r="B6" s="55" t="s">
        <v>49</v>
      </c>
      <c r="C6" s="59">
        <v>107927.53590994558</v>
      </c>
      <c r="D6" s="59">
        <v>1505.3090920244981</v>
      </c>
      <c r="E6" s="66"/>
      <c r="F6" s="66"/>
      <c r="G6" s="59">
        <v>115820.45867086093</v>
      </c>
      <c r="H6" s="59">
        <v>1559.5273536145307</v>
      </c>
      <c r="I6" s="66"/>
      <c r="J6" s="14"/>
      <c r="K6" s="14"/>
    </row>
    <row r="7" spans="1:12" s="7" customFormat="1" ht="12" x14ac:dyDescent="0.2">
      <c r="A7" s="56" t="s">
        <v>48</v>
      </c>
      <c r="B7" s="55" t="s">
        <v>47</v>
      </c>
      <c r="C7" s="59">
        <v>0</v>
      </c>
      <c r="D7" s="59">
        <v>0</v>
      </c>
      <c r="E7" s="66"/>
      <c r="F7" s="66"/>
      <c r="G7" s="59">
        <v>0</v>
      </c>
      <c r="H7" s="59">
        <v>0</v>
      </c>
      <c r="I7" s="66"/>
      <c r="J7" s="14"/>
      <c r="K7" s="14"/>
    </row>
    <row r="8" spans="1:12" s="7" customFormat="1" ht="12" x14ac:dyDescent="0.2">
      <c r="A8" s="67" t="s">
        <v>46</v>
      </c>
      <c r="B8" s="55" t="s">
        <v>45</v>
      </c>
      <c r="C8" s="59">
        <v>162036.60120082687</v>
      </c>
      <c r="D8" s="59">
        <v>162036.60120082687</v>
      </c>
      <c r="E8" s="66"/>
      <c r="F8" s="66"/>
      <c r="G8" s="59">
        <v>160850.8822671177</v>
      </c>
      <c r="H8" s="59">
        <v>160850.8822671177</v>
      </c>
      <c r="I8" s="66"/>
      <c r="J8" s="14"/>
      <c r="K8" s="14"/>
    </row>
    <row r="9" spans="1:12" s="7" customFormat="1" ht="12" x14ac:dyDescent="0.2">
      <c r="A9" s="67" t="s">
        <v>44</v>
      </c>
      <c r="B9" s="55" t="s">
        <v>43</v>
      </c>
      <c r="C9" s="59">
        <v>53392.858994859307</v>
      </c>
      <c r="D9" s="59">
        <v>53392.858994859307</v>
      </c>
      <c r="E9" s="66"/>
      <c r="F9" s="66"/>
      <c r="G9" s="59">
        <v>53005.009542237036</v>
      </c>
      <c r="H9" s="59">
        <v>53005.009542237036</v>
      </c>
      <c r="I9" s="66"/>
      <c r="J9" s="14"/>
      <c r="K9" s="14"/>
    </row>
    <row r="10" spans="1:12" s="7" customFormat="1" ht="12" x14ac:dyDescent="0.2">
      <c r="A10" s="56" t="s">
        <v>42</v>
      </c>
      <c r="B10" s="55" t="s">
        <v>41</v>
      </c>
      <c r="C10" s="59">
        <v>383277.74466447846</v>
      </c>
      <c r="D10" s="59">
        <v>5345.7300673990194</v>
      </c>
      <c r="E10" s="66"/>
      <c r="F10" s="66"/>
      <c r="G10" s="59">
        <v>404841.25153361663</v>
      </c>
      <c r="H10" s="59">
        <v>5451.2045012049221</v>
      </c>
      <c r="I10" s="66"/>
      <c r="J10" s="14"/>
      <c r="K10" s="14"/>
    </row>
    <row r="11" spans="1:12" s="7" customFormat="1" ht="12" x14ac:dyDescent="0.2">
      <c r="A11" s="56" t="s">
        <v>40</v>
      </c>
      <c r="B11" s="55" t="s">
        <v>39</v>
      </c>
      <c r="C11" s="59">
        <v>125170.53028092525</v>
      </c>
      <c r="D11" s="59">
        <v>125170.53028092525</v>
      </c>
      <c r="E11" s="66"/>
      <c r="F11" s="66"/>
      <c r="G11" s="59">
        <v>131473.78982869076</v>
      </c>
      <c r="H11" s="59">
        <v>131473.78982869076</v>
      </c>
      <c r="I11" s="66"/>
      <c r="J11" s="14"/>
      <c r="K11" s="14"/>
    </row>
    <row r="12" spans="1:12" s="7" customFormat="1" ht="12" x14ac:dyDescent="0.2">
      <c r="A12" s="67" t="s">
        <v>38</v>
      </c>
      <c r="B12" s="55" t="s">
        <v>37</v>
      </c>
      <c r="C12" s="59">
        <v>400698.51439790119</v>
      </c>
      <c r="D12" s="59">
        <v>400698.51439790119</v>
      </c>
      <c r="E12" s="66"/>
      <c r="F12" s="66"/>
      <c r="G12" s="59">
        <v>393138.21458831197</v>
      </c>
      <c r="H12" s="59">
        <v>393138.21458831197</v>
      </c>
      <c r="I12" s="66"/>
      <c r="J12" s="9"/>
      <c r="K12" s="9"/>
      <c r="L12" s="35"/>
    </row>
    <row r="13" spans="1:12" s="7" customFormat="1" ht="12" x14ac:dyDescent="0.2">
      <c r="A13" s="56" t="s">
        <v>36</v>
      </c>
      <c r="B13" s="55" t="s">
        <v>35</v>
      </c>
      <c r="C13" s="59">
        <v>5131340.1863209307</v>
      </c>
      <c r="D13" s="59">
        <v>71568.881579809924</v>
      </c>
      <c r="E13" s="66"/>
      <c r="F13" s="66"/>
      <c r="G13" s="59">
        <v>5173689.9049937725</v>
      </c>
      <c r="H13" s="59">
        <v>69663.952453221413</v>
      </c>
      <c r="I13" s="66"/>
      <c r="J13" s="14"/>
      <c r="K13" s="14"/>
    </row>
    <row r="14" spans="1:12" s="7" customFormat="1" ht="12" x14ac:dyDescent="0.2">
      <c r="A14" s="55"/>
      <c r="B14" s="65" t="s">
        <v>34</v>
      </c>
      <c r="C14" s="59"/>
      <c r="D14" s="59"/>
      <c r="E14" s="64"/>
      <c r="F14" s="64"/>
      <c r="G14" s="59"/>
      <c r="H14" s="59"/>
      <c r="I14" s="64"/>
      <c r="J14" s="14"/>
      <c r="K14" s="14"/>
    </row>
    <row r="15" spans="1:12" s="7" customFormat="1" x14ac:dyDescent="0.25">
      <c r="A15" s="56" t="s">
        <v>33</v>
      </c>
      <c r="B15" s="55" t="s">
        <v>32</v>
      </c>
      <c r="C15" s="59">
        <v>10328780.044938719</v>
      </c>
      <c r="D15" s="59">
        <v>144059.68208280663</v>
      </c>
      <c r="E15" s="63"/>
      <c r="F15" s="63"/>
      <c r="G15" s="59">
        <v>13773978.580996403</v>
      </c>
      <c r="H15" s="59">
        <v>185467.20166433681</v>
      </c>
      <c r="I15" s="63"/>
      <c r="J15" s="14"/>
      <c r="K15" s="14"/>
    </row>
    <row r="16" spans="1:12" s="7" customFormat="1" ht="12" x14ac:dyDescent="0.2">
      <c r="A16" s="56" t="s">
        <v>31</v>
      </c>
      <c r="B16" s="55" t="s">
        <v>30</v>
      </c>
      <c r="C16" s="59">
        <v>12162557.409086306</v>
      </c>
      <c r="D16" s="59">
        <v>169636.11830667587</v>
      </c>
      <c r="E16" s="62"/>
      <c r="F16" s="62"/>
      <c r="G16" s="59">
        <v>15037468.372302443</v>
      </c>
      <c r="H16" s="59">
        <v>202480.1449143209</v>
      </c>
      <c r="I16" s="62"/>
      <c r="J16" s="14"/>
      <c r="K16" s="14"/>
    </row>
    <row r="17" spans="1:11" s="16" customFormat="1" ht="12" x14ac:dyDescent="0.2">
      <c r="A17" s="56" t="s">
        <v>29</v>
      </c>
      <c r="B17" s="55" t="s">
        <v>28</v>
      </c>
      <c r="C17" s="59">
        <v>7346179.2319892328</v>
      </c>
      <c r="D17" s="59">
        <v>102460.13954012556</v>
      </c>
      <c r="E17" s="61"/>
      <c r="F17" s="61"/>
      <c r="G17" s="59">
        <v>9796244.207262747</v>
      </c>
      <c r="H17" s="59">
        <v>131906.84080547327</v>
      </c>
      <c r="I17" s="61"/>
      <c r="J17" s="20"/>
      <c r="K17" s="20"/>
    </row>
    <row r="18" spans="1:11" s="7" customFormat="1" ht="12" x14ac:dyDescent="0.2">
      <c r="A18" s="56" t="s">
        <v>27</v>
      </c>
      <c r="B18" s="55" t="s">
        <v>26</v>
      </c>
      <c r="C18" s="59">
        <v>186280.92507200601</v>
      </c>
      <c r="D18" s="59">
        <v>2598.1355714041179</v>
      </c>
      <c r="E18" s="60"/>
      <c r="F18" s="60"/>
      <c r="G18" s="59">
        <v>243023.54833569255</v>
      </c>
      <c r="H18" s="59">
        <v>3272.3223129259463</v>
      </c>
      <c r="I18" s="60"/>
      <c r="J18" s="14"/>
      <c r="K18" s="14"/>
    </row>
    <row r="19" spans="1:11" s="7" customFormat="1" ht="12" x14ac:dyDescent="0.2">
      <c r="A19" s="56" t="s">
        <v>25</v>
      </c>
      <c r="B19" s="55" t="s">
        <v>24</v>
      </c>
      <c r="C19" s="59">
        <v>2355791.7954802779</v>
      </c>
      <c r="D19" s="59">
        <v>32857.18309748231</v>
      </c>
      <c r="E19" s="58"/>
      <c r="F19" s="58"/>
      <c r="G19" s="59">
        <v>3154946.6382740387</v>
      </c>
      <c r="H19" s="59">
        <v>42481.489350382304</v>
      </c>
      <c r="I19" s="58"/>
      <c r="J19" s="14"/>
      <c r="K19" s="14"/>
    </row>
    <row r="20" spans="1:11" s="7" customFormat="1" ht="12" x14ac:dyDescent="0.2">
      <c r="A20" s="56" t="s">
        <v>23</v>
      </c>
      <c r="B20" s="55"/>
      <c r="C20" s="79"/>
      <c r="D20" s="107"/>
      <c r="E20" s="62"/>
      <c r="F20" s="62"/>
      <c r="G20" s="10"/>
      <c r="H20" s="105"/>
      <c r="I20" s="62"/>
      <c r="J20" s="14"/>
      <c r="K20" s="14"/>
    </row>
    <row r="21" spans="1:11" s="7" customFormat="1" ht="12" x14ac:dyDescent="0.2">
      <c r="A21" s="56"/>
      <c r="B21" s="55"/>
      <c r="C21" s="108"/>
      <c r="D21" s="109"/>
      <c r="E21" s="62"/>
      <c r="F21" s="62"/>
      <c r="G21" s="10"/>
      <c r="H21" s="105"/>
      <c r="I21" s="62"/>
      <c r="J21" s="14"/>
      <c r="K21" s="14"/>
    </row>
    <row r="22" spans="1:11" s="1" customFormat="1" ht="12" x14ac:dyDescent="0.2">
      <c r="A22" s="52"/>
      <c r="B22" s="50" t="s">
        <v>22</v>
      </c>
      <c r="C22" s="102"/>
      <c r="D22" s="110">
        <v>1271329.6842122404</v>
      </c>
      <c r="E22" s="114">
        <f>D22</f>
        <v>1271329.6842122404</v>
      </c>
      <c r="F22" s="114">
        <f>D22</f>
        <v>1271329.6842122404</v>
      </c>
      <c r="G22" s="102"/>
      <c r="H22" s="110">
        <v>1380750.5795818376</v>
      </c>
      <c r="I22" s="114">
        <f>H22</f>
        <v>1380750.5795818376</v>
      </c>
      <c r="J22" s="52"/>
      <c r="K22" s="52"/>
    </row>
    <row r="23" spans="1:11" s="1" customFormat="1" ht="12" x14ac:dyDescent="0.2">
      <c r="A23" s="52"/>
      <c r="B23" s="50" t="s">
        <v>21</v>
      </c>
      <c r="C23" s="102"/>
      <c r="D23" s="111">
        <v>848214.12111217098</v>
      </c>
      <c r="E23" s="115">
        <v>840706.28331862099</v>
      </c>
      <c r="F23" s="115">
        <v>840484.06645034498</v>
      </c>
      <c r="G23" s="102"/>
      <c r="H23" s="111">
        <v>776996.40880997397</v>
      </c>
      <c r="I23" s="115">
        <v>777489.45431714004</v>
      </c>
      <c r="J23" s="52"/>
      <c r="K23" s="52"/>
    </row>
    <row r="24" spans="1:11" x14ac:dyDescent="0.25">
      <c r="A24" s="51"/>
      <c r="B24" s="50" t="s">
        <v>93</v>
      </c>
      <c r="C24" s="112"/>
      <c r="D24" s="113">
        <f>ROUND(D22/D23,4)</f>
        <v>1.4987999999999999</v>
      </c>
      <c r="E24" s="116">
        <f>E22/E23</f>
        <v>1.5122162275197562</v>
      </c>
      <c r="F24" s="116">
        <f>F22/F23</f>
        <v>1.5126160446818528</v>
      </c>
      <c r="G24" s="112"/>
      <c r="H24" s="117">
        <f>H22/H23</f>
        <v>1.7770359861721325</v>
      </c>
      <c r="I24" s="116">
        <f>I22/I23</f>
        <v>1.775909077499366</v>
      </c>
    </row>
  </sheetData>
  <mergeCells count="2">
    <mergeCell ref="C3:D3"/>
    <mergeCell ref="G3:H3"/>
  </mergeCells>
  <pageMargins left="0.25" right="0.25" top="1.3270833333333301" bottom="0.75" header="0.3" footer="0.3"/>
  <pageSetup paperSize="17" scale="97" orientation="landscape" r:id="rId1"/>
  <headerFooter>
    <oddHeader>&amp;RUpdated: 2017-06-07
EB-2017-0049
Exhibit H
Tab 1
Schedule 3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7"/>
  <sheetViews>
    <sheetView tabSelected="1" view="pageLayout" zoomScaleNormal="100" workbookViewId="0">
      <selection activeCell="G13" sqref="G13"/>
    </sheetView>
  </sheetViews>
  <sheetFormatPr defaultColWidth="8.85546875" defaultRowHeight="12" x14ac:dyDescent="0.2"/>
  <cols>
    <col min="1" max="1" width="6.28515625" style="49" customWidth="1"/>
    <col min="2" max="2" width="51.85546875" style="49" customWidth="1"/>
    <col min="3" max="3" width="13.42578125" style="49" bestFit="1" customWidth="1"/>
    <col min="4" max="4" width="12.7109375" style="49" bestFit="1" customWidth="1"/>
    <col min="5" max="5" width="12.5703125" style="49" bestFit="1" customWidth="1"/>
    <col min="6" max="6" width="12.7109375" style="49" bestFit="1" customWidth="1"/>
    <col min="7" max="16384" width="8.85546875" style="49"/>
  </cols>
  <sheetData>
    <row r="1" spans="1:9" s="7" customFormat="1" x14ac:dyDescent="0.2">
      <c r="A1" s="47" t="s">
        <v>86</v>
      </c>
      <c r="B1" s="47"/>
      <c r="C1" s="46"/>
      <c r="D1" s="46"/>
    </row>
    <row r="2" spans="1:9" s="7" customFormat="1" x14ac:dyDescent="0.2"/>
    <row r="3" spans="1:9" s="7" customFormat="1" x14ac:dyDescent="0.2">
      <c r="C3" s="118">
        <v>2018</v>
      </c>
      <c r="D3" s="120"/>
      <c r="E3" s="118">
        <v>2021</v>
      </c>
      <c r="F3" s="121"/>
    </row>
    <row r="4" spans="1:9" s="40" customFormat="1" ht="24" x14ac:dyDescent="0.2">
      <c r="A4" s="7"/>
      <c r="B4" s="7"/>
      <c r="C4" s="99" t="s">
        <v>85</v>
      </c>
      <c r="D4" s="100" t="s">
        <v>84</v>
      </c>
      <c r="E4" s="99" t="s">
        <v>85</v>
      </c>
      <c r="F4" s="98" t="s">
        <v>84</v>
      </c>
    </row>
    <row r="5" spans="1:9" s="7" customFormat="1" x14ac:dyDescent="0.2">
      <c r="B5" s="7" t="s">
        <v>83</v>
      </c>
      <c r="C5" s="94">
        <v>227737102.23194009</v>
      </c>
      <c r="D5" s="97">
        <v>227737102.23194009</v>
      </c>
      <c r="E5" s="94">
        <v>246768282.63940716</v>
      </c>
      <c r="F5" s="96">
        <v>246768282.63940716</v>
      </c>
    </row>
    <row r="6" spans="1:9" s="7" customFormat="1" x14ac:dyDescent="0.2">
      <c r="B6" s="7" t="s">
        <v>82</v>
      </c>
      <c r="C6" s="94">
        <v>68306522.103340626</v>
      </c>
      <c r="D6" s="95"/>
      <c r="E6" s="94">
        <v>77332794.865167215</v>
      </c>
      <c r="F6" s="93"/>
    </row>
    <row r="7" spans="1:9" s="7" customFormat="1" x14ac:dyDescent="0.2">
      <c r="B7" s="7" t="s">
        <v>81</v>
      </c>
      <c r="C7" s="91">
        <v>65916028.5203664</v>
      </c>
      <c r="D7" s="92"/>
      <c r="E7" s="91">
        <v>68049728.948394626</v>
      </c>
      <c r="F7" s="90"/>
    </row>
    <row r="8" spans="1:9" s="7" customFormat="1" x14ac:dyDescent="0.2">
      <c r="B8" s="7" t="s">
        <v>80</v>
      </c>
      <c r="C8" s="88"/>
      <c r="D8" s="89">
        <v>0.62917814302016639</v>
      </c>
      <c r="E8" s="88"/>
      <c r="F8" s="87">
        <v>0.62926883887207385</v>
      </c>
    </row>
    <row r="9" spans="1:9" s="7" customFormat="1" x14ac:dyDescent="0.2">
      <c r="A9" s="82"/>
      <c r="B9" s="81" t="s">
        <v>79</v>
      </c>
      <c r="C9" s="83"/>
      <c r="D9" s="86"/>
      <c r="E9" s="83"/>
      <c r="F9" s="85"/>
    </row>
    <row r="10" spans="1:9" s="7" customFormat="1" x14ac:dyDescent="0.2">
      <c r="A10" s="82" t="s">
        <v>78</v>
      </c>
      <c r="B10" s="9" t="s">
        <v>77</v>
      </c>
      <c r="C10" s="84">
        <v>296043624.33528072</v>
      </c>
      <c r="D10" s="122">
        <v>227737102.23194009</v>
      </c>
      <c r="E10" s="84">
        <v>324101077.50457436</v>
      </c>
      <c r="F10" s="124">
        <v>246768282.63940716</v>
      </c>
      <c r="G10" s="35"/>
      <c r="H10" s="35"/>
      <c r="I10" s="35"/>
    </row>
    <row r="11" spans="1:9" s="7" customFormat="1" x14ac:dyDescent="0.2">
      <c r="A11" s="82" t="s">
        <v>76</v>
      </c>
      <c r="B11" s="9" t="s">
        <v>75</v>
      </c>
      <c r="C11" s="59">
        <v>112914201.54271683</v>
      </c>
      <c r="D11" s="123"/>
      <c r="E11" s="59">
        <v>118872404.68300863</v>
      </c>
      <c r="F11" s="125"/>
    </row>
    <row r="12" spans="1:9" s="7" customFormat="1" x14ac:dyDescent="0.2">
      <c r="A12" s="82" t="s">
        <v>74</v>
      </c>
      <c r="B12" s="9" t="s">
        <v>73</v>
      </c>
      <c r="C12" s="59">
        <v>165812441.9313381</v>
      </c>
      <c r="D12" s="83">
        <v>104325564.30399849</v>
      </c>
      <c r="E12" s="59">
        <v>167217070.23937866</v>
      </c>
      <c r="F12" s="59">
        <v>105224491.62912382</v>
      </c>
    </row>
    <row r="13" spans="1:9" s="7" customFormat="1" x14ac:dyDescent="0.2">
      <c r="A13" s="82" t="s">
        <v>72</v>
      </c>
      <c r="B13" s="9" t="s">
        <v>71</v>
      </c>
      <c r="C13" s="59">
        <v>392554546.0204125</v>
      </c>
      <c r="D13" s="83">
        <v>246986740.29924759</v>
      </c>
      <c r="E13" s="59">
        <v>446076294.01927143</v>
      </c>
      <c r="F13" s="59">
        <v>280701911.58586478</v>
      </c>
    </row>
    <row r="14" spans="1:9" s="7" customFormat="1" x14ac:dyDescent="0.2">
      <c r="A14" s="82" t="s">
        <v>70</v>
      </c>
      <c r="B14" s="9" t="s">
        <v>69</v>
      </c>
      <c r="C14" s="59">
        <v>61450657.722453758</v>
      </c>
      <c r="D14" s="83">
        <v>38663410.713181302</v>
      </c>
      <c r="E14" s="59">
        <v>72364564.545695379</v>
      </c>
      <c r="F14" s="59">
        <v>45536765.507152975</v>
      </c>
    </row>
    <row r="15" spans="1:9" s="16" customFormat="1" x14ac:dyDescent="0.2">
      <c r="A15" s="82" t="s">
        <v>68</v>
      </c>
      <c r="B15" s="9" t="s">
        <v>67</v>
      </c>
      <c r="C15" s="59">
        <v>191624551.20985577</v>
      </c>
      <c r="D15" s="83">
        <v>120565979.28728983</v>
      </c>
      <c r="E15" s="59">
        <v>224695066.99158454</v>
      </c>
      <c r="F15" s="59">
        <v>141393603.90607727</v>
      </c>
    </row>
    <row r="16" spans="1:9" s="7" customFormat="1" x14ac:dyDescent="0.2">
      <c r="A16" s="82"/>
      <c r="B16" s="81" t="s">
        <v>66</v>
      </c>
      <c r="C16" s="59">
        <v>10056427.239105124</v>
      </c>
      <c r="D16" s="83">
        <v>0</v>
      </c>
      <c r="E16" s="59">
        <v>11174700.710760098</v>
      </c>
      <c r="F16" s="59">
        <v>0</v>
      </c>
    </row>
    <row r="17" spans="1:6" s="7" customFormat="1" x14ac:dyDescent="0.2">
      <c r="A17" s="82" t="s">
        <v>65</v>
      </c>
      <c r="B17" s="9" t="s">
        <v>64</v>
      </c>
      <c r="C17" s="59">
        <v>269425476.58488673</v>
      </c>
      <c r="D17" s="83">
        <v>169516621.04000235</v>
      </c>
      <c r="E17" s="59">
        <v>315931797.38241976</v>
      </c>
      <c r="F17" s="59">
        <v>198806035.3016026</v>
      </c>
    </row>
    <row r="18" spans="1:6" s="1" customFormat="1" x14ac:dyDescent="0.2">
      <c r="A18" s="82"/>
      <c r="B18" s="81" t="s">
        <v>63</v>
      </c>
      <c r="C18" s="80">
        <v>1499881926.5860493</v>
      </c>
      <c r="D18" s="79">
        <v>907795417.87565958</v>
      </c>
      <c r="E18" s="59">
        <v>1680432976.0766926</v>
      </c>
      <c r="F18" s="59">
        <v>1018431090.5692285</v>
      </c>
    </row>
    <row r="19" spans="1:6" x14ac:dyDescent="0.2">
      <c r="A19" s="7"/>
      <c r="B19" s="14"/>
      <c r="C19" s="57"/>
      <c r="D19" s="78"/>
      <c r="E19" s="57"/>
      <c r="F19" s="78"/>
    </row>
    <row r="20" spans="1:6" x14ac:dyDescent="0.2">
      <c r="A20" s="7"/>
      <c r="B20" s="77" t="s">
        <v>62</v>
      </c>
      <c r="C20" s="53"/>
      <c r="D20" s="74"/>
      <c r="E20" s="53"/>
      <c r="F20" s="74"/>
    </row>
    <row r="21" spans="1:6" x14ac:dyDescent="0.2">
      <c r="A21" s="7"/>
      <c r="B21" s="75" t="s">
        <v>95</v>
      </c>
      <c r="C21" s="54">
        <f>$D18</f>
        <v>907795417.87565958</v>
      </c>
      <c r="D21" s="74"/>
      <c r="E21" s="54">
        <f>F18</f>
        <v>1018431090.5692285</v>
      </c>
      <c r="F21" s="74"/>
    </row>
    <row r="22" spans="1:6" hidden="1" x14ac:dyDescent="0.2">
      <c r="A22" s="7"/>
      <c r="B22" s="76" t="s">
        <v>61</v>
      </c>
      <c r="C22" s="53">
        <v>30153.462063404204</v>
      </c>
      <c r="D22" s="74"/>
      <c r="E22" s="53">
        <v>30153.462063404204</v>
      </c>
      <c r="F22" s="74"/>
    </row>
    <row r="23" spans="1:6" hidden="1" x14ac:dyDescent="0.2">
      <c r="A23" s="7"/>
      <c r="B23" s="76" t="s">
        <v>60</v>
      </c>
      <c r="C23" s="53">
        <v>87699.05332705687</v>
      </c>
      <c r="D23" s="74"/>
      <c r="E23" s="53">
        <v>87699.05332705687</v>
      </c>
      <c r="F23" s="74"/>
    </row>
    <row r="24" spans="1:6" x14ac:dyDescent="0.2">
      <c r="A24" s="7"/>
      <c r="B24" s="75" t="s">
        <v>94</v>
      </c>
      <c r="C24" s="53">
        <f>SUM(C22:C23)</f>
        <v>117852.51539046108</v>
      </c>
      <c r="D24" s="74"/>
      <c r="E24" s="53">
        <f>SUM(E22:E23)</f>
        <v>117852.51539046108</v>
      </c>
      <c r="F24" s="74"/>
    </row>
    <row r="25" spans="1:6" x14ac:dyDescent="0.2">
      <c r="A25" s="7"/>
      <c r="B25" s="14"/>
      <c r="C25" s="53"/>
      <c r="D25" s="74"/>
      <c r="E25" s="53"/>
      <c r="F25" s="74"/>
    </row>
    <row r="26" spans="1:6" x14ac:dyDescent="0.2">
      <c r="A26" s="7"/>
      <c r="B26" s="73" t="s">
        <v>59</v>
      </c>
      <c r="C26" s="72">
        <f>D18/C24/12</f>
        <v>641.90075116910066</v>
      </c>
      <c r="D26" s="72"/>
      <c r="E26" s="72">
        <f>F18/E24/12</f>
        <v>720.13106607230702</v>
      </c>
      <c r="F26" s="72"/>
    </row>
    <row r="27" spans="1:6" x14ac:dyDescent="0.2">
      <c r="B27" s="49" t="s">
        <v>58</v>
      </c>
    </row>
  </sheetData>
  <mergeCells count="4">
    <mergeCell ref="C3:D3"/>
    <mergeCell ref="E3:F3"/>
    <mergeCell ref="D10:D11"/>
    <mergeCell ref="F10:F11"/>
  </mergeCells>
  <pageMargins left="0.25" right="0.25" top="1.3270833333333301" bottom="0.75" header="0.3" footer="0.3"/>
  <pageSetup paperSize="17" scale="97" orientation="landscape" r:id="rId1"/>
  <headerFooter>
    <oddHeader>&amp;RUpdated: 2017-06-07
EB-2017-0049
Exhibit H
Tab 1
Schedule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edule xmlns="c177ebce-ba5d-4f17-87d0-6a1c56acc62b">3</Schedule>
    <Dir_Approved xmlns="9fda2e78-8e3f-49d4-9e97-25a6337a81ff">true</Dir_Approved>
    <Shell_Created xmlns="9fda2e78-8e3f-49d4-9e97-25a6337a81ff">false</Shell_Created>
    <Tab xmlns="c177ebce-ba5d-4f17-87d0-6a1c56acc62b">1</Tab>
    <Primary_Author xmlns="9fda2e78-8e3f-49d4-9e97-25a6337a81ff">
      <UserInfo>
        <DisplayName/>
        <AccountId xsi:nil="true"/>
        <AccountType/>
      </UserInfo>
    </Primary_Author>
    <Case_x0020_Number_x002f_Docket_x0020_Number xmlns="f9175001-c430-4d57-adde-c1c10539e919">EB-2017-0049</Case_x0020_Number_x002f_Docket_x0020_Number>
    <Exhibit xmlns="c177ebce-ba5d-4f17-87d0-6a1c56acc62b">H1</Exhibit>
    <BP_x0020_Update xmlns="6cd78a55-9298-4f12-88a0-08be2e2ac8f0">Yes</BP_x0020_Update>
    <Filing_x0020_Status xmlns="ea909525-6dd5-47d7-9eed-71e77e5cedc6">Blue Page Formatting Complete</Filing_x0020_Status>
    <Witness xmlns="6cd78a55-9298-4f12-88a0-08be2e2ac8f0" xsi:nil="true"/>
    <Dir_Contact xmlns="9fda2e78-8e3f-49d4-9e97-25a6337a81ff">Karen Taylor</Dir_Contact>
    <Issue_x0020_Date xmlns="f9175001-c430-4d57-adde-c1c10539e919">2017-06-07T04:00:00+00:00</Issue_x0020_Date>
    <RA_x0020_Contact xmlns="31a38067-a042-4e0e-9037-517587b10700">Stephen Vetsis</RA_x0020_Contact>
    <Additional_Reviewers xmlns="9fda2e78-8e3f-49d4-9e97-25a6337a81ff">
      <UserInfo>
        <DisplayName/>
        <AccountId xsi:nil="true"/>
        <AccountType/>
      </UserInfo>
    </Additional_Reviewers>
    <Hydro_x0020_One_x0020_Data_x0020_Classification xmlns="f0af1d65-dfd0-4b99-b523-def3a954563f">Internal Use (Only Internal information is not for release to the public)</Hydro_x0020_One_x0020_Data_x0020_Classification>
    <Legal xmlns="6cd78a55-9298-4f12-88a0-08be2e2ac8f0">false</Legal>
    <SR_Approved xmlns="9fda2e78-8e3f-49d4-9e97-25a6337a81ff">false</SR_Approved>
    <Strategic_x003f_ xmlns="9fda2e78-8e3f-49d4-9e97-25a6337a81ff">false</Strategic_x003f_>
    <RA_Approved xmlns="9fda2e78-8e3f-49d4-9e97-25a6337a81ff">false</RA_Approved>
    <Draft_Ready xmlns="9fda2e78-8e3f-49d4-9e97-25a6337a81ff">false</Draft_Read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C4D7F394B56A844BBAB815FF7A6EFB5" ma:contentTypeVersion="90" ma:contentTypeDescription="Create a new evidence Exhibit using the Template Master." ma:contentTypeScope="" ma:versionID="6034fbc6a2fdf02dea1dc0f2da1ea152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cc0bbb9d2d6e8568e330d71548e5fce2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  <xsd:element ref="ns7:BP_x0020_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  <xsd:enumeration value="Blue Page Ready"/>
          <xsd:enumeration value="Blue Page Complete"/>
          <xsd:enumeration value="Blue Page Formatting Complete"/>
          <xsd:enumeration value="Blue Page Megafile 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  <xsd:element name="BP_x0020_Update" ma:index="29" nillable="true" ma:displayName="BP Update" ma:default="No" ma:format="Dropdown" ma:internalName="BP_x0020_Updat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Props1.xml><?xml version="1.0" encoding="utf-8"?>
<ds:datastoreItem xmlns:ds="http://schemas.openxmlformats.org/officeDocument/2006/customXml" ds:itemID="{3B2D2C75-BE18-4A59-AAC2-D0867FD3CD5A}">
  <ds:schemaRefs>
    <ds:schemaRef ds:uri="c177ebce-ba5d-4f17-87d0-6a1c56acc62b"/>
    <ds:schemaRef ds:uri="ea909525-6dd5-47d7-9eed-71e77e5cedc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1a38067-a042-4e0e-9037-517587b10700"/>
    <ds:schemaRef ds:uri="http://schemas.microsoft.com/office/2006/documentManagement/types"/>
    <ds:schemaRef ds:uri="http://purl.org/dc/terms/"/>
    <ds:schemaRef ds:uri="6cd78a55-9298-4f12-88a0-08be2e2ac8f0"/>
    <ds:schemaRef ds:uri="f9175001-c430-4d57-adde-c1c10539e919"/>
    <ds:schemaRef ds:uri="http://purl.org/dc/dcmitype/"/>
    <ds:schemaRef ds:uri="http://purl.org/dc/elements/1.1/"/>
    <ds:schemaRef ds:uri="9fda2e78-8e3f-49d4-9e97-25a6337a81ff"/>
    <ds:schemaRef ds:uri="f0af1d65-dfd0-4b99-b523-def3a954563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394D60F-60C3-4321-B3F6-08492ECAA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673205-6345-4DC2-B3C2-DE3BCDD3BC9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382AC4-472E-4428-AA00-57FD8DF7021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H1-01-03 Tab1of3</vt:lpstr>
      <vt:lpstr>H1-01-03 Tab2of3</vt:lpstr>
      <vt:lpstr>H1-01-03 Tab3of3</vt:lpstr>
      <vt:lpstr>'H1-01-03 Tab1of3'!Print_Area</vt:lpstr>
      <vt:lpstr>'H1-01-03 Tab2of3'!Print_Area</vt:lpstr>
      <vt:lpstr>'H1-01-03 Tab3of3'!Print_Area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Derivation of ST Rates</dc:title>
  <dc:creator>KIM Susan</dc:creator>
  <cp:lastModifiedBy>GAUVREAU Diane</cp:lastModifiedBy>
  <cp:lastPrinted>2017-06-05T21:12:22Z</cp:lastPrinted>
  <dcterms:created xsi:type="dcterms:W3CDTF">2017-03-09T15:13:10Z</dcterms:created>
  <dcterms:modified xsi:type="dcterms:W3CDTF">2017-06-05T21:12:33Z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A2_Approved">
    <vt:bool>false</vt:bool>
  </property>
  <property fmtid="{D5CDD505-2E9C-101B-9397-08002B2CF9AE}" pid="3" name="ISD_Category">
    <vt:lpwstr>Other</vt:lpwstr>
  </property>
  <property fmtid="{D5CDD505-2E9C-101B-9397-08002B2CF9AE}" pid="4" name="ContentTypeId">
    <vt:lpwstr>0x0101006C4D7F394B56A844BBAB815FF7A6EFB5</vt:lpwstr>
  </property>
  <property fmtid="{D5CDD505-2E9C-101B-9397-08002B2CF9AE}" pid="5" name="AM_Approved">
    <vt:bool>false</vt:bool>
  </property>
  <property fmtid="{D5CDD505-2E9C-101B-9397-08002B2CF9AE}" pid="6" name="Comments">
    <vt:lpwstr/>
  </property>
  <property fmtid="{D5CDD505-2E9C-101B-9397-08002B2CF9AE}" pid="7" name="Document Type">
    <vt:lpwstr>Prefiled evidence</vt:lpwstr>
  </property>
</Properties>
</file>