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25" windowHeight="14625"/>
  </bookViews>
  <sheets>
    <sheet name="Incl adj for rate base" sheetId="2" r:id="rId1"/>
  </sheets>
  <calcPr calcId="145621"/>
</workbook>
</file>

<file path=xl/calcChain.xml><?xml version="1.0" encoding="utf-8"?>
<calcChain xmlns="http://schemas.openxmlformats.org/spreadsheetml/2006/main">
  <c r="K5" i="2" l="1"/>
  <c r="K4" i="2"/>
  <c r="J5" i="2"/>
  <c r="J4" i="2"/>
  <c r="H5" i="2"/>
  <c r="H4" i="2"/>
  <c r="L5" i="2" l="1"/>
  <c r="M5" i="2" s="1"/>
  <c r="L4" i="2"/>
  <c r="M4" i="2" s="1"/>
  <c r="I5" i="2"/>
  <c r="I4" i="2"/>
  <c r="G5" i="2"/>
  <c r="G4" i="2"/>
  <c r="K6" i="2"/>
  <c r="F6" i="2"/>
  <c r="F5" i="2"/>
  <c r="F4" i="2"/>
  <c r="E6" i="2"/>
  <c r="D6" i="2" l="1"/>
  <c r="L6" i="2" l="1"/>
</calcChain>
</file>

<file path=xl/sharedStrings.xml><?xml version="1.0" encoding="utf-8"?>
<sst xmlns="http://schemas.openxmlformats.org/spreadsheetml/2006/main" count="22" uniqueCount="21">
  <si>
    <t>Rate Class</t>
  </si>
  <si>
    <t>Billing Frequency</t>
  </si>
  <si>
    <t>Quantity of Class Customers</t>
  </si>
  <si>
    <t>Residential</t>
  </si>
  <si>
    <t>Monthly</t>
  </si>
  <si>
    <t xml:space="preserve">Proposed Fixed Rate Rider </t>
  </si>
  <si>
    <t>Deemed Equity Proportion (40%)</t>
  </si>
  <si>
    <t>Small Commercial</t>
  </si>
  <si>
    <t>Deemed Debt Proportion (60%)</t>
  </si>
  <si>
    <t>(A)</t>
  </si>
  <si>
    <t>(B)</t>
  </si>
  <si>
    <t>(C)</t>
  </si>
  <si>
    <t>(D)</t>
  </si>
  <si>
    <t>(E) = (A) + (B) + (C) + (D)</t>
  </si>
  <si>
    <t>Adjusted Total to be Disposed after including cost of capital parameters and depreciation</t>
  </si>
  <si>
    <t>Total to be Disposed as at December 31, 2016</t>
  </si>
  <si>
    <t>Depreciation Expense from January 1, 2017 to October 31, 2017</t>
  </si>
  <si>
    <t>Forecasted total to be disposed as at October 31, 2017</t>
  </si>
  <si>
    <t>Return on Equity for the period November 1, 2017 to April 30, 2019</t>
  </si>
  <si>
    <t>Return on Debt for the period November 1, 2017 to April 30, 2019</t>
  </si>
  <si>
    <t>Depreciation Expense from November 1, 2017 to April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</si>
</sst>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/>
    <xf numFmtId="164" fontId="2" fillId="0" borderId="0" xfId="0" applyNumberFormat="1" applyFont="1" applyFill="1"/>
    <xf numFmtId="164" fontId="2" fillId="0" borderId="1" xfId="1" applyNumberFormat="1" applyFont="1" applyBorder="1"/>
    <xf numFmtId="164" fontId="2" fillId="0" borderId="0" xfId="0" applyNumberFormat="1" applyFont="1"/>
    <xf numFmtId="0" fontId="0" fillId="0" borderId="3" xfId="0" applyFont="1" applyFill="1" applyBorder="1" applyAlignment="1">
      <alignment horizontal="center" vertical="center" wrapText="1"/>
    </xf>
    <xf numFmtId="164" fontId="0" fillId="0" borderId="0" xfId="0" applyNumberFormat="1" applyFont="1" applyFill="1"/>
    <xf numFmtId="44" fontId="2" fillId="0" borderId="1" xfId="1" applyFont="1" applyBorder="1"/>
    <xf numFmtId="0" fontId="2" fillId="0" borderId="0" xfId="0" applyFont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 wrapText="1"/>
    </xf>
    <xf numFmtId="164" fontId="1" fillId="0" borderId="6" xfId="1" applyNumberFormat="1" applyFont="1" applyFill="1" applyBorder="1"/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/>
    <xf numFmtId="164" fontId="1" fillId="0" borderId="13" xfId="1" applyNumberFormat="1" applyFont="1" applyFill="1" applyBorder="1"/>
    <xf numFmtId="0" fontId="0" fillId="0" borderId="14" xfId="0" applyFont="1" applyFill="1" applyBorder="1"/>
    <xf numFmtId="0" fontId="0" fillId="0" borderId="15" xfId="0" applyFont="1" applyFill="1" applyBorder="1"/>
    <xf numFmtId="164" fontId="0" fillId="0" borderId="16" xfId="0" applyNumberFormat="1" applyFont="1" applyFill="1" applyBorder="1"/>
    <xf numFmtId="0" fontId="0" fillId="0" borderId="7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tabSelected="1" workbookViewId="0">
      <selection activeCell="K13" sqref="K13"/>
    </sheetView>
  </sheetViews>
  <sheetFormatPr defaultRowHeight="15" x14ac:dyDescent="0.25"/>
  <cols>
    <col min="1" max="1" width="16.85546875" customWidth="1"/>
    <col min="2" max="2" width="10.5703125" customWidth="1"/>
    <col min="3" max="3" width="12.5703125" customWidth="1"/>
    <col min="4" max="4" width="13" customWidth="1"/>
    <col min="5" max="5" width="16.140625" customWidth="1"/>
    <col min="6" max="6" width="14.28515625" customWidth="1"/>
    <col min="7" max="7" width="13.5703125" customWidth="1"/>
    <col min="8" max="8" width="23.28515625" customWidth="1"/>
    <col min="9" max="9" width="12.28515625" customWidth="1"/>
    <col min="10" max="10" width="22.140625" customWidth="1"/>
    <col min="11" max="11" width="21.85546875" customWidth="1"/>
    <col min="12" max="12" width="21.140625" customWidth="1"/>
    <col min="13" max="13" width="10.42578125" customWidth="1"/>
  </cols>
  <sheetData>
    <row r="1" spans="1:13" x14ac:dyDescent="0.25">
      <c r="A1" s="22" t="s">
        <v>0</v>
      </c>
      <c r="B1" s="24" t="s">
        <v>1</v>
      </c>
      <c r="C1" s="24" t="s">
        <v>2</v>
      </c>
      <c r="D1" s="26" t="s">
        <v>15</v>
      </c>
      <c r="E1" s="32" t="s">
        <v>16</v>
      </c>
      <c r="F1" s="30" t="s">
        <v>17</v>
      </c>
      <c r="G1" s="28" t="s">
        <v>6</v>
      </c>
      <c r="H1" s="28" t="s">
        <v>18</v>
      </c>
      <c r="I1" s="28" t="s">
        <v>8</v>
      </c>
      <c r="J1" s="28" t="s">
        <v>19</v>
      </c>
      <c r="K1" s="30" t="s">
        <v>20</v>
      </c>
      <c r="L1" s="28" t="s">
        <v>14</v>
      </c>
      <c r="M1" s="28" t="s">
        <v>5</v>
      </c>
    </row>
    <row r="2" spans="1:13" ht="59.25" customHeight="1" x14ac:dyDescent="0.25">
      <c r="A2" s="23"/>
      <c r="B2" s="25"/>
      <c r="C2" s="25"/>
      <c r="D2" s="27"/>
      <c r="E2" s="33"/>
      <c r="F2" s="31"/>
      <c r="G2" s="29"/>
      <c r="H2" s="29"/>
      <c r="I2" s="29"/>
      <c r="J2" s="29"/>
      <c r="K2" s="31"/>
      <c r="L2" s="29"/>
      <c r="M2" s="29"/>
    </row>
    <row r="3" spans="1:13" ht="30" x14ac:dyDescent="0.25">
      <c r="A3" s="15"/>
      <c r="B3" s="7"/>
      <c r="C3" s="7"/>
      <c r="D3" s="16"/>
      <c r="E3" s="13"/>
      <c r="F3" s="2" t="s">
        <v>9</v>
      </c>
      <c r="G3" s="1"/>
      <c r="H3" s="1" t="s">
        <v>10</v>
      </c>
      <c r="I3" s="1"/>
      <c r="J3" s="1" t="s">
        <v>11</v>
      </c>
      <c r="K3" s="2" t="s">
        <v>12</v>
      </c>
      <c r="L3" s="1" t="s">
        <v>13</v>
      </c>
      <c r="M3" s="1"/>
    </row>
    <row r="4" spans="1:13" x14ac:dyDescent="0.25">
      <c r="A4" s="17" t="s">
        <v>3</v>
      </c>
      <c r="B4" s="12" t="s">
        <v>4</v>
      </c>
      <c r="C4" s="11">
        <v>78857</v>
      </c>
      <c r="D4" s="18">
        <v>755903</v>
      </c>
      <c r="E4" s="14">
        <v>-77787</v>
      </c>
      <c r="F4" s="3">
        <f>D4+E4</f>
        <v>678116</v>
      </c>
      <c r="G4" s="5">
        <f>F4*0.4</f>
        <v>271246.40000000002</v>
      </c>
      <c r="H4" s="5">
        <f>-(G4*0.0801)/12*18</f>
        <v>-32590.254960000002</v>
      </c>
      <c r="I4" s="5">
        <f>F4*0.6</f>
        <v>406869.6</v>
      </c>
      <c r="J4" s="5">
        <f>-(I4*0.0641)/12*18</f>
        <v>-39120.512039999994</v>
      </c>
      <c r="K4" s="3">
        <f>-106677+-29514</f>
        <v>-136191</v>
      </c>
      <c r="L4" s="5">
        <f>F4+H4+J4+K4</f>
        <v>470214.23300000001</v>
      </c>
      <c r="M4" s="9">
        <f>(L4/C4)/18</f>
        <v>0.33127069181486035</v>
      </c>
    </row>
    <row r="5" spans="1:13" x14ac:dyDescent="0.25">
      <c r="A5" s="17" t="s">
        <v>7</v>
      </c>
      <c r="B5" s="12" t="s">
        <v>4</v>
      </c>
      <c r="C5" s="11">
        <v>7568</v>
      </c>
      <c r="D5" s="18">
        <v>378512</v>
      </c>
      <c r="E5" s="14">
        <v>-33607</v>
      </c>
      <c r="F5" s="3">
        <f>D5+E5</f>
        <v>344905</v>
      </c>
      <c r="G5" s="5">
        <f>F5*0.4</f>
        <v>137962</v>
      </c>
      <c r="H5" s="5">
        <f>-(G5*0.0801)/12*18</f>
        <v>-16576.134299999998</v>
      </c>
      <c r="I5" s="5">
        <f>F5*0.6</f>
        <v>206943</v>
      </c>
      <c r="J5" s="5">
        <f>-(I5*0.0641)/12*18</f>
        <v>-19897.569449999999</v>
      </c>
      <c r="K5" s="3">
        <f>-45455+-12289</f>
        <v>-57744</v>
      </c>
      <c r="L5" s="5">
        <f>F5+H5+J5+K5</f>
        <v>250687.29625000001</v>
      </c>
      <c r="M5" s="9">
        <f>(L5/C5)/18</f>
        <v>1.8402579299536059</v>
      </c>
    </row>
    <row r="6" spans="1:13" ht="15.75" thickBot="1" x14ac:dyDescent="0.3">
      <c r="A6" s="19"/>
      <c r="B6" s="20"/>
      <c r="C6" s="20"/>
      <c r="D6" s="21">
        <f>SUM(D4:D5)</f>
        <v>1134415</v>
      </c>
      <c r="E6" s="8">
        <f>SUM(E4:E5)</f>
        <v>-111394</v>
      </c>
      <c r="F6" s="4">
        <f>SUM(F4:F5)</f>
        <v>1023021</v>
      </c>
      <c r="G6" s="10"/>
      <c r="H6" s="10"/>
      <c r="I6" s="10"/>
      <c r="J6" s="10"/>
      <c r="K6" s="6">
        <f>SUM(K4:K5)</f>
        <v>-193935</v>
      </c>
      <c r="L6" s="6">
        <f>SUM(L4:L5)</f>
        <v>720901.52925000002</v>
      </c>
      <c r="M6" s="10"/>
    </row>
  </sheetData>
  <mergeCells count="13">
    <mergeCell ref="A1:A2"/>
    <mergeCell ref="B1:B2"/>
    <mergeCell ref="C1:C2"/>
    <mergeCell ref="D1:D2"/>
    <mergeCell ref="M1:M2"/>
    <mergeCell ref="G1:G2"/>
    <mergeCell ref="H1:H2"/>
    <mergeCell ref="L1:L2"/>
    <mergeCell ref="I1:I2"/>
    <mergeCell ref="J1:J2"/>
    <mergeCell ref="K1:K2"/>
    <mergeCell ref="E1:E2"/>
    <mergeCell ref="F1:F2"/>
  </mergeCells>
  <pageMargins left="0.7" right="0.7" top="0.75" bottom="0.75" header="0.3" footer="0.3"/>
  <pageSetup paperSize="5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Incl adj for rate 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Gleason</dc:creator>
  <cp:lastModifiedBy>Paul Gleason</cp:lastModifiedBy>
  <cp:lastPrinted>2017-08-03T16:33:30Z</cp:lastPrinted>
  <dcterms:created xsi:type="dcterms:W3CDTF">2017-01-27T19:30:13Z</dcterms:created>
  <dcterms:modified xsi:type="dcterms:W3CDTF">2017-08-03T16:43:10Z</dcterms:modified>
</cp:coreProperties>
</file>