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2600"/>
  </bookViews>
  <sheets>
    <sheet name="Sheet1" sheetId="1" r:id="rId1"/>
    <sheet name="Sheet2" sheetId="2" r:id="rId2"/>
    <sheet name="Sheet3" sheetId="3" r:id="rId3"/>
  </sheets>
  <externalReferences>
    <externalReference r:id="rId4"/>
  </externalReferences>
  <definedNames>
    <definedName name="EBNUMBER" localSheetId="0">'[1]LDC Info'!$E$16</definedName>
  </definedNames>
  <calcPr calcId="145621"/>
</workbook>
</file>

<file path=xl/calcChain.xml><?xml version="1.0" encoding="utf-8"?>
<calcChain xmlns="http://schemas.openxmlformats.org/spreadsheetml/2006/main">
  <c r="E116" i="1" l="1"/>
  <c r="D116" i="1"/>
  <c r="C116" i="1"/>
  <c r="G116" i="1" s="1"/>
  <c r="E114" i="1"/>
  <c r="E120" i="1" s="1"/>
  <c r="E123" i="1" s="1"/>
  <c r="D114" i="1"/>
  <c r="D120" i="1" s="1"/>
  <c r="D123" i="1" s="1"/>
  <c r="C114" i="1"/>
  <c r="C120" i="1" s="1"/>
  <c r="C123" i="1" s="1"/>
  <c r="B114" i="1"/>
  <c r="G114" i="1" s="1"/>
  <c r="F87" i="1"/>
  <c r="B120" i="1" s="1"/>
  <c r="D87" i="1"/>
  <c r="C87" i="1"/>
  <c r="E87" i="1" s="1"/>
  <c r="H69" i="1"/>
  <c r="D57" i="1" s="1"/>
  <c r="D69" i="1"/>
  <c r="C69" i="1"/>
  <c r="A68" i="1"/>
  <c r="A67" i="1"/>
  <c r="A66" i="1"/>
  <c r="H65" i="1"/>
  <c r="D65" i="1"/>
  <c r="E66" i="1" s="1"/>
  <c r="A65" i="1"/>
  <c r="H64" i="1"/>
  <c r="A64" i="1"/>
  <c r="B63" i="1"/>
  <c r="H63" i="1" s="1"/>
  <c r="A63" i="1"/>
  <c r="C56" i="1"/>
  <c r="C61" i="1" s="1"/>
  <c r="E45" i="1"/>
  <c r="D45" i="1"/>
  <c r="C45" i="1"/>
  <c r="B45" i="1"/>
  <c r="F44" i="1"/>
  <c r="F43" i="1"/>
  <c r="F42" i="1"/>
  <c r="F41" i="1"/>
  <c r="F45" i="1" s="1"/>
  <c r="B39" i="1"/>
  <c r="J38" i="1"/>
  <c r="F38" i="1"/>
  <c r="E38" i="1"/>
  <c r="J37" i="1"/>
  <c r="E37" i="1"/>
  <c r="D37" i="1"/>
  <c r="C37" i="1"/>
  <c r="F37" i="1" s="1"/>
  <c r="J36" i="1"/>
  <c r="E36" i="1"/>
  <c r="D36" i="1"/>
  <c r="C36" i="1"/>
  <c r="B36" i="1"/>
  <c r="F36" i="1" s="1"/>
  <c r="K35" i="1"/>
  <c r="J35" i="1"/>
  <c r="E35" i="1"/>
  <c r="E39" i="1" s="1"/>
  <c r="D35" i="1"/>
  <c r="D39" i="1" s="1"/>
  <c r="C35" i="1"/>
  <c r="C39" i="1" s="1"/>
  <c r="B35" i="1"/>
  <c r="F35" i="1" s="1"/>
  <c r="N34" i="1"/>
  <c r="M34" i="1"/>
  <c r="L34" i="1"/>
  <c r="K34" i="1"/>
  <c r="H1" i="1"/>
  <c r="H57" i="1" l="1"/>
  <c r="D61" i="1"/>
  <c r="B123" i="1"/>
  <c r="H66" i="1"/>
  <c r="E58" i="1"/>
  <c r="E69" i="1"/>
  <c r="F67" i="1"/>
  <c r="F39" i="1"/>
  <c r="H56" i="1"/>
  <c r="B55" i="1"/>
  <c r="B69" i="1"/>
  <c r="F118" i="1"/>
  <c r="E61" i="1" l="1"/>
  <c r="H58" i="1"/>
  <c r="F69" i="1"/>
  <c r="H67" i="1"/>
  <c r="F59" i="1"/>
  <c r="G68" i="1"/>
  <c r="H55" i="1"/>
  <c r="B61" i="1"/>
  <c r="H118" i="1"/>
  <c r="F120" i="1"/>
  <c r="F123" i="1" l="1"/>
  <c r="H123" i="1" s="1"/>
  <c r="H120" i="1"/>
  <c r="G69" i="1"/>
  <c r="H68" i="1"/>
  <c r="G60" i="1"/>
  <c r="H59" i="1"/>
  <c r="F61" i="1"/>
  <c r="G61" i="1" l="1"/>
  <c r="H61" i="1" s="1"/>
  <c r="H60" i="1"/>
</calcChain>
</file>

<file path=xl/sharedStrings.xml><?xml version="1.0" encoding="utf-8"?>
<sst xmlns="http://schemas.openxmlformats.org/spreadsheetml/2006/main" count="94" uniqueCount="81">
  <si>
    <t>File Number:</t>
  </si>
  <si>
    <t>Exhibit:</t>
  </si>
  <si>
    <t>Tab:</t>
  </si>
  <si>
    <t>Schedule:</t>
  </si>
  <si>
    <t>Page:</t>
  </si>
  <si>
    <t>Date:</t>
  </si>
  <si>
    <t>Appendix 2-I</t>
  </si>
  <si>
    <t>Load Forecast CDM Adjustment Work Form (2015)</t>
  </si>
  <si>
    <r>
      <t>The 2014 bridge year is the last year of the current four year (2011-2014) CDM program, and 2015 is the first year of a new six year (2015-2020) CDM program, per the Ministirial directives of March 31</t>
    </r>
    <r>
      <rPr>
        <sz val="10"/>
        <rFont val="Arial"/>
        <family val="2"/>
      </rPr>
      <t xml:space="preserve">, 2014.  Thus, with 2015, there is a need to recognize the final year of the current 2011-2014 CDM program, as well as to estimate reasonable impacts each year for the new 2015-2020 CDM program.  These are combined to estimate the adjustment for CDM program impacts on the 2015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</si>
  <si>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</si>
  <si>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</si>
  <si>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</si>
  <si>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2011-2014 CDM Program - 2014, last year of the current CDM plan</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</si>
  <si>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</si>
  <si>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</si>
  <si>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</si>
  <si>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</si>
  <si>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 xml:space="preserve">	Based on these inputs, the residual kWh to achieve the 4 year CDM target icalculated for 2014 CDM under the assumption that the distributor will at least  achieve the 2011-2014 CDM target that is currently a condition of the utility's Distribution Licence.   If the distributor has met its cumulative kWh savings target by the end of 2013, the incremental savings for 2014 are assumed to be zero.  Any further savings for 2014 CDM savings and any further compensation for meeting or exceeding the four-year (2011-2014) targets will be dealt with through the disposition of the 2011-2014 LRAMVA balance, which will occur in the next cost of service application filed after the final 2014 CDM Reports issued by the OPA in the fall of 2015._x000D_
</t>
  </si>
  <si>
    <t>4 Year (2011-2014) kWh Target:</t>
  </si>
  <si>
    <t>Total</t>
  </si>
  <si>
    <t>2011 CDM Programs</t>
  </si>
  <si>
    <t>2012 CDM Programs</t>
  </si>
  <si>
    <t>2013 CDM Programs</t>
  </si>
  <si>
    <t>2014 CDM Programs</t>
  </si>
  <si>
    <t>Total in Year</t>
  </si>
  <si>
    <t>kWh</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</si>
  <si>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</si>
  <si>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</si>
  <si>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</si>
  <si>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</si>
  <si>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</si>
  <si>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</si>
  <si>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</si>
  <si>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</si>
  <si>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</si>
  <si>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</si>
  <si>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</si>
  <si>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</si>
  <si>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</si>
  <si>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Net-to-Gross Conversion</t>
  </si>
  <si>
    <t>Is CDM adjustment being done on a "net" or "gross" basis?</t>
  </si>
  <si>
    <t>net</t>
  </si>
  <si>
    <t>"Gross"</t>
  </si>
  <si>
    <t>"Net"</t>
  </si>
  <si>
    <t>Difference</t>
  </si>
  <si>
    <t>"Net-to-Gross" Conversion Factor</t>
  </si>
  <si>
    <t>Persistence of Historical CDM programs to 2014</t>
  </si>
  <si>
    <t>('g')</t>
  </si>
  <si>
    <t>2006-2010 CDM programs</t>
  </si>
  <si>
    <t>2011 CDM program</t>
  </si>
  <si>
    <t>2012 CDM program</t>
  </si>
  <si>
    <t>2013 CDM program</t>
  </si>
  <si>
    <t>2006 to 2013 OPA CDM programs:  Persistence to 2015</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</si>
  <si>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</si>
  <si>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</si>
  <si>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</si>
  <si>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</si>
  <si>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Distributor can select "0", "0.5", or "1" from drop-down list</t>
  </si>
  <si>
    <t xml:space="preserve">Default Value selection rationale.  </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</si>
  <si>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</si>
  <si>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</si>
  <si>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Default is 0, but one option is for 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</si>
  <si>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</si>
  <si>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</si>
  <si>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</si>
  <si>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</si>
  <si>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</si>
  <si>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</si>
  <si>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2015 Load Forecast is the amount manually subtracted from the load forecast derived from the base forecast from historical data, and is intended to reflect the further CDM savings that the distributor needs to achieve assuming that they meet 100% of the 2011-2014 CDM target that is a condition of their target.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</si>
  <si>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</si>
  <si>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</si>
  <si>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</si>
  <si>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Total for 2015</t>
  </si>
  <si>
    <t>Amount used for CDM threshold for LRAMVA (2014)</t>
  </si>
  <si>
    <t>2011 CDM adjustment (per Board Decision in 2011 Cost of Service Application) (enter as negative)</t>
  </si>
  <si>
    <t>Amount used for CDM threshold for LRAMVA (2015)</t>
  </si>
  <si>
    <t>Manual Adjustment for 2015 Load Forecast (billed basis)</t>
  </si>
  <si>
    <t>Proposed Loss Factor (TLF)</t>
  </si>
  <si>
    <t xml:space="preserve"> Format: X.XX%</t>
  </si>
  <si>
    <t>Manual Adjustment for 2015 Load Forecast (system purchased basis)</t>
  </si>
  <si>
    <t>Manual adjustment uses "gross" versus "net" (i.e. numbers multiplied by (1 + g).  The Weight factor is also used calculate the impact of each year's program on the CDM adjustment to the 2014 load forecast.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</si>
</sst>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0_ ;\-#,##0\ "/>
  </numFmts>
  <fonts count="1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s>
  <borders count="51">
    <border>
      <left/>
      <right/>
      <top/>
      <bottom/>
      <diagonal/>
    </border>
    <border>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double">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0"/>
      </top>
      <bottom/>
      <diagonal/>
    </border>
    <border>
      <left/>
      <right style="double">
        <color indexed="64"/>
      </right>
      <top style="thin">
        <color theme="0"/>
      </top>
      <bottom/>
      <diagonal/>
    </border>
    <border>
      <left/>
      <right style="double">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193">
    <xf numFmtId="0" fontId="0" fillId="0" borderId="0" xfId="0"/>
    <xf numFmtId="0" fontId="4" fillId="0" borderId="0" xfId="2"/>
    <xf numFmtId="0" fontId="5" fillId="0" borderId="0" xfId="2" applyFont="1" applyAlignment="1">
      <alignment horizontal="left"/>
    </xf>
    <xf numFmtId="0" fontId="6" fillId="0" borderId="0" xfId="2" applyFont="1" applyAlignment="1">
      <alignment horizontal="right" vertical="top"/>
    </xf>
    <xf numFmtId="0" fontId="1" fillId="0" borderId="0" xfId="3"/>
    <xf numFmtId="0" fontId="6" fillId="2" borderId="1" xfId="2" applyFont="1" applyFill="1" applyBorder="1" applyAlignment="1">
      <alignment horizontal="right" vertical="top"/>
    </xf>
    <xf numFmtId="0" fontId="6" fillId="0" borderId="1" xfId="2" applyFont="1" applyFill="1" applyBorder="1" applyAlignment="1">
      <alignment horizontal="right" vertical="top"/>
    </xf>
    <xf numFmtId="0" fontId="6" fillId="2" borderId="0" xfId="2" applyFont="1" applyFill="1" applyAlignment="1">
      <alignment horizontal="right" vertical="top"/>
    </xf>
    <xf numFmtId="0" fontId="6" fillId="0" borderId="0" xfId="2" applyFont="1" applyFill="1" applyAlignment="1">
      <alignment horizontal="right" vertical="top"/>
    </xf>
    <xf numFmtId="15" fontId="6" fillId="2" borderId="0" xfId="2" applyNumberFormat="1" applyFont="1" applyFill="1" applyAlignment="1">
      <alignment horizontal="right" vertical="top"/>
    </xf>
    <xf numFmtId="0" fontId="4" fillId="0" borderId="0" xfId="2" applyAlignment="1">
      <alignment horizontal="left"/>
    </xf>
    <xf numFmtId="0" fontId="1" fillId="0" borderId="0" xfId="3" applyFont="1"/>
    <xf numFmtId="49" fontId="9" fillId="0" borderId="0" xfId="4" applyNumberFormat="1" applyFont="1" applyBorder="1" applyAlignment="1">
      <alignment vertical="top" wrapText="1"/>
    </xf>
    <xf numFmtId="49" fontId="1" fillId="0" borderId="0" xfId="3" applyNumberFormat="1" applyFont="1" applyAlignment="1">
      <alignment vertical="top" wrapText="1"/>
    </xf>
    <xf numFmtId="49" fontId="10" fillId="0" borderId="0" xfId="4" applyNumberFormat="1" applyFont="1" applyBorder="1" applyAlignment="1">
      <alignment vertical="top" wrapText="1"/>
    </xf>
    <xf numFmtId="0" fontId="3" fillId="3" borderId="5" xfId="3" applyFont="1" applyFill="1" applyBorder="1" applyAlignment="1">
      <alignment horizontal="right"/>
    </xf>
    <xf numFmtId="0" fontId="3" fillId="3" borderId="0" xfId="3" applyFont="1" applyFill="1" applyBorder="1" applyAlignment="1">
      <alignment horizontal="right"/>
    </xf>
    <xf numFmtId="0" fontId="3" fillId="3" borderId="6" xfId="3" applyFont="1" applyFill="1" applyBorder="1" applyAlignment="1">
      <alignment horizontal="right"/>
    </xf>
    <xf numFmtId="0" fontId="1" fillId="0" borderId="5" xfId="3" applyFont="1" applyBorder="1"/>
    <xf numFmtId="10" fontId="9" fillId="0" borderId="0" xfId="5" applyNumberFormat="1" applyFont="1" applyBorder="1"/>
    <xf numFmtId="10" fontId="9" fillId="0" borderId="6" xfId="5" applyNumberFormat="1" applyFont="1" applyBorder="1"/>
    <xf numFmtId="9" fontId="0" fillId="4" borderId="0" xfId="5" applyFont="1" applyFill="1"/>
    <xf numFmtId="9" fontId="1" fillId="4" borderId="0" xfId="3" applyNumberFormat="1" applyFill="1"/>
    <xf numFmtId="9" fontId="1" fillId="0" borderId="0" xfId="3" applyNumberFormat="1"/>
    <xf numFmtId="0" fontId="1" fillId="0" borderId="0" xfId="3" applyFont="1" applyBorder="1"/>
    <xf numFmtId="0" fontId="1" fillId="0" borderId="7" xfId="3" applyFont="1" applyBorder="1"/>
    <xf numFmtId="0" fontId="1" fillId="0" borderId="8" xfId="3" applyFont="1" applyBorder="1"/>
    <xf numFmtId="10" fontId="9" fillId="0" borderId="9" xfId="5" applyNumberFormat="1" applyFont="1" applyBorder="1"/>
    <xf numFmtId="0" fontId="3" fillId="0" borderId="5" xfId="3" applyFont="1" applyBorder="1"/>
    <xf numFmtId="10" fontId="3" fillId="0" borderId="0" xfId="3" applyNumberFormat="1" applyFont="1" applyBorder="1"/>
    <xf numFmtId="10" fontId="3" fillId="0" borderId="10" xfId="3" applyNumberFormat="1" applyFont="1" applyBorder="1"/>
    <xf numFmtId="10" fontId="3" fillId="0" borderId="6" xfId="3" applyNumberFormat="1" applyFont="1" applyBorder="1"/>
    <xf numFmtId="164" fontId="9" fillId="2" borderId="0" xfId="4" applyNumberFormat="1" applyFont="1" applyFill="1" applyBorder="1"/>
    <xf numFmtId="164" fontId="9" fillId="2" borderId="10" xfId="4" applyNumberFormat="1" applyFont="1" applyFill="1" applyBorder="1"/>
    <xf numFmtId="164" fontId="9" fillId="0" borderId="6" xfId="4" applyNumberFormat="1" applyFont="1" applyBorder="1"/>
    <xf numFmtId="164" fontId="9" fillId="0" borderId="0" xfId="4" applyNumberFormat="1" applyFont="1" applyBorder="1"/>
    <xf numFmtId="164" fontId="9" fillId="2" borderId="14" xfId="4" applyNumberFormat="1" applyFont="1" applyFill="1" applyBorder="1"/>
    <xf numFmtId="164" fontId="9" fillId="2" borderId="15" xfId="4" applyNumberFormat="1" applyFont="1" applyFill="1" applyBorder="1"/>
    <xf numFmtId="164" fontId="9" fillId="0" borderId="8" xfId="4" applyNumberFormat="1" applyFont="1" applyBorder="1"/>
    <xf numFmtId="164" fontId="9" fillId="0" borderId="16" xfId="4" applyNumberFormat="1" applyFont="1" applyBorder="1"/>
    <xf numFmtId="164" fontId="9" fillId="0" borderId="9" xfId="4" applyNumberFormat="1" applyFont="1" applyBorder="1"/>
    <xf numFmtId="0" fontId="3" fillId="0" borderId="17" xfId="3" applyFont="1" applyBorder="1"/>
    <xf numFmtId="164" fontId="3" fillId="0" borderId="18" xfId="4" applyNumberFormat="1" applyFont="1" applyBorder="1"/>
    <xf numFmtId="164" fontId="3" fillId="0" borderId="19" xfId="4" applyNumberFormat="1" applyFont="1" applyBorder="1"/>
    <xf numFmtId="164" fontId="3" fillId="0" borderId="20" xfId="4" applyNumberFormat="1" applyFont="1" applyBorder="1"/>
    <xf numFmtId="0" fontId="3" fillId="0" borderId="0" xfId="3" applyFont="1" applyBorder="1"/>
    <xf numFmtId="164" fontId="3" fillId="0" borderId="0" xfId="4" applyNumberFormat="1" applyFont="1" applyBorder="1"/>
    <xf numFmtId="0" fontId="3" fillId="5" borderId="5" xfId="3" applyFont="1" applyFill="1" applyBorder="1" applyAlignment="1">
      <alignment horizontal="right"/>
    </xf>
    <xf numFmtId="0" fontId="3" fillId="5" borderId="0" xfId="3" applyFont="1" applyFill="1" applyBorder="1" applyAlignment="1">
      <alignment horizontal="right"/>
    </xf>
    <xf numFmtId="0" fontId="3" fillId="5" borderId="6" xfId="3" applyFont="1" applyFill="1" applyBorder="1" applyAlignment="1">
      <alignment horizontal="right"/>
    </xf>
    <xf numFmtId="10" fontId="9" fillId="6" borderId="0" xfId="5" applyNumberFormat="1" applyFont="1" applyFill="1" applyBorder="1"/>
    <xf numFmtId="10" fontId="9" fillId="6" borderId="10" xfId="5" applyNumberFormat="1" applyFont="1" applyFill="1" applyBorder="1"/>
    <xf numFmtId="10" fontId="9" fillId="0" borderId="16" xfId="5" applyNumberFormat="1" applyFont="1" applyBorder="1"/>
    <xf numFmtId="0" fontId="3" fillId="0" borderId="21" xfId="3" applyFont="1" applyBorder="1"/>
    <xf numFmtId="10" fontId="3" fillId="0" borderId="22" xfId="3" applyNumberFormat="1" applyFont="1" applyBorder="1"/>
    <xf numFmtId="10" fontId="3" fillId="0" borderId="23" xfId="3" applyNumberFormat="1" applyFont="1" applyBorder="1"/>
    <xf numFmtId="10" fontId="3" fillId="0" borderId="24" xfId="3" applyNumberFormat="1" applyFont="1" applyBorder="1"/>
    <xf numFmtId="164" fontId="9" fillId="6" borderId="0" xfId="4" applyNumberFormat="1" applyFont="1" applyFill="1" applyBorder="1"/>
    <xf numFmtId="164" fontId="9" fillId="6" borderId="10" xfId="4" applyNumberFormat="1" applyFont="1" applyFill="1" applyBorder="1"/>
    <xf numFmtId="164" fontId="9" fillId="6" borderId="14" xfId="4" applyNumberFormat="1" applyFont="1" applyFill="1" applyBorder="1"/>
    <xf numFmtId="164" fontId="9" fillId="6" borderId="15" xfId="4" applyNumberFormat="1" applyFont="1" applyFill="1" applyBorder="1"/>
    <xf numFmtId="164" fontId="9" fillId="0" borderId="0" xfId="4" applyNumberFormat="1" applyFont="1" applyFill="1" applyBorder="1"/>
    <xf numFmtId="164" fontId="9" fillId="2" borderId="16" xfId="4" applyNumberFormat="1" applyFont="1" applyFill="1" applyBorder="1"/>
    <xf numFmtId="0" fontId="1" fillId="0" borderId="0" xfId="3" applyFont="1" applyBorder="1" applyAlignment="1">
      <alignment vertical="top" wrapText="1"/>
    </xf>
    <xf numFmtId="0" fontId="1" fillId="0" borderId="0" xfId="3" applyFont="1" applyAlignment="1">
      <alignment vertical="top" wrapText="1"/>
    </xf>
    <xf numFmtId="0" fontId="3" fillId="3" borderId="5" xfId="3" applyFont="1" applyFill="1" applyBorder="1" applyAlignment="1">
      <alignment horizontal="center"/>
    </xf>
    <xf numFmtId="0" fontId="3" fillId="3" borderId="0" xfId="3" applyFont="1" applyFill="1" applyBorder="1" applyAlignment="1">
      <alignment horizontal="center"/>
    </xf>
    <xf numFmtId="0" fontId="3" fillId="3" borderId="6" xfId="3" applyFont="1" applyFill="1" applyBorder="1" applyAlignment="1">
      <alignment horizontal="center"/>
    </xf>
    <xf numFmtId="0" fontId="3" fillId="7" borderId="6" xfId="3" applyFont="1" applyFill="1" applyBorder="1" applyAlignment="1">
      <alignment horizontal="center"/>
    </xf>
    <xf numFmtId="0" fontId="3" fillId="3" borderId="25" xfId="3" applyFont="1" applyFill="1" applyBorder="1" applyAlignment="1">
      <alignment horizontal="center"/>
    </xf>
    <xf numFmtId="0" fontId="3" fillId="3" borderId="26" xfId="3" applyFont="1" applyFill="1" applyBorder="1" applyAlignment="1">
      <alignment horizontal="center"/>
    </xf>
    <xf numFmtId="0" fontId="3" fillId="3" borderId="27" xfId="3" applyFont="1" applyFill="1" applyBorder="1" applyAlignment="1">
      <alignment horizontal="center"/>
    </xf>
    <xf numFmtId="0" fontId="1" fillId="3" borderId="5" xfId="3" applyFont="1" applyFill="1" applyBorder="1" applyAlignment="1">
      <alignment vertical="top"/>
    </xf>
    <xf numFmtId="0" fontId="1" fillId="3" borderId="0" xfId="3" applyFont="1" applyFill="1" applyBorder="1" applyAlignment="1">
      <alignment vertical="top"/>
    </xf>
    <xf numFmtId="0" fontId="3" fillId="3" borderId="6" xfId="3" applyFont="1" applyFill="1" applyBorder="1" applyAlignment="1">
      <alignment horizontal="center" wrapText="1"/>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wrapText="1"/>
    </xf>
    <xf numFmtId="0" fontId="1" fillId="0" borderId="5" xfId="3" applyFont="1" applyFill="1" applyBorder="1" applyAlignment="1">
      <alignment vertical="top"/>
    </xf>
    <xf numFmtId="0" fontId="1" fillId="0" borderId="0" xfId="3" applyFont="1" applyFill="1" applyBorder="1" applyAlignment="1">
      <alignment vertical="top"/>
    </xf>
    <xf numFmtId="0" fontId="3" fillId="2" borderId="0" xfId="3" applyFont="1" applyFill="1" applyBorder="1" applyAlignment="1">
      <alignment vertical="top"/>
    </xf>
    <xf numFmtId="0" fontId="3" fillId="0" borderId="0" xfId="3" applyFont="1" applyFill="1" applyBorder="1" applyAlignment="1">
      <alignment vertical="top"/>
    </xf>
    <xf numFmtId="0" fontId="3" fillId="0" borderId="6" xfId="3" applyFont="1" applyFill="1" applyBorder="1" applyAlignment="1">
      <alignment horizontal="center" vertical="top" wrapText="1"/>
    </xf>
    <xf numFmtId="0" fontId="3" fillId="2" borderId="28" xfId="3" applyFont="1" applyFill="1" applyBorder="1" applyAlignment="1">
      <alignment vertical="top"/>
    </xf>
    <xf numFmtId="0" fontId="1" fillId="0" borderId="7" xfId="3" applyFont="1" applyFill="1" applyBorder="1" applyAlignment="1">
      <alignment vertical="top"/>
    </xf>
    <xf numFmtId="0" fontId="1" fillId="0" borderId="8" xfId="3" applyFont="1" applyFill="1" applyBorder="1" applyAlignment="1">
      <alignment vertical="top"/>
    </xf>
    <xf numFmtId="0" fontId="3" fillId="2" borderId="8" xfId="3" applyFont="1" applyFill="1" applyBorder="1" applyAlignment="1">
      <alignment vertical="top"/>
    </xf>
    <xf numFmtId="0" fontId="1" fillId="0" borderId="18" xfId="3" applyFont="1" applyFill="1" applyBorder="1"/>
    <xf numFmtId="0" fontId="1" fillId="0" borderId="18" xfId="3" applyFont="1" applyBorder="1"/>
    <xf numFmtId="10" fontId="10" fillId="0" borderId="20" xfId="5" applyNumberFormat="1" applyFont="1" applyBorder="1"/>
    <xf numFmtId="0" fontId="3" fillId="0" borderId="0" xfId="3" applyFont="1" applyBorder="1" applyAlignment="1">
      <alignment vertical="top" wrapText="1"/>
    </xf>
    <xf numFmtId="0" fontId="1" fillId="0" borderId="0" xfId="3" applyFont="1" applyFill="1" applyBorder="1"/>
    <xf numFmtId="10" fontId="10" fillId="0" borderId="0" xfId="5" applyNumberFormat="1" applyFont="1" applyBorder="1"/>
    <xf numFmtId="0" fontId="1" fillId="0" borderId="0" xfId="3" applyFont="1" applyBorder="1" applyAlignment="1">
      <alignment horizontal="left" vertical="top" wrapText="1"/>
    </xf>
    <xf numFmtId="0" fontId="3" fillId="0" borderId="0" xfId="3" applyFont="1" applyFill="1" applyBorder="1" applyAlignment="1">
      <alignment vertical="top" wrapText="1"/>
    </xf>
    <xf numFmtId="0" fontId="1" fillId="0" borderId="0" xfId="3" applyBorder="1"/>
    <xf numFmtId="0" fontId="3" fillId="0" borderId="2" xfId="3" applyFont="1" applyBorder="1" applyAlignment="1">
      <alignment vertical="top" wrapText="1"/>
    </xf>
    <xf numFmtId="0" fontId="3" fillId="0" borderId="3" xfId="3" applyFont="1" applyFill="1" applyBorder="1" applyAlignment="1">
      <alignment horizontal="center" vertical="center" wrapText="1"/>
    </xf>
    <xf numFmtId="0" fontId="12" fillId="0" borderId="3" xfId="1" applyNumberFormat="1" applyFont="1" applyBorder="1" applyAlignment="1">
      <alignment horizontal="center" vertical="center"/>
    </xf>
    <xf numFmtId="0" fontId="1" fillId="0" borderId="4" xfId="3" applyBorder="1"/>
    <xf numFmtId="0" fontId="3" fillId="0" borderId="5" xfId="3" applyFont="1" applyBorder="1" applyAlignment="1">
      <alignment horizontal="left" vertical="center" wrapText="1"/>
    </xf>
    <xf numFmtId="0" fontId="3" fillId="7" borderId="29" xfId="3" applyFont="1" applyFill="1" applyBorder="1" applyAlignment="1">
      <alignment horizontal="center" vertical="center" wrapText="1"/>
    </xf>
    <xf numFmtId="10" fontId="10" fillId="0" borderId="6" xfId="5" applyNumberFormat="1" applyFont="1" applyBorder="1" applyAlignment="1">
      <alignment horizontal="center" vertical="center" wrapText="1"/>
    </xf>
    <xf numFmtId="0" fontId="13" fillId="0" borderId="17" xfId="3" applyFont="1" applyBorder="1" applyAlignment="1">
      <alignment horizontal="left" vertical="top" wrapText="1"/>
    </xf>
    <xf numFmtId="0" fontId="14" fillId="0" borderId="18" xfId="3" applyFont="1" applyBorder="1" applyAlignment="1">
      <alignment vertical="top" wrapText="1"/>
    </xf>
    <xf numFmtId="0" fontId="14" fillId="8" borderId="18" xfId="3" applyFont="1" applyFill="1" applyBorder="1" applyAlignment="1">
      <alignment vertical="top" wrapText="1"/>
    </xf>
    <xf numFmtId="0" fontId="13" fillId="0" borderId="0" xfId="3" applyFont="1" applyBorder="1" applyAlignment="1">
      <alignment horizontal="left" vertical="top" wrapText="1"/>
    </xf>
    <xf numFmtId="0" fontId="14" fillId="0" borderId="0" xfId="3" applyFont="1" applyBorder="1" applyAlignment="1">
      <alignment vertical="top" wrapText="1"/>
    </xf>
    <xf numFmtId="0" fontId="11" fillId="0" borderId="0" xfId="3" applyFont="1" applyBorder="1" applyAlignment="1">
      <alignment horizontal="center" vertical="top" wrapText="1"/>
    </xf>
    <xf numFmtId="0" fontId="1" fillId="0" borderId="30" xfId="3" applyFont="1" applyBorder="1"/>
    <xf numFmtId="0" fontId="3" fillId="3" borderId="3" xfId="3" applyFont="1" applyFill="1" applyBorder="1" applyAlignment="1">
      <alignment horizontal="center"/>
    </xf>
    <xf numFmtId="0" fontId="3" fillId="3" borderId="3" xfId="3" applyFont="1" applyFill="1" applyBorder="1" applyAlignment="1">
      <alignment horizontal="center" vertical="center"/>
    </xf>
    <xf numFmtId="0" fontId="3" fillId="3" borderId="4" xfId="3" applyFont="1" applyFill="1" applyBorder="1" applyAlignment="1">
      <alignment horizontal="center" vertical="center"/>
    </xf>
    <xf numFmtId="0" fontId="1" fillId="0" borderId="31" xfId="3" applyFont="1" applyBorder="1"/>
    <xf numFmtId="0" fontId="1" fillId="0" borderId="32" xfId="3" applyFont="1" applyBorder="1" applyAlignment="1">
      <alignment wrapText="1"/>
    </xf>
    <xf numFmtId="164" fontId="1" fillId="0" borderId="0" xfId="3" applyNumberFormat="1" applyFont="1" applyBorder="1" applyAlignment="1">
      <alignment horizontal="center" vertical="center"/>
    </xf>
    <xf numFmtId="164" fontId="1" fillId="0" borderId="33" xfId="3" applyNumberFormat="1" applyFont="1" applyBorder="1" applyAlignment="1">
      <alignment horizontal="center" vertical="center"/>
    </xf>
    <xf numFmtId="164" fontId="1" fillId="0" borderId="34" xfId="3" applyNumberFormat="1" applyFont="1" applyBorder="1" applyAlignment="1">
      <alignment horizontal="center" vertical="center"/>
    </xf>
    <xf numFmtId="164" fontId="1" fillId="0" borderId="6" xfId="3" applyNumberFormat="1" applyFont="1" applyBorder="1" applyAlignment="1">
      <alignment horizontal="center" vertical="center"/>
    </xf>
    <xf numFmtId="164" fontId="1" fillId="0" borderId="35" xfId="3" applyNumberFormat="1" applyFont="1" applyBorder="1" applyAlignment="1">
      <alignment horizontal="center" vertical="center"/>
    </xf>
    <xf numFmtId="164" fontId="1" fillId="0" borderId="36" xfId="3" applyNumberFormat="1" applyFont="1" applyBorder="1" applyAlignment="1">
      <alignment horizontal="center" vertical="center"/>
    </xf>
    <xf numFmtId="0" fontId="1" fillId="8" borderId="31" xfId="3" applyFont="1" applyFill="1" applyBorder="1" applyAlignment="1">
      <alignment wrapText="1"/>
    </xf>
    <xf numFmtId="43" fontId="10" fillId="2" borderId="26" xfId="1" applyFont="1" applyFill="1" applyBorder="1" applyAlignment="1">
      <alignment horizontal="center" vertical="center"/>
    </xf>
    <xf numFmtId="164" fontId="1" fillId="0" borderId="26" xfId="3" applyNumberFormat="1" applyFont="1" applyBorder="1" applyAlignment="1">
      <alignment horizontal="center" vertical="center"/>
    </xf>
    <xf numFmtId="164" fontId="1" fillId="0" borderId="37" xfId="3" applyNumberFormat="1" applyFont="1" applyBorder="1" applyAlignment="1">
      <alignment horizontal="center" vertical="center"/>
    </xf>
    <xf numFmtId="164" fontId="1" fillId="0" borderId="38" xfId="3" applyNumberFormat="1" applyFont="1" applyBorder="1" applyAlignment="1">
      <alignment horizontal="center" vertical="center"/>
    </xf>
    <xf numFmtId="164" fontId="1" fillId="0" borderId="27" xfId="3" applyNumberFormat="1" applyFont="1" applyBorder="1" applyAlignment="1">
      <alignment horizontal="center" vertical="center"/>
    </xf>
    <xf numFmtId="0" fontId="1" fillId="5" borderId="11" xfId="3" applyFont="1" applyFill="1" applyBorder="1" applyAlignment="1">
      <alignment wrapText="1"/>
    </xf>
    <xf numFmtId="164" fontId="1" fillId="5" borderId="12" xfId="3" applyNumberFormat="1" applyFont="1" applyFill="1" applyBorder="1" applyAlignment="1">
      <alignment horizontal="center" vertical="center"/>
    </xf>
    <xf numFmtId="164" fontId="1" fillId="5" borderId="13" xfId="3" applyNumberFormat="1" applyFont="1" applyFill="1" applyBorder="1" applyAlignment="1">
      <alignment horizontal="center" vertical="center"/>
    </xf>
    <xf numFmtId="0" fontId="1" fillId="0" borderId="39" xfId="3" applyFont="1" applyBorder="1" applyAlignment="1">
      <alignment wrapText="1"/>
    </xf>
    <xf numFmtId="164" fontId="1" fillId="0" borderId="40" xfId="3" applyNumberFormat="1" applyFont="1" applyBorder="1" applyAlignment="1">
      <alignment horizontal="center" vertical="center"/>
    </xf>
    <xf numFmtId="164" fontId="1" fillId="0" borderId="41" xfId="3" applyNumberFormat="1" applyFont="1" applyBorder="1" applyAlignment="1">
      <alignment horizontal="center" vertical="center"/>
    </xf>
    <xf numFmtId="164" fontId="1" fillId="0" borderId="42" xfId="3" applyNumberFormat="1" applyFont="1" applyBorder="1" applyAlignment="1">
      <alignment horizontal="center" vertical="center"/>
    </xf>
    <xf numFmtId="164" fontId="1" fillId="0" borderId="43" xfId="3" applyNumberFormat="1" applyFont="1" applyBorder="1" applyAlignment="1">
      <alignment horizontal="center" vertical="center"/>
    </xf>
    <xf numFmtId="0" fontId="1" fillId="5" borderId="7" xfId="3" applyFont="1" applyFill="1" applyBorder="1" applyAlignment="1">
      <alignment wrapText="1"/>
    </xf>
    <xf numFmtId="164" fontId="1" fillId="5" borderId="44" xfId="3" applyNumberFormat="1" applyFont="1" applyFill="1" applyBorder="1" applyAlignment="1">
      <alignment horizontal="center" vertical="center"/>
    </xf>
    <xf numFmtId="164" fontId="1" fillId="5" borderId="0" xfId="3" applyNumberFormat="1" applyFont="1" applyFill="1" applyBorder="1" applyAlignment="1">
      <alignment horizontal="center" vertical="center"/>
    </xf>
    <xf numFmtId="164" fontId="1" fillId="5" borderId="45" xfId="3" applyNumberFormat="1" applyFont="1" applyFill="1" applyBorder="1" applyAlignment="1">
      <alignment horizontal="center" vertical="center"/>
    </xf>
    <xf numFmtId="164" fontId="10" fillId="0" borderId="46" xfId="4" applyNumberFormat="1" applyFont="1" applyBorder="1" applyAlignment="1">
      <alignment horizontal="center" vertical="center"/>
    </xf>
    <xf numFmtId="164" fontId="10" fillId="0" borderId="22" xfId="4" applyNumberFormat="1" applyFont="1" applyBorder="1" applyAlignment="1">
      <alignment horizontal="center" vertical="center"/>
    </xf>
    <xf numFmtId="164" fontId="10" fillId="0" borderId="37" xfId="4" applyNumberFormat="1" applyFont="1" applyBorder="1" applyAlignment="1">
      <alignment horizontal="center" vertical="center"/>
    </xf>
    <xf numFmtId="164" fontId="10" fillId="0" borderId="47" xfId="4" applyNumberFormat="1" applyFont="1" applyBorder="1" applyAlignment="1">
      <alignment horizontal="center" vertical="center"/>
    </xf>
    <xf numFmtId="164" fontId="10" fillId="8" borderId="48" xfId="4" applyNumberFormat="1" applyFont="1" applyFill="1" applyBorder="1" applyAlignment="1">
      <alignment horizontal="center" vertical="center"/>
    </xf>
    <xf numFmtId="164" fontId="10" fillId="5" borderId="12" xfId="4" applyNumberFormat="1" applyFont="1" applyFill="1" applyBorder="1" applyAlignment="1">
      <alignment horizontal="center" vertical="center"/>
    </xf>
    <xf numFmtId="164" fontId="10" fillId="5" borderId="13" xfId="4" applyNumberFormat="1" applyFont="1" applyFill="1" applyBorder="1" applyAlignment="1">
      <alignment horizontal="center" vertical="center"/>
    </xf>
    <xf numFmtId="10" fontId="10" fillId="2" borderId="0" xfId="5" applyNumberFormat="1" applyFont="1" applyFill="1" applyBorder="1" applyAlignment="1">
      <alignment horizontal="center" vertical="center"/>
    </xf>
    <xf numFmtId="164" fontId="10" fillId="0" borderId="0" xfId="4" applyNumberFormat="1" applyFont="1" applyBorder="1" applyAlignment="1">
      <alignment horizontal="center" vertical="center"/>
    </xf>
    <xf numFmtId="164" fontId="2" fillId="0" borderId="0" xfId="4" applyNumberFormat="1" applyFont="1" applyBorder="1" applyAlignment="1">
      <alignment horizontal="center" vertical="center"/>
    </xf>
    <xf numFmtId="164" fontId="10" fillId="0" borderId="33" xfId="4" applyNumberFormat="1" applyFont="1" applyBorder="1" applyAlignment="1">
      <alignment horizontal="center" vertical="center"/>
    </xf>
    <xf numFmtId="164" fontId="10" fillId="0" borderId="35" xfId="4" applyNumberFormat="1" applyFont="1" applyBorder="1" applyAlignment="1">
      <alignment horizontal="center" vertical="center"/>
    </xf>
    <xf numFmtId="164" fontId="10" fillId="0" borderId="6" xfId="4" applyNumberFormat="1" applyFont="1" applyBorder="1" applyAlignment="1">
      <alignment horizontal="center" vertical="center"/>
    </xf>
    <xf numFmtId="0" fontId="1" fillId="8" borderId="49" xfId="3" applyFont="1" applyFill="1" applyBorder="1" applyAlignment="1">
      <alignment wrapText="1"/>
    </xf>
    <xf numFmtId="164" fontId="10" fillId="0" borderId="18" xfId="4" applyNumberFormat="1" applyFont="1" applyBorder="1" applyAlignment="1">
      <alignment horizontal="center" vertical="center"/>
    </xf>
    <xf numFmtId="164" fontId="10" fillId="0" borderId="50" xfId="4" applyNumberFormat="1" applyFont="1" applyBorder="1" applyAlignment="1">
      <alignment horizontal="center" vertical="center"/>
    </xf>
    <xf numFmtId="0" fontId="1" fillId="0" borderId="0" xfId="3" applyFont="1" applyBorder="1" applyAlignment="1">
      <alignment wrapText="1"/>
    </xf>
    <xf numFmtId="0" fontId="3" fillId="0" borderId="0" xfId="3" applyFont="1"/>
    <xf numFmtId="0" fontId="1" fillId="0" borderId="0" xfId="3" applyFont="1" applyAlignment="1">
      <alignment horizontal="left" vertical="top" wrapText="1"/>
    </xf>
    <xf numFmtId="0" fontId="3" fillId="3" borderId="26" xfId="3" applyFont="1" applyFill="1" applyBorder="1" applyAlignment="1">
      <alignment horizontal="center" vertical="top"/>
    </xf>
    <xf numFmtId="0" fontId="3" fillId="3" borderId="27" xfId="3" applyFont="1" applyFill="1" applyBorder="1" applyAlignment="1">
      <alignment horizontal="center" vertical="top"/>
    </xf>
    <xf numFmtId="0" fontId="14" fillId="0" borderId="0" xfId="3" applyFont="1" applyBorder="1" applyAlignment="1">
      <alignment horizontal="left" vertical="top" wrapText="1"/>
    </xf>
    <xf numFmtId="0" fontId="3" fillId="0" borderId="0" xfId="3" applyFont="1" applyBorder="1" applyAlignment="1">
      <alignment horizontal="center" vertical="top" wrapText="1"/>
    </xf>
    <xf numFmtId="0" fontId="11" fillId="0" borderId="0" xfId="3" applyFont="1" applyBorder="1" applyAlignment="1">
      <alignment horizontal="center" vertical="top" wrapText="1"/>
    </xf>
    <xf numFmtId="0" fontId="9" fillId="0" borderId="0" xfId="3" applyFont="1" applyAlignment="1">
      <alignment horizontal="left" vertical="top"/>
    </xf>
    <xf numFmtId="0" fontId="3" fillId="3" borderId="2" xfId="3" applyFont="1" applyFill="1" applyBorder="1" applyAlignment="1">
      <alignment horizontal="center"/>
    </xf>
    <xf numFmtId="0" fontId="3" fillId="3" borderId="3" xfId="3" applyFont="1" applyFill="1" applyBorder="1" applyAlignment="1">
      <alignment horizontal="center"/>
    </xf>
    <xf numFmtId="0" fontId="3" fillId="3" borderId="4" xfId="3" applyFont="1" applyFill="1" applyBorder="1" applyAlignment="1">
      <alignment horizontal="center"/>
    </xf>
    <xf numFmtId="0" fontId="3" fillId="3" borderId="5" xfId="3" applyFont="1" applyFill="1" applyBorder="1" applyAlignment="1">
      <alignment horizontal="left" vertical="center"/>
    </xf>
    <xf numFmtId="0" fontId="3" fillId="3" borderId="0" xfId="3" applyFont="1" applyFill="1" applyBorder="1" applyAlignment="1">
      <alignment horizontal="left" vertical="center"/>
    </xf>
    <xf numFmtId="0" fontId="1" fillId="3" borderId="25" xfId="3" applyFont="1" applyFill="1" applyBorder="1" applyAlignment="1">
      <alignment vertical="top" wrapText="1"/>
    </xf>
    <xf numFmtId="0" fontId="1" fillId="3" borderId="26" xfId="3" applyFont="1" applyFill="1" applyBorder="1" applyAlignment="1">
      <alignment vertical="top" wrapText="1"/>
    </xf>
    <xf numFmtId="0" fontId="3" fillId="0" borderId="17" xfId="3" applyFont="1" applyBorder="1" applyAlignment="1">
      <alignment vertical="top" wrapText="1"/>
    </xf>
    <xf numFmtId="0" fontId="3" fillId="0" borderId="18" xfId="3" applyFont="1" applyBorder="1" applyAlignment="1">
      <alignment vertical="top" wrapText="1"/>
    </xf>
    <xf numFmtId="0" fontId="1" fillId="0" borderId="0" xfId="3" applyFont="1" applyBorder="1" applyAlignment="1">
      <alignment horizontal="left" vertical="top" wrapText="1"/>
    </xf>
    <xf numFmtId="165" fontId="9" fillId="2" borderId="5" xfId="4" applyNumberFormat="1" applyFont="1" applyFill="1" applyBorder="1" applyAlignment="1">
      <alignment horizontal="center" vertical="top"/>
    </xf>
    <xf numFmtId="165" fontId="9" fillId="2" borderId="0" xfId="4" applyNumberFormat="1" applyFont="1" applyFill="1" applyBorder="1" applyAlignment="1">
      <alignment horizontal="center" vertical="top"/>
    </xf>
    <xf numFmtId="165" fontId="9" fillId="2" borderId="6" xfId="4" applyNumberFormat="1" applyFont="1" applyFill="1" applyBorder="1" applyAlignment="1">
      <alignment horizontal="center" vertical="top"/>
    </xf>
    <xf numFmtId="0" fontId="3" fillId="3" borderId="5" xfId="3" applyFont="1" applyFill="1" applyBorder="1" applyAlignment="1">
      <alignment horizontal="center" vertical="top"/>
    </xf>
    <xf numFmtId="0" fontId="3" fillId="3" borderId="0" xfId="3" applyFont="1" applyFill="1" applyBorder="1" applyAlignment="1">
      <alignment horizontal="center" vertical="top"/>
    </xf>
    <xf numFmtId="0" fontId="3" fillId="3" borderId="6" xfId="3" applyFont="1" applyFill="1" applyBorder="1" applyAlignment="1">
      <alignment horizontal="center" vertical="top"/>
    </xf>
    <xf numFmtId="0" fontId="3" fillId="3" borderId="11" xfId="3" applyFont="1" applyFill="1" applyBorder="1" applyAlignment="1">
      <alignment horizontal="center" vertical="center"/>
    </xf>
    <xf numFmtId="0" fontId="3" fillId="3" borderId="12" xfId="3" applyFont="1" applyFill="1" applyBorder="1" applyAlignment="1">
      <alignment horizontal="center" vertical="center"/>
    </xf>
    <xf numFmtId="0" fontId="3" fillId="3" borderId="13" xfId="3" applyFont="1" applyFill="1" applyBorder="1" applyAlignment="1">
      <alignment horizontal="center" vertical="center"/>
    </xf>
    <xf numFmtId="0" fontId="11" fillId="0" borderId="0" xfId="3" applyFont="1" applyBorder="1" applyAlignment="1">
      <alignment horizontal="center"/>
    </xf>
    <xf numFmtId="165" fontId="9" fillId="2" borderId="5" xfId="4" applyNumberFormat="1" applyFont="1" applyFill="1" applyBorder="1" applyAlignment="1">
      <alignment horizontal="center"/>
    </xf>
    <xf numFmtId="165" fontId="9" fillId="2" borderId="0" xfId="4" applyNumberFormat="1" applyFont="1" applyFill="1" applyBorder="1" applyAlignment="1">
      <alignment horizontal="center"/>
    </xf>
    <xf numFmtId="165" fontId="9" fillId="2" borderId="6" xfId="4" applyNumberFormat="1" applyFont="1" applyFill="1" applyBorder="1" applyAlignment="1">
      <alignment horizontal="center"/>
    </xf>
    <xf numFmtId="0" fontId="8" fillId="0" borderId="0" xfId="3" applyFont="1" applyAlignment="1">
      <alignment horizontal="center" vertical="top"/>
    </xf>
    <xf numFmtId="0" fontId="3" fillId="5" borderId="2" xfId="3" applyFont="1" applyFill="1" applyBorder="1" applyAlignment="1">
      <alignment horizontal="center" vertical="top"/>
    </xf>
    <xf numFmtId="0" fontId="3" fillId="5" borderId="3" xfId="3" applyFont="1" applyFill="1" applyBorder="1" applyAlignment="1">
      <alignment horizontal="center" vertical="top"/>
    </xf>
    <xf numFmtId="0" fontId="3" fillId="5" borderId="4" xfId="3" applyFont="1" applyFill="1" applyBorder="1" applyAlignment="1">
      <alignment horizontal="center" vertical="top"/>
    </xf>
    <xf numFmtId="0" fontId="1" fillId="0" borderId="0" xfId="3" applyFont="1" applyAlignment="1">
      <alignment horizontal="left" vertical="top"/>
    </xf>
    <xf numFmtId="49" fontId="9" fillId="0" borderId="0" xfId="4" applyNumberFormat="1" applyFont="1" applyBorder="1" applyAlignment="1">
      <alignment horizontal="left" vertical="top" wrapText="1"/>
    </xf>
    <xf numFmtId="0" fontId="7" fillId="0" borderId="0" xfId="2" applyFont="1" applyAlignment="1">
      <alignment horizontal="center"/>
    </xf>
  </cellXfs>
  <cellStyles count="6">
    <cellStyle name="Comma" xfId="1" builtinId="3"/>
    <cellStyle name="Comma 3 2" xfId="4"/>
    <cellStyle name="Normal" xfId="0" builtinId="0"/>
    <cellStyle name="Normal 2" xfId="2"/>
    <cellStyle name="Normal 5 2" xfId="3"/>
    <cellStyle name="Percent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endix-App%202-1%20Load%20Forecast%20CDM%20Adjustment%20Workform%20-%202015%20C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9"/>
  <sheetViews>
    <sheetView tabSelected="1" workbookViewId="0">
      <selection sqref="A1:XFD1048576"/>
    </sheetView>
  </sheetViews>
  <sheetFormatPr defaultRowHeight="15" x14ac:dyDescent="0.25"/>
  <cols>
    <col min="1" max="1" width="25.42578125" style="4" customWidth="1"/>
    <col min="2" max="8" width="15.140625" style="4" customWidth="1"/>
    <col min="9" max="9" width="9.140625" style="4" customWidth="1"/>
    <col min="10" max="12" width="9.140625" style="4" hidden="1" customWidth="1"/>
    <col min="13" max="14" width="0" style="4" hidden="1" customWidth="1"/>
    <col min="15" max="16384" width="9.140625" style="4"/>
  </cols>
  <sheetData>
    <row r="1" spans="1:10" s="1" customFormat="1" ht="12.75" customHeight="1" x14ac:dyDescent="0.25">
      <c r="G1" s="2" t="s">
        <v>0</v>
      </c>
      <c r="H1" s="3">
        <f>EBNUMBER</f>
        <v>0</v>
      </c>
      <c r="I1" s="4"/>
      <c r="J1" s="3"/>
    </row>
    <row r="2" spans="1:10" s="1" customFormat="1" ht="12.75" customHeight="1" x14ac:dyDescent="0.25">
      <c r="G2" s="2" t="s">
        <v>1</v>
      </c>
      <c r="H2" s="5"/>
      <c r="I2" s="4"/>
      <c r="J2" s="6"/>
    </row>
    <row r="3" spans="1:10" s="1" customFormat="1" ht="12.75" customHeight="1" x14ac:dyDescent="0.25">
      <c r="G3" s="2" t="s">
        <v>2</v>
      </c>
      <c r="H3" s="5"/>
      <c r="I3" s="4"/>
      <c r="J3" s="6"/>
    </row>
    <row r="4" spans="1:10" s="1" customFormat="1" ht="12.75" customHeight="1" x14ac:dyDescent="0.25">
      <c r="G4" s="2" t="s">
        <v>3</v>
      </c>
      <c r="H4" s="5"/>
      <c r="I4" s="4"/>
      <c r="J4" s="6"/>
    </row>
    <row r="5" spans="1:10" s="1" customFormat="1" ht="12.75" customHeight="1" x14ac:dyDescent="0.25">
      <c r="G5" s="2" t="s">
        <v>4</v>
      </c>
      <c r="H5" s="7"/>
      <c r="I5" s="4"/>
      <c r="J5" s="8"/>
    </row>
    <row r="6" spans="1:10" s="1" customFormat="1" ht="12.75" customHeight="1" x14ac:dyDescent="0.25">
      <c r="G6" s="2"/>
      <c r="H6" s="3"/>
      <c r="I6" s="4"/>
      <c r="J6" s="8"/>
    </row>
    <row r="7" spans="1:10" s="1" customFormat="1" ht="12.75" customHeight="1" x14ac:dyDescent="0.25">
      <c r="G7" s="2" t="s">
        <v>5</v>
      </c>
      <c r="H7" s="9">
        <v>41932</v>
      </c>
      <c r="I7" s="4"/>
      <c r="J7" s="8"/>
    </row>
    <row r="8" spans="1:10" s="1" customFormat="1" ht="12.75" x14ac:dyDescent="0.2">
      <c r="G8" s="10"/>
    </row>
    <row r="9" spans="1:10" s="1" customFormat="1" ht="18" x14ac:dyDescent="0.25">
      <c r="A9" s="192" t="s">
        <v>6</v>
      </c>
      <c r="B9" s="192"/>
      <c r="C9" s="192"/>
      <c r="D9" s="192"/>
      <c r="E9" s="192"/>
      <c r="F9" s="192"/>
      <c r="G9" s="192"/>
      <c r="H9" s="192"/>
    </row>
    <row r="10" spans="1:10" s="1" customFormat="1" ht="18" x14ac:dyDescent="0.25">
      <c r="A10" s="192" t="s">
        <v>7</v>
      </c>
      <c r="B10" s="192"/>
      <c r="C10" s="192"/>
      <c r="D10" s="192"/>
      <c r="E10" s="192"/>
      <c r="F10" s="192"/>
      <c r="G10" s="192"/>
      <c r="H10" s="192"/>
    </row>
    <row r="11" spans="1:10" ht="12" customHeight="1" x14ac:dyDescent="0.25"/>
    <row r="12" spans="1:10" ht="57" customHeight="1" x14ac:dyDescent="0.25">
      <c r="A12" s="156" t="s">
        <v>8</v>
      </c>
      <c r="B12" s="156"/>
      <c r="C12" s="156"/>
      <c r="D12" s="156"/>
      <c r="E12" s="156"/>
      <c r="F12" s="156"/>
      <c r="G12" s="156"/>
      <c r="H12" s="156"/>
    </row>
    <row r="13" spans="1:10" ht="12" customHeight="1" x14ac:dyDescent="0.25"/>
    <row r="14" spans="1:10" ht="77.25" customHeight="1" x14ac:dyDescent="0.25">
      <c r="A14" s="156" t="s">
        <v>9</v>
      </c>
      <c r="B14" s="156"/>
      <c r="C14" s="156"/>
      <c r="D14" s="156"/>
      <c r="E14" s="156"/>
      <c r="F14" s="156"/>
      <c r="G14" s="156"/>
      <c r="H14" s="156"/>
    </row>
    <row r="15" spans="1:10" ht="12" customHeight="1" x14ac:dyDescent="0.25"/>
    <row r="16" spans="1:10" ht="77.25" customHeight="1" x14ac:dyDescent="0.25">
      <c r="A16" s="156" t="s">
        <v>10</v>
      </c>
      <c r="B16" s="156"/>
      <c r="C16" s="156"/>
      <c r="D16" s="156"/>
      <c r="E16" s="156"/>
      <c r="F16" s="156"/>
      <c r="G16" s="156"/>
      <c r="H16" s="156"/>
    </row>
    <row r="17" spans="1:8" ht="12" customHeight="1" x14ac:dyDescent="0.25"/>
    <row r="18" spans="1:8" ht="61.5" customHeight="1" x14ac:dyDescent="0.25">
      <c r="A18" s="156" t="s">
        <v>11</v>
      </c>
      <c r="B18" s="156"/>
      <c r="C18" s="156"/>
      <c r="D18" s="156"/>
      <c r="E18" s="156"/>
      <c r="F18" s="156"/>
      <c r="G18" s="156"/>
      <c r="H18" s="156"/>
    </row>
    <row r="19" spans="1:8" ht="12" customHeight="1" x14ac:dyDescent="0.25"/>
    <row r="20" spans="1:8" ht="18.75" x14ac:dyDescent="0.25">
      <c r="A20" s="186" t="s">
        <v>12</v>
      </c>
      <c r="B20" s="186"/>
      <c r="C20" s="186"/>
      <c r="D20" s="186"/>
      <c r="E20" s="186"/>
      <c r="F20" s="186"/>
      <c r="G20" s="186"/>
      <c r="H20" s="186"/>
    </row>
    <row r="21" spans="1:8" ht="12" customHeight="1" x14ac:dyDescent="0.25"/>
    <row r="22" spans="1:8" x14ac:dyDescent="0.25">
      <c r="A22" s="190" t="s">
        <v>13</v>
      </c>
      <c r="B22" s="190"/>
      <c r="C22" s="190"/>
      <c r="D22" s="190"/>
      <c r="E22" s="190"/>
      <c r="F22" s="190"/>
      <c r="G22" s="190"/>
      <c r="H22" s="190"/>
    </row>
    <row r="23" spans="1:8" x14ac:dyDescent="0.25">
      <c r="A23" s="11"/>
      <c r="B23" s="11"/>
      <c r="C23" s="11"/>
      <c r="D23" s="11"/>
      <c r="E23" s="11"/>
      <c r="F23" s="11"/>
    </row>
    <row r="24" spans="1:8" ht="28.5" customHeight="1" x14ac:dyDescent="0.25">
      <c r="A24" s="191" t="s">
        <v>14</v>
      </c>
      <c r="B24" s="191"/>
      <c r="C24" s="191"/>
      <c r="D24" s="191"/>
      <c r="E24" s="191"/>
      <c r="F24" s="191"/>
      <c r="G24" s="191"/>
      <c r="H24" s="191"/>
    </row>
    <row r="25" spans="1:8" ht="12" customHeight="1" x14ac:dyDescent="0.25">
      <c r="A25" s="11"/>
      <c r="B25" s="11"/>
      <c r="C25" s="11"/>
      <c r="D25" s="11"/>
      <c r="E25" s="11"/>
      <c r="F25" s="11"/>
    </row>
    <row r="26" spans="1:8" ht="28.5" customHeight="1" x14ac:dyDescent="0.25">
      <c r="A26" s="191" t="s">
        <v>15</v>
      </c>
      <c r="B26" s="191"/>
      <c r="C26" s="191"/>
      <c r="D26" s="191"/>
      <c r="E26" s="191"/>
      <c r="F26" s="191"/>
      <c r="G26" s="191"/>
      <c r="H26" s="191"/>
    </row>
    <row r="27" spans="1:8" ht="12" customHeight="1" x14ac:dyDescent="0.25">
      <c r="A27" s="12"/>
      <c r="B27" s="13"/>
      <c r="C27" s="13"/>
      <c r="D27" s="13"/>
      <c r="E27" s="13"/>
      <c r="F27" s="13"/>
    </row>
    <row r="28" spans="1:8" ht="46.5" customHeight="1" x14ac:dyDescent="0.25">
      <c r="A28" s="191" t="s">
        <v>16</v>
      </c>
      <c r="B28" s="191"/>
      <c r="C28" s="191"/>
      <c r="D28" s="191"/>
      <c r="E28" s="191"/>
      <c r="F28" s="191"/>
      <c r="G28" s="191"/>
      <c r="H28" s="191"/>
    </row>
    <row r="29" spans="1:8" ht="12" customHeight="1" x14ac:dyDescent="0.25">
      <c r="A29" s="12"/>
      <c r="B29" s="13"/>
      <c r="C29" s="13"/>
      <c r="D29" s="13"/>
      <c r="E29" s="13"/>
      <c r="F29" s="13"/>
    </row>
    <row r="30" spans="1:8" ht="75" customHeight="1" x14ac:dyDescent="0.25">
      <c r="A30" s="191" t="s">
        <v>17</v>
      </c>
      <c r="B30" s="191"/>
      <c r="C30" s="191"/>
      <c r="D30" s="191"/>
      <c r="E30" s="191"/>
      <c r="F30" s="191"/>
      <c r="G30" s="191"/>
      <c r="H30" s="191"/>
    </row>
    <row r="31" spans="1:8" ht="12" customHeight="1" thickBot="1" x14ac:dyDescent="0.3">
      <c r="A31" s="14"/>
      <c r="B31" s="13"/>
      <c r="C31" s="13"/>
      <c r="D31" s="13"/>
      <c r="E31" s="13"/>
      <c r="F31" s="13"/>
    </row>
    <row r="32" spans="1:8" x14ac:dyDescent="0.25">
      <c r="A32" s="163" t="s">
        <v>18</v>
      </c>
      <c r="B32" s="164"/>
      <c r="C32" s="164"/>
      <c r="D32" s="164"/>
      <c r="E32" s="164"/>
      <c r="F32" s="165"/>
    </row>
    <row r="33" spans="1:14" x14ac:dyDescent="0.25">
      <c r="A33" s="183">
        <v>29250000</v>
      </c>
      <c r="B33" s="184"/>
      <c r="C33" s="184"/>
      <c r="D33" s="184"/>
      <c r="E33" s="184"/>
      <c r="F33" s="185"/>
    </row>
    <row r="34" spans="1:14" x14ac:dyDescent="0.25">
      <c r="A34" s="15"/>
      <c r="B34" s="16">
        <v>2011</v>
      </c>
      <c r="C34" s="16">
        <v>2012</v>
      </c>
      <c r="D34" s="16">
        <v>2013</v>
      </c>
      <c r="E34" s="16">
        <v>2014</v>
      </c>
      <c r="F34" s="17" t="s">
        <v>19</v>
      </c>
      <c r="K34" s="4">
        <f>B34</f>
        <v>2011</v>
      </c>
      <c r="L34" s="4">
        <f>C34</f>
        <v>2012</v>
      </c>
      <c r="M34" s="4">
        <f>D34</f>
        <v>2013</v>
      </c>
      <c r="N34" s="4">
        <f>E34</f>
        <v>2014</v>
      </c>
    </row>
    <row r="35" spans="1:14" x14ac:dyDescent="0.25">
      <c r="A35" s="18" t="s">
        <v>20</v>
      </c>
      <c r="B35" s="19">
        <f>B41/$A$33</f>
        <v>7.6766290598290599E-2</v>
      </c>
      <c r="C35" s="19">
        <f t="shared" ref="C35:E38" si="0">C41/$A$33</f>
        <v>7.6671555555555562E-2</v>
      </c>
      <c r="D35" s="19">
        <f t="shared" si="0"/>
        <v>7.6615384615384613E-2</v>
      </c>
      <c r="E35" s="19">
        <f t="shared" si="0"/>
        <v>7.398290598290598E-2</v>
      </c>
      <c r="F35" s="20">
        <f>SUM(B35:E35)</f>
        <v>0.30403613675213675</v>
      </c>
      <c r="J35" s="4" t="str">
        <f>A35</f>
        <v>2011 CDM Programs</v>
      </c>
      <c r="K35" s="21">
        <f>50%</f>
        <v>0.5</v>
      </c>
      <c r="L35" s="22">
        <v>1</v>
      </c>
      <c r="M35" s="23">
        <v>1</v>
      </c>
      <c r="N35" s="23">
        <v>1</v>
      </c>
    </row>
    <row r="36" spans="1:14" x14ac:dyDescent="0.25">
      <c r="A36" s="18" t="s">
        <v>21</v>
      </c>
      <c r="B36" s="19">
        <f>B42/$A$33</f>
        <v>0.11736752136752136</v>
      </c>
      <c r="C36" s="19">
        <f t="shared" si="0"/>
        <v>0.21999558974358974</v>
      </c>
      <c r="D36" s="19">
        <f t="shared" si="0"/>
        <v>0.21989743589743591</v>
      </c>
      <c r="E36" s="19">
        <f t="shared" si="0"/>
        <v>0.21972649572649572</v>
      </c>
      <c r="F36" s="20">
        <f t="shared" ref="F36:F38" si="1">SUM(B36:E36)</f>
        <v>0.77698704273504271</v>
      </c>
      <c r="J36" s="4" t="str">
        <f>A36</f>
        <v>2012 CDM Programs</v>
      </c>
      <c r="L36" s="22">
        <v>0.5</v>
      </c>
      <c r="M36" s="23">
        <v>1</v>
      </c>
      <c r="N36" s="23">
        <v>1</v>
      </c>
    </row>
    <row r="37" spans="1:14" x14ac:dyDescent="0.25">
      <c r="A37" s="18" t="s">
        <v>22</v>
      </c>
      <c r="B37" s="24"/>
      <c r="C37" s="19">
        <f t="shared" si="0"/>
        <v>1.0256410256410256E-4</v>
      </c>
      <c r="D37" s="19">
        <f t="shared" si="0"/>
        <v>9.596581196581197E-2</v>
      </c>
      <c r="E37" s="19">
        <f t="shared" si="0"/>
        <v>9.5487179487179483E-2</v>
      </c>
      <c r="F37" s="20">
        <f t="shared" si="1"/>
        <v>0.19155555555555556</v>
      </c>
      <c r="J37" s="4" t="str">
        <f>A37</f>
        <v>2013 CDM Programs</v>
      </c>
      <c r="M37" s="23">
        <v>0.5</v>
      </c>
      <c r="N37" s="23">
        <v>1</v>
      </c>
    </row>
    <row r="38" spans="1:14" ht="15.75" thickBot="1" x14ac:dyDescent="0.3">
      <c r="A38" s="25" t="s">
        <v>23</v>
      </c>
      <c r="B38" s="26"/>
      <c r="C38" s="26"/>
      <c r="D38" s="26"/>
      <c r="E38" s="19">
        <f t="shared" si="0"/>
        <v>9.5726495726495733E-2</v>
      </c>
      <c r="F38" s="27">
        <f t="shared" si="1"/>
        <v>9.5726495726495733E-2</v>
      </c>
      <c r="J38" s="4" t="str">
        <f>A38</f>
        <v>2014 CDM Programs</v>
      </c>
      <c r="N38" s="23">
        <v>0.5</v>
      </c>
    </row>
    <row r="39" spans="1:14" ht="15.75" thickTop="1" x14ac:dyDescent="0.25">
      <c r="A39" s="28" t="s">
        <v>24</v>
      </c>
      <c r="B39" s="29">
        <f>SUM(B35:B38)</f>
        <v>0.19413381196581198</v>
      </c>
      <c r="C39" s="29">
        <f t="shared" ref="C39:E39" si="2">SUM(C35:C38)</f>
        <v>0.29676970940170938</v>
      </c>
      <c r="D39" s="29">
        <f t="shared" si="2"/>
        <v>0.39247863247863246</v>
      </c>
      <c r="E39" s="30">
        <f t="shared" si="2"/>
        <v>0.4849230769230769</v>
      </c>
      <c r="F39" s="31">
        <f>SUM(B39:E39)</f>
        <v>1.3683052307692307</v>
      </c>
    </row>
    <row r="40" spans="1:14" ht="12" customHeight="1" x14ac:dyDescent="0.25">
      <c r="A40" s="179" t="s">
        <v>25</v>
      </c>
      <c r="B40" s="180"/>
      <c r="C40" s="180"/>
      <c r="D40" s="180"/>
      <c r="E40" s="180"/>
      <c r="F40" s="181"/>
    </row>
    <row r="41" spans="1:14" x14ac:dyDescent="0.25">
      <c r="A41" s="18" t="s">
        <v>20</v>
      </c>
      <c r="B41" s="32">
        <v>2245414</v>
      </c>
      <c r="C41" s="32">
        <v>2242643</v>
      </c>
      <c r="D41" s="32">
        <v>2241000</v>
      </c>
      <c r="E41" s="33">
        <v>2164000</v>
      </c>
      <c r="F41" s="34">
        <f>SUM(B41:E41)</f>
        <v>8893057</v>
      </c>
    </row>
    <row r="42" spans="1:14" x14ac:dyDescent="0.25">
      <c r="A42" s="18" t="s">
        <v>21</v>
      </c>
      <c r="B42" s="35">
        <v>3433000</v>
      </c>
      <c r="C42" s="36">
        <v>6434871</v>
      </c>
      <c r="D42" s="36">
        <v>6432000</v>
      </c>
      <c r="E42" s="37">
        <v>6427000</v>
      </c>
      <c r="F42" s="34">
        <f t="shared" ref="F42:F44" si="3">SUM(B42:E42)</f>
        <v>22726871</v>
      </c>
    </row>
    <row r="43" spans="1:14" x14ac:dyDescent="0.25">
      <c r="A43" s="18" t="s">
        <v>22</v>
      </c>
      <c r="B43" s="35"/>
      <c r="C43" s="35">
        <v>3000</v>
      </c>
      <c r="D43" s="36">
        <v>2807000</v>
      </c>
      <c r="E43" s="37">
        <v>2793000</v>
      </c>
      <c r="F43" s="34">
        <f t="shared" si="3"/>
        <v>5603000</v>
      </c>
    </row>
    <row r="44" spans="1:14" ht="15.75" thickBot="1" x14ac:dyDescent="0.3">
      <c r="A44" s="25" t="s">
        <v>23</v>
      </c>
      <c r="B44" s="38"/>
      <c r="C44" s="38"/>
      <c r="D44" s="38"/>
      <c r="E44" s="39">
        <v>2800000</v>
      </c>
      <c r="F44" s="40">
        <f t="shared" si="3"/>
        <v>2800000</v>
      </c>
    </row>
    <row r="45" spans="1:14" ht="16.5" thickTop="1" thickBot="1" x14ac:dyDescent="0.3">
      <c r="A45" s="41" t="s">
        <v>24</v>
      </c>
      <c r="B45" s="42">
        <f>SUM(B41:B44)</f>
        <v>5678414</v>
      </c>
      <c r="C45" s="42">
        <f t="shared" ref="C45:E45" si="4">SUM(C41:C44)</f>
        <v>8680514</v>
      </c>
      <c r="D45" s="42">
        <f t="shared" si="4"/>
        <v>11480000</v>
      </c>
      <c r="E45" s="43">
        <f t="shared" si="4"/>
        <v>14184000</v>
      </c>
      <c r="F45" s="44">
        <f>SUM(F41:F44)</f>
        <v>40022928</v>
      </c>
    </row>
    <row r="46" spans="1:14" ht="12" customHeight="1" x14ac:dyDescent="0.25">
      <c r="A46" s="45"/>
      <c r="B46" s="46"/>
      <c r="C46" s="46"/>
      <c r="D46" s="46"/>
      <c r="E46" s="46"/>
      <c r="F46" s="46"/>
    </row>
    <row r="47" spans="1:14" ht="18.75" x14ac:dyDescent="0.25">
      <c r="A47" s="186" t="s">
        <v>26</v>
      </c>
      <c r="B47" s="186"/>
      <c r="C47" s="186"/>
      <c r="D47" s="186"/>
      <c r="E47" s="186"/>
      <c r="F47" s="186"/>
    </row>
    <row r="48" spans="1:14" x14ac:dyDescent="0.25">
      <c r="A48" s="45"/>
      <c r="B48" s="46"/>
      <c r="C48" s="46"/>
      <c r="D48" s="46"/>
      <c r="E48" s="46"/>
      <c r="F48" s="46"/>
    </row>
    <row r="49" spans="1:8" ht="78.75" customHeight="1" x14ac:dyDescent="0.25">
      <c r="A49" s="172" t="s">
        <v>27</v>
      </c>
      <c r="B49" s="172"/>
      <c r="C49" s="172"/>
      <c r="D49" s="172"/>
      <c r="E49" s="172"/>
      <c r="F49" s="172"/>
      <c r="G49" s="172"/>
      <c r="H49" s="172"/>
    </row>
    <row r="50" spans="1:8" ht="15.75" thickBot="1" x14ac:dyDescent="0.3">
      <c r="A50" s="45"/>
      <c r="B50" s="46"/>
      <c r="C50" s="46"/>
      <c r="D50" s="46"/>
      <c r="E50" s="46"/>
      <c r="F50" s="46"/>
    </row>
    <row r="51" spans="1:8" x14ac:dyDescent="0.25">
      <c r="A51" s="187" t="s">
        <v>28</v>
      </c>
      <c r="B51" s="188"/>
      <c r="C51" s="188"/>
      <c r="D51" s="188"/>
      <c r="E51" s="188"/>
      <c r="F51" s="188"/>
      <c r="G51" s="188"/>
      <c r="H51" s="189"/>
    </row>
    <row r="52" spans="1:8" x14ac:dyDescent="0.25">
      <c r="A52" s="173">
        <v>34700000</v>
      </c>
      <c r="B52" s="174"/>
      <c r="C52" s="174"/>
      <c r="D52" s="174"/>
      <c r="E52" s="174"/>
      <c r="F52" s="174"/>
      <c r="G52" s="174"/>
      <c r="H52" s="175"/>
    </row>
    <row r="53" spans="1:8" x14ac:dyDescent="0.25">
      <c r="A53" s="47"/>
      <c r="B53" s="48">
        <v>2015</v>
      </c>
      <c r="C53" s="48">
        <v>2016</v>
      </c>
      <c r="D53" s="48">
        <v>2017</v>
      </c>
      <c r="E53" s="48">
        <v>2018</v>
      </c>
      <c r="F53" s="48">
        <v>2019</v>
      </c>
      <c r="G53" s="48">
        <v>2020</v>
      </c>
      <c r="H53" s="49" t="s">
        <v>19</v>
      </c>
    </row>
    <row r="54" spans="1:8" x14ac:dyDescent="0.25">
      <c r="A54" s="176" t="s">
        <v>29</v>
      </c>
      <c r="B54" s="177"/>
      <c r="C54" s="177"/>
      <c r="D54" s="177"/>
      <c r="E54" s="177"/>
      <c r="F54" s="177"/>
      <c r="G54" s="177"/>
      <c r="H54" s="178"/>
    </row>
    <row r="55" spans="1:8" x14ac:dyDescent="0.25">
      <c r="A55" s="18" t="s">
        <v>30</v>
      </c>
      <c r="B55" s="19">
        <f>B63/$H$69</f>
        <v>0.12450000009606146</v>
      </c>
      <c r="C55" s="50"/>
      <c r="D55" s="50"/>
      <c r="E55" s="50"/>
      <c r="F55" s="50"/>
      <c r="G55" s="51"/>
      <c r="H55" s="20">
        <f>SUM(B55:G55)</f>
        <v>0.12450000009606146</v>
      </c>
    </row>
    <row r="56" spans="1:8" x14ac:dyDescent="0.25">
      <c r="A56" s="18" t="s">
        <v>31</v>
      </c>
      <c r="B56" s="24"/>
      <c r="C56" s="19">
        <f t="shared" ref="C56:F59" si="5">C64/$H$69</f>
        <v>0.17510000000000001</v>
      </c>
      <c r="D56" s="50"/>
      <c r="E56" s="50"/>
      <c r="F56" s="50"/>
      <c r="G56" s="51"/>
      <c r="H56" s="20">
        <f>SUM(B56:G56)</f>
        <v>0.17510000000000001</v>
      </c>
    </row>
    <row r="57" spans="1:8" x14ac:dyDescent="0.25">
      <c r="A57" s="18" t="s">
        <v>32</v>
      </c>
      <c r="B57" s="24"/>
      <c r="C57" s="24"/>
      <c r="D57" s="19">
        <f t="shared" si="5"/>
        <v>0.17510000000000001</v>
      </c>
      <c r="E57" s="50"/>
      <c r="F57" s="50"/>
      <c r="G57" s="51"/>
      <c r="H57" s="20">
        <f>SUM(B57:G57)</f>
        <v>0.17510000000000001</v>
      </c>
    </row>
    <row r="58" spans="1:8" x14ac:dyDescent="0.25">
      <c r="A58" s="18" t="s">
        <v>33</v>
      </c>
      <c r="B58" s="24"/>
      <c r="C58" s="24"/>
      <c r="D58" s="19"/>
      <c r="E58" s="19">
        <f t="shared" si="5"/>
        <v>0.17510000000000001</v>
      </c>
      <c r="F58" s="50"/>
      <c r="G58" s="51"/>
      <c r="H58" s="20">
        <f>SUM(E58:G58)</f>
        <v>0.17510000000000001</v>
      </c>
    </row>
    <row r="59" spans="1:8" x14ac:dyDescent="0.25">
      <c r="A59" s="18" t="s">
        <v>34</v>
      </c>
      <c r="B59" s="24"/>
      <c r="C59" s="24"/>
      <c r="D59" s="19"/>
      <c r="E59" s="19"/>
      <c r="F59" s="19">
        <f t="shared" si="5"/>
        <v>0.17510000000000001</v>
      </c>
      <c r="G59" s="51"/>
      <c r="H59" s="20">
        <f>SUM(F59:G59)</f>
        <v>0.17510000000000001</v>
      </c>
    </row>
    <row r="60" spans="1:8" ht="15.75" thickBot="1" x14ac:dyDescent="0.3">
      <c r="A60" s="25" t="s">
        <v>35</v>
      </c>
      <c r="B60" s="26"/>
      <c r="C60" s="26"/>
      <c r="D60" s="26"/>
      <c r="E60" s="26"/>
      <c r="F60" s="26"/>
      <c r="G60" s="52">
        <f>G68/$H$69</f>
        <v>0.17510000000000001</v>
      </c>
      <c r="H60" s="27">
        <f>SUM(B60:G60)</f>
        <v>0.17510000000000001</v>
      </c>
    </row>
    <row r="61" spans="1:8" ht="15.75" thickTop="1" x14ac:dyDescent="0.25">
      <c r="A61" s="53" t="s">
        <v>24</v>
      </c>
      <c r="B61" s="54">
        <f>SUM(B55:B60)</f>
        <v>0.12450000009606146</v>
      </c>
      <c r="C61" s="54">
        <f>SUM(C55:C60)</f>
        <v>0.17510000000000001</v>
      </c>
      <c r="D61" s="54">
        <f>SUM(D55:D60)</f>
        <v>0.17510000000000001</v>
      </c>
      <c r="E61" s="54">
        <f>SUM(E55:E58)</f>
        <v>0.17510000000000001</v>
      </c>
      <c r="F61" s="54">
        <f>SUM(F55:F59)</f>
        <v>0.17510000000000001</v>
      </c>
      <c r="G61" s="55">
        <f>SUM(G55:G60)</f>
        <v>0.17510000000000001</v>
      </c>
      <c r="H61" s="56">
        <f>SUM(B61:G61)</f>
        <v>1.0000000000960616</v>
      </c>
    </row>
    <row r="62" spans="1:8" ht="12" customHeight="1" x14ac:dyDescent="0.25">
      <c r="A62" s="179" t="s">
        <v>25</v>
      </c>
      <c r="B62" s="180"/>
      <c r="C62" s="180"/>
      <c r="D62" s="180"/>
      <c r="E62" s="180"/>
      <c r="F62" s="180"/>
      <c r="G62" s="180"/>
      <c r="H62" s="181"/>
    </row>
    <row r="63" spans="1:8" x14ac:dyDescent="0.25">
      <c r="A63" s="18" t="str">
        <f t="shared" ref="A63:A68" si="6">A55</f>
        <v>2015 CDM Programs</v>
      </c>
      <c r="B63" s="32">
        <f>1/6*A52-1463183.33</f>
        <v>4320150.0033333329</v>
      </c>
      <c r="C63" s="57"/>
      <c r="D63" s="50"/>
      <c r="E63" s="57"/>
      <c r="F63" s="57"/>
      <c r="G63" s="58"/>
      <c r="H63" s="34">
        <f>SUM(B63:G63)</f>
        <v>4320150.0033333329</v>
      </c>
    </row>
    <row r="64" spans="1:8" x14ac:dyDescent="0.25">
      <c r="A64" s="18" t="str">
        <f t="shared" si="6"/>
        <v>2016 CDM Programs</v>
      </c>
      <c r="B64" s="35"/>
      <c r="C64" s="36">
        <v>6075970</v>
      </c>
      <c r="D64" s="59"/>
      <c r="E64" s="59"/>
      <c r="F64" s="59"/>
      <c r="G64" s="60"/>
      <c r="H64" s="34">
        <f>SUM(B64:G64)</f>
        <v>6075970</v>
      </c>
    </row>
    <row r="65" spans="1:8" x14ac:dyDescent="0.25">
      <c r="A65" s="18" t="str">
        <f t="shared" si="6"/>
        <v>2017 CDM Programs</v>
      </c>
      <c r="B65" s="35"/>
      <c r="C65" s="35"/>
      <c r="D65" s="36">
        <f>C64</f>
        <v>6075970</v>
      </c>
      <c r="E65" s="59"/>
      <c r="F65" s="59"/>
      <c r="G65" s="60"/>
      <c r="H65" s="34">
        <f>SUM(B65:G65)</f>
        <v>6075970</v>
      </c>
    </row>
    <row r="66" spans="1:8" x14ac:dyDescent="0.25">
      <c r="A66" s="18" t="str">
        <f t="shared" si="6"/>
        <v>2018 CDM Programs</v>
      </c>
      <c r="B66" s="35"/>
      <c r="C66" s="35"/>
      <c r="D66" s="61"/>
      <c r="E66" s="32">
        <f>D65</f>
        <v>6075970</v>
      </c>
      <c r="F66" s="57"/>
      <c r="G66" s="58"/>
      <c r="H66" s="34">
        <f>SUM(E66:G66)</f>
        <v>6075970</v>
      </c>
    </row>
    <row r="67" spans="1:8" x14ac:dyDescent="0.25">
      <c r="A67" s="18" t="str">
        <f t="shared" si="6"/>
        <v>2019 CDM Programs</v>
      </c>
      <c r="B67" s="35"/>
      <c r="C67" s="35"/>
      <c r="D67" s="61"/>
      <c r="E67" s="61"/>
      <c r="F67" s="32">
        <f>E66</f>
        <v>6075970</v>
      </c>
      <c r="G67" s="58"/>
      <c r="H67" s="34">
        <f>SUM(F67:G67)</f>
        <v>6075970</v>
      </c>
    </row>
    <row r="68" spans="1:8" ht="15.75" thickBot="1" x14ac:dyDescent="0.3">
      <c r="A68" s="25" t="str">
        <f t="shared" si="6"/>
        <v>2020 CDM Programs</v>
      </c>
      <c r="B68" s="38"/>
      <c r="C68" s="38"/>
      <c r="D68" s="38"/>
      <c r="E68" s="38"/>
      <c r="F68" s="38"/>
      <c r="G68" s="62">
        <f>F67</f>
        <v>6075970</v>
      </c>
      <c r="H68" s="40">
        <f>SUM(B68:G68)</f>
        <v>6075970</v>
      </c>
    </row>
    <row r="69" spans="1:8" ht="16.5" thickTop="1" thickBot="1" x14ac:dyDescent="0.3">
      <c r="A69" s="41" t="s">
        <v>24</v>
      </c>
      <c r="B69" s="42">
        <f>SUM(B63:B68)</f>
        <v>4320150.0033333329</v>
      </c>
      <c r="C69" s="42">
        <f t="shared" ref="C69:D69" si="7">SUM(C63:C68)</f>
        <v>6075970</v>
      </c>
      <c r="D69" s="42">
        <f t="shared" si="7"/>
        <v>6075970</v>
      </c>
      <c r="E69" s="42">
        <f>SUM(E63:E66)</f>
        <v>6075970</v>
      </c>
      <c r="F69" s="42">
        <f>SUM(F63:F67)</f>
        <v>6075970</v>
      </c>
      <c r="G69" s="43">
        <f>SUM(G63:G68)</f>
        <v>6075970</v>
      </c>
      <c r="H69" s="44">
        <f>A52</f>
        <v>34700000</v>
      </c>
    </row>
    <row r="70" spans="1:8" ht="12" customHeight="1" x14ac:dyDescent="0.25">
      <c r="A70" s="45"/>
      <c r="B70" s="46"/>
      <c r="C70" s="46"/>
      <c r="D70" s="46"/>
      <c r="E70" s="46"/>
      <c r="F70" s="46"/>
    </row>
    <row r="71" spans="1:8" ht="18.75" x14ac:dyDescent="0.3">
      <c r="A71" s="182" t="s">
        <v>36</v>
      </c>
      <c r="B71" s="182"/>
      <c r="C71" s="182"/>
      <c r="D71" s="182"/>
      <c r="E71" s="182"/>
      <c r="F71" s="182"/>
      <c r="G71" s="182"/>
      <c r="H71" s="182"/>
    </row>
    <row r="72" spans="1:8" ht="12" customHeight="1" x14ac:dyDescent="0.25">
      <c r="A72" s="45"/>
      <c r="B72" s="46"/>
      <c r="C72" s="46"/>
      <c r="D72" s="46"/>
      <c r="E72" s="46"/>
      <c r="F72" s="46"/>
    </row>
    <row r="73" spans="1:8" ht="75" customHeight="1" x14ac:dyDescent="0.25">
      <c r="A73" s="172" t="s">
        <v>37</v>
      </c>
      <c r="B73" s="172"/>
      <c r="C73" s="172"/>
      <c r="D73" s="172"/>
      <c r="E73" s="172"/>
      <c r="F73" s="172"/>
      <c r="G73" s="172"/>
      <c r="H73" s="172"/>
    </row>
    <row r="74" spans="1:8" ht="12" customHeight="1" x14ac:dyDescent="0.25">
      <c r="A74" s="45"/>
      <c r="B74" s="46"/>
      <c r="C74" s="46"/>
      <c r="D74" s="46"/>
      <c r="E74" s="46"/>
      <c r="F74" s="46"/>
    </row>
    <row r="75" spans="1:8" ht="47.25" customHeight="1" x14ac:dyDescent="0.25">
      <c r="A75" s="172" t="s">
        <v>38</v>
      </c>
      <c r="B75" s="172"/>
      <c r="C75" s="172"/>
      <c r="D75" s="172"/>
      <c r="E75" s="172"/>
      <c r="F75" s="172"/>
      <c r="G75" s="172"/>
      <c r="H75" s="172"/>
    </row>
    <row r="76" spans="1:8" ht="12" customHeight="1" thickBot="1" x14ac:dyDescent="0.3">
      <c r="A76" s="63"/>
      <c r="B76" s="64"/>
      <c r="C76" s="64"/>
      <c r="D76" s="64"/>
      <c r="E76" s="64"/>
      <c r="F76" s="64"/>
    </row>
    <row r="77" spans="1:8" x14ac:dyDescent="0.25">
      <c r="A77" s="163" t="s">
        <v>39</v>
      </c>
      <c r="B77" s="164"/>
      <c r="C77" s="164"/>
      <c r="D77" s="164"/>
      <c r="E77" s="164"/>
      <c r="F77" s="165"/>
    </row>
    <row r="78" spans="1:8" ht="12" customHeight="1" x14ac:dyDescent="0.25">
      <c r="A78" s="65"/>
      <c r="B78" s="66"/>
      <c r="C78" s="66"/>
      <c r="D78" s="66"/>
      <c r="E78" s="66"/>
      <c r="F78" s="67"/>
    </row>
    <row r="79" spans="1:8" x14ac:dyDescent="0.25">
      <c r="A79" s="166" t="s">
        <v>40</v>
      </c>
      <c r="B79" s="167"/>
      <c r="C79" s="167"/>
      <c r="D79" s="167"/>
      <c r="E79" s="167"/>
      <c r="F79" s="68" t="s">
        <v>41</v>
      </c>
    </row>
    <row r="80" spans="1:8" ht="12" customHeight="1" x14ac:dyDescent="0.25">
      <c r="A80" s="69"/>
      <c r="B80" s="70"/>
      <c r="C80" s="70"/>
      <c r="D80" s="70"/>
      <c r="E80" s="70"/>
      <c r="F80" s="71"/>
    </row>
    <row r="81" spans="1:8" ht="32.25" customHeight="1" x14ac:dyDescent="0.25">
      <c r="A81" s="72"/>
      <c r="B81" s="73"/>
      <c r="C81" s="66" t="s">
        <v>42</v>
      </c>
      <c r="D81" s="66" t="s">
        <v>43</v>
      </c>
      <c r="E81" s="66" t="s">
        <v>44</v>
      </c>
      <c r="F81" s="74" t="s">
        <v>45</v>
      </c>
    </row>
    <row r="82" spans="1:8" ht="15" customHeight="1" x14ac:dyDescent="0.25">
      <c r="A82" s="168" t="s">
        <v>46</v>
      </c>
      <c r="B82" s="169"/>
      <c r="C82" s="75" t="s">
        <v>25</v>
      </c>
      <c r="D82" s="75" t="s">
        <v>25</v>
      </c>
      <c r="E82" s="75" t="s">
        <v>25</v>
      </c>
      <c r="F82" s="76" t="s">
        <v>47</v>
      </c>
    </row>
    <row r="83" spans="1:8" x14ac:dyDescent="0.25">
      <c r="A83" s="77" t="s">
        <v>48</v>
      </c>
      <c r="B83" s="78"/>
      <c r="C83" s="79"/>
      <c r="D83" s="79"/>
      <c r="E83" s="80"/>
      <c r="F83" s="81"/>
    </row>
    <row r="84" spans="1:8" x14ac:dyDescent="0.25">
      <c r="A84" s="77" t="s">
        <v>49</v>
      </c>
      <c r="B84" s="78"/>
      <c r="C84" s="82"/>
      <c r="D84" s="82"/>
      <c r="E84" s="80"/>
      <c r="F84" s="81"/>
    </row>
    <row r="85" spans="1:8" x14ac:dyDescent="0.25">
      <c r="A85" s="77" t="s">
        <v>50</v>
      </c>
      <c r="B85" s="78"/>
      <c r="C85" s="79"/>
      <c r="D85" s="79"/>
      <c r="E85" s="80"/>
      <c r="F85" s="81"/>
    </row>
    <row r="86" spans="1:8" ht="15.75" thickBot="1" x14ac:dyDescent="0.3">
      <c r="A86" s="83" t="s">
        <v>51</v>
      </c>
      <c r="B86" s="84"/>
      <c r="C86" s="85"/>
      <c r="D86" s="85"/>
      <c r="E86" s="80"/>
      <c r="F86" s="81"/>
    </row>
    <row r="87" spans="1:8" ht="29.25" customHeight="1" thickTop="1" thickBot="1" x14ac:dyDescent="0.3">
      <c r="A87" s="170" t="s">
        <v>52</v>
      </c>
      <c r="B87" s="171"/>
      <c r="C87" s="86">
        <f>SUM(C83:C86)</f>
        <v>0</v>
      </c>
      <c r="D87" s="86">
        <f>SUM(D83:D86)</f>
        <v>0</v>
      </c>
      <c r="E87" s="87">
        <f>C87-D87</f>
        <v>0</v>
      </c>
      <c r="F87" s="88">
        <f>IF(D87=0,0,IF(F79="net",0,E87/D87))</f>
        <v>0</v>
      </c>
    </row>
    <row r="88" spans="1:8" ht="13.5" customHeight="1" x14ac:dyDescent="0.25">
      <c r="A88" s="89"/>
      <c r="B88" s="89"/>
      <c r="C88" s="90"/>
      <c r="D88" s="90"/>
      <c r="E88" s="24"/>
      <c r="F88" s="91"/>
    </row>
    <row r="89" spans="1:8" ht="29.25" customHeight="1" x14ac:dyDescent="0.25">
      <c r="A89" s="172" t="s">
        <v>53</v>
      </c>
      <c r="B89" s="172"/>
      <c r="C89" s="172"/>
      <c r="D89" s="172"/>
      <c r="E89" s="172"/>
      <c r="F89" s="172"/>
      <c r="G89" s="172"/>
      <c r="H89" s="172"/>
    </row>
    <row r="90" spans="1:8" ht="12" customHeight="1" x14ac:dyDescent="0.25">
      <c r="A90" s="92"/>
      <c r="B90" s="92"/>
      <c r="C90" s="92"/>
      <c r="D90" s="92"/>
      <c r="E90" s="92"/>
      <c r="F90" s="92"/>
      <c r="G90" s="92"/>
      <c r="H90" s="92"/>
    </row>
    <row r="91" spans="1:8" ht="32.25" customHeight="1" x14ac:dyDescent="0.25">
      <c r="A91" s="172" t="s">
        <v>54</v>
      </c>
      <c r="B91" s="172"/>
      <c r="C91" s="172"/>
      <c r="D91" s="172"/>
      <c r="E91" s="172"/>
      <c r="F91" s="172"/>
      <c r="G91" s="172"/>
      <c r="H91" s="172"/>
    </row>
    <row r="92" spans="1:8" ht="12" customHeight="1" x14ac:dyDescent="0.25">
      <c r="A92" s="89"/>
      <c r="B92" s="93"/>
      <c r="C92" s="90"/>
      <c r="D92" s="90"/>
      <c r="E92" s="90"/>
      <c r="F92" s="91"/>
    </row>
    <row r="93" spans="1:8" ht="15.75" customHeight="1" thickBot="1" x14ac:dyDescent="0.3">
      <c r="A93" s="160" t="s">
        <v>55</v>
      </c>
      <c r="B93" s="160"/>
      <c r="C93" s="160"/>
      <c r="D93" s="160"/>
      <c r="E93" s="160"/>
      <c r="F93" s="160"/>
      <c r="G93" s="94"/>
    </row>
    <row r="94" spans="1:8" ht="16.5" customHeight="1" x14ac:dyDescent="0.25">
      <c r="A94" s="95"/>
      <c r="B94" s="96">
        <v>2011</v>
      </c>
      <c r="C94" s="96">
        <v>2012</v>
      </c>
      <c r="D94" s="96">
        <v>2013</v>
      </c>
      <c r="E94" s="96">
        <v>2014</v>
      </c>
      <c r="F94" s="97">
        <v>2015</v>
      </c>
      <c r="G94" s="98"/>
    </row>
    <row r="95" spans="1:8" ht="62.25" customHeight="1" x14ac:dyDescent="0.25">
      <c r="A95" s="99" t="s">
        <v>56</v>
      </c>
      <c r="B95" s="100">
        <v>0</v>
      </c>
      <c r="C95" s="100">
        <v>0</v>
      </c>
      <c r="D95" s="100">
        <v>0</v>
      </c>
      <c r="E95" s="100">
        <v>1</v>
      </c>
      <c r="F95" s="100">
        <v>0.5</v>
      </c>
      <c r="G95" s="101" t="s">
        <v>57</v>
      </c>
    </row>
    <row r="96" spans="1:8" ht="288.75" customHeight="1" thickBot="1" x14ac:dyDescent="0.3">
      <c r="A96" s="102" t="s">
        <v>58</v>
      </c>
      <c r="B96" s="103" t="s">
        <v>59</v>
      </c>
      <c r="C96" s="103" t="s">
        <v>60</v>
      </c>
      <c r="D96" s="104" t="s">
        <v>61</v>
      </c>
      <c r="E96" s="103" t="s">
        <v>62</v>
      </c>
      <c r="F96" s="103" t="s">
        <v>63</v>
      </c>
      <c r="G96" s="88"/>
    </row>
    <row r="97" spans="1:8" ht="12" customHeight="1" x14ac:dyDescent="0.25">
      <c r="A97" s="105"/>
      <c r="B97" s="106"/>
      <c r="C97" s="106"/>
      <c r="D97" s="106"/>
      <c r="E97" s="106"/>
      <c r="F97" s="106"/>
      <c r="G97" s="91"/>
    </row>
    <row r="98" spans="1:8" ht="19.5" customHeight="1" x14ac:dyDescent="0.25">
      <c r="A98" s="161" t="s">
        <v>64</v>
      </c>
      <c r="B98" s="161"/>
      <c r="C98" s="161"/>
      <c r="D98" s="161"/>
      <c r="E98" s="161"/>
      <c r="F98" s="161"/>
      <c r="G98" s="161"/>
      <c r="H98" s="161"/>
    </row>
    <row r="99" spans="1:8" ht="13.5" customHeight="1" x14ac:dyDescent="0.25">
      <c r="A99" s="107"/>
      <c r="B99" s="107"/>
      <c r="C99" s="107"/>
      <c r="D99" s="107"/>
      <c r="E99" s="107"/>
      <c r="F99" s="107"/>
      <c r="G99" s="107"/>
      <c r="H99" s="107"/>
    </row>
    <row r="100" spans="1:8" ht="75.75" customHeight="1" x14ac:dyDescent="0.25">
      <c r="A100" s="156" t="s">
        <v>65</v>
      </c>
      <c r="B100" s="156"/>
      <c r="C100" s="156"/>
      <c r="D100" s="156"/>
      <c r="E100" s="156"/>
      <c r="F100" s="156"/>
      <c r="G100" s="156"/>
      <c r="H100" s="156"/>
    </row>
    <row r="101" spans="1:8" ht="12" customHeight="1" x14ac:dyDescent="0.25">
      <c r="A101" s="89"/>
      <c r="B101" s="106"/>
      <c r="C101" s="106"/>
      <c r="D101" s="106"/>
      <c r="E101" s="106"/>
      <c r="F101" s="91"/>
    </row>
    <row r="102" spans="1:8" ht="57.75" customHeight="1" x14ac:dyDescent="0.25">
      <c r="A102" s="156" t="s">
        <v>66</v>
      </c>
      <c r="B102" s="156"/>
      <c r="C102" s="156"/>
      <c r="D102" s="156"/>
      <c r="E102" s="156"/>
      <c r="F102" s="156"/>
      <c r="G102" s="156"/>
      <c r="H102" s="156"/>
    </row>
    <row r="103" spans="1:8" ht="12" customHeight="1" x14ac:dyDescent="0.25">
      <c r="A103" s="11"/>
      <c r="B103" s="11"/>
      <c r="C103" s="11"/>
      <c r="D103" s="11"/>
      <c r="E103" s="11"/>
      <c r="F103" s="11"/>
    </row>
    <row r="104" spans="1:8" x14ac:dyDescent="0.25">
      <c r="A104" s="162" t="s">
        <v>67</v>
      </c>
      <c r="B104" s="162"/>
      <c r="C104" s="162"/>
      <c r="D104" s="162"/>
      <c r="E104" s="162"/>
      <c r="F104" s="162"/>
      <c r="G104" s="162"/>
      <c r="H104" s="162"/>
    </row>
    <row r="105" spans="1:8" x14ac:dyDescent="0.25">
      <c r="A105" s="11"/>
      <c r="B105" s="11"/>
      <c r="C105" s="11"/>
      <c r="D105" s="11"/>
      <c r="E105" s="11"/>
      <c r="F105" s="11"/>
    </row>
    <row r="106" spans="1:8" ht="47.25" customHeight="1" x14ac:dyDescent="0.25">
      <c r="A106" s="156" t="s">
        <v>68</v>
      </c>
      <c r="B106" s="156"/>
      <c r="C106" s="156"/>
      <c r="D106" s="156"/>
      <c r="E106" s="156"/>
      <c r="F106" s="156"/>
      <c r="G106" s="156"/>
      <c r="H106" s="156"/>
    </row>
    <row r="107" spans="1:8" ht="12" customHeight="1" x14ac:dyDescent="0.25">
      <c r="A107" s="11"/>
      <c r="B107" s="11"/>
      <c r="C107" s="11"/>
      <c r="D107" s="11"/>
      <c r="E107" s="11"/>
      <c r="F107" s="11"/>
    </row>
    <row r="108" spans="1:8" ht="46.5" customHeight="1" x14ac:dyDescent="0.25">
      <c r="A108" s="156" t="s">
        <v>69</v>
      </c>
      <c r="B108" s="156"/>
      <c r="C108" s="156"/>
      <c r="D108" s="156"/>
      <c r="E108" s="156"/>
      <c r="F108" s="156"/>
      <c r="G108" s="156"/>
      <c r="H108" s="156"/>
    </row>
    <row r="109" spans="1:8" ht="12" customHeight="1" x14ac:dyDescent="0.25">
      <c r="A109" s="11"/>
      <c r="B109" s="11"/>
      <c r="C109" s="11"/>
      <c r="D109" s="11"/>
      <c r="E109" s="11"/>
      <c r="F109" s="11"/>
    </row>
    <row r="110" spans="1:8" ht="30" customHeight="1" x14ac:dyDescent="0.25">
      <c r="A110" s="156" t="s">
        <v>70</v>
      </c>
      <c r="B110" s="156"/>
      <c r="C110" s="156"/>
      <c r="D110" s="156"/>
      <c r="E110" s="156"/>
      <c r="F110" s="156"/>
      <c r="G110" s="156"/>
      <c r="H110" s="156"/>
    </row>
    <row r="111" spans="1:8" ht="13.5" customHeight="1" thickBot="1" x14ac:dyDescent="0.3">
      <c r="A111" s="89"/>
      <c r="B111" s="93"/>
      <c r="C111" s="90"/>
      <c r="D111" s="90"/>
      <c r="E111" s="90"/>
      <c r="F111" s="91"/>
    </row>
    <row r="112" spans="1:8" x14ac:dyDescent="0.25">
      <c r="A112" s="108"/>
      <c r="B112" s="109">
        <v>2011</v>
      </c>
      <c r="C112" s="109">
        <v>2012</v>
      </c>
      <c r="D112" s="109">
        <v>2013</v>
      </c>
      <c r="E112" s="109">
        <v>2014</v>
      </c>
      <c r="F112" s="110">
        <v>2015</v>
      </c>
      <c r="G112" s="110" t="s">
        <v>71</v>
      </c>
      <c r="H112" s="111" t="s">
        <v>72</v>
      </c>
    </row>
    <row r="113" spans="1:8" x14ac:dyDescent="0.25">
      <c r="A113" s="112"/>
      <c r="B113" s="157" t="s">
        <v>25</v>
      </c>
      <c r="C113" s="157"/>
      <c r="D113" s="157"/>
      <c r="E113" s="157"/>
      <c r="F113" s="157"/>
      <c r="G113" s="157"/>
      <c r="H113" s="158"/>
    </row>
    <row r="114" spans="1:8" ht="45" x14ac:dyDescent="0.25">
      <c r="A114" s="113" t="s">
        <v>73</v>
      </c>
      <c r="B114" s="114">
        <f>E41</f>
        <v>2164000</v>
      </c>
      <c r="C114" s="114">
        <f>E42</f>
        <v>6427000</v>
      </c>
      <c r="D114" s="114">
        <f>E43</f>
        <v>2793000</v>
      </c>
      <c r="E114" s="114">
        <f>E44</f>
        <v>2800000</v>
      </c>
      <c r="F114" s="115"/>
      <c r="G114" s="116">
        <f>SUM(B114:E114)</f>
        <v>14184000</v>
      </c>
      <c r="H114" s="117"/>
    </row>
    <row r="115" spans="1:8" ht="12" customHeight="1" x14ac:dyDescent="0.25">
      <c r="A115" s="113"/>
      <c r="B115" s="114"/>
      <c r="C115" s="114"/>
      <c r="D115" s="114"/>
      <c r="E115" s="114"/>
      <c r="F115" s="118"/>
      <c r="G115" s="119"/>
      <c r="H115" s="117"/>
    </row>
    <row r="116" spans="1:8" ht="60" x14ac:dyDescent="0.25">
      <c r="A116" s="120" t="s">
        <v>74</v>
      </c>
      <c r="B116" s="121">
        <v>-8000</v>
      </c>
      <c r="C116" s="122">
        <f>B116</f>
        <v>-8000</v>
      </c>
      <c r="D116" s="122">
        <f>B116</f>
        <v>-8000</v>
      </c>
      <c r="E116" s="122">
        <f>B116</f>
        <v>-8000</v>
      </c>
      <c r="F116" s="123"/>
      <c r="G116" s="124">
        <f>SUM(B116:E117)</f>
        <v>-32000</v>
      </c>
      <c r="H116" s="125"/>
    </row>
    <row r="117" spans="1:8" ht="12" customHeight="1" x14ac:dyDescent="0.25">
      <c r="A117" s="126"/>
      <c r="B117" s="127"/>
      <c r="C117" s="127"/>
      <c r="D117" s="127"/>
      <c r="E117" s="127"/>
      <c r="F117" s="127"/>
      <c r="G117" s="127"/>
      <c r="H117" s="128"/>
    </row>
    <row r="118" spans="1:8" ht="45.75" thickBot="1" x14ac:dyDescent="0.3">
      <c r="A118" s="129" t="s">
        <v>75</v>
      </c>
      <c r="B118" s="130"/>
      <c r="C118" s="131"/>
      <c r="D118" s="131"/>
      <c r="E118" s="131"/>
      <c r="F118" s="115">
        <f>B63</f>
        <v>4320150.0033333329</v>
      </c>
      <c r="G118" s="132"/>
      <c r="H118" s="133">
        <f>SUM(B118:F118)</f>
        <v>4320150.0033333329</v>
      </c>
    </row>
    <row r="119" spans="1:8" ht="12" customHeight="1" thickTop="1" thickBot="1" x14ac:dyDescent="0.3">
      <c r="A119" s="134"/>
      <c r="B119" s="135"/>
      <c r="C119" s="136"/>
      <c r="D119" s="136"/>
      <c r="E119" s="136"/>
      <c r="F119" s="135"/>
      <c r="G119" s="136"/>
      <c r="H119" s="137"/>
    </row>
    <row r="120" spans="1:8" ht="45.75" thickTop="1" x14ac:dyDescent="0.25">
      <c r="A120" s="120" t="s">
        <v>76</v>
      </c>
      <c r="B120" s="138">
        <f>B114*(1+F87)*B95</f>
        <v>0</v>
      </c>
      <c r="C120" s="139">
        <f>C114*(1+F87)*C95</f>
        <v>0</v>
      </c>
      <c r="D120" s="139">
        <f>D114*(1+F87)*D95</f>
        <v>0</v>
      </c>
      <c r="E120" s="139">
        <f>E114*(1+F87)*E95</f>
        <v>2800000</v>
      </c>
      <c r="F120" s="140">
        <f>F118*(1+F87)*F95</f>
        <v>2160075.0016666665</v>
      </c>
      <c r="G120" s="141"/>
      <c r="H120" s="142">
        <f>SUM(B120:F120)</f>
        <v>4960075.0016666669</v>
      </c>
    </row>
    <row r="121" spans="1:8" ht="12" customHeight="1" x14ac:dyDescent="0.25">
      <c r="A121" s="126"/>
      <c r="B121" s="143"/>
      <c r="C121" s="143"/>
      <c r="D121" s="143"/>
      <c r="E121" s="143"/>
      <c r="F121" s="143"/>
      <c r="G121" s="143"/>
      <c r="H121" s="144"/>
    </row>
    <row r="122" spans="1:8" ht="15.75" thickBot="1" x14ac:dyDescent="0.3">
      <c r="A122" s="113" t="s">
        <v>77</v>
      </c>
      <c r="B122" s="145">
        <v>2.9100000000000001E-2</v>
      </c>
      <c r="C122" s="146" t="s">
        <v>78</v>
      </c>
      <c r="D122" s="147"/>
      <c r="E122" s="146"/>
      <c r="F122" s="148"/>
      <c r="G122" s="149"/>
      <c r="H122" s="150"/>
    </row>
    <row r="123" spans="1:8" ht="46.5" thickTop="1" thickBot="1" x14ac:dyDescent="0.3">
      <c r="A123" s="151" t="s">
        <v>79</v>
      </c>
      <c r="B123" s="152">
        <f>B120*(1+$B122)</f>
        <v>0</v>
      </c>
      <c r="C123" s="152">
        <f t="shared" ref="C123:F123" si="8">C120*(1+$B122)</f>
        <v>0</v>
      </c>
      <c r="D123" s="152">
        <f t="shared" si="8"/>
        <v>0</v>
      </c>
      <c r="E123" s="152">
        <f t="shared" si="8"/>
        <v>2881479.9999999995</v>
      </c>
      <c r="F123" s="153">
        <f t="shared" si="8"/>
        <v>2222933.1842151661</v>
      </c>
      <c r="G123" s="153"/>
      <c r="H123" s="142">
        <f>SUM(B123:F123)</f>
        <v>5104413.1842151657</v>
      </c>
    </row>
    <row r="124" spans="1:8" ht="12" customHeight="1" x14ac:dyDescent="0.25">
      <c r="A124" s="154"/>
      <c r="B124" s="146"/>
      <c r="C124" s="146"/>
      <c r="D124" s="146"/>
      <c r="E124" s="146"/>
      <c r="F124" s="146"/>
      <c r="G124" s="146"/>
      <c r="H124" s="146"/>
    </row>
    <row r="125" spans="1:8" ht="31.5" customHeight="1" x14ac:dyDescent="0.25">
      <c r="A125" s="159" t="s">
        <v>80</v>
      </c>
      <c r="B125" s="159"/>
      <c r="C125" s="159"/>
      <c r="D125" s="159"/>
      <c r="E125" s="159"/>
      <c r="F125" s="159"/>
      <c r="G125" s="159"/>
      <c r="H125" s="159"/>
    </row>
    <row r="126" spans="1:8" x14ac:dyDescent="0.25">
      <c r="A126" s="11"/>
      <c r="B126" s="11"/>
      <c r="C126" s="11"/>
      <c r="D126" s="11"/>
      <c r="E126" s="11"/>
      <c r="F126" s="11"/>
    </row>
    <row r="127" spans="1:8" x14ac:dyDescent="0.25">
      <c r="A127" s="155"/>
      <c r="B127" s="11"/>
      <c r="C127" s="11"/>
      <c r="D127" s="11"/>
      <c r="E127" s="11"/>
      <c r="F127" s="11"/>
    </row>
    <row r="128" spans="1:8" x14ac:dyDescent="0.25">
      <c r="A128" s="11"/>
      <c r="B128" s="11"/>
      <c r="C128" s="11"/>
      <c r="D128" s="11"/>
      <c r="E128" s="11"/>
      <c r="F128" s="11"/>
    </row>
    <row r="129" spans="1:6" x14ac:dyDescent="0.25">
      <c r="A129" s="11"/>
      <c r="B129" s="11"/>
      <c r="C129" s="11"/>
      <c r="D129" s="11"/>
      <c r="E129" s="11"/>
      <c r="F129" s="11"/>
    </row>
    <row r="130" spans="1:6" x14ac:dyDescent="0.25">
      <c r="A130" s="11"/>
      <c r="B130" s="11"/>
      <c r="C130" s="11"/>
      <c r="D130" s="11"/>
      <c r="E130" s="11"/>
      <c r="F130" s="11"/>
    </row>
    <row r="131" spans="1:6" x14ac:dyDescent="0.25">
      <c r="A131" s="11"/>
      <c r="B131" s="11"/>
      <c r="C131" s="11"/>
      <c r="D131" s="11"/>
      <c r="E131" s="11"/>
      <c r="F131" s="11"/>
    </row>
    <row r="132" spans="1:6" x14ac:dyDescent="0.25">
      <c r="A132" s="11"/>
      <c r="B132" s="11"/>
      <c r="C132" s="11"/>
      <c r="D132" s="11"/>
      <c r="E132" s="11"/>
      <c r="F132" s="11"/>
    </row>
    <row r="133" spans="1:6" x14ac:dyDescent="0.25">
      <c r="A133" s="11"/>
      <c r="B133" s="11"/>
      <c r="C133" s="11"/>
      <c r="D133" s="11"/>
      <c r="E133" s="11"/>
      <c r="F133" s="11"/>
    </row>
    <row r="134" spans="1:6" x14ac:dyDescent="0.25">
      <c r="A134" s="11"/>
      <c r="B134" s="11"/>
      <c r="C134" s="11"/>
      <c r="D134" s="11"/>
      <c r="E134" s="11"/>
      <c r="F134" s="11"/>
    </row>
    <row r="135" spans="1:6" x14ac:dyDescent="0.25">
      <c r="A135" s="11"/>
      <c r="B135" s="11"/>
      <c r="C135" s="11"/>
      <c r="D135" s="11"/>
      <c r="E135" s="11"/>
      <c r="F135" s="11"/>
    </row>
    <row r="136" spans="1:6" x14ac:dyDescent="0.25">
      <c r="A136" s="11"/>
      <c r="B136" s="11"/>
      <c r="C136" s="11"/>
      <c r="D136" s="11"/>
      <c r="E136" s="11"/>
      <c r="F136" s="11"/>
    </row>
    <row r="137" spans="1:6" x14ac:dyDescent="0.25">
      <c r="A137" s="11"/>
      <c r="B137" s="11"/>
      <c r="C137" s="11"/>
      <c r="D137" s="11"/>
      <c r="E137" s="11"/>
      <c r="F137" s="11"/>
    </row>
    <row r="138" spans="1:6" x14ac:dyDescent="0.25">
      <c r="A138" s="11"/>
      <c r="B138" s="11"/>
      <c r="C138" s="11"/>
      <c r="D138" s="11"/>
      <c r="E138" s="11"/>
      <c r="F138" s="11"/>
    </row>
    <row r="139" spans="1:6" x14ac:dyDescent="0.25">
      <c r="A139" s="11"/>
      <c r="B139" s="11"/>
      <c r="C139" s="11"/>
      <c r="D139" s="11"/>
      <c r="E139" s="11"/>
      <c r="F139" s="11"/>
    </row>
  </sheetData>
  <mergeCells count="40">
    <mergeCell ref="A18:H18"/>
    <mergeCell ref="A9:H9"/>
    <mergeCell ref="A10:H10"/>
    <mergeCell ref="A12:H12"/>
    <mergeCell ref="A14:H14"/>
    <mergeCell ref="A16:H16"/>
    <mergeCell ref="A51:H51"/>
    <mergeCell ref="A20:H20"/>
    <mergeCell ref="A22:H22"/>
    <mergeCell ref="A24:H24"/>
    <mergeCell ref="A26:H26"/>
    <mergeCell ref="A28:H28"/>
    <mergeCell ref="A30:H30"/>
    <mergeCell ref="A32:F32"/>
    <mergeCell ref="A33:F33"/>
    <mergeCell ref="A40:F40"/>
    <mergeCell ref="A47:F47"/>
    <mergeCell ref="A49:H49"/>
    <mergeCell ref="A91:H91"/>
    <mergeCell ref="A52:H52"/>
    <mergeCell ref="A54:H54"/>
    <mergeCell ref="A62:H62"/>
    <mergeCell ref="A71:H71"/>
    <mergeCell ref="A73:H73"/>
    <mergeCell ref="A75:H75"/>
    <mergeCell ref="A77:F77"/>
    <mergeCell ref="A79:E79"/>
    <mergeCell ref="A82:B82"/>
    <mergeCell ref="A87:B87"/>
    <mergeCell ref="A89:H89"/>
    <mergeCell ref="A108:H108"/>
    <mergeCell ref="A110:H110"/>
    <mergeCell ref="B113:H113"/>
    <mergeCell ref="A125:H125"/>
    <mergeCell ref="A93:F93"/>
    <mergeCell ref="A98:H98"/>
    <mergeCell ref="A100:H100"/>
    <mergeCell ref="A102:H102"/>
    <mergeCell ref="A104:H104"/>
    <mergeCell ref="A106:H106"/>
  </mergeCells>
  <dataValidations count="2">
    <dataValidation type="list" allowBlank="1" showInputMessage="1" showErrorMessage="1" sqref="F79">
      <formula1>"net,gross"</formula1>
    </dataValidation>
    <dataValidation type="list" allowBlank="1" showInputMessage="1" showErrorMessage="1" sqref="B95:F95">
      <formula1>"0, 0.5, 1"</formula1>
    </dataValidation>
  </dataValidations>
  <pageMargins left="0.7" right="0.7" top="0.75" bottom="0.75" header="0.3" footer="0.3"/>
  <pageSetup scale="69" fitToHeight="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Festival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mccannk</dc:creator>
  <cp:lastModifiedBy>mccannk</cp:lastModifiedBy>
  <cp:lastPrinted>2016-08-15T17:26:09Z</cp:lastPrinted>
  <dcterms:created xsi:type="dcterms:W3CDTF">2016-08-15T14:23:18Z</dcterms:created>
  <dcterms:modified xsi:type="dcterms:W3CDTF">2016-08-15T17:26:18Z</dcterms:modified>
</cp:coreProperties>
</file>