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55635" windowHeight="12075"/>
  </bookViews>
  <sheets>
    <sheet name="App.2-C_DepExp - 201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S29" i="1" l="1"/>
  <c r="G73" i="1"/>
  <c r="F73" i="1"/>
  <c r="D73" i="1"/>
  <c r="P72" i="1"/>
  <c r="O72" i="1"/>
  <c r="Q72" i="1" s="1"/>
  <c r="S72" i="1" s="1"/>
  <c r="N72" i="1"/>
  <c r="M72" i="1"/>
  <c r="K72" i="1"/>
  <c r="H72" i="1"/>
  <c r="E72" i="1"/>
  <c r="S71" i="1"/>
  <c r="P71" i="1"/>
  <c r="O71" i="1"/>
  <c r="Q71" i="1" s="1"/>
  <c r="N71" i="1"/>
  <c r="M71" i="1"/>
  <c r="K71" i="1"/>
  <c r="H71" i="1"/>
  <c r="E71" i="1"/>
  <c r="P70" i="1"/>
  <c r="O70" i="1"/>
  <c r="Q70" i="1" s="1"/>
  <c r="S70" i="1" s="1"/>
  <c r="N70" i="1"/>
  <c r="M70" i="1"/>
  <c r="K70" i="1"/>
  <c r="H70" i="1"/>
  <c r="E70" i="1"/>
  <c r="S69" i="1"/>
  <c r="P69" i="1"/>
  <c r="O69" i="1"/>
  <c r="Q69" i="1" s="1"/>
  <c r="N69" i="1"/>
  <c r="M69" i="1"/>
  <c r="K69" i="1"/>
  <c r="H69" i="1"/>
  <c r="E69" i="1"/>
  <c r="P68" i="1"/>
  <c r="O68" i="1"/>
  <c r="Q68" i="1" s="1"/>
  <c r="S68" i="1" s="1"/>
  <c r="N68" i="1"/>
  <c r="M68" i="1"/>
  <c r="K68" i="1"/>
  <c r="H68" i="1"/>
  <c r="E68" i="1"/>
  <c r="S67" i="1"/>
  <c r="P67" i="1"/>
  <c r="O67" i="1"/>
  <c r="Q67" i="1" s="1"/>
  <c r="N67" i="1"/>
  <c r="M67" i="1"/>
  <c r="K67" i="1"/>
  <c r="H67" i="1"/>
  <c r="E67" i="1"/>
  <c r="P66" i="1"/>
  <c r="O66" i="1"/>
  <c r="Q66" i="1" s="1"/>
  <c r="S66" i="1" s="1"/>
  <c r="N66" i="1"/>
  <c r="M66" i="1"/>
  <c r="K66" i="1"/>
  <c r="H66" i="1"/>
  <c r="E66" i="1"/>
  <c r="S65" i="1"/>
  <c r="P65" i="1"/>
  <c r="O65" i="1"/>
  <c r="Q65" i="1" s="1"/>
  <c r="N65" i="1"/>
  <c r="M65" i="1"/>
  <c r="K65" i="1"/>
  <c r="H65" i="1"/>
  <c r="E65" i="1"/>
  <c r="P64" i="1"/>
  <c r="O64" i="1"/>
  <c r="Q64" i="1" s="1"/>
  <c r="S64" i="1" s="1"/>
  <c r="N64" i="1"/>
  <c r="M64" i="1"/>
  <c r="K64" i="1"/>
  <c r="H64" i="1"/>
  <c r="E64" i="1"/>
  <c r="O63" i="1"/>
  <c r="M63" i="1"/>
  <c r="K63" i="1"/>
  <c r="P63" i="1"/>
  <c r="H63" i="1"/>
  <c r="E63" i="1"/>
  <c r="N63" i="1" s="1"/>
  <c r="S62" i="1"/>
  <c r="P62" i="1"/>
  <c r="O62" i="1"/>
  <c r="N62" i="1"/>
  <c r="Q62" i="1" s="1"/>
  <c r="M62" i="1"/>
  <c r="K62" i="1"/>
  <c r="H62" i="1"/>
  <c r="E62" i="1"/>
  <c r="O61" i="1"/>
  <c r="M61" i="1"/>
  <c r="K61" i="1"/>
  <c r="P61" i="1"/>
  <c r="H61" i="1"/>
  <c r="E61" i="1"/>
  <c r="N61" i="1" s="1"/>
  <c r="Q61" i="1" s="1"/>
  <c r="P60" i="1"/>
  <c r="O60" i="1"/>
  <c r="Q60" i="1" s="1"/>
  <c r="S60" i="1" s="1"/>
  <c r="N60" i="1"/>
  <c r="M60" i="1"/>
  <c r="K60" i="1"/>
  <c r="H60" i="1"/>
  <c r="E60" i="1"/>
  <c r="N59" i="1"/>
  <c r="M59" i="1"/>
  <c r="K59" i="1"/>
  <c r="P59" i="1"/>
  <c r="H59" i="1"/>
  <c r="O59" i="1" s="1"/>
  <c r="E59" i="1"/>
  <c r="M58" i="1"/>
  <c r="K58" i="1"/>
  <c r="P58" i="1"/>
  <c r="H58" i="1"/>
  <c r="O58" i="1" s="1"/>
  <c r="E58" i="1"/>
  <c r="N58" i="1" s="1"/>
  <c r="M57" i="1"/>
  <c r="K57" i="1"/>
  <c r="P57" i="1"/>
  <c r="H57" i="1"/>
  <c r="O57" i="1" s="1"/>
  <c r="E57" i="1"/>
  <c r="N57" i="1" s="1"/>
  <c r="Q57" i="1" s="1"/>
  <c r="S56" i="1"/>
  <c r="Q56" i="1"/>
  <c r="P56" i="1"/>
  <c r="O56" i="1"/>
  <c r="N56" i="1"/>
  <c r="M56" i="1"/>
  <c r="K56" i="1"/>
  <c r="H56" i="1"/>
  <c r="E56" i="1"/>
  <c r="O55" i="1"/>
  <c r="M55" i="1"/>
  <c r="K55" i="1"/>
  <c r="P55" i="1"/>
  <c r="H55" i="1"/>
  <c r="E55" i="1"/>
  <c r="N55" i="1" s="1"/>
  <c r="Q55" i="1" s="1"/>
  <c r="P54" i="1"/>
  <c r="O54" i="1"/>
  <c r="Q54" i="1" s="1"/>
  <c r="S54" i="1" s="1"/>
  <c r="N54" i="1"/>
  <c r="M54" i="1"/>
  <c r="K54" i="1"/>
  <c r="H54" i="1"/>
  <c r="E54" i="1"/>
  <c r="P53" i="1"/>
  <c r="O53" i="1"/>
  <c r="Q53" i="1" s="1"/>
  <c r="S53" i="1" s="1"/>
  <c r="N53" i="1"/>
  <c r="M53" i="1"/>
  <c r="K53" i="1"/>
  <c r="H53" i="1"/>
  <c r="E53" i="1"/>
  <c r="N52" i="1"/>
  <c r="M52" i="1"/>
  <c r="K52" i="1"/>
  <c r="P52" i="1"/>
  <c r="H52" i="1"/>
  <c r="O52" i="1" s="1"/>
  <c r="E52" i="1"/>
  <c r="P51" i="1"/>
  <c r="O51" i="1"/>
  <c r="N51" i="1"/>
  <c r="Q51" i="1" s="1"/>
  <c r="M51" i="1"/>
  <c r="K51" i="1"/>
  <c r="H51" i="1"/>
  <c r="E51" i="1"/>
  <c r="M50" i="1"/>
  <c r="K50" i="1"/>
  <c r="P50" i="1"/>
  <c r="H50" i="1"/>
  <c r="O50" i="1" s="1"/>
  <c r="E50" i="1"/>
  <c r="N50" i="1" s="1"/>
  <c r="Q50" i="1" s="1"/>
  <c r="M49" i="1"/>
  <c r="K49" i="1"/>
  <c r="P49" i="1"/>
  <c r="H49" i="1"/>
  <c r="O49" i="1" s="1"/>
  <c r="E49" i="1"/>
  <c r="N49" i="1" s="1"/>
  <c r="S48" i="1"/>
  <c r="Q48" i="1"/>
  <c r="P48" i="1"/>
  <c r="O48" i="1"/>
  <c r="N48" i="1"/>
  <c r="M48" i="1"/>
  <c r="K48" i="1"/>
  <c r="H48" i="1"/>
  <c r="E48" i="1"/>
  <c r="P47" i="1"/>
  <c r="Q47" i="1" s="1"/>
  <c r="S47" i="1" s="1"/>
  <c r="O47" i="1"/>
  <c r="N47" i="1"/>
  <c r="M47" i="1"/>
  <c r="K47" i="1"/>
  <c r="H47" i="1"/>
  <c r="E47" i="1"/>
  <c r="P46" i="1"/>
  <c r="M46" i="1"/>
  <c r="K46" i="1"/>
  <c r="H46" i="1"/>
  <c r="O46" i="1" s="1"/>
  <c r="E46" i="1"/>
  <c r="N46" i="1" s="1"/>
  <c r="P45" i="1"/>
  <c r="O45" i="1"/>
  <c r="N45" i="1"/>
  <c r="Q45" i="1" s="1"/>
  <c r="S45" i="1" s="1"/>
  <c r="M45" i="1"/>
  <c r="K45" i="1"/>
  <c r="H45" i="1"/>
  <c r="E45" i="1"/>
  <c r="P44" i="1"/>
  <c r="M44" i="1"/>
  <c r="K44" i="1"/>
  <c r="H44" i="1"/>
  <c r="O44" i="1" s="1"/>
  <c r="E44" i="1"/>
  <c r="N44" i="1" s="1"/>
  <c r="N43" i="1"/>
  <c r="M43" i="1"/>
  <c r="K43" i="1"/>
  <c r="P43" i="1"/>
  <c r="H43" i="1"/>
  <c r="O43" i="1" s="1"/>
  <c r="E43" i="1"/>
  <c r="P42" i="1"/>
  <c r="O42" i="1"/>
  <c r="N42" i="1"/>
  <c r="M42" i="1"/>
  <c r="K42" i="1"/>
  <c r="H42" i="1"/>
  <c r="E42" i="1"/>
  <c r="N41" i="1"/>
  <c r="M41" i="1"/>
  <c r="K41" i="1"/>
  <c r="P41" i="1"/>
  <c r="H41" i="1"/>
  <c r="O41" i="1" s="1"/>
  <c r="E41" i="1"/>
  <c r="P40" i="1"/>
  <c r="M40" i="1"/>
  <c r="K40" i="1"/>
  <c r="H40" i="1"/>
  <c r="O40" i="1" s="1"/>
  <c r="E40" i="1"/>
  <c r="N40" i="1" s="1"/>
  <c r="P39" i="1"/>
  <c r="O39" i="1"/>
  <c r="N39" i="1"/>
  <c r="Q39" i="1" s="1"/>
  <c r="S39" i="1" s="1"/>
  <c r="M39" i="1"/>
  <c r="K39" i="1"/>
  <c r="H39" i="1"/>
  <c r="E39" i="1"/>
  <c r="P38" i="1"/>
  <c r="O38" i="1"/>
  <c r="N38" i="1"/>
  <c r="M38" i="1"/>
  <c r="K38" i="1"/>
  <c r="H38" i="1"/>
  <c r="E38" i="1"/>
  <c r="P37" i="1"/>
  <c r="O37" i="1"/>
  <c r="N37" i="1"/>
  <c r="Q37" i="1" s="1"/>
  <c r="S37" i="1" s="1"/>
  <c r="M37" i="1"/>
  <c r="K37" i="1"/>
  <c r="H37" i="1"/>
  <c r="E37" i="1"/>
  <c r="P36" i="1"/>
  <c r="O36" i="1"/>
  <c r="N36" i="1"/>
  <c r="M36" i="1"/>
  <c r="K36" i="1"/>
  <c r="H36" i="1"/>
  <c r="E36" i="1"/>
  <c r="P35" i="1"/>
  <c r="O35" i="1"/>
  <c r="N35" i="1"/>
  <c r="Q35" i="1" s="1"/>
  <c r="S35" i="1" s="1"/>
  <c r="M35" i="1"/>
  <c r="K35" i="1"/>
  <c r="H35" i="1"/>
  <c r="E35" i="1"/>
  <c r="P34" i="1"/>
  <c r="M34" i="1"/>
  <c r="K34" i="1"/>
  <c r="H34" i="1"/>
  <c r="O34" i="1" s="1"/>
  <c r="E34" i="1"/>
  <c r="N34" i="1" s="1"/>
  <c r="N33" i="1"/>
  <c r="M33" i="1"/>
  <c r="K33" i="1"/>
  <c r="P33" i="1"/>
  <c r="H33" i="1"/>
  <c r="O33" i="1" s="1"/>
  <c r="E33" i="1"/>
  <c r="P32" i="1"/>
  <c r="M32" i="1"/>
  <c r="K32" i="1"/>
  <c r="H32" i="1"/>
  <c r="O32" i="1" s="1"/>
  <c r="E32" i="1"/>
  <c r="N32" i="1" s="1"/>
  <c r="N31" i="1"/>
  <c r="M31" i="1"/>
  <c r="K31" i="1"/>
  <c r="P31" i="1"/>
  <c r="H31" i="1"/>
  <c r="O31" i="1" s="1"/>
  <c r="E31" i="1"/>
  <c r="P30" i="1"/>
  <c r="M30" i="1"/>
  <c r="K30" i="1"/>
  <c r="H30" i="1"/>
  <c r="O30" i="1" s="1"/>
  <c r="E30" i="1"/>
  <c r="N30" i="1" s="1"/>
  <c r="N29" i="1"/>
  <c r="M29" i="1"/>
  <c r="K29" i="1"/>
  <c r="P29" i="1"/>
  <c r="H29" i="1"/>
  <c r="O29" i="1" s="1"/>
  <c r="E29" i="1"/>
  <c r="P28" i="1"/>
  <c r="M28" i="1"/>
  <c r="K28" i="1"/>
  <c r="H28" i="1"/>
  <c r="O28" i="1" s="1"/>
  <c r="E28" i="1"/>
  <c r="N28" i="1" s="1"/>
  <c r="P27" i="1"/>
  <c r="O27" i="1"/>
  <c r="N27" i="1"/>
  <c r="Q27" i="1" s="1"/>
  <c r="S27" i="1" s="1"/>
  <c r="M27" i="1"/>
  <c r="K27" i="1"/>
  <c r="H27" i="1"/>
  <c r="E27" i="1"/>
  <c r="P26" i="1"/>
  <c r="M26" i="1"/>
  <c r="K26" i="1"/>
  <c r="H26" i="1"/>
  <c r="O26" i="1" s="1"/>
  <c r="E26" i="1"/>
  <c r="N26" i="1" s="1"/>
  <c r="P25" i="1"/>
  <c r="O25" i="1"/>
  <c r="N25" i="1"/>
  <c r="Q25" i="1" s="1"/>
  <c r="S25" i="1" s="1"/>
  <c r="M25" i="1"/>
  <c r="K25" i="1"/>
  <c r="H25" i="1"/>
  <c r="E25" i="1"/>
  <c r="R73" i="1"/>
  <c r="P24" i="1"/>
  <c r="O24" i="1"/>
  <c r="N24" i="1"/>
  <c r="M24" i="1"/>
  <c r="K24" i="1"/>
  <c r="H24" i="1"/>
  <c r="E24" i="1"/>
  <c r="P23" i="1"/>
  <c r="O23" i="1"/>
  <c r="N23" i="1"/>
  <c r="Q23" i="1" s="1"/>
  <c r="M23" i="1"/>
  <c r="K23" i="1"/>
  <c r="H23" i="1"/>
  <c r="H73" i="1" s="1"/>
  <c r="E23" i="1"/>
  <c r="O73" i="1" l="1"/>
  <c r="Q52" i="1"/>
  <c r="S52" i="1" s="1"/>
  <c r="S61" i="1"/>
  <c r="Q26" i="1"/>
  <c r="Q28" i="1"/>
  <c r="S30" i="1"/>
  <c r="Q32" i="1"/>
  <c r="S32" i="1" s="1"/>
  <c r="S40" i="1"/>
  <c r="Q44" i="1"/>
  <c r="S44" i="1" s="1"/>
  <c r="Q46" i="1"/>
  <c r="S51" i="1"/>
  <c r="S55" i="1"/>
  <c r="Q58" i="1"/>
  <c r="S58" i="1" s="1"/>
  <c r="Q59" i="1"/>
  <c r="S59" i="1" s="1"/>
  <c r="S26" i="1"/>
  <c r="S28" i="1"/>
  <c r="Q30" i="1"/>
  <c r="Q34" i="1"/>
  <c r="S34" i="1" s="1"/>
  <c r="S36" i="1"/>
  <c r="Q40" i="1"/>
  <c r="S46" i="1"/>
  <c r="Q49" i="1"/>
  <c r="S49" i="1" s="1"/>
  <c r="S50" i="1"/>
  <c r="S57" i="1"/>
  <c r="S23" i="1"/>
  <c r="Q29" i="1"/>
  <c r="Q31" i="1"/>
  <c r="S31" i="1" s="1"/>
  <c r="Q33" i="1"/>
  <c r="S33" i="1" s="1"/>
  <c r="Q41" i="1"/>
  <c r="S41" i="1" s="1"/>
  <c r="Q43" i="1"/>
  <c r="S43" i="1" s="1"/>
  <c r="C73" i="1"/>
  <c r="N73" i="1"/>
  <c r="I73" i="1"/>
  <c r="Q63" i="1"/>
  <c r="S63" i="1" s="1"/>
  <c r="P73" i="1"/>
  <c r="Q24" i="1"/>
  <c r="S24" i="1" s="1"/>
  <c r="Q36" i="1"/>
  <c r="Q38" i="1"/>
  <c r="S38" i="1" s="1"/>
  <c r="Q42" i="1"/>
  <c r="S42" i="1" s="1"/>
  <c r="E73" i="1"/>
  <c r="Q73" i="1" l="1"/>
  <c r="S73" i="1"/>
</calcChain>
</file>

<file path=xl/sharedStrings.xml><?xml version="1.0" encoding="utf-8"?>
<sst xmlns="http://schemas.openxmlformats.org/spreadsheetml/2006/main" count="122" uniqueCount="119">
  <si>
    <t>Appendix 2-C</t>
  </si>
  <si>
    <t>Depreciation and Amortization Expense</t>
  </si>
  <si>
    <t>2017 (Accounting Standard USGAAP)</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</si>
  <si>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</si>
  <si>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</si>
  <si>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</si>
  <si>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</si>
  <si>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</si>
  <si>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</si>
  <si>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</si>
  <si>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</si>
  <si>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</si>
  <si>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</si>
  <si>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</si>
  <si>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</si>
  <si>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</si>
  <si>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</si>
  <si>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</si>
  <si>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</si>
  <si>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</si>
  <si>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</si>
  <si>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</si>
  <si>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</si>
  <si>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</si>
  <si>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</si>
  <si>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</si>
  <si>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</si>
  <si>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</si>
  <si>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</si>
  <si>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</si>
  <si>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</si>
  <si>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</si>
  <si>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</si>
  <si>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</si>
  <si>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</si>
  <si>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</si>
  <si>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</si>
  <si>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</si>
  <si>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</si>
  <si>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</si>
  <si>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</si>
  <si>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</si>
  <si>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</si>
  <si>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</si>
  <si>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</si>
  <si>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</si>
  <si>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</si>
  <si>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</si>
  <si>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</si>
  <si>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</si>
  <si>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</si>
  <si>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</si>
  <si>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</si>
  <si>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</si>
  <si>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</si>
  <si>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</si>
  <si>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</si>
  <si>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</si>
  <si>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</si>
  <si>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</si>
  <si>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</si>
  <si>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</si>
  <si>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</si>
  <si>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</si>
  <si>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</si>
  <si>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</si>
  <si>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</si>
  <si>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</si>
  <si>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</si>
  <si>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</si>
  <si>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</si>
  <si>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</si>
  <si>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</si>
  <si>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</si>
  <si>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</si>
  <si>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</si>
  <si>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</si>
  <si>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</si>
  <si>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1915-A</t>
  </si>
  <si>
    <t>Office Furniture &amp; Equipment (10 years)</t>
  </si>
  <si>
    <t>Office Furniture &amp; Equipment (5 &amp; 7 years)</t>
  </si>
  <si>
    <t>1920-A</t>
  </si>
  <si>
    <t>Computer Equipment - Hardware</t>
  </si>
  <si>
    <t>1920-B</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</si>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</sst>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8"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9">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50" applyAlignment="0" applyProtection="0"/>
    <xf numFmtId="5" fontId="53" fillId="0" borderId="50" applyAlignment="0" applyProtection="0"/>
    <xf numFmtId="0" fontId="21" fillId="0" borderId="51">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52" applyNumberFormat="0" applyAlignment="0" applyProtection="0"/>
    <xf numFmtId="0" fontId="54" fillId="58" borderId="52" applyNumberFormat="0" applyAlignment="0" applyProtection="0"/>
    <xf numFmtId="0" fontId="54" fillId="58" borderId="52" applyNumberFormat="0" applyAlignment="0" applyProtection="0"/>
    <xf numFmtId="0" fontId="11" fillId="6" borderId="4" applyNumberFormat="0" applyAlignment="0" applyProtection="0"/>
    <xf numFmtId="1" fontId="55" fillId="0" borderId="0">
      <alignment horizontal="center"/>
      <protection locked="0"/>
    </xf>
    <xf numFmtId="2" fontId="56" fillId="0" borderId="48"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53"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8"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4">
      <alignment vertical="center"/>
    </xf>
    <xf numFmtId="42" fontId="18" fillId="34" borderId="55"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8"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60">
      <alignment horizontal="center"/>
    </xf>
    <xf numFmtId="0" fontId="83" fillId="0" borderId="0">
      <alignment horizontal="center"/>
    </xf>
    <xf numFmtId="0" fontId="84" fillId="0" borderId="48" applyFill="0" applyBorder="0" applyProtection="0">
      <alignment horizontal="center" wrapText="1"/>
    </xf>
    <xf numFmtId="0" fontId="84" fillId="0" borderId="0" applyFill="0" applyBorder="0" applyProtection="0">
      <alignment horizontal="left" vertical="top" wrapText="1"/>
    </xf>
    <xf numFmtId="0" fontId="70" fillId="0" borderId="61" applyBorder="0" applyAlignment="0"/>
    <xf numFmtId="0" fontId="85" fillId="0" borderId="62"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63"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204" fontId="92" fillId="0" borderId="0" applyNumberFormat="0" applyFill="0" applyBorder="0" applyAlignment="0">
      <protection locked="0"/>
    </xf>
    <xf numFmtId="0" fontId="91" fillId="42" borderId="52"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4"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5"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7">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8" applyNumberFormat="0" applyAlignment="0" applyProtection="0"/>
    <xf numFmtId="0" fontId="102" fillId="58" borderId="68" applyNumberFormat="0" applyAlignment="0" applyProtection="0"/>
    <xf numFmtId="0" fontId="102" fillId="58" borderId="68" applyNumberFormat="0" applyAlignment="0" applyProtection="0"/>
    <xf numFmtId="0" fontId="10" fillId="6" borderId="5" applyNumberFormat="0" applyAlignment="0" applyProtection="0"/>
    <xf numFmtId="40" fontId="39" fillId="34" borderId="0">
      <alignment horizontal="right"/>
    </xf>
    <xf numFmtId="0" fontId="103" fillId="67" borderId="69"/>
    <xf numFmtId="14" fontId="44" fillId="0" borderId="0">
      <alignment horizontal="center" wrapText="1"/>
      <protection locked="0"/>
    </xf>
    <xf numFmtId="220" fontId="44" fillId="0" borderId="70"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60">
      <alignment horizontal="center"/>
    </xf>
    <xf numFmtId="0" fontId="53" fillId="0" borderId="60">
      <alignment horizontal="center"/>
    </xf>
    <xf numFmtId="0" fontId="53" fillId="0" borderId="60">
      <alignment horizontal="center"/>
    </xf>
    <xf numFmtId="0" fontId="53" fillId="0" borderId="60">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71" applyNumberFormat="0" applyProtection="0">
      <alignment vertical="center"/>
    </xf>
    <xf numFmtId="4" fontId="103" fillId="65" borderId="71" applyNumberFormat="0" applyProtection="0">
      <alignment vertical="center"/>
    </xf>
    <xf numFmtId="4" fontId="109" fillId="74" borderId="71" applyNumberFormat="0" applyProtection="0">
      <alignment vertical="center"/>
    </xf>
    <xf numFmtId="4" fontId="109" fillId="74" borderId="71" applyNumberFormat="0" applyProtection="0">
      <alignment vertical="center"/>
    </xf>
    <xf numFmtId="4" fontId="103" fillId="74" borderId="71" applyNumberFormat="0" applyProtection="0">
      <alignment horizontal="left" vertical="center" indent="1"/>
    </xf>
    <xf numFmtId="4" fontId="103" fillId="74" borderId="71" applyNumberFormat="0" applyProtection="0">
      <alignment horizontal="left" vertical="center" indent="1"/>
    </xf>
    <xf numFmtId="0" fontId="103" fillId="74" borderId="71" applyNumberFormat="0" applyProtection="0">
      <alignment horizontal="left" vertical="top" indent="1"/>
    </xf>
    <xf numFmtId="0" fontId="103" fillId="74" borderId="71" applyNumberFormat="0" applyProtection="0">
      <alignment horizontal="left" vertical="top" indent="1"/>
    </xf>
    <xf numFmtId="4" fontId="103" fillId="75" borderId="0" applyNumberFormat="0" applyProtection="0">
      <alignment horizontal="left" vertical="center" indent="1"/>
    </xf>
    <xf numFmtId="4" fontId="39" fillId="38" borderId="71" applyNumberFormat="0" applyProtection="0">
      <alignment horizontal="right" vertical="center"/>
    </xf>
    <xf numFmtId="4" fontId="39" fillId="38"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46" borderId="71" applyNumberFormat="0" applyProtection="0">
      <alignment horizontal="right" vertical="center"/>
    </xf>
    <xf numFmtId="4" fontId="39" fillId="46" borderId="71" applyNumberFormat="0" applyProtection="0">
      <alignment horizontal="right" vertical="center"/>
    </xf>
    <xf numFmtId="4" fontId="39" fillId="50" borderId="71" applyNumberFormat="0" applyProtection="0">
      <alignment horizontal="right" vertical="center"/>
    </xf>
    <xf numFmtId="4" fontId="39" fillId="50" borderId="71" applyNumberFormat="0" applyProtection="0">
      <alignment horizontal="right" vertical="center"/>
    </xf>
    <xf numFmtId="4" fontId="39" fillId="54" borderId="71" applyNumberFormat="0" applyProtection="0">
      <alignment horizontal="right" vertical="center"/>
    </xf>
    <xf numFmtId="4" fontId="39" fillId="54"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76" borderId="71" applyNumberFormat="0" applyProtection="0">
      <alignment horizontal="right" vertical="center"/>
    </xf>
    <xf numFmtId="4" fontId="39" fillId="76"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103" fillId="77" borderId="72"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71" applyNumberFormat="0" applyProtection="0">
      <alignment horizontal="right" vertical="center"/>
    </xf>
    <xf numFmtId="4" fontId="39" fillId="80" borderId="71"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top" indent="1"/>
    </xf>
    <xf numFmtId="0" fontId="18" fillId="79" borderId="71"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55" borderId="71" applyNumberFormat="0" applyProtection="0">
      <alignment horizontal="left" vertical="center" indent="1"/>
    </xf>
    <xf numFmtId="0" fontId="18" fillId="55" borderId="71" applyNumberFormat="0" applyProtection="0">
      <alignment horizontal="left" vertical="center" indent="1"/>
    </xf>
    <xf numFmtId="0" fontId="18" fillId="55" borderId="71" applyNumberFormat="0" applyProtection="0">
      <alignment horizontal="left" vertical="top" indent="1"/>
    </xf>
    <xf numFmtId="0" fontId="18" fillId="55" borderId="71" applyNumberFormat="0" applyProtection="0">
      <alignment horizontal="left" vertical="top" indent="1"/>
    </xf>
    <xf numFmtId="0" fontId="18" fillId="81" borderId="71" applyNumberFormat="0" applyProtection="0">
      <alignment horizontal="left" vertical="center" indent="1"/>
    </xf>
    <xf numFmtId="0" fontId="18" fillId="81" borderId="71" applyNumberFormat="0" applyProtection="0">
      <alignment horizontal="left" vertical="center" indent="1"/>
    </xf>
    <xf numFmtId="0" fontId="18" fillId="81" borderId="71" applyNumberFormat="0" applyProtection="0">
      <alignment horizontal="left" vertical="top" indent="1"/>
    </xf>
    <xf numFmtId="0" fontId="18" fillId="81" borderId="71" applyNumberFormat="0" applyProtection="0">
      <alignment horizontal="left" vertical="top" indent="1"/>
    </xf>
    <xf numFmtId="4" fontId="39" fillId="64" borderId="71" applyNumberFormat="0" applyProtection="0">
      <alignment vertical="center"/>
    </xf>
    <xf numFmtId="4" fontId="39" fillId="64" borderId="71" applyNumberFormat="0" applyProtection="0">
      <alignment vertical="center"/>
    </xf>
    <xf numFmtId="4" fontId="111" fillId="64" borderId="71" applyNumberFormat="0" applyProtection="0">
      <alignment vertical="center"/>
    </xf>
    <xf numFmtId="4" fontId="111" fillId="64" borderId="71" applyNumberFormat="0" applyProtection="0">
      <alignment vertical="center"/>
    </xf>
    <xf numFmtId="4" fontId="39" fillId="64" borderId="71" applyNumberFormat="0" applyProtection="0">
      <alignment horizontal="left" vertical="center" indent="1"/>
    </xf>
    <xf numFmtId="4" fontId="39" fillId="64" borderId="71" applyNumberFormat="0" applyProtection="0">
      <alignment horizontal="left" vertical="center" indent="1"/>
    </xf>
    <xf numFmtId="0" fontId="39" fillId="64" borderId="71" applyNumberFormat="0" applyProtection="0">
      <alignment horizontal="left" vertical="top" indent="1"/>
    </xf>
    <xf numFmtId="0" fontId="39" fillId="64" borderId="71" applyNumberFormat="0" applyProtection="0">
      <alignment horizontal="left" vertical="top" indent="1"/>
    </xf>
    <xf numFmtId="4" fontId="39" fillId="78" borderId="71" applyNumberFormat="0" applyProtection="0">
      <alignment horizontal="right" vertical="center"/>
    </xf>
    <xf numFmtId="4" fontId="39" fillId="78" borderId="71" applyNumberFormat="0" applyProtection="0">
      <alignment horizontal="right" vertical="center"/>
    </xf>
    <xf numFmtId="4" fontId="111" fillId="78" borderId="71" applyNumberFormat="0" applyProtection="0">
      <alignment horizontal="right" vertical="center"/>
    </xf>
    <xf numFmtId="4" fontId="111" fillId="78" borderId="71" applyNumberFormat="0" applyProtection="0">
      <alignment horizontal="right" vertical="center"/>
    </xf>
    <xf numFmtId="4" fontId="39" fillId="80" borderId="71" applyNumberFormat="0" applyProtection="0">
      <alignment horizontal="left" vertical="center" indent="1"/>
    </xf>
    <xf numFmtId="4" fontId="39" fillId="80" borderId="71" applyNumberFormat="0" applyProtection="0">
      <alignment horizontal="left" vertical="center" indent="1"/>
    </xf>
    <xf numFmtId="0" fontId="39" fillId="75" borderId="71" applyNumberFormat="0" applyProtection="0">
      <alignment horizontal="left" vertical="top" indent="1"/>
    </xf>
    <xf numFmtId="0" fontId="39" fillId="75" borderId="71" applyNumberFormat="0" applyProtection="0">
      <alignment horizontal="left" vertical="top" indent="1"/>
    </xf>
    <xf numFmtId="4" fontId="112" fillId="56" borderId="0" applyNumberFormat="0" applyProtection="0">
      <alignment horizontal="left" vertical="center" indent="1"/>
    </xf>
    <xf numFmtId="4" fontId="113" fillId="78" borderId="71" applyNumberFormat="0" applyProtection="0">
      <alignment horizontal="right" vertical="center"/>
    </xf>
    <xf numFmtId="4" fontId="113" fillId="78" borderId="71"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6" applyNumberFormat="0" applyFont="0" applyAlignment="0">
      <alignment horizontal="center"/>
    </xf>
    <xf numFmtId="0" fontId="107" fillId="1" borderId="56"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60"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10" fontId="125" fillId="0" borderId="75" applyNumberFormat="0" applyFont="0" applyFill="0" applyAlignment="0" applyProtection="0"/>
    <xf numFmtId="37" fontId="43" fillId="74" borderId="0" applyNumberFormat="0" applyBorder="0" applyAlignment="0" applyProtection="0"/>
    <xf numFmtId="37" fontId="43" fillId="0" borderId="0"/>
    <xf numFmtId="3" fontId="126" fillId="0" borderId="62"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6" applyFont="0" applyFill="0" applyBorder="0" applyAlignment="0" applyProtection="0"/>
    <xf numFmtId="209" fontId="18" fillId="0" borderId="56"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73">
      <protection locked="0"/>
    </xf>
    <xf numFmtId="242" fontId="136" fillId="0" borderId="0" applyFont="0" applyFill="0" applyBorder="0" applyAlignment="0" applyProtection="0"/>
    <xf numFmtId="244" fontId="136" fillId="0" borderId="0" applyFont="0" applyFill="0" applyBorder="0" applyAlignment="0" applyProtection="0"/>
  </cellStyleXfs>
  <cellXfs count="116">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67" fontId="22" fillId="36" borderId="33" xfId="3" applyNumberFormat="1" applyFont="1" applyFill="1" applyBorder="1" applyProtection="1">
      <protection locked="0"/>
    </xf>
    <xf numFmtId="10" fontId="22" fillId="0" borderId="10" xfId="5" applyNumberFormat="1" applyFont="1" applyBorder="1" applyProtection="1">
      <protection locked="0"/>
    </xf>
    <xf numFmtId="167" fontId="22" fillId="36" borderId="11" xfId="3" applyNumberFormat="1" applyFont="1" applyFill="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4" xfId="3" applyNumberFormat="1" applyFont="1" applyFill="1" applyBorder="1" applyProtection="1">
      <protection locked="0"/>
    </xf>
    <xf numFmtId="167" fontId="22" fillId="36" borderId="35"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6" xfId="3" applyNumberFormat="1" applyFont="1" applyFill="1" applyBorder="1" applyProtection="1">
      <protection locked="0"/>
    </xf>
    <xf numFmtId="43" fontId="26" fillId="36" borderId="35" xfId="4" applyFont="1" applyFill="1" applyBorder="1" applyProtection="1">
      <protection locked="0"/>
    </xf>
    <xf numFmtId="167" fontId="22" fillId="36" borderId="37" xfId="3" applyNumberFormat="1"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8" xfId="3" applyNumberFormat="1" applyFont="1" applyFill="1" applyBorder="1" applyProtection="1">
      <protection locked="0"/>
    </xf>
    <xf numFmtId="167" fontId="22" fillId="36" borderId="39" xfId="3" applyNumberFormat="1" applyFont="1" applyFill="1" applyBorder="1" applyProtection="1">
      <protection locked="0"/>
    </xf>
    <xf numFmtId="167" fontId="22" fillId="36" borderId="38" xfId="3" applyNumberFormat="1" applyFont="1" applyFill="1" applyBorder="1" applyProtection="1">
      <protection locked="0"/>
    </xf>
    <xf numFmtId="167" fontId="22" fillId="36" borderId="40" xfId="3" applyNumberFormat="1" applyFont="1" applyFill="1" applyBorder="1" applyProtection="1">
      <protection locked="0"/>
    </xf>
    <xf numFmtId="43" fontId="26" fillId="36" borderId="39" xfId="4" applyFont="1" applyFill="1" applyBorder="1" applyProtection="1">
      <protection locked="0"/>
    </xf>
    <xf numFmtId="43" fontId="22" fillId="36" borderId="38" xfId="4" applyFont="1" applyFill="1" applyBorder="1" applyProtection="1">
      <protection locked="0"/>
    </xf>
    <xf numFmtId="10" fontId="22" fillId="0" borderId="41"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42" xfId="1" applyNumberFormat="1" applyFont="1" applyBorder="1" applyProtection="1">
      <protection locked="0"/>
    </xf>
    <xf numFmtId="167" fontId="19" fillId="0" borderId="43" xfId="1" applyNumberFormat="1" applyFont="1" applyBorder="1" applyProtection="1">
      <protection locked="0"/>
    </xf>
    <xf numFmtId="167" fontId="19" fillId="0" borderId="44" xfId="1" applyNumberFormat="1" applyFont="1" applyFill="1" applyBorder="1" applyProtection="1">
      <protection locked="0"/>
    </xf>
    <xf numFmtId="43" fontId="22" fillId="0" borderId="45" xfId="4" applyFont="1" applyBorder="1" applyProtection="1">
      <protection locked="0"/>
    </xf>
    <xf numFmtId="10" fontId="22" fillId="0" borderId="46" xfId="5" applyNumberFormat="1" applyFont="1" applyBorder="1" applyProtection="1">
      <protection locked="0"/>
    </xf>
    <xf numFmtId="167" fontId="19" fillId="0" borderId="45" xfId="1" applyNumberFormat="1" applyFont="1" applyBorder="1" applyProtection="1">
      <protection locked="0"/>
    </xf>
    <xf numFmtId="167" fontId="19" fillId="0" borderId="47" xfId="1" applyNumberFormat="1" applyFont="1" applyBorder="1" applyProtection="1">
      <protection locked="0"/>
    </xf>
    <xf numFmtId="167" fontId="19" fillId="0" borderId="44"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8"/>
  <sheetViews>
    <sheetView tabSelected="1" topLeftCell="A7" zoomScale="80" zoomScaleNormal="80" workbookViewId="0">
      <selection activeCell="V17" sqref="V17"/>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12" t="s">
        <v>0</v>
      </c>
      <c r="B9" s="112"/>
      <c r="C9" s="112"/>
      <c r="D9" s="112"/>
      <c r="E9" s="112"/>
      <c r="F9" s="112"/>
      <c r="G9" s="112"/>
      <c r="H9" s="112"/>
      <c r="I9" s="112"/>
      <c r="J9" s="112"/>
      <c r="K9" s="112"/>
      <c r="L9" s="112"/>
      <c r="M9" s="112"/>
      <c r="N9" s="112"/>
      <c r="O9" s="112"/>
      <c r="P9" s="112"/>
      <c r="Q9" s="112"/>
      <c r="R9" s="112"/>
      <c r="S9" s="112"/>
    </row>
    <row r="10" spans="1:19" ht="18">
      <c r="A10" s="112" t="s">
        <v>1</v>
      </c>
      <c r="B10" s="112"/>
      <c r="C10" s="112"/>
      <c r="D10" s="112"/>
      <c r="E10" s="112"/>
      <c r="F10" s="112"/>
      <c r="G10" s="112"/>
      <c r="H10" s="112"/>
      <c r="I10" s="112"/>
      <c r="J10" s="112"/>
      <c r="K10" s="112"/>
      <c r="L10" s="112"/>
      <c r="M10" s="112"/>
      <c r="N10" s="112"/>
      <c r="O10" s="112"/>
      <c r="P10" s="112"/>
      <c r="Q10" s="112"/>
      <c r="R10" s="112"/>
      <c r="S10" s="112"/>
    </row>
    <row r="11" spans="1:19" ht="18">
      <c r="A11" s="112" t="s">
        <v>2</v>
      </c>
      <c r="B11" s="112"/>
      <c r="C11" s="112"/>
      <c r="D11" s="112"/>
      <c r="E11" s="112"/>
      <c r="F11" s="112"/>
      <c r="G11" s="112"/>
      <c r="H11" s="112"/>
      <c r="I11" s="112"/>
      <c r="J11" s="112"/>
      <c r="K11" s="112"/>
      <c r="L11" s="112"/>
      <c r="M11" s="112"/>
      <c r="N11" s="112"/>
      <c r="O11" s="112"/>
      <c r="P11" s="112"/>
      <c r="Q11" s="112"/>
      <c r="R11" s="112"/>
      <c r="S11" s="112"/>
    </row>
    <row r="12" spans="1:19" ht="18">
      <c r="A12" s="5" t="s">
        <v>3</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13" t="s">
        <v>4</v>
      </c>
      <c r="B14" s="114"/>
      <c r="C14" s="115" t="s">
        <v>5</v>
      </c>
      <c r="D14" s="115"/>
      <c r="E14" s="115"/>
      <c r="F14" s="115"/>
      <c r="G14" s="115"/>
      <c r="H14" s="115"/>
      <c r="I14" s="115"/>
      <c r="J14" s="115"/>
      <c r="K14" s="115"/>
      <c r="L14" s="115"/>
      <c r="M14" s="115"/>
      <c r="N14" s="115"/>
      <c r="O14" s="115"/>
      <c r="P14" s="115"/>
      <c r="Q14" s="115"/>
      <c r="R14" s="7" t="s">
        <v>6</v>
      </c>
      <c r="S14" s="8" t="s">
        <v>7</v>
      </c>
    </row>
    <row r="15" spans="1:19" ht="43.5" customHeight="1">
      <c r="A15" s="103" t="s">
        <v>8</v>
      </c>
      <c r="B15" s="104"/>
      <c r="C15" s="105" t="s">
        <v>9</v>
      </c>
      <c r="D15" s="105"/>
      <c r="E15" s="105"/>
      <c r="F15" s="105"/>
      <c r="G15" s="105"/>
      <c r="H15" s="105"/>
      <c r="I15" s="105"/>
      <c r="J15" s="105"/>
      <c r="K15" s="105"/>
      <c r="L15" s="105"/>
      <c r="M15" s="105"/>
      <c r="N15" s="105"/>
      <c r="O15" s="105"/>
      <c r="P15" s="105"/>
      <c r="Q15" s="105"/>
      <c r="R15" s="9"/>
      <c r="S15" s="10"/>
    </row>
    <row r="16" spans="1:19" ht="43.5" customHeight="1">
      <c r="A16" s="103" t="s">
        <v>10</v>
      </c>
      <c r="B16" s="104"/>
      <c r="C16" s="105" t="s">
        <v>11</v>
      </c>
      <c r="D16" s="105"/>
      <c r="E16" s="105"/>
      <c r="F16" s="105"/>
      <c r="G16" s="105"/>
      <c r="H16" s="105"/>
      <c r="I16" s="105"/>
      <c r="J16" s="105"/>
      <c r="K16" s="105"/>
      <c r="L16" s="105"/>
      <c r="M16" s="105"/>
      <c r="N16" s="105"/>
      <c r="O16" s="105"/>
      <c r="P16" s="105"/>
      <c r="Q16" s="105"/>
      <c r="R16" s="9"/>
      <c r="S16" s="9"/>
    </row>
    <row r="17" spans="1:19" ht="43.5" customHeight="1">
      <c r="A17" s="105" t="s">
        <v>12</v>
      </c>
      <c r="B17" s="105"/>
      <c r="C17" s="105" t="s">
        <v>13</v>
      </c>
      <c r="D17" s="105"/>
      <c r="E17" s="105"/>
      <c r="F17" s="105"/>
      <c r="G17" s="105"/>
      <c r="H17" s="105"/>
      <c r="I17" s="105"/>
      <c r="J17" s="105"/>
      <c r="K17" s="105"/>
      <c r="L17" s="105"/>
      <c r="M17" s="105"/>
      <c r="N17" s="105"/>
      <c r="O17" s="105"/>
      <c r="P17" s="105"/>
      <c r="Q17" s="105"/>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6" t="s">
        <v>14</v>
      </c>
      <c r="D20" s="107"/>
      <c r="E20" s="107"/>
      <c r="F20" s="107"/>
      <c r="G20" s="107"/>
      <c r="H20" s="107"/>
      <c r="I20" s="108"/>
      <c r="J20" s="109" t="s">
        <v>15</v>
      </c>
      <c r="K20" s="110"/>
      <c r="L20" s="110"/>
      <c r="M20" s="110"/>
      <c r="N20" s="109" t="s">
        <v>16</v>
      </c>
      <c r="O20" s="110"/>
      <c r="P20" s="110"/>
      <c r="Q20" s="111"/>
      <c r="R20" s="6"/>
      <c r="S20" s="6"/>
    </row>
    <row r="21" spans="1:19" ht="90.75">
      <c r="A21" s="98" t="s">
        <v>17</v>
      </c>
      <c r="B21" s="100" t="s">
        <v>18</v>
      </c>
      <c r="C21" s="15" t="s">
        <v>19</v>
      </c>
      <c r="D21" s="16" t="s">
        <v>20</v>
      </c>
      <c r="E21" s="17" t="s">
        <v>21</v>
      </c>
      <c r="F21" s="15" t="s">
        <v>22</v>
      </c>
      <c r="G21" s="16" t="s">
        <v>23</v>
      </c>
      <c r="H21" s="17" t="s">
        <v>24</v>
      </c>
      <c r="I21" s="18" t="s">
        <v>25</v>
      </c>
      <c r="J21" s="15" t="s">
        <v>26</v>
      </c>
      <c r="K21" s="19" t="s">
        <v>27</v>
      </c>
      <c r="L21" s="19" t="s">
        <v>28</v>
      </c>
      <c r="M21" s="20" t="s">
        <v>29</v>
      </c>
      <c r="N21" s="15" t="s">
        <v>30</v>
      </c>
      <c r="O21" s="19" t="s">
        <v>31</v>
      </c>
      <c r="P21" s="19" t="s">
        <v>32</v>
      </c>
      <c r="Q21" s="17" t="s">
        <v>33</v>
      </c>
      <c r="R21" s="21" t="s">
        <v>34</v>
      </c>
      <c r="S21" s="22" t="s">
        <v>35</v>
      </c>
    </row>
    <row r="22" spans="1:19" ht="29.25" customHeight="1" thickBot="1">
      <c r="A22" s="99"/>
      <c r="B22" s="101"/>
      <c r="C22" s="23" t="s">
        <v>36</v>
      </c>
      <c r="D22" s="24" t="s">
        <v>37</v>
      </c>
      <c r="E22" s="25" t="s">
        <v>38</v>
      </c>
      <c r="F22" s="23" t="s">
        <v>39</v>
      </c>
      <c r="G22" s="24" t="s">
        <v>40</v>
      </c>
      <c r="H22" s="25" t="s">
        <v>41</v>
      </c>
      <c r="I22" s="26" t="s">
        <v>42</v>
      </c>
      <c r="J22" s="27" t="s">
        <v>43</v>
      </c>
      <c r="K22" s="28" t="s">
        <v>44</v>
      </c>
      <c r="L22" s="24" t="s">
        <v>45</v>
      </c>
      <c r="M22" s="28" t="s">
        <v>46</v>
      </c>
      <c r="N22" s="29" t="s">
        <v>47</v>
      </c>
      <c r="O22" s="30" t="s">
        <v>48</v>
      </c>
      <c r="P22" s="30" t="s">
        <v>49</v>
      </c>
      <c r="Q22" s="31" t="s">
        <v>50</v>
      </c>
      <c r="R22" s="32" t="s">
        <v>51</v>
      </c>
      <c r="S22" s="25" t="s">
        <v>52</v>
      </c>
    </row>
    <row r="23" spans="1:19">
      <c r="A23" s="33">
        <v>1611</v>
      </c>
      <c r="B23" s="34" t="s">
        <v>53</v>
      </c>
      <c r="C23" s="35">
        <v>0</v>
      </c>
      <c r="D23" s="36"/>
      <c r="E23" s="37">
        <f>C23-D23</f>
        <v>0</v>
      </c>
      <c r="F23" s="35"/>
      <c r="G23" s="38"/>
      <c r="H23" s="37">
        <f>F23-G23</f>
        <v>0</v>
      </c>
      <c r="I23" s="35">
        <v>0</v>
      </c>
      <c r="J23" s="39"/>
      <c r="K23" s="40">
        <f>IF(J23=0,0,1/J23)</f>
        <v>0</v>
      </c>
      <c r="L23" s="41"/>
      <c r="M23" s="42">
        <f>IF(L23=0,0,1/L23)</f>
        <v>0</v>
      </c>
      <c r="N23" s="43">
        <f t="shared" ref="N23:N72" si="0">IF(L23=0,0,+E23/L23)</f>
        <v>0</v>
      </c>
      <c r="O23" s="43">
        <f>IF(L23=0,0,+H23/L23)</f>
        <v>0</v>
      </c>
      <c r="P23" s="44">
        <f>IF(L23=0,0,+(I23*0.5)/L23)</f>
        <v>0</v>
      </c>
      <c r="Q23" s="45">
        <f>IF(ISERROR(+N23+O23+P23), 0, +N23+O23+P23)</f>
        <v>0</v>
      </c>
      <c r="R23" s="35">
        <v>0</v>
      </c>
      <c r="S23" s="46">
        <f>IF(ISERROR(+R23-122), 0, +R23-Q23)</f>
        <v>0</v>
      </c>
    </row>
    <row r="24" spans="1:19">
      <c r="A24" s="47">
        <v>1612</v>
      </c>
      <c r="B24" s="48" t="s">
        <v>54</v>
      </c>
      <c r="C24" s="35">
        <v>0</v>
      </c>
      <c r="D24" s="36"/>
      <c r="E24" s="37">
        <f t="shared" ref="E24:E72" si="1">C24-D24</f>
        <v>0</v>
      </c>
      <c r="F24" s="35"/>
      <c r="G24" s="38"/>
      <c r="H24" s="37">
        <f t="shared" ref="H24:H72" si="2">F24-G24</f>
        <v>0</v>
      </c>
      <c r="I24" s="49">
        <v>0</v>
      </c>
      <c r="J24" s="39"/>
      <c r="K24" s="40">
        <f t="shared" ref="K24:K72" si="3">IF(J24=0,0,1/J24)</f>
        <v>0</v>
      </c>
      <c r="L24" s="41"/>
      <c r="M24" s="50">
        <f t="shared" ref="M24:M72" si="4">IF(L24=0,0,1/L24)</f>
        <v>0</v>
      </c>
      <c r="N24" s="43">
        <f t="shared" si="0"/>
        <v>0</v>
      </c>
      <c r="O24" s="43">
        <f>IF(L24=0,0,+H24/L24)</f>
        <v>0</v>
      </c>
      <c r="P24" s="44">
        <f t="shared" ref="P24:P72" si="5">IF(L24=0,0,+(I24*0.5)/L24)</f>
        <v>0</v>
      </c>
      <c r="Q24" s="45">
        <f t="shared" ref="Q24:Q72" si="6">IF(ISERROR(+N24+O24+P24), 0, +N24+O24+P24)</f>
        <v>0</v>
      </c>
      <c r="R24" s="51">
        <v>0</v>
      </c>
      <c r="S24" s="46">
        <f t="shared" ref="S24:S72" si="7">IF(ISERROR(+R24-122), 0, +R24-Q24)</f>
        <v>0</v>
      </c>
    </row>
    <row r="25" spans="1:19">
      <c r="A25" s="52">
        <v>1615</v>
      </c>
      <c r="B25" s="53" t="s">
        <v>55</v>
      </c>
      <c r="C25" s="35">
        <v>0</v>
      </c>
      <c r="D25" s="36"/>
      <c r="E25" s="37">
        <f t="shared" si="1"/>
        <v>0</v>
      </c>
      <c r="F25" s="35"/>
      <c r="G25" s="38"/>
      <c r="H25" s="37">
        <f t="shared" si="2"/>
        <v>0</v>
      </c>
      <c r="I25" s="49">
        <v>0</v>
      </c>
      <c r="J25" s="39"/>
      <c r="K25" s="40">
        <f t="shared" si="3"/>
        <v>0</v>
      </c>
      <c r="L25" s="41">
        <v>0</v>
      </c>
      <c r="M25" s="50">
        <f t="shared" si="4"/>
        <v>0</v>
      </c>
      <c r="N25" s="43">
        <f t="shared" si="0"/>
        <v>0</v>
      </c>
      <c r="O25" s="43">
        <f t="shared" ref="O25:O72" si="8">IF(L25=0,0,+H25/L25)</f>
        <v>0</v>
      </c>
      <c r="P25" s="44">
        <f t="shared" si="5"/>
        <v>0</v>
      </c>
      <c r="Q25" s="45">
        <f t="shared" si="6"/>
        <v>0</v>
      </c>
      <c r="R25" s="51">
        <v>0</v>
      </c>
      <c r="S25" s="46">
        <f t="shared" si="7"/>
        <v>0</v>
      </c>
    </row>
    <row r="26" spans="1:19">
      <c r="A26" s="52">
        <v>1620</v>
      </c>
      <c r="B26" s="53" t="s">
        <v>56</v>
      </c>
      <c r="C26" s="35">
        <v>3350901</v>
      </c>
      <c r="D26" s="36"/>
      <c r="E26" s="37">
        <f t="shared" si="1"/>
        <v>3350901</v>
      </c>
      <c r="F26" s="35"/>
      <c r="G26" s="38"/>
      <c r="H26" s="37">
        <f t="shared" si="2"/>
        <v>0</v>
      </c>
      <c r="I26" s="49">
        <v>13760</v>
      </c>
      <c r="J26" s="39"/>
      <c r="K26" s="40">
        <f t="shared" si="3"/>
        <v>0</v>
      </c>
      <c r="L26" s="41">
        <v>35</v>
      </c>
      <c r="M26" s="50">
        <f t="shared" si="4"/>
        <v>2.8571428571428571E-2</v>
      </c>
      <c r="N26" s="43">
        <f t="shared" si="0"/>
        <v>95740.028571428571</v>
      </c>
      <c r="O26" s="43">
        <f t="shared" si="8"/>
        <v>0</v>
      </c>
      <c r="P26" s="44">
        <f t="shared" si="5"/>
        <v>196.57142857142858</v>
      </c>
      <c r="Q26" s="45">
        <f t="shared" si="6"/>
        <v>95936.6</v>
      </c>
      <c r="R26" s="51">
        <v>140158</v>
      </c>
      <c r="S26" s="46">
        <f t="shared" si="7"/>
        <v>44221.399999999994</v>
      </c>
    </row>
    <row r="27" spans="1:19">
      <c r="A27" s="52">
        <v>1650</v>
      </c>
      <c r="B27" s="53" t="s">
        <v>57</v>
      </c>
      <c r="C27" s="35">
        <v>0</v>
      </c>
      <c r="D27" s="36"/>
      <c r="E27" s="37">
        <f t="shared" si="1"/>
        <v>0</v>
      </c>
      <c r="F27" s="35"/>
      <c r="G27" s="38"/>
      <c r="H27" s="37">
        <f t="shared" si="2"/>
        <v>0</v>
      </c>
      <c r="I27" s="49">
        <v>206000</v>
      </c>
      <c r="J27" s="39"/>
      <c r="K27" s="40">
        <f t="shared" si="3"/>
        <v>0</v>
      </c>
      <c r="L27" s="41">
        <v>0</v>
      </c>
      <c r="M27" s="50">
        <f t="shared" si="4"/>
        <v>0</v>
      </c>
      <c r="N27" s="43">
        <f t="shared" si="0"/>
        <v>0</v>
      </c>
      <c r="O27" s="43">
        <f t="shared" si="8"/>
        <v>0</v>
      </c>
      <c r="P27" s="44">
        <f t="shared" si="5"/>
        <v>0</v>
      </c>
      <c r="Q27" s="45">
        <f t="shared" si="6"/>
        <v>0</v>
      </c>
      <c r="R27" s="51">
        <v>29429</v>
      </c>
      <c r="S27" s="46">
        <f t="shared" si="7"/>
        <v>29429</v>
      </c>
    </row>
    <row r="28" spans="1:19">
      <c r="A28" s="52">
        <v>1665</v>
      </c>
      <c r="B28" s="53" t="s">
        <v>58</v>
      </c>
      <c r="C28" s="35">
        <v>6501675</v>
      </c>
      <c r="D28" s="36"/>
      <c r="E28" s="37">
        <f t="shared" si="1"/>
        <v>6501675</v>
      </c>
      <c r="F28" s="35"/>
      <c r="G28" s="38"/>
      <c r="H28" s="37">
        <f t="shared" si="2"/>
        <v>0</v>
      </c>
      <c r="I28" s="49">
        <v>663960</v>
      </c>
      <c r="J28" s="39"/>
      <c r="K28" s="40">
        <f t="shared" si="3"/>
        <v>0</v>
      </c>
      <c r="L28" s="41">
        <v>35</v>
      </c>
      <c r="M28" s="50">
        <f t="shared" si="4"/>
        <v>2.8571428571428571E-2</v>
      </c>
      <c r="N28" s="43">
        <f t="shared" si="0"/>
        <v>185762.14285714287</v>
      </c>
      <c r="O28" s="43">
        <f t="shared" si="8"/>
        <v>0</v>
      </c>
      <c r="P28" s="44">
        <f t="shared" si="5"/>
        <v>9485.1428571428569</v>
      </c>
      <c r="Q28" s="45">
        <f t="shared" si="6"/>
        <v>195247.28571428574</v>
      </c>
      <c r="R28" s="51">
        <v>212862</v>
      </c>
      <c r="S28" s="46">
        <f t="shared" si="7"/>
        <v>17614.714285714261</v>
      </c>
    </row>
    <row r="29" spans="1:19">
      <c r="A29" s="52">
        <v>1670</v>
      </c>
      <c r="B29" s="53" t="s">
        <v>59</v>
      </c>
      <c r="C29" s="35">
        <v>6108533</v>
      </c>
      <c r="D29" s="36">
        <v>-3093416.15</v>
      </c>
      <c r="E29" s="37">
        <f t="shared" si="1"/>
        <v>9201949.1500000004</v>
      </c>
      <c r="F29" s="35"/>
      <c r="G29" s="38"/>
      <c r="H29" s="37">
        <f t="shared" si="2"/>
        <v>0</v>
      </c>
      <c r="I29" s="49">
        <v>293963</v>
      </c>
      <c r="J29" s="39"/>
      <c r="K29" s="40">
        <f t="shared" si="3"/>
        <v>0</v>
      </c>
      <c r="L29" s="41">
        <v>10</v>
      </c>
      <c r="M29" s="50">
        <f t="shared" si="4"/>
        <v>0.1</v>
      </c>
      <c r="N29" s="43">
        <f t="shared" si="0"/>
        <v>920194.91500000004</v>
      </c>
      <c r="O29" s="43">
        <f t="shared" si="8"/>
        <v>0</v>
      </c>
      <c r="P29" s="44">
        <f t="shared" si="5"/>
        <v>14698.15</v>
      </c>
      <c r="Q29" s="45">
        <f t="shared" si="6"/>
        <v>934893.06500000006</v>
      </c>
      <c r="R29" s="51">
        <v>1145586</v>
      </c>
      <c r="S29" s="46">
        <f t="shared" si="7"/>
        <v>210692.93499999994</v>
      </c>
    </row>
    <row r="30" spans="1:19">
      <c r="A30" s="52">
        <v>1675</v>
      </c>
      <c r="B30" s="53" t="s">
        <v>60</v>
      </c>
      <c r="C30" s="35">
        <v>5064899</v>
      </c>
      <c r="D30" s="36">
        <v>-527893.92000000004</v>
      </c>
      <c r="E30" s="37">
        <f t="shared" si="1"/>
        <v>5592792.9199999999</v>
      </c>
      <c r="F30" s="35"/>
      <c r="G30" s="38"/>
      <c r="H30" s="37">
        <f t="shared" si="2"/>
        <v>0</v>
      </c>
      <c r="I30" s="49">
        <v>139268</v>
      </c>
      <c r="J30" s="39"/>
      <c r="K30" s="40">
        <f t="shared" si="3"/>
        <v>0</v>
      </c>
      <c r="L30" s="41">
        <v>16</v>
      </c>
      <c r="M30" s="50">
        <f t="shared" si="4"/>
        <v>6.25E-2</v>
      </c>
      <c r="N30" s="43">
        <f t="shared" si="0"/>
        <v>349549.5575</v>
      </c>
      <c r="O30" s="43">
        <f t="shared" si="8"/>
        <v>0</v>
      </c>
      <c r="P30" s="44">
        <f t="shared" si="5"/>
        <v>4352.125</v>
      </c>
      <c r="Q30" s="45">
        <f t="shared" si="6"/>
        <v>353901.6825</v>
      </c>
      <c r="R30" s="51">
        <v>402004</v>
      </c>
      <c r="S30" s="46">
        <f t="shared" si="7"/>
        <v>48102.317500000005</v>
      </c>
    </row>
    <row r="31" spans="1:19">
      <c r="A31" s="52">
        <v>1680</v>
      </c>
      <c r="B31" s="53" t="s">
        <v>61</v>
      </c>
      <c r="C31" s="35">
        <v>1528246</v>
      </c>
      <c r="D31" s="36">
        <v>-35794.51</v>
      </c>
      <c r="E31" s="37">
        <f t="shared" si="1"/>
        <v>1564040.51</v>
      </c>
      <c r="F31" s="35"/>
      <c r="G31" s="38"/>
      <c r="H31" s="37">
        <f t="shared" si="2"/>
        <v>0</v>
      </c>
      <c r="I31" s="49">
        <v>275300</v>
      </c>
      <c r="J31" s="39"/>
      <c r="K31" s="40">
        <f t="shared" si="3"/>
        <v>0</v>
      </c>
      <c r="L31" s="41">
        <v>17</v>
      </c>
      <c r="M31" s="50">
        <f t="shared" si="4"/>
        <v>5.8823529411764705E-2</v>
      </c>
      <c r="N31" s="43">
        <f t="shared" si="0"/>
        <v>92002.382941176475</v>
      </c>
      <c r="O31" s="43">
        <f t="shared" si="8"/>
        <v>0</v>
      </c>
      <c r="P31" s="44">
        <f t="shared" si="5"/>
        <v>8097.0588235294117</v>
      </c>
      <c r="Q31" s="45">
        <f t="shared" si="6"/>
        <v>100099.44176470589</v>
      </c>
      <c r="R31" s="51">
        <v>158465</v>
      </c>
      <c r="S31" s="46">
        <f t="shared" si="7"/>
        <v>58365.558235294113</v>
      </c>
    </row>
    <row r="32" spans="1:19">
      <c r="A32" s="52">
        <v>1685</v>
      </c>
      <c r="B32" s="53" t="s">
        <v>62</v>
      </c>
      <c r="C32" s="35">
        <v>1947840</v>
      </c>
      <c r="D32" s="36">
        <v>-14450.620000000003</v>
      </c>
      <c r="E32" s="37">
        <f t="shared" si="1"/>
        <v>1962290.62</v>
      </c>
      <c r="F32" s="35"/>
      <c r="G32" s="38"/>
      <c r="H32" s="37">
        <f t="shared" si="2"/>
        <v>0</v>
      </c>
      <c r="I32" s="49">
        <v>244400</v>
      </c>
      <c r="J32" s="39"/>
      <c r="K32" s="40">
        <f t="shared" si="3"/>
        <v>0</v>
      </c>
      <c r="L32" s="41">
        <v>25</v>
      </c>
      <c r="M32" s="50">
        <f t="shared" si="4"/>
        <v>0.04</v>
      </c>
      <c r="N32" s="43">
        <f t="shared" si="0"/>
        <v>78491.624800000005</v>
      </c>
      <c r="O32" s="43">
        <f t="shared" si="8"/>
        <v>0</v>
      </c>
      <c r="P32" s="44">
        <f t="shared" si="5"/>
        <v>4888</v>
      </c>
      <c r="Q32" s="45">
        <f t="shared" si="6"/>
        <v>83379.624800000005</v>
      </c>
      <c r="R32" s="51">
        <v>131722</v>
      </c>
      <c r="S32" s="46">
        <f t="shared" si="7"/>
        <v>48342.375199999995</v>
      </c>
    </row>
    <row r="33" spans="1:19">
      <c r="A33" s="54">
        <v>1805</v>
      </c>
      <c r="B33" s="55" t="s">
        <v>55</v>
      </c>
      <c r="C33" s="35">
        <v>181701</v>
      </c>
      <c r="D33" s="36"/>
      <c r="E33" s="37">
        <f t="shared" si="1"/>
        <v>181701</v>
      </c>
      <c r="F33" s="35"/>
      <c r="G33" s="38"/>
      <c r="H33" s="37">
        <f t="shared" si="2"/>
        <v>0</v>
      </c>
      <c r="I33" s="49">
        <v>0</v>
      </c>
      <c r="J33" s="39"/>
      <c r="K33" s="40">
        <f t="shared" si="3"/>
        <v>0</v>
      </c>
      <c r="L33" s="41">
        <v>50</v>
      </c>
      <c r="M33" s="50">
        <f t="shared" si="4"/>
        <v>0.02</v>
      </c>
      <c r="N33" s="43">
        <f t="shared" si="0"/>
        <v>3634.02</v>
      </c>
      <c r="O33" s="43">
        <f t="shared" si="8"/>
        <v>0</v>
      </c>
      <c r="P33" s="44">
        <f t="shared" si="5"/>
        <v>0</v>
      </c>
      <c r="Q33" s="45">
        <f t="shared" si="6"/>
        <v>3634.02</v>
      </c>
      <c r="R33" s="51">
        <v>5712</v>
      </c>
      <c r="S33" s="46">
        <f t="shared" si="7"/>
        <v>2077.98</v>
      </c>
    </row>
    <row r="34" spans="1:19">
      <c r="A34" s="56">
        <v>1806</v>
      </c>
      <c r="B34" s="57" t="s">
        <v>63</v>
      </c>
      <c r="C34" s="35">
        <v>164407</v>
      </c>
      <c r="D34" s="36"/>
      <c r="E34" s="37">
        <f t="shared" si="1"/>
        <v>164407</v>
      </c>
      <c r="F34" s="35"/>
      <c r="G34" s="38"/>
      <c r="H34" s="37">
        <f t="shared" si="2"/>
        <v>0</v>
      </c>
      <c r="I34" s="49">
        <v>0</v>
      </c>
      <c r="J34" s="39"/>
      <c r="K34" s="40">
        <f t="shared" si="3"/>
        <v>0</v>
      </c>
      <c r="L34" s="41">
        <v>100</v>
      </c>
      <c r="M34" s="50">
        <f t="shared" si="4"/>
        <v>0.01</v>
      </c>
      <c r="N34" s="43">
        <f t="shared" si="0"/>
        <v>1644.07</v>
      </c>
      <c r="O34" s="43">
        <f t="shared" si="8"/>
        <v>0</v>
      </c>
      <c r="P34" s="44">
        <f t="shared" si="5"/>
        <v>0</v>
      </c>
      <c r="Q34" s="45">
        <f t="shared" si="6"/>
        <v>1644.07</v>
      </c>
      <c r="R34" s="51">
        <v>2271</v>
      </c>
      <c r="S34" s="46">
        <f t="shared" si="7"/>
        <v>626.93000000000006</v>
      </c>
    </row>
    <row r="35" spans="1:19">
      <c r="A35" s="47">
        <v>1808</v>
      </c>
      <c r="B35" s="48" t="s">
        <v>64</v>
      </c>
      <c r="C35" s="35">
        <v>0</v>
      </c>
      <c r="D35" s="36"/>
      <c r="E35" s="37">
        <f t="shared" si="1"/>
        <v>0</v>
      </c>
      <c r="F35" s="35"/>
      <c r="G35" s="38"/>
      <c r="H35" s="37">
        <f t="shared" si="2"/>
        <v>0</v>
      </c>
      <c r="I35" s="49">
        <v>0</v>
      </c>
      <c r="J35" s="39"/>
      <c r="K35" s="40">
        <f t="shared" si="3"/>
        <v>0</v>
      </c>
      <c r="L35" s="41"/>
      <c r="M35" s="50">
        <f t="shared" si="4"/>
        <v>0</v>
      </c>
      <c r="N35" s="43">
        <f t="shared" si="0"/>
        <v>0</v>
      </c>
      <c r="O35" s="43">
        <f t="shared" si="8"/>
        <v>0</v>
      </c>
      <c r="P35" s="44">
        <f t="shared" si="5"/>
        <v>0</v>
      </c>
      <c r="Q35" s="45">
        <f t="shared" si="6"/>
        <v>0</v>
      </c>
      <c r="R35" s="51">
        <v>0</v>
      </c>
      <c r="S35" s="46">
        <f t="shared" si="7"/>
        <v>0</v>
      </c>
    </row>
    <row r="36" spans="1:19">
      <c r="A36" s="47">
        <v>1810</v>
      </c>
      <c r="B36" s="48" t="s">
        <v>65</v>
      </c>
      <c r="C36" s="35">
        <v>0</v>
      </c>
      <c r="D36" s="36"/>
      <c r="E36" s="37">
        <f t="shared" si="1"/>
        <v>0</v>
      </c>
      <c r="F36" s="35"/>
      <c r="G36" s="38"/>
      <c r="H36" s="37">
        <f t="shared" si="2"/>
        <v>0</v>
      </c>
      <c r="I36" s="49">
        <v>0</v>
      </c>
      <c r="J36" s="39"/>
      <c r="K36" s="40">
        <f t="shared" si="3"/>
        <v>0</v>
      </c>
      <c r="L36" s="41"/>
      <c r="M36" s="50">
        <f t="shared" si="4"/>
        <v>0</v>
      </c>
      <c r="N36" s="43">
        <f t="shared" si="0"/>
        <v>0</v>
      </c>
      <c r="O36" s="43">
        <f t="shared" si="8"/>
        <v>0</v>
      </c>
      <c r="P36" s="44">
        <f t="shared" si="5"/>
        <v>0</v>
      </c>
      <c r="Q36" s="45">
        <f t="shared" si="6"/>
        <v>0</v>
      </c>
      <c r="R36" s="51">
        <v>0</v>
      </c>
      <c r="S36" s="46">
        <f t="shared" si="7"/>
        <v>0</v>
      </c>
    </row>
    <row r="37" spans="1:19">
      <c r="A37" s="47">
        <v>1815</v>
      </c>
      <c r="B37" s="48" t="s">
        <v>66</v>
      </c>
      <c r="C37" s="35">
        <v>0</v>
      </c>
      <c r="D37" s="36"/>
      <c r="E37" s="37">
        <f t="shared" si="1"/>
        <v>0</v>
      </c>
      <c r="F37" s="35"/>
      <c r="G37" s="38"/>
      <c r="H37" s="37">
        <f t="shared" si="2"/>
        <v>0</v>
      </c>
      <c r="I37" s="49">
        <v>0</v>
      </c>
      <c r="J37" s="39"/>
      <c r="K37" s="40">
        <f t="shared" si="3"/>
        <v>0</v>
      </c>
      <c r="L37" s="41"/>
      <c r="M37" s="50">
        <f t="shared" si="4"/>
        <v>0</v>
      </c>
      <c r="N37" s="43">
        <f t="shared" si="0"/>
        <v>0</v>
      </c>
      <c r="O37" s="43">
        <f t="shared" si="8"/>
        <v>0</v>
      </c>
      <c r="P37" s="44">
        <f t="shared" si="5"/>
        <v>0</v>
      </c>
      <c r="Q37" s="45">
        <f t="shared" si="6"/>
        <v>0</v>
      </c>
      <c r="R37" s="51">
        <v>0</v>
      </c>
      <c r="S37" s="46">
        <f t="shared" si="7"/>
        <v>0</v>
      </c>
    </row>
    <row r="38" spans="1:19">
      <c r="A38" s="47">
        <v>1820</v>
      </c>
      <c r="B38" s="48" t="s">
        <v>67</v>
      </c>
      <c r="C38" s="35">
        <v>0</v>
      </c>
      <c r="D38" s="36"/>
      <c r="E38" s="37">
        <f t="shared" si="1"/>
        <v>0</v>
      </c>
      <c r="F38" s="35"/>
      <c r="G38" s="38"/>
      <c r="H38" s="37">
        <f t="shared" si="2"/>
        <v>0</v>
      </c>
      <c r="I38" s="49">
        <v>0</v>
      </c>
      <c r="J38" s="39"/>
      <c r="K38" s="40">
        <f t="shared" si="3"/>
        <v>0</v>
      </c>
      <c r="L38" s="41"/>
      <c r="M38" s="50">
        <f t="shared" si="4"/>
        <v>0</v>
      </c>
      <c r="N38" s="43">
        <f t="shared" si="0"/>
        <v>0</v>
      </c>
      <c r="O38" s="43">
        <f t="shared" si="8"/>
        <v>0</v>
      </c>
      <c r="P38" s="44">
        <f t="shared" si="5"/>
        <v>0</v>
      </c>
      <c r="Q38" s="45">
        <f t="shared" si="6"/>
        <v>0</v>
      </c>
      <c r="R38" s="51">
        <v>0</v>
      </c>
      <c r="S38" s="46">
        <f t="shared" si="7"/>
        <v>0</v>
      </c>
    </row>
    <row r="39" spans="1:19">
      <c r="A39" s="47">
        <v>1825</v>
      </c>
      <c r="B39" s="48" t="s">
        <v>68</v>
      </c>
      <c r="C39" s="35">
        <v>0</v>
      </c>
      <c r="D39" s="36"/>
      <c r="E39" s="37">
        <f t="shared" si="1"/>
        <v>0</v>
      </c>
      <c r="F39" s="35"/>
      <c r="G39" s="38"/>
      <c r="H39" s="37">
        <f t="shared" si="2"/>
        <v>0</v>
      </c>
      <c r="I39" s="49">
        <v>0</v>
      </c>
      <c r="J39" s="39"/>
      <c r="K39" s="40">
        <f t="shared" si="3"/>
        <v>0</v>
      </c>
      <c r="L39" s="41"/>
      <c r="M39" s="50">
        <f t="shared" si="4"/>
        <v>0</v>
      </c>
      <c r="N39" s="43">
        <f t="shared" si="0"/>
        <v>0</v>
      </c>
      <c r="O39" s="43">
        <f t="shared" si="8"/>
        <v>0</v>
      </c>
      <c r="P39" s="44">
        <f t="shared" si="5"/>
        <v>0</v>
      </c>
      <c r="Q39" s="45">
        <f t="shared" si="6"/>
        <v>0</v>
      </c>
      <c r="R39" s="51">
        <v>0</v>
      </c>
      <c r="S39" s="46">
        <f t="shared" si="7"/>
        <v>0</v>
      </c>
    </row>
    <row r="40" spans="1:19">
      <c r="A40" s="47">
        <v>1830</v>
      </c>
      <c r="B40" s="48" t="s">
        <v>69</v>
      </c>
      <c r="C40" s="35">
        <v>2604399</v>
      </c>
      <c r="D40" s="36">
        <v>-180.7</v>
      </c>
      <c r="E40" s="37">
        <f t="shared" si="1"/>
        <v>2604579.7000000002</v>
      </c>
      <c r="F40" s="35"/>
      <c r="G40" s="38"/>
      <c r="H40" s="37">
        <f t="shared" si="2"/>
        <v>0</v>
      </c>
      <c r="I40" s="49">
        <v>331289</v>
      </c>
      <c r="J40" s="39"/>
      <c r="K40" s="40">
        <f t="shared" si="3"/>
        <v>0</v>
      </c>
      <c r="L40" s="41">
        <v>55</v>
      </c>
      <c r="M40" s="50">
        <f t="shared" si="4"/>
        <v>1.8181818181818181E-2</v>
      </c>
      <c r="N40" s="43">
        <f t="shared" si="0"/>
        <v>47355.994545454552</v>
      </c>
      <c r="O40" s="43">
        <f t="shared" si="8"/>
        <v>0</v>
      </c>
      <c r="P40" s="44">
        <f t="shared" si="5"/>
        <v>3011.7181818181816</v>
      </c>
      <c r="Q40" s="45">
        <f t="shared" si="6"/>
        <v>50367.712727272738</v>
      </c>
      <c r="R40" s="51">
        <v>58452</v>
      </c>
      <c r="S40" s="46">
        <f t="shared" si="7"/>
        <v>8084.2872727272625</v>
      </c>
    </row>
    <row r="41" spans="1:19">
      <c r="A41" s="47">
        <v>1835</v>
      </c>
      <c r="B41" s="48" t="s">
        <v>70</v>
      </c>
      <c r="C41" s="35">
        <v>1797258</v>
      </c>
      <c r="D41" s="36">
        <v>-21.69</v>
      </c>
      <c r="E41" s="37">
        <f t="shared" si="1"/>
        <v>1797279.69</v>
      </c>
      <c r="F41" s="35"/>
      <c r="G41" s="38"/>
      <c r="H41" s="37">
        <f t="shared" si="2"/>
        <v>0</v>
      </c>
      <c r="I41" s="49">
        <v>236538</v>
      </c>
      <c r="J41" s="39"/>
      <c r="K41" s="40">
        <f t="shared" si="3"/>
        <v>0</v>
      </c>
      <c r="L41" s="41">
        <v>50</v>
      </c>
      <c r="M41" s="50">
        <f t="shared" si="4"/>
        <v>0.02</v>
      </c>
      <c r="N41" s="43">
        <f t="shared" si="0"/>
        <v>35945.593800000002</v>
      </c>
      <c r="O41" s="43">
        <f t="shared" si="8"/>
        <v>0</v>
      </c>
      <c r="P41" s="44">
        <f t="shared" si="5"/>
        <v>2365.38</v>
      </c>
      <c r="Q41" s="45">
        <f t="shared" si="6"/>
        <v>38310.9738</v>
      </c>
      <c r="R41" s="51">
        <v>45582</v>
      </c>
      <c r="S41" s="46">
        <f t="shared" si="7"/>
        <v>7271.0262000000002</v>
      </c>
    </row>
    <row r="42" spans="1:19">
      <c r="A42" s="47">
        <v>1840</v>
      </c>
      <c r="B42" s="48" t="s">
        <v>71</v>
      </c>
      <c r="C42" s="35">
        <v>0</v>
      </c>
      <c r="D42" s="36"/>
      <c r="E42" s="37">
        <f t="shared" si="1"/>
        <v>0</v>
      </c>
      <c r="F42" s="35"/>
      <c r="G42" s="38"/>
      <c r="H42" s="37">
        <f t="shared" si="2"/>
        <v>0</v>
      </c>
      <c r="I42" s="49">
        <v>0</v>
      </c>
      <c r="J42" s="39"/>
      <c r="K42" s="40">
        <f t="shared" si="3"/>
        <v>0</v>
      </c>
      <c r="L42" s="41"/>
      <c r="M42" s="50">
        <f t="shared" si="4"/>
        <v>0</v>
      </c>
      <c r="N42" s="43">
        <f t="shared" si="0"/>
        <v>0</v>
      </c>
      <c r="O42" s="43">
        <f t="shared" si="8"/>
        <v>0</v>
      </c>
      <c r="P42" s="44">
        <f t="shared" si="5"/>
        <v>0</v>
      </c>
      <c r="Q42" s="45">
        <f t="shared" si="6"/>
        <v>0</v>
      </c>
      <c r="R42" s="51">
        <v>0</v>
      </c>
      <c r="S42" s="46">
        <f t="shared" si="7"/>
        <v>0</v>
      </c>
    </row>
    <row r="43" spans="1:19">
      <c r="A43" s="47">
        <v>1845</v>
      </c>
      <c r="B43" s="48" t="s">
        <v>72</v>
      </c>
      <c r="C43" s="35">
        <v>147610</v>
      </c>
      <c r="D43" s="36">
        <v>-158.6</v>
      </c>
      <c r="E43" s="37">
        <f t="shared" si="1"/>
        <v>147768.6</v>
      </c>
      <c r="F43" s="35"/>
      <c r="G43" s="38"/>
      <c r="H43" s="37">
        <f t="shared" si="2"/>
        <v>0</v>
      </c>
      <c r="I43" s="49">
        <v>0</v>
      </c>
      <c r="J43" s="39"/>
      <c r="K43" s="40">
        <f t="shared" si="3"/>
        <v>0</v>
      </c>
      <c r="L43" s="41">
        <v>30</v>
      </c>
      <c r="M43" s="50">
        <f t="shared" si="4"/>
        <v>3.3333333333333333E-2</v>
      </c>
      <c r="N43" s="43">
        <f t="shared" si="0"/>
        <v>4925.62</v>
      </c>
      <c r="O43" s="43">
        <f t="shared" si="8"/>
        <v>0</v>
      </c>
      <c r="P43" s="44">
        <f t="shared" si="5"/>
        <v>0</v>
      </c>
      <c r="Q43" s="45">
        <f t="shared" si="6"/>
        <v>4925.62</v>
      </c>
      <c r="R43" s="51">
        <v>7701</v>
      </c>
      <c r="S43" s="46">
        <f t="shared" si="7"/>
        <v>2775.38</v>
      </c>
    </row>
    <row r="44" spans="1:19">
      <c r="A44" s="47">
        <v>1850</v>
      </c>
      <c r="B44" s="48" t="s">
        <v>73</v>
      </c>
      <c r="C44" s="35">
        <v>1574350</v>
      </c>
      <c r="D44" s="36">
        <v>-24.57</v>
      </c>
      <c r="E44" s="37">
        <f t="shared" si="1"/>
        <v>1574374.57</v>
      </c>
      <c r="F44" s="35"/>
      <c r="G44" s="38"/>
      <c r="H44" s="37">
        <f t="shared" si="2"/>
        <v>0</v>
      </c>
      <c r="I44" s="49">
        <v>152081</v>
      </c>
      <c r="J44" s="39"/>
      <c r="K44" s="40">
        <f t="shared" si="3"/>
        <v>0</v>
      </c>
      <c r="L44" s="41">
        <v>35</v>
      </c>
      <c r="M44" s="50">
        <f t="shared" si="4"/>
        <v>2.8571428571428571E-2</v>
      </c>
      <c r="N44" s="43">
        <f t="shared" si="0"/>
        <v>44982.13057142857</v>
      </c>
      <c r="O44" s="43">
        <f t="shared" si="8"/>
        <v>0</v>
      </c>
      <c r="P44" s="44">
        <f t="shared" si="5"/>
        <v>2172.5857142857144</v>
      </c>
      <c r="Q44" s="45">
        <f t="shared" si="6"/>
        <v>47154.716285714283</v>
      </c>
      <c r="R44" s="51">
        <v>55779</v>
      </c>
      <c r="S44" s="46">
        <f t="shared" si="7"/>
        <v>8624.283714285717</v>
      </c>
    </row>
    <row r="45" spans="1:19">
      <c r="A45" s="47">
        <v>1855</v>
      </c>
      <c r="B45" s="48" t="s">
        <v>74</v>
      </c>
      <c r="C45" s="35">
        <v>0</v>
      </c>
      <c r="D45" s="36"/>
      <c r="E45" s="37">
        <f t="shared" si="1"/>
        <v>0</v>
      </c>
      <c r="F45" s="35"/>
      <c r="G45" s="38"/>
      <c r="H45" s="37">
        <f t="shared" si="2"/>
        <v>0</v>
      </c>
      <c r="I45" s="49">
        <v>0</v>
      </c>
      <c r="J45" s="39"/>
      <c r="K45" s="40">
        <f t="shared" si="3"/>
        <v>0</v>
      </c>
      <c r="L45" s="41"/>
      <c r="M45" s="50">
        <f t="shared" si="4"/>
        <v>0</v>
      </c>
      <c r="N45" s="43">
        <f t="shared" si="0"/>
        <v>0</v>
      </c>
      <c r="O45" s="43">
        <f t="shared" si="8"/>
        <v>0</v>
      </c>
      <c r="P45" s="44">
        <f t="shared" si="5"/>
        <v>0</v>
      </c>
      <c r="Q45" s="45">
        <f t="shared" si="6"/>
        <v>0</v>
      </c>
      <c r="R45" s="51">
        <v>0</v>
      </c>
      <c r="S45" s="46">
        <f t="shared" si="7"/>
        <v>0</v>
      </c>
    </row>
    <row r="46" spans="1:19">
      <c r="A46" s="47">
        <v>1860</v>
      </c>
      <c r="B46" s="48" t="s">
        <v>75</v>
      </c>
      <c r="C46" s="35">
        <v>393810</v>
      </c>
      <c r="D46" s="36">
        <v>-62.54</v>
      </c>
      <c r="E46" s="37">
        <f t="shared" si="1"/>
        <v>393872.54</v>
      </c>
      <c r="F46" s="35"/>
      <c r="G46" s="38"/>
      <c r="H46" s="37">
        <f t="shared" si="2"/>
        <v>0</v>
      </c>
      <c r="I46" s="49">
        <v>56487</v>
      </c>
      <c r="J46" s="39"/>
      <c r="K46" s="40">
        <f t="shared" si="3"/>
        <v>0</v>
      </c>
      <c r="L46" s="41">
        <v>5</v>
      </c>
      <c r="M46" s="50">
        <f t="shared" si="4"/>
        <v>0.2</v>
      </c>
      <c r="N46" s="43">
        <f t="shared" si="0"/>
        <v>78774.508000000002</v>
      </c>
      <c r="O46" s="43">
        <f t="shared" si="8"/>
        <v>0</v>
      </c>
      <c r="P46" s="44">
        <f t="shared" si="5"/>
        <v>5648.7</v>
      </c>
      <c r="Q46" s="45">
        <f t="shared" si="6"/>
        <v>84423.207999999999</v>
      </c>
      <c r="R46" s="51">
        <v>43756</v>
      </c>
      <c r="S46" s="58">
        <f t="shared" si="7"/>
        <v>-40667.207999999999</v>
      </c>
    </row>
    <row r="47" spans="1:19">
      <c r="A47" s="54">
        <v>1860</v>
      </c>
      <c r="B47" s="55" t="s">
        <v>76</v>
      </c>
      <c r="C47" s="35"/>
      <c r="D47" s="36"/>
      <c r="E47" s="37">
        <f t="shared" si="1"/>
        <v>0</v>
      </c>
      <c r="F47" s="35"/>
      <c r="G47" s="38"/>
      <c r="H47" s="37">
        <f t="shared" si="2"/>
        <v>0</v>
      </c>
      <c r="I47" s="49"/>
      <c r="J47" s="39"/>
      <c r="K47" s="40">
        <f t="shared" si="3"/>
        <v>0</v>
      </c>
      <c r="L47" s="41"/>
      <c r="M47" s="50">
        <f t="shared" si="4"/>
        <v>0</v>
      </c>
      <c r="N47" s="43">
        <f t="shared" si="0"/>
        <v>0</v>
      </c>
      <c r="O47" s="43">
        <f t="shared" si="8"/>
        <v>0</v>
      </c>
      <c r="P47" s="44">
        <f t="shared" si="5"/>
        <v>0</v>
      </c>
      <c r="Q47" s="45">
        <f t="shared" si="6"/>
        <v>0</v>
      </c>
      <c r="R47" s="51"/>
      <c r="S47" s="58">
        <f t="shared" si="7"/>
        <v>0</v>
      </c>
    </row>
    <row r="48" spans="1:19">
      <c r="A48" s="54">
        <v>1905</v>
      </c>
      <c r="B48" s="55" t="s">
        <v>55</v>
      </c>
      <c r="C48" s="35">
        <v>0</v>
      </c>
      <c r="D48" s="36"/>
      <c r="E48" s="37">
        <f t="shared" si="1"/>
        <v>0</v>
      </c>
      <c r="F48" s="35"/>
      <c r="G48" s="38"/>
      <c r="H48" s="37">
        <f t="shared" si="2"/>
        <v>0</v>
      </c>
      <c r="I48" s="49">
        <v>0</v>
      </c>
      <c r="J48" s="39"/>
      <c r="K48" s="40">
        <f t="shared" si="3"/>
        <v>0</v>
      </c>
      <c r="L48" s="41"/>
      <c r="M48" s="50">
        <f t="shared" si="4"/>
        <v>0</v>
      </c>
      <c r="N48" s="43">
        <f t="shared" si="0"/>
        <v>0</v>
      </c>
      <c r="O48" s="43">
        <f t="shared" si="8"/>
        <v>0</v>
      </c>
      <c r="P48" s="44">
        <f t="shared" si="5"/>
        <v>0</v>
      </c>
      <c r="Q48" s="45">
        <f t="shared" si="6"/>
        <v>0</v>
      </c>
      <c r="R48" s="51">
        <v>0</v>
      </c>
      <c r="S48" s="58">
        <f t="shared" si="7"/>
        <v>0</v>
      </c>
    </row>
    <row r="49" spans="1:19">
      <c r="A49" s="47">
        <v>1908</v>
      </c>
      <c r="B49" s="48" t="s">
        <v>77</v>
      </c>
      <c r="C49" s="35">
        <v>9012946</v>
      </c>
      <c r="D49" s="36"/>
      <c r="E49" s="37">
        <f t="shared" si="1"/>
        <v>9012946</v>
      </c>
      <c r="F49" s="35"/>
      <c r="G49" s="38"/>
      <c r="H49" s="37">
        <f t="shared" si="2"/>
        <v>0</v>
      </c>
      <c r="I49" s="49">
        <v>818452</v>
      </c>
      <c r="J49" s="39"/>
      <c r="K49" s="40">
        <f t="shared" si="3"/>
        <v>0</v>
      </c>
      <c r="L49" s="41">
        <v>40</v>
      </c>
      <c r="M49" s="50">
        <f t="shared" si="4"/>
        <v>2.5000000000000001E-2</v>
      </c>
      <c r="N49" s="43">
        <f t="shared" si="0"/>
        <v>225323.65</v>
      </c>
      <c r="O49" s="43">
        <f t="shared" si="8"/>
        <v>0</v>
      </c>
      <c r="P49" s="44">
        <f t="shared" si="5"/>
        <v>10230.65</v>
      </c>
      <c r="Q49" s="45">
        <f t="shared" si="6"/>
        <v>235554.3</v>
      </c>
      <c r="R49" s="51">
        <v>225375</v>
      </c>
      <c r="S49" s="58">
        <f t="shared" si="7"/>
        <v>-10179.299999999988</v>
      </c>
    </row>
    <row r="50" spans="1:19">
      <c r="A50" s="47">
        <v>1910</v>
      </c>
      <c r="B50" s="48" t="s">
        <v>65</v>
      </c>
      <c r="C50" s="35">
        <v>60843</v>
      </c>
      <c r="D50" s="36"/>
      <c r="E50" s="37">
        <f t="shared" si="1"/>
        <v>60843</v>
      </c>
      <c r="F50" s="35"/>
      <c r="G50" s="38"/>
      <c r="H50" s="37">
        <f t="shared" si="2"/>
        <v>0</v>
      </c>
      <c r="I50" s="49">
        <v>0</v>
      </c>
      <c r="J50" s="39"/>
      <c r="K50" s="40">
        <f t="shared" si="3"/>
        <v>0</v>
      </c>
      <c r="L50" s="41">
        <v>10</v>
      </c>
      <c r="M50" s="50">
        <f t="shared" si="4"/>
        <v>0.1</v>
      </c>
      <c r="N50" s="43">
        <f t="shared" si="0"/>
        <v>6084.3</v>
      </c>
      <c r="O50" s="43">
        <f t="shared" si="8"/>
        <v>0</v>
      </c>
      <c r="P50" s="44">
        <f t="shared" si="5"/>
        <v>0</v>
      </c>
      <c r="Q50" s="45">
        <f t="shared" si="6"/>
        <v>6084.3</v>
      </c>
      <c r="R50" s="51">
        <v>12993</v>
      </c>
      <c r="S50" s="58">
        <f t="shared" si="7"/>
        <v>6908.7</v>
      </c>
    </row>
    <row r="51" spans="1:19">
      <c r="A51" s="59" t="s">
        <v>78</v>
      </c>
      <c r="B51" s="48" t="s">
        <v>79</v>
      </c>
      <c r="C51" s="35">
        <v>0</v>
      </c>
      <c r="D51" s="36"/>
      <c r="E51" s="37">
        <f t="shared" si="1"/>
        <v>0</v>
      </c>
      <c r="F51" s="35"/>
      <c r="G51" s="38"/>
      <c r="H51" s="37">
        <f t="shared" si="2"/>
        <v>0</v>
      </c>
      <c r="I51" s="49">
        <v>0</v>
      </c>
      <c r="J51" s="39"/>
      <c r="K51" s="40">
        <f t="shared" si="3"/>
        <v>0</v>
      </c>
      <c r="L51" s="41"/>
      <c r="M51" s="50">
        <f t="shared" si="4"/>
        <v>0</v>
      </c>
      <c r="N51" s="43">
        <f t="shared" si="0"/>
        <v>0</v>
      </c>
      <c r="O51" s="43">
        <f t="shared" si="8"/>
        <v>0</v>
      </c>
      <c r="P51" s="44">
        <f t="shared" si="5"/>
        <v>0</v>
      </c>
      <c r="Q51" s="45">
        <f t="shared" si="6"/>
        <v>0</v>
      </c>
      <c r="R51" s="51">
        <v>0</v>
      </c>
      <c r="S51" s="58">
        <f t="shared" si="7"/>
        <v>0</v>
      </c>
    </row>
    <row r="52" spans="1:19">
      <c r="A52" s="59">
        <v>1915</v>
      </c>
      <c r="B52" s="48" t="s">
        <v>80</v>
      </c>
      <c r="C52" s="35">
        <v>26293</v>
      </c>
      <c r="D52" s="36"/>
      <c r="E52" s="37">
        <f t="shared" si="1"/>
        <v>26293</v>
      </c>
      <c r="F52" s="35"/>
      <c r="G52" s="38"/>
      <c r="H52" s="37">
        <f t="shared" si="2"/>
        <v>0</v>
      </c>
      <c r="I52" s="49">
        <v>17500</v>
      </c>
      <c r="J52" s="39"/>
      <c r="K52" s="40">
        <f t="shared" si="3"/>
        <v>0</v>
      </c>
      <c r="L52" s="41">
        <v>7</v>
      </c>
      <c r="M52" s="50">
        <f t="shared" si="4"/>
        <v>0.14285714285714285</v>
      </c>
      <c r="N52" s="43">
        <f t="shared" si="0"/>
        <v>3756.1428571428573</v>
      </c>
      <c r="O52" s="43">
        <f t="shared" si="8"/>
        <v>0</v>
      </c>
      <c r="P52" s="44">
        <f t="shared" si="5"/>
        <v>1250</v>
      </c>
      <c r="Q52" s="45">
        <f t="shared" si="6"/>
        <v>5006.1428571428569</v>
      </c>
      <c r="R52" s="51">
        <v>8998</v>
      </c>
      <c r="S52" s="58">
        <f t="shared" si="7"/>
        <v>3991.8571428571431</v>
      </c>
    </row>
    <row r="53" spans="1:19">
      <c r="A53" s="59" t="s">
        <v>81</v>
      </c>
      <c r="B53" s="48" t="s">
        <v>82</v>
      </c>
      <c r="C53" s="35">
        <v>0</v>
      </c>
      <c r="D53" s="36"/>
      <c r="E53" s="37">
        <f t="shared" si="1"/>
        <v>0</v>
      </c>
      <c r="F53" s="35"/>
      <c r="G53" s="38"/>
      <c r="H53" s="37">
        <f t="shared" si="2"/>
        <v>0</v>
      </c>
      <c r="I53" s="49">
        <v>0</v>
      </c>
      <c r="J53" s="39"/>
      <c r="K53" s="40">
        <f t="shared" si="3"/>
        <v>0</v>
      </c>
      <c r="L53" s="41"/>
      <c r="M53" s="50">
        <f t="shared" si="4"/>
        <v>0</v>
      </c>
      <c r="N53" s="43">
        <f t="shared" si="0"/>
        <v>0</v>
      </c>
      <c r="O53" s="43">
        <f t="shared" si="8"/>
        <v>0</v>
      </c>
      <c r="P53" s="44">
        <f t="shared" si="5"/>
        <v>0</v>
      </c>
      <c r="Q53" s="45">
        <f t="shared" si="6"/>
        <v>0</v>
      </c>
      <c r="R53" s="51">
        <v>0</v>
      </c>
      <c r="S53" s="58">
        <f t="shared" si="7"/>
        <v>0</v>
      </c>
    </row>
    <row r="54" spans="1:19">
      <c r="A54" s="60" t="s">
        <v>83</v>
      </c>
      <c r="B54" s="48" t="s">
        <v>84</v>
      </c>
      <c r="C54" s="35">
        <v>0</v>
      </c>
      <c r="D54" s="36"/>
      <c r="E54" s="37">
        <f t="shared" si="1"/>
        <v>0</v>
      </c>
      <c r="F54" s="35"/>
      <c r="G54" s="38"/>
      <c r="H54" s="37">
        <f t="shared" si="2"/>
        <v>0</v>
      </c>
      <c r="I54" s="49">
        <v>0</v>
      </c>
      <c r="J54" s="39"/>
      <c r="K54" s="40">
        <f t="shared" si="3"/>
        <v>0</v>
      </c>
      <c r="L54" s="41"/>
      <c r="M54" s="50">
        <f t="shared" si="4"/>
        <v>0</v>
      </c>
      <c r="N54" s="43">
        <f t="shared" si="0"/>
        <v>0</v>
      </c>
      <c r="O54" s="43">
        <f t="shared" si="8"/>
        <v>0</v>
      </c>
      <c r="P54" s="44">
        <f t="shared" si="5"/>
        <v>0</v>
      </c>
      <c r="Q54" s="45">
        <f t="shared" si="6"/>
        <v>0</v>
      </c>
      <c r="R54" s="51">
        <v>0</v>
      </c>
      <c r="S54" s="58">
        <f t="shared" si="7"/>
        <v>0</v>
      </c>
    </row>
    <row r="55" spans="1:19">
      <c r="A55" s="60">
        <v>1920</v>
      </c>
      <c r="B55" s="48" t="s">
        <v>85</v>
      </c>
      <c r="C55" s="35">
        <v>1238</v>
      </c>
      <c r="D55" s="36"/>
      <c r="E55" s="37">
        <f t="shared" si="1"/>
        <v>1238</v>
      </c>
      <c r="F55" s="35"/>
      <c r="G55" s="38"/>
      <c r="H55" s="37">
        <f t="shared" si="2"/>
        <v>0</v>
      </c>
      <c r="I55" s="49">
        <v>8750</v>
      </c>
      <c r="J55" s="39"/>
      <c r="K55" s="40">
        <f t="shared" si="3"/>
        <v>0</v>
      </c>
      <c r="L55" s="41">
        <v>5</v>
      </c>
      <c r="M55" s="50">
        <f t="shared" si="4"/>
        <v>0.2</v>
      </c>
      <c r="N55" s="43">
        <f t="shared" si="0"/>
        <v>247.6</v>
      </c>
      <c r="O55" s="43">
        <f t="shared" si="8"/>
        <v>0</v>
      </c>
      <c r="P55" s="44">
        <f t="shared" si="5"/>
        <v>875</v>
      </c>
      <c r="Q55" s="45">
        <f t="shared" si="6"/>
        <v>1122.5999999999999</v>
      </c>
      <c r="R55" s="51">
        <v>1238</v>
      </c>
      <c r="S55" s="58">
        <f t="shared" si="7"/>
        <v>115.40000000000009</v>
      </c>
    </row>
    <row r="56" spans="1:19">
      <c r="A56" s="47">
        <v>1930</v>
      </c>
      <c r="B56" s="48" t="s">
        <v>86</v>
      </c>
      <c r="C56" s="35">
        <v>0</v>
      </c>
      <c r="D56" s="36"/>
      <c r="E56" s="37">
        <f t="shared" si="1"/>
        <v>0</v>
      </c>
      <c r="F56" s="35"/>
      <c r="G56" s="38"/>
      <c r="H56" s="37">
        <f t="shared" si="2"/>
        <v>0</v>
      </c>
      <c r="I56" s="49">
        <v>0</v>
      </c>
      <c r="J56" s="39"/>
      <c r="K56" s="40">
        <f t="shared" si="3"/>
        <v>0</v>
      </c>
      <c r="L56" s="41"/>
      <c r="M56" s="50">
        <f t="shared" si="4"/>
        <v>0</v>
      </c>
      <c r="N56" s="43">
        <f t="shared" si="0"/>
        <v>0</v>
      </c>
      <c r="O56" s="43">
        <f t="shared" si="8"/>
        <v>0</v>
      </c>
      <c r="P56" s="44">
        <f t="shared" si="5"/>
        <v>0</v>
      </c>
      <c r="Q56" s="45">
        <f t="shared" si="6"/>
        <v>0</v>
      </c>
      <c r="R56" s="51">
        <v>0</v>
      </c>
      <c r="S56" s="58">
        <f t="shared" si="7"/>
        <v>0</v>
      </c>
    </row>
    <row r="57" spans="1:19">
      <c r="A57" s="47">
        <v>1935</v>
      </c>
      <c r="B57" s="48" t="s">
        <v>87</v>
      </c>
      <c r="C57" s="35">
        <v>47505</v>
      </c>
      <c r="D57" s="36"/>
      <c r="E57" s="37">
        <f t="shared" si="1"/>
        <v>47505</v>
      </c>
      <c r="F57" s="35"/>
      <c r="G57" s="38"/>
      <c r="H57" s="37">
        <f t="shared" si="2"/>
        <v>0</v>
      </c>
      <c r="I57" s="49">
        <v>26250</v>
      </c>
      <c r="J57" s="39"/>
      <c r="K57" s="40">
        <f t="shared" si="3"/>
        <v>0</v>
      </c>
      <c r="L57" s="41">
        <v>8</v>
      </c>
      <c r="M57" s="50">
        <f t="shared" si="4"/>
        <v>0.125</v>
      </c>
      <c r="N57" s="43">
        <f t="shared" si="0"/>
        <v>5938.125</v>
      </c>
      <c r="O57" s="43">
        <f t="shared" si="8"/>
        <v>0</v>
      </c>
      <c r="P57" s="44">
        <f t="shared" si="5"/>
        <v>1640.625</v>
      </c>
      <c r="Q57" s="45">
        <f t="shared" si="6"/>
        <v>7578.75</v>
      </c>
      <c r="R57" s="51">
        <v>17859</v>
      </c>
      <c r="S57" s="58">
        <f t="shared" si="7"/>
        <v>10280.25</v>
      </c>
    </row>
    <row r="58" spans="1:19">
      <c r="A58" s="47">
        <v>1940</v>
      </c>
      <c r="B58" s="48" t="s">
        <v>88</v>
      </c>
      <c r="C58" s="35">
        <v>65257</v>
      </c>
      <c r="D58" s="36"/>
      <c r="E58" s="37">
        <f t="shared" si="1"/>
        <v>65257</v>
      </c>
      <c r="F58" s="35"/>
      <c r="G58" s="38"/>
      <c r="H58" s="37">
        <f t="shared" si="2"/>
        <v>0</v>
      </c>
      <c r="I58" s="49">
        <v>0</v>
      </c>
      <c r="J58" s="39"/>
      <c r="K58" s="40">
        <f t="shared" si="3"/>
        <v>0</v>
      </c>
      <c r="L58" s="41">
        <v>6</v>
      </c>
      <c r="M58" s="50">
        <f t="shared" si="4"/>
        <v>0.16666666666666666</v>
      </c>
      <c r="N58" s="43">
        <f t="shared" si="0"/>
        <v>10876.166666666666</v>
      </c>
      <c r="O58" s="43">
        <f t="shared" si="8"/>
        <v>0</v>
      </c>
      <c r="P58" s="44">
        <f t="shared" si="5"/>
        <v>0</v>
      </c>
      <c r="Q58" s="45">
        <f t="shared" si="6"/>
        <v>10876.166666666666</v>
      </c>
      <c r="R58" s="51">
        <v>17544</v>
      </c>
      <c r="S58" s="58">
        <f t="shared" si="7"/>
        <v>6667.8333333333339</v>
      </c>
    </row>
    <row r="59" spans="1:19">
      <c r="A59" s="47">
        <v>1945</v>
      </c>
      <c r="B59" s="48" t="s">
        <v>89</v>
      </c>
      <c r="C59" s="35">
        <v>36549</v>
      </c>
      <c r="D59" s="36"/>
      <c r="E59" s="37">
        <f t="shared" si="1"/>
        <v>36549</v>
      </c>
      <c r="F59" s="35"/>
      <c r="G59" s="38"/>
      <c r="H59" s="37">
        <f t="shared" si="2"/>
        <v>0</v>
      </c>
      <c r="I59" s="49">
        <v>21000</v>
      </c>
      <c r="J59" s="39"/>
      <c r="K59" s="40">
        <f t="shared" si="3"/>
        <v>0</v>
      </c>
      <c r="L59" s="41">
        <v>5</v>
      </c>
      <c r="M59" s="50">
        <f t="shared" si="4"/>
        <v>0.2</v>
      </c>
      <c r="N59" s="43">
        <f t="shared" si="0"/>
        <v>7309.8</v>
      </c>
      <c r="O59" s="43">
        <f t="shared" si="8"/>
        <v>0</v>
      </c>
      <c r="P59" s="44">
        <f t="shared" si="5"/>
        <v>2100</v>
      </c>
      <c r="Q59" s="45">
        <f t="shared" si="6"/>
        <v>9409.7999999999993</v>
      </c>
      <c r="R59" s="51">
        <v>21634</v>
      </c>
      <c r="S59" s="58">
        <f t="shared" si="7"/>
        <v>12224.2</v>
      </c>
    </row>
    <row r="60" spans="1:19">
      <c r="A60" s="47">
        <v>1950</v>
      </c>
      <c r="B60" s="48" t="s">
        <v>90</v>
      </c>
      <c r="C60" s="35">
        <v>0</v>
      </c>
      <c r="D60" s="36"/>
      <c r="E60" s="37">
        <f t="shared" si="1"/>
        <v>0</v>
      </c>
      <c r="F60" s="35"/>
      <c r="G60" s="38"/>
      <c r="H60" s="37">
        <f t="shared" si="2"/>
        <v>0</v>
      </c>
      <c r="I60" s="49">
        <v>0</v>
      </c>
      <c r="J60" s="39"/>
      <c r="K60" s="40">
        <f t="shared" si="3"/>
        <v>0</v>
      </c>
      <c r="L60" s="41"/>
      <c r="M60" s="50">
        <f t="shared" si="4"/>
        <v>0</v>
      </c>
      <c r="N60" s="43">
        <f t="shared" si="0"/>
        <v>0</v>
      </c>
      <c r="O60" s="43">
        <f t="shared" si="8"/>
        <v>0</v>
      </c>
      <c r="P60" s="44">
        <f t="shared" si="5"/>
        <v>0</v>
      </c>
      <c r="Q60" s="45">
        <f t="shared" si="6"/>
        <v>0</v>
      </c>
      <c r="R60" s="51">
        <v>0</v>
      </c>
      <c r="S60" s="58">
        <f t="shared" si="7"/>
        <v>0</v>
      </c>
    </row>
    <row r="61" spans="1:19">
      <c r="A61" s="47">
        <v>1955</v>
      </c>
      <c r="B61" s="48" t="s">
        <v>91</v>
      </c>
      <c r="C61" s="35">
        <v>-8475</v>
      </c>
      <c r="D61" s="36">
        <v>-7788.05</v>
      </c>
      <c r="E61" s="37">
        <f t="shared" si="1"/>
        <v>-686.94999999999982</v>
      </c>
      <c r="F61" s="35"/>
      <c r="G61" s="38"/>
      <c r="H61" s="37">
        <f t="shared" si="2"/>
        <v>0</v>
      </c>
      <c r="I61" s="49">
        <v>0</v>
      </c>
      <c r="J61" s="39"/>
      <c r="K61" s="40">
        <f t="shared" si="3"/>
        <v>0</v>
      </c>
      <c r="L61" s="41">
        <v>7</v>
      </c>
      <c r="M61" s="50">
        <f t="shared" si="4"/>
        <v>0.14285714285714285</v>
      </c>
      <c r="N61" s="43">
        <f t="shared" si="0"/>
        <v>-98.135714285714258</v>
      </c>
      <c r="O61" s="43">
        <f t="shared" si="8"/>
        <v>0</v>
      </c>
      <c r="P61" s="44">
        <f t="shared" si="5"/>
        <v>0</v>
      </c>
      <c r="Q61" s="45">
        <f t="shared" si="6"/>
        <v>-98.135714285714258</v>
      </c>
      <c r="R61" s="51">
        <v>687</v>
      </c>
      <c r="S61" s="58">
        <f t="shared" si="7"/>
        <v>785.13571428571424</v>
      </c>
    </row>
    <row r="62" spans="1:19">
      <c r="A62" s="54">
        <v>1955</v>
      </c>
      <c r="B62" s="55" t="s">
        <v>92</v>
      </c>
      <c r="C62" s="35">
        <v>0</v>
      </c>
      <c r="D62" s="36"/>
      <c r="E62" s="37">
        <f t="shared" si="1"/>
        <v>0</v>
      </c>
      <c r="F62" s="35"/>
      <c r="G62" s="38"/>
      <c r="H62" s="37">
        <f t="shared" si="2"/>
        <v>0</v>
      </c>
      <c r="I62" s="49">
        <v>0</v>
      </c>
      <c r="J62" s="39"/>
      <c r="K62" s="40">
        <f t="shared" si="3"/>
        <v>0</v>
      </c>
      <c r="L62" s="41"/>
      <c r="M62" s="50">
        <f t="shared" si="4"/>
        <v>0</v>
      </c>
      <c r="N62" s="43">
        <f t="shared" si="0"/>
        <v>0</v>
      </c>
      <c r="O62" s="43">
        <f t="shared" si="8"/>
        <v>0</v>
      </c>
      <c r="P62" s="44">
        <f t="shared" si="5"/>
        <v>0</v>
      </c>
      <c r="Q62" s="45">
        <f t="shared" si="6"/>
        <v>0</v>
      </c>
      <c r="R62" s="51"/>
      <c r="S62" s="58">
        <f t="shared" si="7"/>
        <v>0</v>
      </c>
    </row>
    <row r="63" spans="1:19">
      <c r="A63" s="47">
        <v>1960</v>
      </c>
      <c r="B63" s="48" t="s">
        <v>93</v>
      </c>
      <c r="C63" s="35">
        <v>362508</v>
      </c>
      <c r="D63" s="36"/>
      <c r="E63" s="37">
        <f t="shared" si="1"/>
        <v>362508</v>
      </c>
      <c r="F63" s="35"/>
      <c r="G63" s="38"/>
      <c r="H63" s="37">
        <f t="shared" si="2"/>
        <v>0</v>
      </c>
      <c r="I63" s="49">
        <v>101500</v>
      </c>
      <c r="J63" s="39"/>
      <c r="K63" s="40">
        <f t="shared" si="3"/>
        <v>0</v>
      </c>
      <c r="L63" s="41">
        <v>5</v>
      </c>
      <c r="M63" s="50">
        <f t="shared" si="4"/>
        <v>0.2</v>
      </c>
      <c r="N63" s="43">
        <f t="shared" si="0"/>
        <v>72501.600000000006</v>
      </c>
      <c r="O63" s="43">
        <f t="shared" si="8"/>
        <v>0</v>
      </c>
      <c r="P63" s="44">
        <f t="shared" si="5"/>
        <v>10150</v>
      </c>
      <c r="Q63" s="45">
        <f t="shared" si="6"/>
        <v>82651.600000000006</v>
      </c>
      <c r="R63" s="51">
        <v>131056</v>
      </c>
      <c r="S63" s="58">
        <f t="shared" si="7"/>
        <v>48404.399999999994</v>
      </c>
    </row>
    <row r="64" spans="1:19">
      <c r="A64" s="54">
        <v>1970</v>
      </c>
      <c r="B64" s="61" t="s">
        <v>94</v>
      </c>
      <c r="C64" s="35">
        <v>0</v>
      </c>
      <c r="D64" s="36"/>
      <c r="E64" s="37">
        <f t="shared" si="1"/>
        <v>0</v>
      </c>
      <c r="F64" s="35"/>
      <c r="G64" s="38"/>
      <c r="H64" s="37">
        <f t="shared" si="2"/>
        <v>0</v>
      </c>
      <c r="I64" s="49">
        <v>0</v>
      </c>
      <c r="J64" s="39"/>
      <c r="K64" s="40">
        <f t="shared" si="3"/>
        <v>0</v>
      </c>
      <c r="L64" s="41"/>
      <c r="M64" s="50">
        <f t="shared" si="4"/>
        <v>0</v>
      </c>
      <c r="N64" s="43">
        <f t="shared" si="0"/>
        <v>0</v>
      </c>
      <c r="O64" s="43">
        <f t="shared" si="8"/>
        <v>0</v>
      </c>
      <c r="P64" s="44">
        <f t="shared" si="5"/>
        <v>0</v>
      </c>
      <c r="Q64" s="45">
        <f t="shared" si="6"/>
        <v>0</v>
      </c>
      <c r="R64" s="51">
        <v>0</v>
      </c>
      <c r="S64" s="58">
        <f t="shared" si="7"/>
        <v>0</v>
      </c>
    </row>
    <row r="65" spans="1:19">
      <c r="A65" s="47">
        <v>1975</v>
      </c>
      <c r="B65" s="48" t="s">
        <v>95</v>
      </c>
      <c r="C65" s="35">
        <v>0</v>
      </c>
      <c r="D65" s="36"/>
      <c r="E65" s="37">
        <f t="shared" si="1"/>
        <v>0</v>
      </c>
      <c r="F65" s="35"/>
      <c r="G65" s="38"/>
      <c r="H65" s="37">
        <f t="shared" si="2"/>
        <v>0</v>
      </c>
      <c r="I65" s="49">
        <v>0</v>
      </c>
      <c r="J65" s="39"/>
      <c r="K65" s="40">
        <f t="shared" si="3"/>
        <v>0</v>
      </c>
      <c r="L65" s="41"/>
      <c r="M65" s="50">
        <f t="shared" si="4"/>
        <v>0</v>
      </c>
      <c r="N65" s="43">
        <f t="shared" si="0"/>
        <v>0</v>
      </c>
      <c r="O65" s="43">
        <f t="shared" si="8"/>
        <v>0</v>
      </c>
      <c r="P65" s="44">
        <f t="shared" si="5"/>
        <v>0</v>
      </c>
      <c r="Q65" s="45">
        <f t="shared" si="6"/>
        <v>0</v>
      </c>
      <c r="R65" s="51">
        <v>0</v>
      </c>
      <c r="S65" s="46">
        <f t="shared" si="7"/>
        <v>0</v>
      </c>
    </row>
    <row r="66" spans="1:19">
      <c r="A66" s="47">
        <v>1980</v>
      </c>
      <c r="B66" s="48" t="s">
        <v>96</v>
      </c>
      <c r="C66" s="35">
        <v>0</v>
      </c>
      <c r="D66" s="36"/>
      <c r="E66" s="37">
        <f t="shared" si="1"/>
        <v>0</v>
      </c>
      <c r="F66" s="35"/>
      <c r="G66" s="38"/>
      <c r="H66" s="37">
        <f t="shared" si="2"/>
        <v>0</v>
      </c>
      <c r="I66" s="49">
        <v>0</v>
      </c>
      <c r="J66" s="39"/>
      <c r="K66" s="40">
        <f t="shared" si="3"/>
        <v>0</v>
      </c>
      <c r="L66" s="41"/>
      <c r="M66" s="50">
        <f t="shared" si="4"/>
        <v>0</v>
      </c>
      <c r="N66" s="43">
        <f t="shared" si="0"/>
        <v>0</v>
      </c>
      <c r="O66" s="43">
        <f t="shared" si="8"/>
        <v>0</v>
      </c>
      <c r="P66" s="44">
        <f t="shared" si="5"/>
        <v>0</v>
      </c>
      <c r="Q66" s="45">
        <f t="shared" si="6"/>
        <v>0</v>
      </c>
      <c r="R66" s="51">
        <v>0</v>
      </c>
      <c r="S66" s="46">
        <f t="shared" si="7"/>
        <v>0</v>
      </c>
    </row>
    <row r="67" spans="1:19">
      <c r="A67" s="47">
        <v>1985</v>
      </c>
      <c r="B67" s="48" t="s">
        <v>97</v>
      </c>
      <c r="C67" s="35">
        <v>0</v>
      </c>
      <c r="D67" s="36"/>
      <c r="E67" s="37">
        <f t="shared" si="1"/>
        <v>0</v>
      </c>
      <c r="F67" s="35"/>
      <c r="G67" s="38"/>
      <c r="H67" s="37">
        <f t="shared" si="2"/>
        <v>0</v>
      </c>
      <c r="I67" s="49">
        <v>0</v>
      </c>
      <c r="J67" s="39"/>
      <c r="K67" s="40">
        <f t="shared" si="3"/>
        <v>0</v>
      </c>
      <c r="L67" s="41"/>
      <c r="M67" s="50">
        <f t="shared" si="4"/>
        <v>0</v>
      </c>
      <c r="N67" s="43">
        <f t="shared" si="0"/>
        <v>0</v>
      </c>
      <c r="O67" s="43">
        <f t="shared" si="8"/>
        <v>0</v>
      </c>
      <c r="P67" s="44">
        <f t="shared" si="5"/>
        <v>0</v>
      </c>
      <c r="Q67" s="45">
        <f t="shared" si="6"/>
        <v>0</v>
      </c>
      <c r="R67" s="51">
        <v>0</v>
      </c>
      <c r="S67" s="46">
        <f t="shared" si="7"/>
        <v>0</v>
      </c>
    </row>
    <row r="68" spans="1:19">
      <c r="A68" s="47">
        <v>1990</v>
      </c>
      <c r="B68" s="62" t="s">
        <v>98</v>
      </c>
      <c r="C68" s="35">
        <v>0</v>
      </c>
      <c r="D68" s="36"/>
      <c r="E68" s="37">
        <f t="shared" si="1"/>
        <v>0</v>
      </c>
      <c r="F68" s="35"/>
      <c r="G68" s="38"/>
      <c r="H68" s="37">
        <f t="shared" si="2"/>
        <v>0</v>
      </c>
      <c r="I68" s="49">
        <v>0</v>
      </c>
      <c r="J68" s="39"/>
      <c r="K68" s="40">
        <f t="shared" si="3"/>
        <v>0</v>
      </c>
      <c r="L68" s="41"/>
      <c r="M68" s="50">
        <f t="shared" si="4"/>
        <v>0</v>
      </c>
      <c r="N68" s="43">
        <f t="shared" si="0"/>
        <v>0</v>
      </c>
      <c r="O68" s="43">
        <f t="shared" si="8"/>
        <v>0</v>
      </c>
      <c r="P68" s="44">
        <f t="shared" si="5"/>
        <v>0</v>
      </c>
      <c r="Q68" s="45">
        <f t="shared" si="6"/>
        <v>0</v>
      </c>
      <c r="R68" s="51">
        <v>0</v>
      </c>
      <c r="S68" s="46">
        <f t="shared" si="7"/>
        <v>0</v>
      </c>
    </row>
    <row r="69" spans="1:19">
      <c r="A69" s="47">
        <v>1995</v>
      </c>
      <c r="B69" s="48" t="s">
        <v>99</v>
      </c>
      <c r="C69" s="35">
        <v>0</v>
      </c>
      <c r="D69" s="63"/>
      <c r="E69" s="37">
        <f t="shared" si="1"/>
        <v>0</v>
      </c>
      <c r="F69" s="64"/>
      <c r="G69" s="65"/>
      <c r="H69" s="37">
        <f t="shared" si="2"/>
        <v>0</v>
      </c>
      <c r="I69" s="66">
        <v>0</v>
      </c>
      <c r="J69" s="67"/>
      <c r="K69" s="40">
        <f>IF(J69=0,0,1/J69)</f>
        <v>0</v>
      </c>
      <c r="L69" s="41"/>
      <c r="M69" s="50">
        <f>IF(L69=0,0,1/L69)</f>
        <v>0</v>
      </c>
      <c r="N69" s="43">
        <f t="shared" si="0"/>
        <v>0</v>
      </c>
      <c r="O69" s="43">
        <f>IF(L69=0,0,+H69/L69)</f>
        <v>0</v>
      </c>
      <c r="P69" s="44">
        <f>IF(L69=0,0,+(I69*0.5)/L69)</f>
        <v>0</v>
      </c>
      <c r="Q69" s="45">
        <f>IF(ISERROR(+N69+O69+P69), 0, +N69+O69+P69)</f>
        <v>0</v>
      </c>
      <c r="R69" s="68">
        <v>0</v>
      </c>
      <c r="S69" s="46">
        <f t="shared" si="7"/>
        <v>0</v>
      </c>
    </row>
    <row r="70" spans="1:19">
      <c r="A70" s="69" t="s">
        <v>100</v>
      </c>
      <c r="B70" s="70" t="s">
        <v>101</v>
      </c>
      <c r="C70" s="35">
        <v>-240316</v>
      </c>
      <c r="D70" s="63"/>
      <c r="E70" s="37">
        <f t="shared" si="1"/>
        <v>-240316</v>
      </c>
      <c r="F70" s="64"/>
      <c r="G70" s="65"/>
      <c r="H70" s="37">
        <f t="shared" si="2"/>
        <v>0</v>
      </c>
      <c r="I70" s="66">
        <v>0</v>
      </c>
      <c r="J70" s="67"/>
      <c r="K70" s="40">
        <f>IF(J70=0,0,1/J70)</f>
        <v>0</v>
      </c>
      <c r="L70" s="41"/>
      <c r="M70" s="50">
        <f>IF(L70=0,0,1/L70)</f>
        <v>0</v>
      </c>
      <c r="N70" s="43">
        <f t="shared" si="0"/>
        <v>0</v>
      </c>
      <c r="O70" s="43">
        <f>IF(L70=0,0,+H70/L70)</f>
        <v>0</v>
      </c>
      <c r="P70" s="44">
        <f>IF(L70=0,0,+(I70*0.5)/L70)</f>
        <v>0</v>
      </c>
      <c r="Q70" s="45">
        <f>IF(ISERROR(+N70+O70+P70), 0, +N70+O70+P70)</f>
        <v>0</v>
      </c>
      <c r="R70" s="68">
        <v>0</v>
      </c>
      <c r="S70" s="46">
        <f t="shared" si="7"/>
        <v>0</v>
      </c>
    </row>
    <row r="71" spans="1:19">
      <c r="A71" s="69" t="s">
        <v>102</v>
      </c>
      <c r="B71" s="70" t="s">
        <v>103</v>
      </c>
      <c r="C71" s="35">
        <v>172061</v>
      </c>
      <c r="D71" s="63"/>
      <c r="E71" s="37">
        <f t="shared" si="1"/>
        <v>172061</v>
      </c>
      <c r="F71" s="64"/>
      <c r="G71" s="65"/>
      <c r="H71" s="37">
        <f t="shared" si="2"/>
        <v>0</v>
      </c>
      <c r="I71" s="66">
        <v>0</v>
      </c>
      <c r="J71" s="67"/>
      <c r="K71" s="40">
        <f>IF(J71=0,0,1/J71)</f>
        <v>0</v>
      </c>
      <c r="L71" s="41"/>
      <c r="M71" s="50">
        <f>IF(L71=0,0,1/L71)</f>
        <v>0</v>
      </c>
      <c r="N71" s="43">
        <f t="shared" si="0"/>
        <v>0</v>
      </c>
      <c r="O71" s="43">
        <f>IF(L71=0,0,+H71/L71)</f>
        <v>0</v>
      </c>
      <c r="P71" s="44">
        <f>IF(L71=0,0,+(I71*0.5)/L71)</f>
        <v>0</v>
      </c>
      <c r="Q71" s="45">
        <f>IF(ISERROR(+N71+O71+P71), 0, +N71+O71+P71)</f>
        <v>0</v>
      </c>
      <c r="R71" s="68">
        <v>0</v>
      </c>
      <c r="S71" s="46">
        <f t="shared" si="7"/>
        <v>0</v>
      </c>
    </row>
    <row r="72" spans="1:19" ht="15.75" thickBot="1">
      <c r="A72" s="69" t="s">
        <v>104</v>
      </c>
      <c r="B72" s="70" t="s">
        <v>105</v>
      </c>
      <c r="C72" s="35">
        <v>0</v>
      </c>
      <c r="D72" s="71"/>
      <c r="E72" s="37">
        <f t="shared" si="1"/>
        <v>0</v>
      </c>
      <c r="F72" s="72"/>
      <c r="G72" s="73"/>
      <c r="H72" s="37">
        <f t="shared" si="2"/>
        <v>0</v>
      </c>
      <c r="I72" s="74">
        <v>0</v>
      </c>
      <c r="J72" s="75"/>
      <c r="K72" s="40">
        <f t="shared" si="3"/>
        <v>0</v>
      </c>
      <c r="L72" s="76"/>
      <c r="M72" s="77">
        <f t="shared" si="4"/>
        <v>0</v>
      </c>
      <c r="N72" s="43">
        <f t="shared" si="0"/>
        <v>0</v>
      </c>
      <c r="O72" s="43">
        <f t="shared" si="8"/>
        <v>0</v>
      </c>
      <c r="P72" s="44">
        <f t="shared" si="5"/>
        <v>0</v>
      </c>
      <c r="Q72" s="45">
        <f t="shared" si="6"/>
        <v>0</v>
      </c>
      <c r="R72" s="68">
        <v>0</v>
      </c>
      <c r="S72" s="46">
        <f t="shared" si="7"/>
        <v>0</v>
      </c>
    </row>
    <row r="73" spans="1:19" ht="16.5" thickTop="1" thickBot="1">
      <c r="A73" s="78"/>
      <c r="B73" s="79" t="s">
        <v>106</v>
      </c>
      <c r="C73" s="80">
        <f>SUM(C23:C72)</f>
        <v>40902038</v>
      </c>
      <c r="D73" s="80">
        <f t="shared" ref="D73:I73" si="9">SUM(D23:D72)</f>
        <v>-3679791.3499999996</v>
      </c>
      <c r="E73" s="80">
        <f t="shared" si="9"/>
        <v>44581829.350000001</v>
      </c>
      <c r="F73" s="80">
        <f t="shared" si="9"/>
        <v>0</v>
      </c>
      <c r="G73" s="80">
        <f t="shared" si="9"/>
        <v>0</v>
      </c>
      <c r="H73" s="80">
        <f t="shared" si="9"/>
        <v>0</v>
      </c>
      <c r="I73" s="81">
        <f t="shared" si="9"/>
        <v>3606498</v>
      </c>
      <c r="J73" s="80"/>
      <c r="K73" s="82"/>
      <c r="L73" s="83"/>
      <c r="M73" s="84"/>
      <c r="N73" s="80">
        <f t="shared" ref="N73:S73" si="10">SUM(N23:N72)</f>
        <v>2270941.8373961546</v>
      </c>
      <c r="O73" s="85">
        <f t="shared" si="10"/>
        <v>0</v>
      </c>
      <c r="P73" s="85">
        <f t="shared" si="10"/>
        <v>81161.707005347591</v>
      </c>
      <c r="Q73" s="86">
        <f t="shared" si="10"/>
        <v>2352103.5444015027</v>
      </c>
      <c r="R73" s="87">
        <f t="shared" si="10"/>
        <v>2876863</v>
      </c>
      <c r="S73" s="85">
        <f t="shared" si="10"/>
        <v>524759.45559849753</v>
      </c>
    </row>
    <row r="74" spans="1:19">
      <c r="A74" s="88"/>
      <c r="B74" s="89"/>
      <c r="C74" s="89"/>
      <c r="D74" s="89"/>
      <c r="E74" s="89"/>
      <c r="F74" s="89"/>
      <c r="G74" s="89"/>
      <c r="H74" s="89"/>
      <c r="I74" s="89"/>
      <c r="J74" s="89"/>
      <c r="K74" s="89"/>
      <c r="L74" s="89"/>
      <c r="M74" s="89"/>
      <c r="N74" s="89"/>
      <c r="O74" s="89"/>
      <c r="P74" s="89"/>
      <c r="Q74" s="89"/>
      <c r="R74" s="89"/>
      <c r="S74" s="89"/>
    </row>
    <row r="75" spans="1:19">
      <c r="A75" s="1"/>
      <c r="B75" s="1"/>
      <c r="C75" s="1"/>
      <c r="D75" s="1"/>
      <c r="E75" s="1"/>
      <c r="F75" s="1"/>
      <c r="G75" s="1"/>
      <c r="H75" s="1"/>
      <c r="I75" s="1"/>
      <c r="J75" s="1"/>
      <c r="K75" s="1"/>
      <c r="L75" s="1"/>
      <c r="M75" s="1"/>
      <c r="N75" s="1"/>
      <c r="O75" s="1"/>
      <c r="P75" s="1"/>
      <c r="Q75" s="1"/>
      <c r="R75" s="1"/>
      <c r="S75" s="1"/>
    </row>
    <row r="76" spans="1:19">
      <c r="A76" s="90" t="s">
        <v>107</v>
      </c>
      <c r="B76" s="1" t="s">
        <v>108</v>
      </c>
      <c r="C76" s="1"/>
      <c r="D76" s="1"/>
      <c r="E76" s="1"/>
      <c r="F76" s="1"/>
      <c r="G76" s="1"/>
      <c r="H76" s="1"/>
      <c r="I76" s="1"/>
      <c r="J76" s="1"/>
      <c r="K76" s="1"/>
      <c r="L76" s="1"/>
      <c r="M76" s="1"/>
      <c r="N76" s="1"/>
      <c r="O76" s="1"/>
      <c r="P76" s="1"/>
      <c r="Q76" s="1"/>
      <c r="R76" s="1"/>
      <c r="S76" s="1"/>
    </row>
    <row r="77" spans="1:19">
      <c r="A77" s="1"/>
      <c r="B77" s="97" t="s">
        <v>109</v>
      </c>
      <c r="C77" s="97"/>
      <c r="D77" s="97"/>
      <c r="E77" s="97"/>
      <c r="F77" s="97"/>
      <c r="G77" s="97"/>
      <c r="H77" s="97"/>
      <c r="I77" s="97"/>
      <c r="J77" s="97"/>
      <c r="K77" s="97"/>
      <c r="L77" s="97"/>
      <c r="M77" s="97"/>
      <c r="N77" s="97"/>
      <c r="O77" s="97"/>
      <c r="P77" s="97"/>
      <c r="Q77" s="97"/>
      <c r="R77" s="97"/>
      <c r="S77" s="97"/>
    </row>
    <row r="78" spans="1:19">
      <c r="A78" s="90"/>
      <c r="B78" s="91"/>
      <c r="C78" s="91"/>
      <c r="D78" s="91"/>
      <c r="E78" s="91"/>
      <c r="F78" s="91"/>
      <c r="G78" s="91"/>
      <c r="H78" s="91"/>
      <c r="I78" s="91"/>
      <c r="J78" s="91"/>
      <c r="K78" s="91"/>
      <c r="L78" s="91"/>
      <c r="M78" s="91"/>
      <c r="N78" s="91"/>
      <c r="O78" s="91"/>
      <c r="P78" s="91"/>
      <c r="Q78" s="91"/>
      <c r="R78" s="91"/>
      <c r="S78" s="91"/>
    </row>
    <row r="79" spans="1:19">
      <c r="A79" s="1"/>
      <c r="B79" s="91"/>
      <c r="C79" s="91"/>
      <c r="D79" s="91"/>
      <c r="E79" s="91"/>
      <c r="F79" s="91"/>
      <c r="G79" s="91"/>
      <c r="H79" s="91"/>
      <c r="I79" s="91"/>
      <c r="J79" s="91"/>
      <c r="K79" s="91"/>
      <c r="L79" s="91"/>
      <c r="M79" s="91"/>
      <c r="N79" s="91"/>
      <c r="O79" s="91"/>
      <c r="P79" s="91"/>
      <c r="Q79" s="91"/>
      <c r="R79" s="91"/>
      <c r="S79" s="91"/>
    </row>
    <row r="80" spans="1:19">
      <c r="A80" s="90" t="s">
        <v>110</v>
      </c>
      <c r="B80" s="1"/>
      <c r="C80" s="1"/>
      <c r="D80" s="1"/>
      <c r="E80" s="1"/>
      <c r="F80" s="1"/>
      <c r="G80" s="1"/>
      <c r="H80" s="1"/>
      <c r="I80" s="1"/>
      <c r="J80" s="1"/>
      <c r="K80" s="1"/>
      <c r="L80" s="1"/>
      <c r="M80" s="1"/>
      <c r="N80" s="1"/>
      <c r="O80" s="1"/>
      <c r="P80" s="1"/>
      <c r="Q80" s="1"/>
      <c r="R80" s="1"/>
      <c r="S80" s="1"/>
    </row>
    <row r="81" spans="1:19">
      <c r="A81" s="92">
        <v>1</v>
      </c>
      <c r="B81" s="102" t="s">
        <v>111</v>
      </c>
      <c r="C81" s="102"/>
      <c r="D81" s="102"/>
      <c r="E81" s="102"/>
      <c r="F81" s="102"/>
      <c r="G81" s="102"/>
      <c r="H81" s="102"/>
      <c r="I81" s="102"/>
      <c r="J81" s="102"/>
      <c r="K81" s="102"/>
      <c r="L81" s="102"/>
      <c r="M81" s="102"/>
      <c r="N81" s="102"/>
      <c r="O81" s="102"/>
      <c r="P81" s="102"/>
      <c r="Q81" s="102"/>
      <c r="R81" s="102"/>
      <c r="S81" s="102"/>
    </row>
    <row r="82" spans="1:19">
      <c r="A82" s="92">
        <v>2</v>
      </c>
      <c r="B82" s="102" t="s">
        <v>112</v>
      </c>
      <c r="C82" s="102"/>
      <c r="D82" s="102"/>
      <c r="E82" s="102"/>
      <c r="F82" s="102"/>
      <c r="G82" s="102"/>
      <c r="H82" s="102"/>
      <c r="I82" s="102"/>
      <c r="J82" s="102"/>
      <c r="K82" s="102"/>
      <c r="L82" s="102"/>
      <c r="M82" s="102"/>
      <c r="N82" s="102"/>
      <c r="O82" s="102"/>
      <c r="P82" s="102"/>
      <c r="Q82" s="102"/>
      <c r="R82" s="102"/>
      <c r="S82" s="102"/>
    </row>
    <row r="83" spans="1:19">
      <c r="A83" s="92">
        <v>3</v>
      </c>
      <c r="B83" s="97" t="s">
        <v>113</v>
      </c>
      <c r="C83" s="97"/>
      <c r="D83" s="97"/>
      <c r="E83" s="97"/>
      <c r="F83" s="97"/>
      <c r="G83" s="97"/>
      <c r="H83" s="97"/>
      <c r="I83" s="97"/>
      <c r="J83" s="97"/>
      <c r="K83" s="97"/>
      <c r="L83" s="97"/>
      <c r="M83" s="97"/>
      <c r="N83" s="97"/>
      <c r="O83" s="97"/>
      <c r="P83" s="97"/>
      <c r="Q83" s="97"/>
      <c r="R83" s="97"/>
      <c r="S83" s="97"/>
    </row>
    <row r="84" spans="1:19">
      <c r="A84" s="92">
        <v>4</v>
      </c>
      <c r="B84" s="97" t="s">
        <v>114</v>
      </c>
      <c r="C84" s="97"/>
      <c r="D84" s="97"/>
      <c r="E84" s="97"/>
      <c r="F84" s="97"/>
      <c r="G84" s="97"/>
      <c r="H84" s="97"/>
      <c r="I84" s="97"/>
      <c r="J84" s="97"/>
      <c r="K84" s="97"/>
      <c r="L84" s="97"/>
      <c r="M84" s="97"/>
      <c r="N84" s="97"/>
      <c r="O84" s="97"/>
      <c r="P84" s="97"/>
      <c r="Q84" s="97"/>
      <c r="R84" s="97"/>
      <c r="S84" s="97"/>
    </row>
    <row r="85" spans="1:19">
      <c r="A85" s="93">
        <v>5</v>
      </c>
      <c r="B85" s="94" t="s">
        <v>115</v>
      </c>
      <c r="C85" s="94"/>
      <c r="D85" s="94"/>
      <c r="E85" s="94"/>
      <c r="F85" s="94"/>
      <c r="G85" s="94"/>
      <c r="H85" s="94"/>
      <c r="I85" s="94"/>
      <c r="J85" s="94"/>
      <c r="K85" s="94"/>
      <c r="L85" s="94"/>
      <c r="M85" s="94"/>
      <c r="N85" s="94"/>
      <c r="O85" s="94"/>
      <c r="P85" s="94"/>
      <c r="Q85" s="94"/>
      <c r="R85" s="94"/>
      <c r="S85" s="94"/>
    </row>
    <row r="86" spans="1:19">
      <c r="A86" s="93">
        <v>6</v>
      </c>
      <c r="B86" s="97" t="s">
        <v>116</v>
      </c>
      <c r="C86" s="97"/>
      <c r="D86" s="97"/>
      <c r="E86" s="97"/>
      <c r="F86" s="97"/>
      <c r="G86" s="97"/>
      <c r="H86" s="97"/>
      <c r="I86" s="97"/>
      <c r="J86" s="97"/>
      <c r="K86" s="97"/>
      <c r="L86" s="97"/>
      <c r="M86" s="97"/>
      <c r="N86" s="97"/>
      <c r="O86" s="97"/>
      <c r="P86" s="97"/>
      <c r="Q86" s="97"/>
      <c r="R86" s="97"/>
      <c r="S86" s="97"/>
    </row>
    <row r="87" spans="1:19">
      <c r="A87" s="95">
        <v>7</v>
      </c>
      <c r="B87" s="94" t="s">
        <v>117</v>
      </c>
      <c r="C87" s="1"/>
      <c r="D87" s="1"/>
      <c r="E87" s="1"/>
      <c r="F87" s="1"/>
      <c r="G87" s="1"/>
      <c r="H87" s="1"/>
      <c r="I87" s="1"/>
      <c r="J87" s="1"/>
      <c r="K87" s="1"/>
      <c r="L87" s="1"/>
      <c r="M87" s="1"/>
      <c r="N87" s="1"/>
      <c r="O87" s="1"/>
      <c r="P87" s="1"/>
      <c r="Q87" s="1"/>
      <c r="R87" s="1"/>
      <c r="S87" s="1"/>
    </row>
    <row r="88" spans="1:19">
      <c r="A88" s="95">
        <v>8</v>
      </c>
      <c r="B88" s="94" t="s">
        <v>118</v>
      </c>
      <c r="C88" s="96"/>
      <c r="D88" s="96"/>
      <c r="E88" s="96"/>
      <c r="F88" s="96"/>
      <c r="G88" s="96"/>
      <c r="H88" s="96"/>
      <c r="I88" s="96"/>
      <c r="J88" s="96"/>
      <c r="K88" s="96"/>
      <c r="L88" s="96"/>
      <c r="M88" s="96"/>
      <c r="N88" s="96"/>
      <c r="O88" s="96"/>
      <c r="P88" s="96"/>
      <c r="Q88" s="96"/>
      <c r="R88" s="96"/>
      <c r="S88" s="96"/>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type="list" allowBlank="1" showInputMessage="1" showErrorMessage="1" sqref="S17">
      <formula1>$Y$10:$Y$11</formula1>
    </dataValidation>
    <dataValidation type="list" allowBlank="1" showInputMessage="1" showErrorMessage="1" sqref="S15:S16">
      <formula1>$Y$9:$Y$11</formula1>
    </dataValidation>
    <dataValidation type="list" allowBlank="1" showInputMessage="1" showErrorMessage="1" sqref="R17">
      <formula1>$Y$16:$Y$20</formula1>
    </dataValidation>
    <dataValidation type="list" allowBlank="1" showInputMessage="1" showErrorMessage="1" sqref="R16">
      <formula1>$Y$15:$Y$20</formula1>
    </dataValidation>
    <dataValidation type="list" allowBlank="1" showInputMessage="1" showErrorMessage="1" sqref="R15">
      <formula1>$Y$14:$Y$20</formula1>
    </dataValidation>
    <dataValidation allowBlank="1" showInputMessage="1" showErrorMessage="1" promptTitle="Date Format" prompt="E.g:  &quot;August 1, 2011&quot;" sqref="S7"/>
  </dataValidations>
  <pageMargins left="0.7" right="0.7" top="0.75" bottom="0.75" header="0.3" footer="0.3"/>
  <pageSetup scale="3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4F9F32-7367-4D08-85C1-CA4786CEAE60}">
  <ds:schemaRefs>
    <ds:schemaRef ds:uri="http://schemas.microsoft.com/sharepoint/v3/contenttype/forms"/>
  </ds:schemaRefs>
</ds:datastoreItem>
</file>

<file path=customXml/itemProps2.xml><?xml version="1.0" encoding="utf-8"?>
<ds:datastoreItem xmlns:ds="http://schemas.openxmlformats.org/officeDocument/2006/customXml" ds:itemID="{4AFD93B3-1FC4-4080-B416-4BFF8425BCC6}">
  <ds:schemaRefs>
    <ds:schemaRef ds:uri="http://purl.org/dc/dcmityp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f9175001-c430-4d57-adde-c1c10539e919"/>
    <ds:schemaRef ds:uri="31a38067-a042-4e0e-9037-517587b10700"/>
    <ds:schemaRef ds:uri="f0af1d65-dfd0-4b99-b523-def3a954563f"/>
    <ds:schemaRef ds:uri="ea909525-6dd5-47d7-9eed-71e77e5cedc6"/>
    <ds:schemaRef ds:uri="http://schemas.microsoft.com/office/2006/metadata/properties"/>
  </ds:schemaRefs>
</ds:datastoreItem>
</file>

<file path=customXml/itemProps3.xml><?xml version="1.0" encoding="utf-8"?>
<ds:datastoreItem xmlns:ds="http://schemas.openxmlformats.org/officeDocument/2006/customXml" ds:itemID="{846D0588-00F0-4E69-84C4-B563481B54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App.2-C_DepExp - 2017</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2017</dc:title>
  <dc:creator>NAPIERALA Christine</dc:creator>
  <cp:lastModifiedBy>LEE Julie(Qiu Ling)</cp:lastModifiedBy>
  <cp:lastPrinted>2017-08-23T15:35:06Z</cp:lastPrinted>
  <dcterms:created xsi:type="dcterms:W3CDTF">2017-08-15T14:51:49Z</dcterms:created>
  <dcterms:modified xsi:type="dcterms:W3CDTF">2017-08-23T15:36:07Z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