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65" yWindow="810" windowWidth="25230" windowHeight="9780" tabRatio="884"/>
  </bookViews>
  <sheets>
    <sheet name="Schedule 2YA" sheetId="18" r:id="rId1"/>
    <sheet name="1508-HO Cap" sheetId="15" state="hidden" r:id="rId2"/>
  </sheets>
  <externalReferences>
    <externalReference r:id="rId3"/>
  </externalReferences>
  <definedNames>
    <definedName name="EBNUMBER">#REF!</definedName>
    <definedName name="_xlnm.Print_Area" localSheetId="1">'1508-HO Cap'!$A$1:$M$161</definedName>
    <definedName name="_xlnm.Print_Titles" localSheetId="1">'1508-HO Cap'!$1:$4</definedName>
  </definedNames>
  <calcPr calcId="145621"/>
</workbook>
</file>

<file path=xl/calcChain.xml><?xml version="1.0" encoding="utf-8"?>
<calcChain xmlns="http://schemas.openxmlformats.org/spreadsheetml/2006/main">
  <c r="K29" i="18" l="1"/>
  <c r="I29" i="18"/>
  <c r="J97" i="15" l="1"/>
  <c r="L28" i="18" l="1"/>
  <c r="L26" i="18"/>
  <c r="L25" i="18"/>
  <c r="L24" i="18"/>
  <c r="L23" i="18"/>
  <c r="L22" i="18"/>
  <c r="L18" i="18"/>
  <c r="E29" i="18" l="1"/>
  <c r="D100" i="15" l="1"/>
  <c r="C100" i="15"/>
  <c r="D95" i="15"/>
  <c r="C95" i="15"/>
  <c r="E93" i="15"/>
  <c r="E92" i="15"/>
  <c r="E91" i="15"/>
  <c r="E90" i="15"/>
  <c r="E89" i="15"/>
  <c r="E88" i="15"/>
  <c r="E87" i="15"/>
  <c r="E86" i="15"/>
  <c r="K85" i="15"/>
  <c r="O85" i="15" s="1"/>
  <c r="E85" i="15"/>
  <c r="K84" i="15"/>
  <c r="O84" i="15" s="1"/>
  <c r="E84" i="15"/>
  <c r="K83" i="15"/>
  <c r="O83" i="15" s="1"/>
  <c r="E83" i="15"/>
  <c r="K82" i="15"/>
  <c r="O82" i="15" s="1"/>
  <c r="E82" i="15"/>
  <c r="L82" i="15" s="1"/>
  <c r="O81" i="15"/>
  <c r="E81" i="15"/>
  <c r="O80" i="15"/>
  <c r="E80" i="15"/>
  <c r="O79" i="15"/>
  <c r="E79" i="15"/>
  <c r="O78" i="15"/>
  <c r="E78" i="15"/>
  <c r="O77" i="15"/>
  <c r="E77" i="15"/>
  <c r="O76" i="15"/>
  <c r="E76" i="15"/>
  <c r="O75" i="15"/>
  <c r="E75" i="15"/>
  <c r="O74" i="15"/>
  <c r="E74" i="15"/>
  <c r="O73" i="15"/>
  <c r="E73" i="15"/>
  <c r="O72" i="15"/>
  <c r="E72" i="15"/>
  <c r="O71" i="15"/>
  <c r="E71" i="15"/>
  <c r="O70" i="15"/>
  <c r="E70" i="15"/>
  <c r="O69" i="15"/>
  <c r="E69" i="15"/>
  <c r="O68" i="15"/>
  <c r="E68" i="15"/>
  <c r="O67" i="15"/>
  <c r="E67" i="15"/>
  <c r="O66" i="15"/>
  <c r="E66" i="15"/>
  <c r="O65" i="15"/>
  <c r="E65" i="15"/>
  <c r="O64" i="15"/>
  <c r="E64" i="15"/>
  <c r="O63" i="15"/>
  <c r="E63" i="15"/>
  <c r="O62" i="15"/>
  <c r="E62" i="15"/>
  <c r="O61" i="15"/>
  <c r="E61" i="15"/>
  <c r="O60" i="15"/>
  <c r="E60" i="15"/>
  <c r="O59" i="15"/>
  <c r="E59" i="15"/>
  <c r="O58" i="15"/>
  <c r="E58" i="15"/>
  <c r="O57" i="15"/>
  <c r="E57" i="15"/>
  <c r="O56" i="15"/>
  <c r="E56" i="15"/>
  <c r="O55" i="15"/>
  <c r="E55" i="15"/>
  <c r="F153" i="15" s="1"/>
  <c r="O54" i="15"/>
  <c r="E54" i="15"/>
  <c r="O53" i="15"/>
  <c r="E53" i="15"/>
  <c r="O52" i="15"/>
  <c r="E52" i="15"/>
  <c r="O51" i="15"/>
  <c r="E51" i="15"/>
  <c r="O50" i="15"/>
  <c r="E50" i="15"/>
  <c r="O49" i="15"/>
  <c r="E49" i="15"/>
  <c r="F151" i="15" s="1"/>
  <c r="O48" i="15"/>
  <c r="E48" i="15"/>
  <c r="O47" i="15"/>
  <c r="E47" i="15"/>
  <c r="O46" i="15"/>
  <c r="E46" i="15"/>
  <c r="O45" i="15"/>
  <c r="E45" i="15"/>
  <c r="O44" i="15"/>
  <c r="E44" i="15"/>
  <c r="O43" i="15"/>
  <c r="E43" i="15"/>
  <c r="O42" i="15"/>
  <c r="E42" i="15"/>
  <c r="O41" i="15"/>
  <c r="E41" i="15"/>
  <c r="O40" i="15"/>
  <c r="E40" i="15"/>
  <c r="O39" i="15"/>
  <c r="E39" i="15"/>
  <c r="O38" i="15"/>
  <c r="E38" i="15"/>
  <c r="O37" i="15"/>
  <c r="E37" i="15"/>
  <c r="O36" i="15"/>
  <c r="E36" i="15"/>
  <c r="O35" i="15"/>
  <c r="E35" i="15"/>
  <c r="O34" i="15"/>
  <c r="E34" i="15"/>
  <c r="O33" i="15"/>
  <c r="E33" i="15"/>
  <c r="O32" i="15"/>
  <c r="E32" i="15"/>
  <c r="O31" i="15"/>
  <c r="E31" i="15"/>
  <c r="F145" i="15" s="1"/>
  <c r="O30" i="15"/>
  <c r="E30" i="15"/>
  <c r="O29" i="15"/>
  <c r="E29" i="15"/>
  <c r="O28" i="15"/>
  <c r="E28" i="15"/>
  <c r="O27" i="15"/>
  <c r="E27" i="15"/>
  <c r="O26" i="15"/>
  <c r="E26" i="15"/>
  <c r="O25" i="15"/>
  <c r="E25" i="15"/>
  <c r="O24" i="15"/>
  <c r="E24" i="15"/>
  <c r="O23" i="15"/>
  <c r="E23" i="15"/>
  <c r="O22" i="15"/>
  <c r="E22" i="15"/>
  <c r="O21" i="15"/>
  <c r="E21" i="15"/>
  <c r="O20" i="15"/>
  <c r="E20" i="15"/>
  <c r="E19" i="15"/>
  <c r="E18" i="15"/>
  <c r="E17" i="15"/>
  <c r="E16" i="15"/>
  <c r="E15" i="15"/>
  <c r="E14" i="15"/>
  <c r="E13" i="15"/>
  <c r="E12" i="15"/>
  <c r="E11" i="15"/>
  <c r="E10" i="15"/>
  <c r="L10" i="15" l="1"/>
  <c r="F10" i="15"/>
  <c r="F141" i="15"/>
  <c r="F142" i="15"/>
  <c r="F144" i="15"/>
  <c r="F152" i="15"/>
  <c r="L11" i="15"/>
  <c r="L12" i="15" s="1"/>
  <c r="L13" i="15" s="1"/>
  <c r="L14" i="15" s="1"/>
  <c r="L15" i="15" s="1"/>
  <c r="L16" i="15" s="1"/>
  <c r="L17" i="15" s="1"/>
  <c r="L18" i="15" s="1"/>
  <c r="L19" i="15" s="1"/>
  <c r="L20" i="15" s="1"/>
  <c r="L21" i="15" s="1"/>
  <c r="F161" i="15"/>
  <c r="F140" i="15"/>
  <c r="F139" i="15"/>
  <c r="F143" i="15"/>
  <c r="F150" i="15"/>
  <c r="L46" i="15"/>
  <c r="L47" i="15" s="1"/>
  <c r="L48" i="15" s="1"/>
  <c r="L49" i="15" s="1"/>
  <c r="L50" i="15" s="1"/>
  <c r="L51" i="15" s="1"/>
  <c r="L52" i="15" s="1"/>
  <c r="L53" i="15" s="1"/>
  <c r="L54" i="15" s="1"/>
  <c r="L55" i="15" s="1"/>
  <c r="L56" i="15" s="1"/>
  <c r="L57" i="15" s="1"/>
  <c r="L22" i="15"/>
  <c r="L23" i="15" s="1"/>
  <c r="L24" i="15" s="1"/>
  <c r="L25" i="15" s="1"/>
  <c r="L26" i="15" s="1"/>
  <c r="L27" i="15" s="1"/>
  <c r="L28" i="15" s="1"/>
  <c r="L29" i="15" s="1"/>
  <c r="L30" i="15" s="1"/>
  <c r="L31" i="15" s="1"/>
  <c r="L32" i="15" s="1"/>
  <c r="L33" i="15" s="1"/>
  <c r="F154" i="15"/>
  <c r="L58" i="15"/>
  <c r="L59" i="15" s="1"/>
  <c r="L60" i="15" s="1"/>
  <c r="L61" i="15" s="1"/>
  <c r="L62" i="15" s="1"/>
  <c r="L63" i="15" s="1"/>
  <c r="L64" i="15" s="1"/>
  <c r="L65" i="15" s="1"/>
  <c r="L66" i="15" s="1"/>
  <c r="L67" i="15" s="1"/>
  <c r="L68" i="15" s="1"/>
  <c r="L69" i="15" s="1"/>
  <c r="F138" i="15"/>
  <c r="E95" i="15"/>
  <c r="F146" i="15"/>
  <c r="L34" i="15"/>
  <c r="L35" i="15" s="1"/>
  <c r="L36" i="15" s="1"/>
  <c r="L37" i="15" s="1"/>
  <c r="L38" i="15" s="1"/>
  <c r="L39" i="15" s="1"/>
  <c r="L40" i="15" s="1"/>
  <c r="L41" i="15" s="1"/>
  <c r="L42" i="15" s="1"/>
  <c r="L43" i="15" s="1"/>
  <c r="L44" i="15" s="1"/>
  <c r="L45" i="15" s="1"/>
  <c r="F158" i="15"/>
  <c r="L70" i="15"/>
  <c r="L71" i="15" s="1"/>
  <c r="L72" i="15" s="1"/>
  <c r="L73" i="15" s="1"/>
  <c r="L74" i="15" s="1"/>
  <c r="L75" i="15" s="1"/>
  <c r="L76" i="15" s="1"/>
  <c r="L77" i="15" s="1"/>
  <c r="L78" i="15" s="1"/>
  <c r="L79" i="15" s="1"/>
  <c r="L80" i="15" s="1"/>
  <c r="L81" i="15" s="1"/>
  <c r="F148" i="15"/>
  <c r="F147" i="15"/>
  <c r="F156" i="15"/>
  <c r="K86" i="15"/>
  <c r="F149" i="15"/>
  <c r="F159" i="15"/>
  <c r="F157" i="15"/>
  <c r="L83" i="15"/>
  <c r="L84" i="15" s="1"/>
  <c r="L85" i="15" s="1"/>
  <c r="L86" i="15" s="1"/>
  <c r="L87" i="15" s="1"/>
  <c r="L88" i="15" s="1"/>
  <c r="L89" i="15" s="1"/>
  <c r="L90" i="15" s="1"/>
  <c r="L91" i="15" s="1"/>
  <c r="L92" i="15" s="1"/>
  <c r="L93" i="15" s="1"/>
  <c r="F155" i="15"/>
  <c r="F160" i="15"/>
  <c r="K87" i="15" l="1"/>
  <c r="O86" i="15"/>
  <c r="K88" i="15" l="1"/>
  <c r="O87" i="15"/>
  <c r="O88" i="15" l="1"/>
  <c r="K89" i="15"/>
  <c r="O89" i="15" l="1"/>
  <c r="K90" i="15"/>
  <c r="K91" i="15" l="1"/>
  <c r="O90" i="15"/>
  <c r="K92" i="15" l="1"/>
  <c r="O91" i="15"/>
  <c r="O92" i="15" l="1"/>
  <c r="K93" i="15"/>
  <c r="O93" i="15" s="1"/>
  <c r="O94" i="15" l="1"/>
  <c r="C138" i="15" l="1"/>
  <c r="G10" i="15"/>
  <c r="F11" i="15" l="1"/>
  <c r="G11" i="15"/>
  <c r="M10" i="15"/>
  <c r="I10" i="15"/>
  <c r="H10" i="15"/>
  <c r="J10" i="15" s="1"/>
  <c r="M11" i="15" l="1"/>
  <c r="I11" i="15"/>
  <c r="H11" i="15"/>
  <c r="J11" i="15" s="1"/>
  <c r="F12" i="15"/>
  <c r="G12" i="15"/>
  <c r="M12" i="15" l="1"/>
  <c r="I12" i="15"/>
  <c r="H12" i="15"/>
  <c r="E138" i="15" s="1"/>
  <c r="G138" i="15"/>
  <c r="G139" i="15" s="1"/>
  <c r="G140" i="15" s="1"/>
  <c r="G141" i="15" s="1"/>
  <c r="G142" i="15" s="1"/>
  <c r="G143" i="15" s="1"/>
  <c r="G144" i="15" s="1"/>
  <c r="G145" i="15" s="1"/>
  <c r="G146" i="15" s="1"/>
  <c r="G147" i="15" s="1"/>
  <c r="G148" i="15" s="1"/>
  <c r="G149" i="15" s="1"/>
  <c r="G150" i="15" s="1"/>
  <c r="G151" i="15" s="1"/>
  <c r="G152" i="15" s="1"/>
  <c r="G153" i="15" s="1"/>
  <c r="G154" i="15" s="1"/>
  <c r="G155" i="15" s="1"/>
  <c r="G156" i="15" s="1"/>
  <c r="G157" i="15" s="1"/>
  <c r="G158" i="15" s="1"/>
  <c r="G159" i="15" s="1"/>
  <c r="G160" i="15" s="1"/>
  <c r="G161" i="15" s="1"/>
  <c r="F13" i="15"/>
  <c r="G13" i="15"/>
  <c r="D138" i="15"/>
  <c r="J138" i="15" s="1"/>
  <c r="F14" i="15" l="1"/>
  <c r="G14" i="15"/>
  <c r="M13" i="15"/>
  <c r="I13" i="15"/>
  <c r="H13" i="15"/>
  <c r="J13" i="15" s="1"/>
  <c r="K138" i="15"/>
  <c r="L138" i="15" s="1"/>
  <c r="J12" i="15"/>
  <c r="C139" i="15"/>
  <c r="M14" i="15" l="1"/>
  <c r="I14" i="15"/>
  <c r="H14" i="15"/>
  <c r="J14" i="15" s="1"/>
  <c r="M138" i="15"/>
  <c r="F15" i="15"/>
  <c r="G15" i="15"/>
  <c r="M15" i="15" l="1"/>
  <c r="I15" i="15"/>
  <c r="H15" i="15"/>
  <c r="J15" i="15" s="1"/>
  <c r="D139" i="15"/>
  <c r="F16" i="15"/>
  <c r="G16" i="15"/>
  <c r="M16" i="15" l="1"/>
  <c r="I16" i="15"/>
  <c r="H16" i="15"/>
  <c r="J16" i="15" s="1"/>
  <c r="F17" i="15"/>
  <c r="G17" i="15"/>
  <c r="E139" i="15"/>
  <c r="J139" i="15"/>
  <c r="M17" i="15" l="1"/>
  <c r="I17" i="15"/>
  <c r="H17" i="15"/>
  <c r="J17" i="15" s="1"/>
  <c r="C140" i="15"/>
  <c r="F18" i="15"/>
  <c r="G18" i="15"/>
  <c r="K139" i="15"/>
  <c r="M139" i="15" s="1"/>
  <c r="L139" i="15" l="1"/>
  <c r="M18" i="15"/>
  <c r="I18" i="15"/>
  <c r="H18" i="15"/>
  <c r="J18" i="15" s="1"/>
  <c r="F19" i="15"/>
  <c r="G19" i="15"/>
  <c r="D140" i="15"/>
  <c r="E140" i="15" s="1"/>
  <c r="J140" i="15" l="1"/>
  <c r="C141" i="15" s="1"/>
  <c r="F20" i="15"/>
  <c r="G20" i="15"/>
  <c r="K140" i="15"/>
  <c r="M140" i="15" s="1"/>
  <c r="M19" i="15"/>
  <c r="I19" i="15"/>
  <c r="H19" i="15"/>
  <c r="J19" i="15" s="1"/>
  <c r="F21" i="15" l="1"/>
  <c r="G21" i="15"/>
  <c r="D141" i="15" s="1"/>
  <c r="E141" i="15" s="1"/>
  <c r="L140" i="15"/>
  <c r="P20" i="15"/>
  <c r="M20" i="15"/>
  <c r="I20" i="15"/>
  <c r="H20" i="15"/>
  <c r="J20" i="15" s="1"/>
  <c r="J141" i="15" l="1"/>
  <c r="C142" i="15" s="1"/>
  <c r="K141" i="15"/>
  <c r="P21" i="15"/>
  <c r="Q21" i="15" s="1"/>
  <c r="R21" i="15" s="1"/>
  <c r="M21" i="15"/>
  <c r="I21" i="15"/>
  <c r="H21" i="15"/>
  <c r="J21" i="15" s="1"/>
  <c r="Q20" i="15"/>
  <c r="F22" i="15"/>
  <c r="G22" i="15"/>
  <c r="L141" i="15" l="1"/>
  <c r="M141" i="15"/>
  <c r="F23" i="15"/>
  <c r="G23" i="15"/>
  <c r="R20" i="15"/>
  <c r="P22" i="15"/>
  <c r="M22" i="15"/>
  <c r="I22" i="15"/>
  <c r="H22" i="15"/>
  <c r="J22" i="15" s="1"/>
  <c r="Q22" i="15" l="1"/>
  <c r="P23" i="15"/>
  <c r="Q23" i="15" s="1"/>
  <c r="R23" i="15" s="1"/>
  <c r="M23" i="15"/>
  <c r="I23" i="15"/>
  <c r="H23" i="15"/>
  <c r="J23" i="15" s="1"/>
  <c r="F24" i="15"/>
  <c r="G24" i="15"/>
  <c r="P24" i="15" l="1"/>
  <c r="Q24" i="15" s="1"/>
  <c r="R24" i="15" s="1"/>
  <c r="M24" i="15"/>
  <c r="I24" i="15"/>
  <c r="H24" i="15"/>
  <c r="J24" i="15" s="1"/>
  <c r="F25" i="15"/>
  <c r="G25" i="15"/>
  <c r="R22" i="15"/>
  <c r="D142" i="15"/>
  <c r="F26" i="15" l="1"/>
  <c r="G26" i="15"/>
  <c r="E142" i="15"/>
  <c r="J142" i="15"/>
  <c r="P25" i="15"/>
  <c r="M25" i="15"/>
  <c r="I25" i="15"/>
  <c r="H25" i="15"/>
  <c r="J25" i="15" s="1"/>
  <c r="C143" i="15" l="1"/>
  <c r="F27" i="15"/>
  <c r="G27" i="15"/>
  <c r="K142" i="15"/>
  <c r="M142" i="15" s="1"/>
  <c r="Q25" i="15"/>
  <c r="P26" i="15"/>
  <c r="Q26" i="15" s="1"/>
  <c r="R26" i="15" s="1"/>
  <c r="M26" i="15"/>
  <c r="I26" i="15"/>
  <c r="H26" i="15"/>
  <c r="J26" i="15" s="1"/>
  <c r="R25" i="15" l="1"/>
  <c r="F28" i="15"/>
  <c r="G28" i="15"/>
  <c r="P27" i="15"/>
  <c r="Q27" i="15" s="1"/>
  <c r="M27" i="15"/>
  <c r="I27" i="15"/>
  <c r="H27" i="15"/>
  <c r="J27" i="15" s="1"/>
  <c r="D143" i="15"/>
  <c r="E143" i="15" s="1"/>
  <c r="L142" i="15"/>
  <c r="J143" i="15" l="1"/>
  <c r="F29" i="15"/>
  <c r="G29" i="15"/>
  <c r="K143" i="15"/>
  <c r="M143" i="15" s="1"/>
  <c r="R27" i="15"/>
  <c r="P28" i="15"/>
  <c r="Q28" i="15" s="1"/>
  <c r="R28" i="15" s="1"/>
  <c r="M28" i="15"/>
  <c r="I28" i="15"/>
  <c r="H28" i="15"/>
  <c r="J28" i="15" s="1"/>
  <c r="L143" i="15" l="1"/>
  <c r="C144" i="15"/>
  <c r="F30" i="15"/>
  <c r="G30" i="15"/>
  <c r="P29" i="15"/>
  <c r="Q29" i="15" s="1"/>
  <c r="R29" i="15" s="1"/>
  <c r="M29" i="15"/>
  <c r="I29" i="15"/>
  <c r="H29" i="15"/>
  <c r="J29" i="15" s="1"/>
  <c r="P30" i="15" l="1"/>
  <c r="Q30" i="15" s="1"/>
  <c r="R30" i="15" s="1"/>
  <c r="M30" i="15"/>
  <c r="I30" i="15"/>
  <c r="H30" i="15"/>
  <c r="J30" i="15" s="1"/>
  <c r="D144" i="15"/>
  <c r="F31" i="15"/>
  <c r="G31" i="15"/>
  <c r="F32" i="15" l="1"/>
  <c r="G32" i="15"/>
  <c r="E144" i="15"/>
  <c r="J144" i="15"/>
  <c r="P31" i="15"/>
  <c r="Q31" i="15" s="1"/>
  <c r="R31" i="15" s="1"/>
  <c r="M31" i="15"/>
  <c r="I31" i="15"/>
  <c r="H31" i="15"/>
  <c r="J31" i="15" s="1"/>
  <c r="P32" i="15" l="1"/>
  <c r="Q32" i="15" s="1"/>
  <c r="R32" i="15" s="1"/>
  <c r="M32" i="15"/>
  <c r="I32" i="15"/>
  <c r="H32" i="15"/>
  <c r="J32" i="15" s="1"/>
  <c r="C145" i="15"/>
  <c r="G33" i="15"/>
  <c r="D145" i="15" s="1"/>
  <c r="E145" i="15" s="1"/>
  <c r="F33" i="15"/>
  <c r="K144" i="15"/>
  <c r="M144" i="15" s="1"/>
  <c r="L144" i="15" l="1"/>
  <c r="K145" i="15"/>
  <c r="G34" i="15"/>
  <c r="F34" i="15"/>
  <c r="J145" i="15"/>
  <c r="M33" i="15"/>
  <c r="I33" i="15"/>
  <c r="P33" i="15"/>
  <c r="Q33" i="15" s="1"/>
  <c r="R33" i="15" s="1"/>
  <c r="H33" i="15"/>
  <c r="J33" i="15" s="1"/>
  <c r="M145" i="15" l="1"/>
  <c r="M34" i="15"/>
  <c r="P34" i="15"/>
  <c r="Q34" i="15" s="1"/>
  <c r="R34" i="15" s="1"/>
  <c r="I34" i="15"/>
  <c r="H34" i="15"/>
  <c r="J34" i="15" s="1"/>
  <c r="G35" i="15"/>
  <c r="F35" i="15"/>
  <c r="L145" i="15"/>
  <c r="C146" i="15"/>
  <c r="G36" i="15" l="1"/>
  <c r="D146" i="15" s="1"/>
  <c r="E146" i="15" s="1"/>
  <c r="F36" i="15"/>
  <c r="M35" i="15"/>
  <c r="I35" i="15"/>
  <c r="P35" i="15"/>
  <c r="Q35" i="15" s="1"/>
  <c r="R35" i="15" s="1"/>
  <c r="H35" i="15"/>
  <c r="J35" i="15" s="1"/>
  <c r="J146" i="15" l="1"/>
  <c r="G37" i="15"/>
  <c r="F37" i="15"/>
  <c r="K146" i="15"/>
  <c r="P36" i="15"/>
  <c r="Q36" i="15" s="1"/>
  <c r="R36" i="15" s="1"/>
  <c r="M36" i="15"/>
  <c r="I36" i="15"/>
  <c r="H36" i="15"/>
  <c r="J36" i="15" s="1"/>
  <c r="M146" i="15" s="1"/>
  <c r="G38" i="15" l="1"/>
  <c r="F38" i="15"/>
  <c r="P37" i="15"/>
  <c r="Q37" i="15" s="1"/>
  <c r="R37" i="15" s="1"/>
  <c r="M37" i="15"/>
  <c r="I37" i="15"/>
  <c r="H37" i="15"/>
  <c r="J37" i="15" s="1"/>
  <c r="L146" i="15"/>
  <c r="C147" i="15"/>
  <c r="G39" i="15" l="1"/>
  <c r="F39" i="15"/>
  <c r="M38" i="15"/>
  <c r="P38" i="15"/>
  <c r="Q38" i="15" s="1"/>
  <c r="R38" i="15" s="1"/>
  <c r="I38" i="15"/>
  <c r="H38" i="15"/>
  <c r="J38" i="15" s="1"/>
  <c r="G40" i="15" l="1"/>
  <c r="F40" i="15"/>
  <c r="I39" i="15"/>
  <c r="P39" i="15"/>
  <c r="Q39" i="15" s="1"/>
  <c r="R39" i="15" s="1"/>
  <c r="M39" i="15"/>
  <c r="H39" i="15"/>
  <c r="J39" i="15" s="1"/>
  <c r="D147" i="15"/>
  <c r="G41" i="15" l="1"/>
  <c r="F41" i="15"/>
  <c r="E147" i="15"/>
  <c r="J147" i="15"/>
  <c r="P40" i="15"/>
  <c r="Q40" i="15" s="1"/>
  <c r="R40" i="15" s="1"/>
  <c r="M40" i="15"/>
  <c r="I40" i="15"/>
  <c r="H40" i="15"/>
  <c r="J40" i="15" s="1"/>
  <c r="G42" i="15" l="1"/>
  <c r="F42" i="15"/>
  <c r="C148" i="15"/>
  <c r="M41" i="15"/>
  <c r="I41" i="15"/>
  <c r="P41" i="15"/>
  <c r="Q41" i="15" s="1"/>
  <c r="R41" i="15" s="1"/>
  <c r="H41" i="15"/>
  <c r="J41" i="15" s="1"/>
  <c r="K147" i="15"/>
  <c r="M147" i="15" s="1"/>
  <c r="G43" i="15" l="1"/>
  <c r="F43" i="15"/>
  <c r="L147" i="15"/>
  <c r="M42" i="15"/>
  <c r="P42" i="15"/>
  <c r="Q42" i="15" s="1"/>
  <c r="R42" i="15" s="1"/>
  <c r="I42" i="15"/>
  <c r="H42" i="15"/>
  <c r="J42" i="15" s="1"/>
  <c r="D148" i="15"/>
  <c r="E148" i="15" s="1"/>
  <c r="J148" i="15" l="1"/>
  <c r="C149" i="15" s="1"/>
  <c r="K148" i="15"/>
  <c r="M148" i="15" s="1"/>
  <c r="G44" i="15"/>
  <c r="F44" i="15"/>
  <c r="M43" i="15"/>
  <c r="I43" i="15"/>
  <c r="P43" i="15"/>
  <c r="Q43" i="15" s="1"/>
  <c r="R43" i="15" s="1"/>
  <c r="H43" i="15"/>
  <c r="J43" i="15" s="1"/>
  <c r="G45" i="15" l="1"/>
  <c r="D149" i="15" s="1"/>
  <c r="E149" i="15" s="1"/>
  <c r="F45" i="15"/>
  <c r="P44" i="15"/>
  <c r="Q44" i="15" s="1"/>
  <c r="R44" i="15" s="1"/>
  <c r="M44" i="15"/>
  <c r="I44" i="15"/>
  <c r="H44" i="15"/>
  <c r="J44" i="15" s="1"/>
  <c r="L148" i="15"/>
  <c r="J149" i="15" l="1"/>
  <c r="K149" i="15"/>
  <c r="G46" i="15"/>
  <c r="F46" i="15"/>
  <c r="P45" i="15"/>
  <c r="Q45" i="15" s="1"/>
  <c r="R45" i="15" s="1"/>
  <c r="M45" i="15"/>
  <c r="I45" i="15"/>
  <c r="H45" i="15"/>
  <c r="J45" i="15" s="1"/>
  <c r="M149" i="15" l="1"/>
  <c r="M46" i="15"/>
  <c r="P46" i="15"/>
  <c r="Q46" i="15" s="1"/>
  <c r="R46" i="15" s="1"/>
  <c r="I46" i="15"/>
  <c r="H46" i="15"/>
  <c r="J46" i="15" s="1"/>
  <c r="G47" i="15"/>
  <c r="F47" i="15"/>
  <c r="C150" i="15"/>
  <c r="L149" i="15"/>
  <c r="G48" i="15" l="1"/>
  <c r="D150" i="15" s="1"/>
  <c r="E150" i="15" s="1"/>
  <c r="F48" i="15"/>
  <c r="I47" i="15"/>
  <c r="P47" i="15"/>
  <c r="Q47" i="15" s="1"/>
  <c r="R47" i="15" s="1"/>
  <c r="M47" i="15"/>
  <c r="H47" i="15"/>
  <c r="J47" i="15" s="1"/>
  <c r="K150" i="15" l="1"/>
  <c r="G49" i="15"/>
  <c r="F49" i="15"/>
  <c r="P48" i="15"/>
  <c r="Q48" i="15" s="1"/>
  <c r="R48" i="15" s="1"/>
  <c r="M48" i="15"/>
  <c r="I48" i="15"/>
  <c r="H48" i="15"/>
  <c r="J48" i="15" s="1"/>
  <c r="J150" i="15"/>
  <c r="M150" i="15" l="1"/>
  <c r="L150" i="15"/>
  <c r="C151" i="15"/>
  <c r="M49" i="15"/>
  <c r="P49" i="15"/>
  <c r="Q49" i="15" s="1"/>
  <c r="R49" i="15" s="1"/>
  <c r="I49" i="15"/>
  <c r="H49" i="15"/>
  <c r="J49" i="15" s="1"/>
  <c r="G50" i="15"/>
  <c r="F50" i="15"/>
  <c r="G51" i="15" l="1"/>
  <c r="F51" i="15"/>
  <c r="M50" i="15"/>
  <c r="P50" i="15"/>
  <c r="Q50" i="15" s="1"/>
  <c r="R50" i="15" s="1"/>
  <c r="I50" i="15"/>
  <c r="H50" i="15"/>
  <c r="J50" i="15" s="1"/>
  <c r="G52" i="15" l="1"/>
  <c r="F52" i="15"/>
  <c r="P51" i="15"/>
  <c r="Q51" i="15" s="1"/>
  <c r="R51" i="15" s="1"/>
  <c r="M51" i="15"/>
  <c r="I51" i="15"/>
  <c r="H51" i="15"/>
  <c r="J51" i="15" s="1"/>
  <c r="D151" i="15"/>
  <c r="G53" i="15" l="1"/>
  <c r="F53" i="15"/>
  <c r="E151" i="15"/>
  <c r="J151" i="15"/>
  <c r="P52" i="15"/>
  <c r="Q52" i="15" s="1"/>
  <c r="R52" i="15" s="1"/>
  <c r="M52" i="15"/>
  <c r="I52" i="15"/>
  <c r="H52" i="15"/>
  <c r="J52" i="15" s="1"/>
  <c r="G54" i="15" l="1"/>
  <c r="F54" i="15"/>
  <c r="C152" i="15"/>
  <c r="M53" i="15"/>
  <c r="P53" i="15"/>
  <c r="Q53" i="15" s="1"/>
  <c r="R53" i="15" s="1"/>
  <c r="I53" i="15"/>
  <c r="H53" i="15"/>
  <c r="J53" i="15" s="1"/>
  <c r="K151" i="15"/>
  <c r="M151" i="15" s="1"/>
  <c r="G55" i="15" l="1"/>
  <c r="F55" i="15"/>
  <c r="M54" i="15"/>
  <c r="P54" i="15"/>
  <c r="Q54" i="15" s="1"/>
  <c r="R54" i="15" s="1"/>
  <c r="I54" i="15"/>
  <c r="H54" i="15"/>
  <c r="J54" i="15" s="1"/>
  <c r="L151" i="15"/>
  <c r="D152" i="15"/>
  <c r="E152" i="15" s="1"/>
  <c r="J152" i="15" l="1"/>
  <c r="C153" i="15" s="1"/>
  <c r="K152" i="15"/>
  <c r="M152" i="15" s="1"/>
  <c r="G56" i="15"/>
  <c r="F56" i="15"/>
  <c r="P55" i="15"/>
  <c r="Q55" i="15" s="1"/>
  <c r="R55" i="15" s="1"/>
  <c r="M55" i="15"/>
  <c r="I55" i="15"/>
  <c r="H55" i="15"/>
  <c r="J55" i="15" s="1"/>
  <c r="L152" i="15" l="1"/>
  <c r="G57" i="15"/>
  <c r="F57" i="15"/>
  <c r="P56" i="15"/>
  <c r="Q56" i="15" s="1"/>
  <c r="R56" i="15" s="1"/>
  <c r="M56" i="15"/>
  <c r="I56" i="15"/>
  <c r="H56" i="15"/>
  <c r="J56" i="15" s="1"/>
  <c r="F58" i="15" l="1"/>
  <c r="G58" i="15"/>
  <c r="M57" i="15"/>
  <c r="P57" i="15"/>
  <c r="Q57" i="15" s="1"/>
  <c r="R57" i="15" s="1"/>
  <c r="I57" i="15"/>
  <c r="H57" i="15"/>
  <c r="J57" i="15" s="1"/>
  <c r="D153" i="15"/>
  <c r="S57" i="15" l="1"/>
  <c r="M58" i="15"/>
  <c r="P58" i="15"/>
  <c r="Q58" i="15" s="1"/>
  <c r="R58" i="15" s="1"/>
  <c r="I58" i="15"/>
  <c r="H58" i="15"/>
  <c r="J58" i="15" s="1"/>
  <c r="S58" i="15" s="1"/>
  <c r="E153" i="15"/>
  <c r="J153" i="15"/>
  <c r="G59" i="15"/>
  <c r="F59" i="15"/>
  <c r="M59" i="15" l="1"/>
  <c r="P59" i="15"/>
  <c r="Q59" i="15" s="1"/>
  <c r="R59" i="15" s="1"/>
  <c r="I59" i="15"/>
  <c r="H59" i="15"/>
  <c r="J59" i="15" s="1"/>
  <c r="S59" i="15" s="1"/>
  <c r="C154" i="15"/>
  <c r="F60" i="15"/>
  <c r="G60" i="15"/>
  <c r="K153" i="15"/>
  <c r="M153" i="15" s="1"/>
  <c r="L153" i="15" l="1"/>
  <c r="P60" i="15"/>
  <c r="Q60" i="15" s="1"/>
  <c r="R60" i="15" s="1"/>
  <c r="M60" i="15"/>
  <c r="I60" i="15"/>
  <c r="H60" i="15"/>
  <c r="J60" i="15" s="1"/>
  <c r="D154" i="15"/>
  <c r="E154" i="15" s="1"/>
  <c r="G61" i="15"/>
  <c r="F61" i="15"/>
  <c r="S60" i="15" l="1"/>
  <c r="F62" i="15"/>
  <c r="G62" i="15"/>
  <c r="K154" i="15"/>
  <c r="M154" i="15" s="1"/>
  <c r="P61" i="15"/>
  <c r="Q61" i="15" s="1"/>
  <c r="R61" i="15" s="1"/>
  <c r="M61" i="15"/>
  <c r="I61" i="15"/>
  <c r="H61" i="15"/>
  <c r="J61" i="15" s="1"/>
  <c r="S61" i="15" s="1"/>
  <c r="J154" i="15"/>
  <c r="M62" i="15" l="1"/>
  <c r="P62" i="15"/>
  <c r="Q62" i="15" s="1"/>
  <c r="R62" i="15" s="1"/>
  <c r="I62" i="15"/>
  <c r="H62" i="15"/>
  <c r="J62" i="15" s="1"/>
  <c r="S62" i="15" s="1"/>
  <c r="G63" i="15"/>
  <c r="F63" i="15"/>
  <c r="L154" i="15"/>
  <c r="C155" i="15"/>
  <c r="F64" i="15" l="1"/>
  <c r="G64" i="15"/>
  <c r="P63" i="15"/>
  <c r="Q63" i="15" s="1"/>
  <c r="R63" i="15" s="1"/>
  <c r="M63" i="15"/>
  <c r="I63" i="15"/>
  <c r="H63" i="15"/>
  <c r="J63" i="15" s="1"/>
  <c r="D155" i="15"/>
  <c r="E155" i="15" s="1"/>
  <c r="S63" i="15" l="1"/>
  <c r="P64" i="15"/>
  <c r="Q64" i="15" s="1"/>
  <c r="R64" i="15" s="1"/>
  <c r="M64" i="15"/>
  <c r="I64" i="15"/>
  <c r="H64" i="15"/>
  <c r="J64" i="15" s="1"/>
  <c r="S64" i="15" s="1"/>
  <c r="K155" i="15"/>
  <c r="M155" i="15" s="1"/>
  <c r="G65" i="15"/>
  <c r="F65" i="15"/>
  <c r="J155" i="15"/>
  <c r="P65" i="15" l="1"/>
  <c r="Q65" i="15" s="1"/>
  <c r="R65" i="15" s="1"/>
  <c r="M65" i="15"/>
  <c r="I65" i="15"/>
  <c r="H65" i="15"/>
  <c r="J65" i="15" s="1"/>
  <c r="S65" i="15" s="1"/>
  <c r="L155" i="15"/>
  <c r="C156" i="15"/>
  <c r="F66" i="15"/>
  <c r="G66" i="15"/>
  <c r="M66" i="15" l="1"/>
  <c r="P66" i="15"/>
  <c r="Q66" i="15" s="1"/>
  <c r="R66" i="15" s="1"/>
  <c r="I66" i="15"/>
  <c r="H66" i="15"/>
  <c r="J66" i="15" s="1"/>
  <c r="G67" i="15"/>
  <c r="F67" i="15"/>
  <c r="D156" i="15"/>
  <c r="E156" i="15" s="1"/>
  <c r="S66" i="15" l="1"/>
  <c r="M67" i="15"/>
  <c r="P67" i="15"/>
  <c r="Q67" i="15" s="1"/>
  <c r="R67" i="15" s="1"/>
  <c r="I67" i="15"/>
  <c r="H67" i="15"/>
  <c r="J67" i="15" s="1"/>
  <c r="S67" i="15" s="1"/>
  <c r="K156" i="15"/>
  <c r="M156" i="15" s="1"/>
  <c r="F68" i="15"/>
  <c r="G68" i="15"/>
  <c r="J156" i="15"/>
  <c r="G69" i="15" l="1"/>
  <c r="F69" i="15"/>
  <c r="P68" i="15"/>
  <c r="Q68" i="15" s="1"/>
  <c r="R68" i="15" s="1"/>
  <c r="M68" i="15"/>
  <c r="I68" i="15"/>
  <c r="H68" i="15"/>
  <c r="J68" i="15" s="1"/>
  <c r="S68" i="15" s="1"/>
  <c r="C157" i="15"/>
  <c r="L156" i="15"/>
  <c r="F70" i="15" l="1"/>
  <c r="G70" i="15"/>
  <c r="M69" i="15"/>
  <c r="P69" i="15"/>
  <c r="Q69" i="15" s="1"/>
  <c r="R69" i="15" s="1"/>
  <c r="I69" i="15"/>
  <c r="H69" i="15"/>
  <c r="J69" i="15" s="1"/>
  <c r="D157" i="15"/>
  <c r="E157" i="15" s="1"/>
  <c r="S69" i="15" l="1"/>
  <c r="K157" i="15"/>
  <c r="M157" i="15" s="1"/>
  <c r="M70" i="15"/>
  <c r="P70" i="15"/>
  <c r="Q70" i="15" s="1"/>
  <c r="R70" i="15" s="1"/>
  <c r="I70" i="15"/>
  <c r="H70" i="15"/>
  <c r="J70" i="15" s="1"/>
  <c r="S70" i="15" s="1"/>
  <c r="J157" i="15"/>
  <c r="G71" i="15"/>
  <c r="F71" i="15"/>
  <c r="P71" i="15" l="1"/>
  <c r="Q71" i="15" s="1"/>
  <c r="R71" i="15" s="1"/>
  <c r="M71" i="15"/>
  <c r="I71" i="15"/>
  <c r="H71" i="15"/>
  <c r="J71" i="15" s="1"/>
  <c r="S71" i="15" s="1"/>
  <c r="C158" i="15"/>
  <c r="L157" i="15"/>
  <c r="F72" i="15"/>
  <c r="G72" i="15"/>
  <c r="D158" i="15" s="1"/>
  <c r="E158" i="15" s="1"/>
  <c r="K158" i="15" l="1"/>
  <c r="J158" i="15"/>
  <c r="F73" i="15"/>
  <c r="G73" i="15"/>
  <c r="P72" i="15"/>
  <c r="Q72" i="15" s="1"/>
  <c r="R72" i="15" s="1"/>
  <c r="M72" i="15"/>
  <c r="I72" i="15"/>
  <c r="H72" i="15"/>
  <c r="J72" i="15" s="1"/>
  <c r="M158" i="15" l="1"/>
  <c r="S72" i="15"/>
  <c r="L158" i="15"/>
  <c r="C159" i="15"/>
  <c r="G74" i="15"/>
  <c r="F74" i="15"/>
  <c r="M73" i="15"/>
  <c r="P73" i="15"/>
  <c r="Q73" i="15" s="1"/>
  <c r="R73" i="15" s="1"/>
  <c r="I73" i="15"/>
  <c r="H73" i="15"/>
  <c r="J73" i="15" s="1"/>
  <c r="S73" i="15" s="1"/>
  <c r="F75" i="15" l="1"/>
  <c r="G75" i="15"/>
  <c r="P74" i="15"/>
  <c r="Q74" i="15" s="1"/>
  <c r="R74" i="15" s="1"/>
  <c r="M74" i="15"/>
  <c r="I74" i="15"/>
  <c r="H74" i="15"/>
  <c r="J74" i="15" s="1"/>
  <c r="S74" i="15" s="1"/>
  <c r="P75" i="15" l="1"/>
  <c r="Q75" i="15" s="1"/>
  <c r="R75" i="15" s="1"/>
  <c r="M75" i="15"/>
  <c r="I75" i="15"/>
  <c r="H75" i="15"/>
  <c r="J75" i="15" s="1"/>
  <c r="D159" i="15"/>
  <c r="G76" i="15"/>
  <c r="F76" i="15"/>
  <c r="S75" i="15" l="1"/>
  <c r="M76" i="15"/>
  <c r="P76" i="15"/>
  <c r="Q76" i="15" s="1"/>
  <c r="R76" i="15" s="1"/>
  <c r="I76" i="15"/>
  <c r="H76" i="15"/>
  <c r="J76" i="15" s="1"/>
  <c r="S76" i="15" s="1"/>
  <c r="E159" i="15"/>
  <c r="J159" i="15"/>
  <c r="F77" i="15"/>
  <c r="G77" i="15"/>
  <c r="G78" i="15" l="1"/>
  <c r="F78" i="15"/>
  <c r="M77" i="15"/>
  <c r="P77" i="15"/>
  <c r="Q77" i="15" s="1"/>
  <c r="R77" i="15" s="1"/>
  <c r="I77" i="15"/>
  <c r="H77" i="15"/>
  <c r="J77" i="15" s="1"/>
  <c r="S77" i="15" s="1"/>
  <c r="C160" i="15"/>
  <c r="K159" i="15"/>
  <c r="M159" i="15" s="1"/>
  <c r="F79" i="15" l="1"/>
  <c r="G79" i="15"/>
  <c r="L159" i="15"/>
  <c r="M78" i="15"/>
  <c r="P78" i="15"/>
  <c r="Q78" i="15" s="1"/>
  <c r="R78" i="15" s="1"/>
  <c r="I78" i="15"/>
  <c r="H78" i="15"/>
  <c r="J78" i="15" s="1"/>
  <c r="D160" i="15"/>
  <c r="E160" i="15" s="1"/>
  <c r="S78" i="15" l="1"/>
  <c r="K160" i="15"/>
  <c r="M160" i="15" s="1"/>
  <c r="P79" i="15"/>
  <c r="Q79" i="15" s="1"/>
  <c r="R79" i="15" s="1"/>
  <c r="M79" i="15"/>
  <c r="I79" i="15"/>
  <c r="H79" i="15"/>
  <c r="J79" i="15" s="1"/>
  <c r="S79" i="15" s="1"/>
  <c r="J160" i="15"/>
  <c r="G80" i="15"/>
  <c r="F80" i="15"/>
  <c r="F81" i="15" l="1"/>
  <c r="G81" i="15"/>
  <c r="C161" i="15"/>
  <c r="L160" i="15"/>
  <c r="P80" i="15"/>
  <c r="Q80" i="15" s="1"/>
  <c r="R80" i="15" s="1"/>
  <c r="M80" i="15"/>
  <c r="I80" i="15"/>
  <c r="H80" i="15"/>
  <c r="J80" i="15" s="1"/>
  <c r="S80" i="15" s="1"/>
  <c r="M81" i="15" l="1"/>
  <c r="P81" i="15"/>
  <c r="Q81" i="15" s="1"/>
  <c r="R81" i="15" s="1"/>
  <c r="I81" i="15"/>
  <c r="H81" i="15"/>
  <c r="J81" i="15" s="1"/>
  <c r="D161" i="15"/>
  <c r="E161" i="15" s="1"/>
  <c r="K161" i="15" s="1"/>
  <c r="G82" i="15"/>
  <c r="F82" i="15"/>
  <c r="M161" i="15" l="1"/>
  <c r="S81" i="15"/>
  <c r="P82" i="15"/>
  <c r="Q82" i="15" s="1"/>
  <c r="R82" i="15" s="1"/>
  <c r="M82" i="15"/>
  <c r="I82" i="15"/>
  <c r="H82" i="15"/>
  <c r="J82" i="15" s="1"/>
  <c r="G100" i="15"/>
  <c r="F83" i="15"/>
  <c r="G83" i="15"/>
  <c r="J161" i="15"/>
  <c r="L161" i="15" s="1"/>
  <c r="P83" i="15" l="1"/>
  <c r="Q83" i="15" s="1"/>
  <c r="R83" i="15" s="1"/>
  <c r="M83" i="15"/>
  <c r="I83" i="15"/>
  <c r="H83" i="15"/>
  <c r="J83" i="15" s="1"/>
  <c r="G84" i="15"/>
  <c r="F84" i="15"/>
  <c r="G85" i="15" l="1"/>
  <c r="F85" i="15"/>
  <c r="M84" i="15"/>
  <c r="P84" i="15"/>
  <c r="Q84" i="15" s="1"/>
  <c r="R84" i="15" s="1"/>
  <c r="I84" i="15"/>
  <c r="H84" i="15"/>
  <c r="J84" i="15" s="1"/>
  <c r="G86" i="15" l="1"/>
  <c r="F86" i="15"/>
  <c r="M85" i="15"/>
  <c r="P85" i="15"/>
  <c r="Q85" i="15" s="1"/>
  <c r="R85" i="15" s="1"/>
  <c r="I85" i="15"/>
  <c r="H85" i="15"/>
  <c r="J85" i="15" s="1"/>
  <c r="G87" i="15" l="1"/>
  <c r="F87" i="15"/>
  <c r="M86" i="15"/>
  <c r="P86" i="15"/>
  <c r="Q86" i="15" s="1"/>
  <c r="R86" i="15" s="1"/>
  <c r="I86" i="15"/>
  <c r="H86" i="15"/>
  <c r="J86" i="15" s="1"/>
  <c r="F88" i="15" l="1"/>
  <c r="G88" i="15"/>
  <c r="P87" i="15"/>
  <c r="Q87" i="15" s="1"/>
  <c r="R87" i="15" s="1"/>
  <c r="M87" i="15"/>
  <c r="I87" i="15"/>
  <c r="H87" i="15"/>
  <c r="J87" i="15" s="1"/>
  <c r="M88" i="15" l="1"/>
  <c r="I88" i="15"/>
  <c r="P88" i="15"/>
  <c r="Q88" i="15" s="1"/>
  <c r="R88" i="15" s="1"/>
  <c r="H88" i="15"/>
  <c r="J88" i="15" s="1"/>
  <c r="G89" i="15"/>
  <c r="F89" i="15"/>
  <c r="G90" i="15" l="1"/>
  <c r="F90" i="15"/>
  <c r="M89" i="15"/>
  <c r="P89" i="15"/>
  <c r="Q89" i="15" s="1"/>
  <c r="R89" i="15" s="1"/>
  <c r="I89" i="15"/>
  <c r="H89" i="15"/>
  <c r="J89" i="15" s="1"/>
  <c r="G91" i="15" l="1"/>
  <c r="F91" i="15"/>
  <c r="M90" i="15"/>
  <c r="P90" i="15"/>
  <c r="Q90" i="15" s="1"/>
  <c r="R90" i="15" s="1"/>
  <c r="I90" i="15"/>
  <c r="H90" i="15"/>
  <c r="J90" i="15" s="1"/>
  <c r="F92" i="15" l="1"/>
  <c r="G92" i="15"/>
  <c r="P91" i="15"/>
  <c r="Q91" i="15" s="1"/>
  <c r="R91" i="15" s="1"/>
  <c r="M91" i="15"/>
  <c r="I91" i="15"/>
  <c r="H91" i="15"/>
  <c r="J91" i="15" s="1"/>
  <c r="M92" i="15" l="1"/>
  <c r="I92" i="15"/>
  <c r="P92" i="15"/>
  <c r="Q92" i="15" s="1"/>
  <c r="R92" i="15" s="1"/>
  <c r="H92" i="15"/>
  <c r="J92" i="15" s="1"/>
  <c r="G93" i="15"/>
  <c r="F93" i="15"/>
  <c r="M93" i="15" l="1"/>
  <c r="P93" i="15"/>
  <c r="I93" i="15"/>
  <c r="I95" i="15" s="1"/>
  <c r="H93" i="15"/>
  <c r="J93" i="15" s="1"/>
  <c r="G95" i="15"/>
  <c r="J103" i="15" l="1"/>
  <c r="Q93" i="15"/>
  <c r="P94" i="15"/>
  <c r="Q94" i="15" l="1"/>
  <c r="R93" i="15"/>
  <c r="R94" i="15" s="1"/>
  <c r="L27" i="18" l="1"/>
  <c r="J29" i="18"/>
  <c r="L17" i="18" l="1"/>
  <c r="H29" i="18" l="1"/>
  <c r="L21" i="18" l="1"/>
  <c r="L20" i="18" l="1"/>
  <c r="G29" i="18"/>
  <c r="F29" i="18" l="1"/>
  <c r="L19" i="18"/>
  <c r="L29" i="18" s="1"/>
</calcChain>
</file>

<file path=xl/comments1.xml><?xml version="1.0" encoding="utf-8"?>
<comments xmlns="http://schemas.openxmlformats.org/spreadsheetml/2006/main">
  <authors>
    <author>Susan Reffle</author>
  </authors>
  <commentList>
    <comment ref="J27" authorId="0">
      <text>
        <r>
          <rPr>
            <b/>
            <sz val="9"/>
            <color indexed="81"/>
            <rFont val="Tahoma"/>
            <family val="2"/>
          </rPr>
          <t>Susan Reffle:</t>
        </r>
        <r>
          <rPr>
            <sz val="9"/>
            <color indexed="81"/>
            <rFont val="Tahoma"/>
            <family val="2"/>
          </rPr>
          <t xml:space="preserve">
includes minor adj of $3 to tie to Cindy's schedule but preserve the data used for 2015 adjusting JE's calculations.  Difference is rounding</t>
        </r>
      </text>
    </comment>
  </commentList>
</comments>
</file>

<file path=xl/comments2.xml><?xml version="1.0" encoding="utf-8"?>
<comments xmlns="http://schemas.openxmlformats.org/spreadsheetml/2006/main">
  <authors>
    <author>sreffle</author>
  </authors>
  <commentList>
    <comment ref="D27" authorId="0">
      <text>
        <r>
          <rPr>
            <b/>
            <sz val="8"/>
            <color indexed="81"/>
            <rFont val="Tahoma"/>
            <family val="2"/>
          </rPr>
          <t>sreffle:</t>
        </r>
        <r>
          <rPr>
            <sz val="8"/>
            <color indexed="81"/>
            <rFont val="Tahoma"/>
            <family val="2"/>
          </rPr>
          <t xml:space="preserve">
KL to book entry</t>
        </r>
      </text>
    </comment>
  </commentList>
</comments>
</file>

<file path=xl/sharedStrings.xml><?xml version="1.0" encoding="utf-8"?>
<sst xmlns="http://schemas.openxmlformats.org/spreadsheetml/2006/main" count="195" uniqueCount="80">
  <si>
    <t xml:space="preserve"> </t>
  </si>
  <si>
    <t>Total</t>
  </si>
  <si>
    <t>Carrying Charges</t>
  </si>
  <si>
    <t>Check</t>
  </si>
  <si>
    <t xml:space="preserve">Other Regulatory 1508 - </t>
  </si>
  <si>
    <t>Charges began in 2009</t>
  </si>
  <si>
    <t>NOT GROUP 1 - NO DISPOSITION IN 2012 RATES</t>
  </si>
  <si>
    <t>Year</t>
  </si>
  <si>
    <t>Month</t>
  </si>
  <si>
    <t>150801 -HO Capital</t>
  </si>
  <si>
    <t>Month Total</t>
  </si>
  <si>
    <t>Balance</t>
  </si>
  <si>
    <t>Cumulative Carrying Charges</t>
  </si>
  <si>
    <t>Month Total Incl Interest</t>
  </si>
  <si>
    <t>Balance Incl Interest</t>
  </si>
  <si>
    <t>Interest Rate</t>
  </si>
  <si>
    <t>CC for</t>
  </si>
  <si>
    <t>YTD</t>
  </si>
  <si>
    <t>CC</t>
  </si>
  <si>
    <t>Dec</t>
  </si>
  <si>
    <t>Charges</t>
  </si>
  <si>
    <t>Interest</t>
  </si>
  <si>
    <t>Jan</t>
  </si>
  <si>
    <t>Feb</t>
  </si>
  <si>
    <t>Mar</t>
  </si>
  <si>
    <t>Apr</t>
  </si>
  <si>
    <t>May</t>
  </si>
  <si>
    <t>Jun</t>
  </si>
  <si>
    <t>Jul</t>
  </si>
  <si>
    <t>Aug</t>
  </si>
  <si>
    <t>Sep</t>
  </si>
  <si>
    <t>Oct</t>
  </si>
  <si>
    <t>Nov</t>
  </si>
  <si>
    <t>see OEB APH FAQ - Oct 2009 for OEB direction</t>
  </si>
  <si>
    <t>GL balance before c/c posting</t>
  </si>
  <si>
    <t>To-date</t>
  </si>
  <si>
    <t>Quarter</t>
  </si>
  <si>
    <t>Carrying</t>
  </si>
  <si>
    <t xml:space="preserve">Net </t>
  </si>
  <si>
    <t xml:space="preserve">Other </t>
  </si>
  <si>
    <t>Open bal</t>
  </si>
  <si>
    <t>Accruals</t>
  </si>
  <si>
    <t>Adjust</t>
  </si>
  <si>
    <t>Closing bal</t>
  </si>
  <si>
    <t>Q1</t>
  </si>
  <si>
    <t>Q2</t>
  </si>
  <si>
    <t>Q3</t>
  </si>
  <si>
    <t>Q4</t>
  </si>
  <si>
    <t xml:space="preserve">1508    Other Regulatory Assets, Sub-account Incremental Capital Charges </t>
  </si>
  <si>
    <t xml:space="preserve">This sub-account is used to record charges arising from an incremental capital module approved for Hydro One (EB-2008-0187) which was implemented June 1, 2009 and has since concluded.  </t>
  </si>
  <si>
    <t>File Number:</t>
  </si>
  <si>
    <t>Exhibit:</t>
  </si>
  <si>
    <t>Tab:</t>
  </si>
  <si>
    <t>Schedule:</t>
  </si>
  <si>
    <t>Page:</t>
  </si>
  <si>
    <t>Date:</t>
  </si>
  <si>
    <t>Appendix 2-YA</t>
  </si>
  <si>
    <t>One-Time Incremental IFRS Transition Costs</t>
  </si>
  <si>
    <t>The following table should be completed based on the information requested below. An explanation should be provided for any blank entries.  The entries should include one-time incremental IFRS transition costs that are currently included in Account 1508, Other Regulatory Assets, sub-account Deferred IFRS Transition Costs Account, or Account 1508, Other Regulatory Assets, sub-account IFRS Transition Costs Variance Account.</t>
  </si>
  <si>
    <r>
      <t xml:space="preserve">Nature of One-Time Incremental IFRS Transition Costs </t>
    </r>
    <r>
      <rPr>
        <b/>
        <vertAlign val="superscript"/>
        <sz val="10"/>
        <rFont val="Arial"/>
        <family val="2"/>
      </rPr>
      <t>1</t>
    </r>
  </si>
  <si>
    <t>Audited Actual Costs Incurred</t>
  </si>
  <si>
    <t xml:space="preserve">Audited Carrying Charges </t>
  </si>
  <si>
    <t>Carrying Charges January 1, 2017 to December 31, 2017 or April 30, 2017 (As appropriate)</t>
  </si>
  <si>
    <t>Total Costs and Carrying Charges</t>
  </si>
  <si>
    <t>Reasons why the costs recorded meet the criteria of one-time IFRS administrative incremental costs</t>
  </si>
  <si>
    <t>To December 31, 2016</t>
  </si>
  <si>
    <t>Professional accounting fees</t>
  </si>
  <si>
    <t>Consulting costs related to IFRS transition</t>
  </si>
  <si>
    <t>Professional legal fees</t>
  </si>
  <si>
    <t>Salaries, wages and benefits of staff added to support the transition to IFRS</t>
  </si>
  <si>
    <t>Temp labour and staff backfill costs for IFRS transition</t>
  </si>
  <si>
    <t>Associated staff training and development costs</t>
  </si>
  <si>
    <t>Costs related to system upgrades, or replacements or changes where IFRS was the major reason for conversion</t>
  </si>
  <si>
    <t>Reconfigure financial system for IFRS</t>
  </si>
  <si>
    <r>
      <t xml:space="preserve">Amounts, if any, included in previous Board approved rates (amounts should be negative) </t>
    </r>
    <r>
      <rPr>
        <vertAlign val="superscript"/>
        <sz val="10"/>
        <rFont val="Arial"/>
        <family val="2"/>
      </rPr>
      <t>2</t>
    </r>
  </si>
  <si>
    <t>Insert description of additional item(s) and new rows if needed.</t>
  </si>
  <si>
    <t>Note:</t>
  </si>
  <si>
    <t>The Deferred IFRS Transition Costs Account and the IFRS Transition Costs Variance Account are exclusively for necessary, incremental transition costs and shall not include ongoing IFRS compliance costs or impacts arising from adopting accounting policy changes that reflect changes in the timing of the recognition of income. The incremental costs in these accounts shall not include costs related to system upgrades, or replacements or changes where IFRS was not the major reason for conversion. In addition, incremental IFRS costs shall not include capital assets or expenditures.</t>
  </si>
  <si>
    <t>If there were any amounts approved in previous Board approved rates, please state the EB #:</t>
  </si>
  <si>
    <t>Any forecasted One-time costs past 2015 should be fully explained in the application, since distributors were required to adopt IFRS or an alternative accounting standard by January 1,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</si>
</sst>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6" formatCode="_-&quot;$&quot;* #,##0_-;\-&quot;$&quot;* #,##0_-;_-&quot;$&quot;* &quot;-&quot;??_-;_-@_-"/>
  </numFmts>
  <fonts count="22" x14ac:knownFonts="1">
    <font>
      <sz val="9"/>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9"/>
      <color indexed="81"/>
      <name val="Tahoma"/>
      <family val="2"/>
    </font>
    <font>
      <b/>
      <sz val="9"/>
      <color indexed="81"/>
      <name val="Tahoma"/>
      <family val="2"/>
    </font>
    <font>
      <sz val="10"/>
      <name val="Arial"/>
      <family val="2"/>
    </font>
    <font>
      <b/>
      <u/>
      <sz val="10"/>
      <name val="Arial"/>
      <family val="2"/>
    </font>
    <font>
      <b/>
      <sz val="10"/>
      <name val="Arial"/>
      <family val="2"/>
    </font>
    <font>
      <u/>
      <sz val="10"/>
      <color theme="10"/>
      <name val="Arial"/>
      <family val="2"/>
    </font>
    <font>
      <b/>
      <sz val="8"/>
      <color indexed="81"/>
      <name val="Tahoma"/>
      <family val="2"/>
    </font>
    <font>
      <sz val="8"/>
      <color indexed="81"/>
      <name val="Tahoma"/>
      <family val="2"/>
    </font>
    <font>
      <u/>
      <sz val="10"/>
      <color indexed="12"/>
      <name val="Arial"/>
      <family val="2"/>
    </font>
    <font>
      <b/>
      <sz val="10"/>
      <color theme="1"/>
      <name val="Arial"/>
      <family val="2"/>
    </font>
    <font>
      <sz val="10"/>
      <color theme="1"/>
      <name val="Arial"/>
      <family val="2"/>
    </font>
    <font>
      <sz val="8"/>
      <name val="Arial"/>
      <family val="2"/>
    </font>
    <font>
      <b/>
      <sz val="14"/>
      <name val="Arial"/>
      <family val="2"/>
    </font>
    <font>
      <b/>
      <vertAlign val="superscript"/>
      <sz val="10"/>
      <name val="Arial"/>
      <family val="2"/>
    </font>
    <font>
      <vertAlign val="superscript"/>
      <sz val="10"/>
      <name val="Arial"/>
      <family val="2"/>
    </font>
    <font>
      <sz val="10"/>
      <name val="Arial"/>
      <family val="2"/>
    </font>
  </fonts>
  <fills count="7">
    <fill>
      <patternFill patternType="none"/>
    </fill>
    <fill>
      <patternFill patternType="gray125"/>
    </fill>
    <fill>
      <patternFill patternType="solid">
        <fgColor theme="6" tint="0.79998168889431442"/>
        <bgColor indexed="64"/>
      </patternFill>
    </fill>
    <fill>
      <patternFill patternType="solid">
        <fgColor indexed="45"/>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s>
  <borders count="40">
    <border>
      <left/>
      <right/>
      <top/>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5">
    <xf numFmtId="0" fontId="0" fillId="0" borderId="0"/>
    <xf numFmtId="0" fontId="4" fillId="0" borderId="0"/>
    <xf numFmtId="0" fontId="4" fillId="0" borderId="0"/>
    <xf numFmtId="43" fontId="4" fillId="0" borderId="0" applyFont="0" applyFill="0" applyBorder="0" applyAlignment="0" applyProtection="0"/>
    <xf numFmtId="43" fontId="5" fillId="0" borderId="0" applyFont="0" applyFill="0" applyBorder="0" applyAlignment="0" applyProtection="0">
      <alignment vertical="top"/>
    </xf>
    <xf numFmtId="0" fontId="3" fillId="0" borderId="0"/>
    <xf numFmtId="0" fontId="8" fillId="0" borderId="0"/>
    <xf numFmtId="0" fontId="11" fillId="0" borderId="0" applyNumberFormat="0" applyFill="0" applyBorder="0" applyAlignment="0" applyProtection="0"/>
    <xf numFmtId="0" fontId="14" fillId="0" borderId="0" applyNumberFormat="0" applyFill="0" applyBorder="0" applyAlignment="0" applyProtection="0">
      <alignment vertical="top"/>
      <protection locked="0"/>
    </xf>
    <xf numFmtId="0" fontId="8" fillId="0" borderId="0"/>
    <xf numFmtId="0" fontId="8" fillId="0" borderId="0"/>
    <xf numFmtId="44" fontId="2" fillId="0" borderId="0" applyFont="0" applyFill="0" applyBorder="0" applyAlignment="0" applyProtection="0"/>
    <xf numFmtId="0" fontId="21" fillId="0" borderId="0"/>
    <xf numFmtId="43" fontId="1" fillId="0" borderId="0" applyFont="0" applyFill="0" applyBorder="0" applyAlignment="0" applyProtection="0"/>
    <xf numFmtId="0" fontId="1" fillId="0" borderId="0"/>
  </cellStyleXfs>
  <cellXfs count="127">
    <xf numFmtId="0" fontId="0" fillId="0" borderId="0" xfId="0"/>
    <xf numFmtId="0" fontId="8" fillId="0" borderId="0" xfId="7" applyFont="1"/>
    <xf numFmtId="0" fontId="9" fillId="0" borderId="0" xfId="9" applyFont="1"/>
    <xf numFmtId="0" fontId="8" fillId="0" borderId="0" xfId="9"/>
    <xf numFmtId="10" fontId="8" fillId="0" borderId="0" xfId="9" applyNumberFormat="1"/>
    <xf numFmtId="40" fontId="8" fillId="0" borderId="0" xfId="9" applyNumberFormat="1"/>
    <xf numFmtId="0" fontId="8" fillId="3" borderId="0" xfId="9" applyFill="1"/>
    <xf numFmtId="0" fontId="8" fillId="0" borderId="11" xfId="9" applyBorder="1" applyAlignment="1">
      <alignment horizontal="center"/>
    </xf>
    <xf numFmtId="0" fontId="8" fillId="0" borderId="11" xfId="9" applyBorder="1" applyAlignment="1">
      <alignment horizontal="center" wrapText="1"/>
    </xf>
    <xf numFmtId="10" fontId="8" fillId="0" borderId="11" xfId="9" applyNumberFormat="1" applyBorder="1" applyAlignment="1">
      <alignment horizontal="center" wrapText="1"/>
    </xf>
    <xf numFmtId="0" fontId="8" fillId="0" borderId="0" xfId="9" applyAlignment="1">
      <alignment horizontal="center"/>
    </xf>
    <xf numFmtId="40" fontId="8" fillId="0" borderId="0" xfId="9" applyNumberFormat="1" applyAlignment="1">
      <alignment horizontal="center"/>
    </xf>
    <xf numFmtId="0" fontId="8" fillId="0" borderId="11" xfId="9" applyBorder="1"/>
    <xf numFmtId="40" fontId="8" fillId="0" borderId="11" xfId="9" applyNumberFormat="1" applyBorder="1"/>
    <xf numFmtId="10" fontId="8" fillId="0" borderId="11" xfId="9" applyNumberFormat="1" applyBorder="1"/>
    <xf numFmtId="0" fontId="8" fillId="0" borderId="0" xfId="9" applyFont="1" applyAlignment="1">
      <alignment horizontal="center"/>
    </xf>
    <xf numFmtId="40" fontId="8" fillId="0" borderId="0" xfId="9" applyNumberFormat="1" applyFont="1" applyAlignment="1">
      <alignment horizontal="center"/>
    </xf>
    <xf numFmtId="40" fontId="8" fillId="4" borderId="11" xfId="9" applyNumberFormat="1" applyFill="1" applyBorder="1"/>
    <xf numFmtId="10" fontId="8" fillId="4" borderId="11" xfId="9" applyNumberFormat="1" applyFill="1" applyBorder="1"/>
    <xf numFmtId="38" fontId="8" fillId="0" borderId="0" xfId="9" applyNumberFormat="1"/>
    <xf numFmtId="38" fontId="8" fillId="5" borderId="0" xfId="9" applyNumberFormat="1" applyFill="1"/>
    <xf numFmtId="40" fontId="8" fillId="4" borderId="11" xfId="9" applyNumberFormat="1" applyFont="1" applyFill="1" applyBorder="1" applyAlignment="1"/>
    <xf numFmtId="40" fontId="8" fillId="5" borderId="0" xfId="9" applyNumberFormat="1" applyFill="1"/>
    <xf numFmtId="40" fontId="8" fillId="5" borderId="11" xfId="9" applyNumberFormat="1" applyFont="1" applyFill="1" applyBorder="1" applyAlignment="1"/>
    <xf numFmtId="0" fontId="10" fillId="0" borderId="0" xfId="9" applyNumberFormat="1" applyFont="1" applyAlignment="1">
      <alignment horizontal="center"/>
    </xf>
    <xf numFmtId="0" fontId="10" fillId="0" borderId="0" xfId="9" applyNumberFormat="1" applyFont="1" applyAlignment="1"/>
    <xf numFmtId="0" fontId="10" fillId="0" borderId="0" xfId="9" applyFont="1"/>
    <xf numFmtId="0" fontId="9" fillId="0" borderId="0" xfId="9" applyNumberFormat="1" applyFont="1" applyAlignment="1">
      <alignment horizontal="center"/>
    </xf>
    <xf numFmtId="10" fontId="9" fillId="0" borderId="0" xfId="9" applyNumberFormat="1" applyFont="1" applyAlignment="1">
      <alignment horizontal="center"/>
    </xf>
    <xf numFmtId="39" fontId="8" fillId="0" borderId="0" xfId="9" applyNumberFormat="1"/>
    <xf numFmtId="39" fontId="8" fillId="0" borderId="0" xfId="9" applyNumberFormat="1" applyFont="1"/>
    <xf numFmtId="0" fontId="8" fillId="0" borderId="0" xfId="9" applyFont="1"/>
    <xf numFmtId="0" fontId="8" fillId="0" borderId="0" xfId="10" applyProtection="1">
      <protection locked="0"/>
    </xf>
    <xf numFmtId="0" fontId="10" fillId="0" borderId="0" xfId="10" applyFont="1" applyProtection="1">
      <protection locked="0"/>
    </xf>
    <xf numFmtId="0" fontId="17" fillId="0" borderId="0" xfId="10" applyFont="1" applyAlignment="1" applyProtection="1">
      <alignment horizontal="right" vertical="top"/>
      <protection locked="0"/>
    </xf>
    <xf numFmtId="0" fontId="17" fillId="2" borderId="12" xfId="10" applyFont="1" applyFill="1" applyBorder="1" applyAlignment="1" applyProtection="1">
      <alignment horizontal="right" vertical="top"/>
      <protection locked="0"/>
    </xf>
    <xf numFmtId="0" fontId="17" fillId="2" borderId="0" xfId="10" applyFont="1" applyFill="1" applyAlignment="1" applyProtection="1">
      <alignment horizontal="right" vertical="top"/>
      <protection locked="0"/>
    </xf>
    <xf numFmtId="0" fontId="8" fillId="0" borderId="0" xfId="10" applyAlignment="1" applyProtection="1">
      <alignment horizontal="center"/>
      <protection locked="0"/>
    </xf>
    <xf numFmtId="0" fontId="8" fillId="0" borderId="0" xfId="10" applyAlignment="1" applyProtection="1">
      <protection locked="0"/>
    </xf>
    <xf numFmtId="0" fontId="8" fillId="0" borderId="5" xfId="10" applyBorder="1" applyProtection="1">
      <protection locked="0"/>
    </xf>
    <xf numFmtId="0" fontId="10" fillId="6" borderId="4" xfId="10" applyFont="1" applyFill="1" applyBorder="1" applyAlignment="1" applyProtection="1">
      <alignment horizontal="center" vertical="center" wrapText="1"/>
      <protection locked="0"/>
    </xf>
    <xf numFmtId="0" fontId="10" fillId="6" borderId="15" xfId="10" applyFont="1" applyFill="1" applyBorder="1" applyAlignment="1" applyProtection="1">
      <alignment horizontal="center" vertical="center" wrapText="1"/>
      <protection locked="0"/>
    </xf>
    <xf numFmtId="0" fontId="10" fillId="6" borderId="6" xfId="10" applyFont="1" applyFill="1" applyBorder="1" applyAlignment="1" applyProtection="1">
      <alignment horizontal="center" vertical="center" wrapText="1"/>
      <protection locked="0"/>
    </xf>
    <xf numFmtId="0" fontId="8" fillId="0" borderId="0" xfId="10" applyBorder="1" applyProtection="1">
      <protection locked="0"/>
    </xf>
    <xf numFmtId="0" fontId="10" fillId="6" borderId="7" xfId="10" applyFont="1" applyFill="1" applyBorder="1" applyAlignment="1" applyProtection="1">
      <alignment horizontal="center"/>
      <protection locked="0"/>
    </xf>
    <xf numFmtId="0" fontId="10" fillId="6" borderId="17" xfId="10" applyFont="1" applyFill="1" applyBorder="1" applyAlignment="1" applyProtection="1">
      <alignment horizontal="center"/>
      <protection locked="0"/>
    </xf>
    <xf numFmtId="0" fontId="10" fillId="6" borderId="8" xfId="10" applyFont="1" applyFill="1" applyBorder="1" applyAlignment="1" applyProtection="1">
      <alignment vertical="center"/>
      <protection locked="0"/>
    </xf>
    <xf numFmtId="0" fontId="10" fillId="6" borderId="9" xfId="10" applyFont="1" applyFill="1" applyBorder="1" applyAlignment="1" applyProtection="1">
      <alignment horizontal="center"/>
      <protection locked="0"/>
    </xf>
    <xf numFmtId="0" fontId="10" fillId="6" borderId="18" xfId="10" applyFont="1" applyFill="1" applyBorder="1" applyAlignment="1" applyProtection="1">
      <alignment horizontal="center"/>
      <protection locked="0"/>
    </xf>
    <xf numFmtId="0" fontId="10" fillId="6" borderId="10" xfId="10" applyFont="1" applyFill="1" applyBorder="1" applyAlignment="1" applyProtection="1">
      <alignment horizontal="center" wrapText="1"/>
      <protection locked="0"/>
    </xf>
    <xf numFmtId="0" fontId="8" fillId="0" borderId="22" xfId="10" applyBorder="1" applyProtection="1">
      <protection locked="0"/>
    </xf>
    <xf numFmtId="166" fontId="2" fillId="2" borderId="23" xfId="11" applyNumberFormat="1" applyFill="1" applyBorder="1" applyProtection="1">
      <protection locked="0"/>
    </xf>
    <xf numFmtId="166" fontId="2" fillId="2" borderId="20" xfId="11" applyNumberFormat="1" applyFill="1" applyBorder="1" applyProtection="1">
      <protection locked="0"/>
    </xf>
    <xf numFmtId="166" fontId="2" fillId="2" borderId="19" xfId="11" applyNumberFormat="1" applyFill="1" applyBorder="1" applyProtection="1">
      <protection locked="0"/>
    </xf>
    <xf numFmtId="166" fontId="2" fillId="2" borderId="24" xfId="11" applyNumberFormat="1" applyFill="1" applyBorder="1" applyProtection="1">
      <protection locked="0"/>
    </xf>
    <xf numFmtId="166" fontId="2" fillId="0" borderId="25" xfId="11" applyNumberFormat="1" applyFill="1" applyBorder="1" applyProtection="1">
      <protection locked="0"/>
    </xf>
    <xf numFmtId="166" fontId="0" fillId="2" borderId="26" xfId="11" applyNumberFormat="1" applyFont="1" applyFill="1" applyBorder="1" applyAlignment="1" applyProtection="1">
      <alignment horizontal="left" vertical="top" wrapText="1"/>
      <protection locked="0"/>
    </xf>
    <xf numFmtId="166" fontId="2" fillId="2" borderId="16" xfId="11" applyNumberFormat="1" applyFill="1" applyBorder="1" applyProtection="1">
      <protection locked="0"/>
    </xf>
    <xf numFmtId="166" fontId="2" fillId="2" borderId="27" xfId="11" applyNumberFormat="1" applyFill="1" applyBorder="1" applyProtection="1">
      <protection locked="0"/>
    </xf>
    <xf numFmtId="166" fontId="2" fillId="2" borderId="29" xfId="11" applyNumberFormat="1" applyFill="1" applyBorder="1" applyProtection="1">
      <protection locked="0"/>
    </xf>
    <xf numFmtId="166" fontId="2" fillId="2" borderId="25" xfId="11" applyNumberFormat="1" applyFill="1" applyBorder="1" applyProtection="1">
      <protection locked="0"/>
    </xf>
    <xf numFmtId="166" fontId="2" fillId="2" borderId="11" xfId="11" applyNumberFormat="1" applyFill="1" applyBorder="1" applyProtection="1">
      <protection locked="0"/>
    </xf>
    <xf numFmtId="166" fontId="2" fillId="2" borderId="26" xfId="11" applyNumberFormat="1" applyFill="1" applyBorder="1" applyAlignment="1" applyProtection="1">
      <alignment horizontal="left" vertical="top" wrapText="1"/>
      <protection locked="0"/>
    </xf>
    <xf numFmtId="166" fontId="2" fillId="2" borderId="35" xfId="11" applyNumberFormat="1" applyFill="1" applyBorder="1" applyAlignment="1" applyProtection="1">
      <alignment horizontal="left" vertical="top" wrapText="1"/>
      <protection locked="0"/>
    </xf>
    <xf numFmtId="0" fontId="8" fillId="0" borderId="37" xfId="10" applyBorder="1" applyProtection="1">
      <protection locked="0"/>
    </xf>
    <xf numFmtId="166" fontId="2" fillId="0" borderId="18" xfId="11" applyNumberFormat="1" applyBorder="1" applyProtection="1">
      <protection locked="0"/>
    </xf>
    <xf numFmtId="166" fontId="2" fillId="0" borderId="9" xfId="11" applyNumberFormat="1" applyBorder="1" applyProtection="1">
      <protection locked="0"/>
    </xf>
    <xf numFmtId="166" fontId="2" fillId="0" borderId="10" xfId="11" applyNumberFormat="1" applyBorder="1" applyProtection="1">
      <protection locked="0"/>
    </xf>
    <xf numFmtId="166" fontId="2" fillId="0" borderId="38" xfId="11" applyNumberFormat="1" applyBorder="1" applyProtection="1">
      <protection locked="0"/>
    </xf>
    <xf numFmtId="166" fontId="2" fillId="2" borderId="39" xfId="11" applyNumberFormat="1" applyFill="1" applyBorder="1" applyAlignment="1" applyProtection="1">
      <alignment horizontal="left" vertical="top" wrapText="1"/>
      <protection locked="0"/>
    </xf>
    <xf numFmtId="0" fontId="8" fillId="0" borderId="0" xfId="10" applyFont="1" applyProtection="1">
      <protection locked="0"/>
    </xf>
    <xf numFmtId="0" fontId="8" fillId="0" borderId="0" xfId="10" applyFont="1" applyAlignment="1" applyProtection="1">
      <alignment horizontal="center" vertical="top"/>
      <protection locked="0"/>
    </xf>
    <xf numFmtId="0" fontId="8" fillId="0" borderId="0" xfId="10" applyAlignment="1" applyProtection="1">
      <alignment wrapText="1"/>
      <protection locked="0"/>
    </xf>
    <xf numFmtId="0" fontId="10" fillId="0" borderId="0" xfId="10" applyFont="1" applyAlignment="1" applyProtection="1">
      <alignment horizontal="center" vertical="top"/>
      <protection locked="0"/>
    </xf>
    <xf numFmtId="0" fontId="8" fillId="0" borderId="0" xfId="10" applyFont="1" applyAlignment="1" applyProtection="1">
      <alignment vertical="top" wrapText="1"/>
      <protection locked="0"/>
    </xf>
    <xf numFmtId="0" fontId="10" fillId="0" borderId="0" xfId="10" applyFont="1" applyAlignment="1" applyProtection="1">
      <alignment horizontal="center"/>
      <protection locked="0"/>
    </xf>
    <xf numFmtId="0" fontId="8" fillId="0" borderId="0" xfId="10" applyFont="1" applyAlignment="1" applyProtection="1">
      <alignment wrapText="1"/>
      <protection locked="0"/>
    </xf>
    <xf numFmtId="0" fontId="10" fillId="0" borderId="0" xfId="10" applyFont="1" applyAlignment="1" applyProtection="1">
      <alignment horizontal="center" vertical="top" wrapText="1"/>
      <protection locked="0"/>
    </xf>
    <xf numFmtId="0" fontId="8" fillId="0" borderId="0" xfId="10" applyFont="1" applyAlignment="1" applyProtection="1">
      <alignment vertical="top" wrapText="1"/>
      <protection locked="0"/>
    </xf>
    <xf numFmtId="0" fontId="8" fillId="0" borderId="0" xfId="10" applyFont="1" applyAlignment="1" applyProtection="1">
      <alignment wrapText="1"/>
      <protection locked="0"/>
    </xf>
    <xf numFmtId="0" fontId="10" fillId="0" borderId="0" xfId="10" applyFont="1" applyAlignment="1" applyProtection="1">
      <alignment horizontal="center" vertical="top"/>
      <protection locked="0"/>
    </xf>
    <xf numFmtId="0" fontId="10" fillId="0" borderId="9" xfId="10" applyFont="1" applyBorder="1" applyAlignment="1" applyProtection="1">
      <alignment horizontal="left" wrapText="1"/>
      <protection locked="0"/>
    </xf>
    <xf numFmtId="0" fontId="10" fillId="0" borderId="3" xfId="10" applyFont="1" applyBorder="1" applyAlignment="1" applyProtection="1">
      <alignment horizontal="left" wrapText="1"/>
      <protection locked="0"/>
    </xf>
    <xf numFmtId="0" fontId="10" fillId="0" borderId="36" xfId="10" applyFont="1" applyBorder="1" applyAlignment="1" applyProtection="1">
      <alignment horizontal="left" wrapText="1"/>
      <protection locked="0"/>
    </xf>
    <xf numFmtId="0" fontId="8" fillId="0" borderId="0" xfId="10" applyFont="1" applyAlignment="1" applyProtection="1">
      <alignment horizontal="left" vertical="top" wrapText="1"/>
      <protection locked="0"/>
    </xf>
    <xf numFmtId="0" fontId="8" fillId="0" borderId="0" xfId="10" applyFont="1" applyAlignment="1" applyProtection="1">
      <alignment horizontal="left" wrapText="1"/>
      <protection locked="0"/>
    </xf>
    <xf numFmtId="0" fontId="18" fillId="0" borderId="0" xfId="10" applyFont="1" applyAlignment="1" applyProtection="1">
      <alignment horizontal="center"/>
      <protection locked="0"/>
    </xf>
    <xf numFmtId="0" fontId="0" fillId="0" borderId="0" xfId="0" applyAlignment="1"/>
    <xf numFmtId="0" fontId="0" fillId="0" borderId="0" xfId="0" applyAlignment="1">
      <alignment horizontal="center"/>
    </xf>
    <xf numFmtId="0" fontId="8" fillId="2" borderId="32" xfId="10" applyFill="1" applyBorder="1" applyAlignment="1" applyProtection="1">
      <alignment horizontal="left" wrapText="1"/>
      <protection locked="0"/>
    </xf>
    <xf numFmtId="0" fontId="8" fillId="2" borderId="33" xfId="10" applyFill="1" applyBorder="1" applyAlignment="1" applyProtection="1">
      <alignment horizontal="left" wrapText="1"/>
      <protection locked="0"/>
    </xf>
    <xf numFmtId="0" fontId="8" fillId="2" borderId="34" xfId="10" applyFill="1" applyBorder="1" applyAlignment="1" applyProtection="1">
      <alignment horizontal="left" wrapText="1"/>
      <protection locked="0"/>
    </xf>
    <xf numFmtId="0" fontId="8" fillId="0" borderId="7" xfId="10" applyBorder="1" applyAlignment="1" applyProtection="1">
      <alignment horizontal="left" vertical="center" wrapText="1"/>
      <protection locked="0"/>
    </xf>
    <xf numFmtId="0" fontId="8" fillId="0" borderId="0" xfId="10" applyBorder="1" applyAlignment="1" applyProtection="1">
      <alignment horizontal="left" vertical="center" wrapText="1"/>
      <protection locked="0"/>
    </xf>
    <xf numFmtId="0" fontId="8" fillId="0" borderId="21" xfId="10" applyBorder="1" applyAlignment="1" applyProtection="1">
      <alignment horizontal="left" vertical="center" wrapText="1"/>
      <protection locked="0"/>
    </xf>
    <xf numFmtId="0" fontId="8" fillId="0" borderId="27" xfId="10" applyBorder="1" applyAlignment="1" applyProtection="1">
      <alignment horizontal="left" vertical="center" wrapText="1"/>
      <protection locked="0"/>
    </xf>
    <xf numFmtId="0" fontId="8" fillId="0" borderId="2" xfId="10" applyBorder="1" applyAlignment="1" applyProtection="1">
      <alignment horizontal="left" vertical="center" wrapText="1"/>
      <protection locked="0"/>
    </xf>
    <xf numFmtId="0" fontId="8" fillId="0" borderId="28" xfId="10" applyBorder="1" applyAlignment="1" applyProtection="1">
      <alignment horizontal="left" vertical="center" wrapText="1"/>
      <protection locked="0"/>
    </xf>
    <xf numFmtId="0" fontId="8" fillId="0" borderId="30" xfId="10" applyBorder="1" applyAlignment="1" applyProtection="1">
      <alignment horizontal="left" vertical="center" wrapText="1"/>
      <protection locked="0"/>
    </xf>
    <xf numFmtId="0" fontId="8" fillId="0" borderId="1" xfId="10" applyBorder="1" applyAlignment="1" applyProtection="1">
      <alignment horizontal="left" vertical="center" wrapText="1"/>
      <protection locked="0"/>
    </xf>
    <xf numFmtId="0" fontId="8" fillId="0" borderId="31" xfId="10" applyBorder="1" applyAlignment="1" applyProtection="1">
      <alignment horizontal="left" vertical="center" wrapText="1"/>
      <protection locked="0"/>
    </xf>
    <xf numFmtId="0" fontId="8" fillId="2" borderId="7" xfId="10" applyFill="1" applyBorder="1" applyAlignment="1" applyProtection="1">
      <alignment horizontal="left" wrapText="1"/>
      <protection locked="0"/>
    </xf>
    <xf numFmtId="0" fontId="8" fillId="2" borderId="0" xfId="10" applyFill="1" applyBorder="1" applyAlignment="1" applyProtection="1">
      <alignment horizontal="left" wrapText="1"/>
      <protection locked="0"/>
    </xf>
    <xf numFmtId="0" fontId="8" fillId="2" borderId="21" xfId="10" applyFill="1" applyBorder="1" applyAlignment="1" applyProtection="1">
      <alignment horizontal="left" wrapText="1"/>
      <protection locked="0"/>
    </xf>
    <xf numFmtId="0" fontId="8" fillId="2" borderId="30" xfId="10" applyFill="1" applyBorder="1" applyAlignment="1" applyProtection="1">
      <alignment horizontal="left" wrapText="1"/>
      <protection locked="0"/>
    </xf>
    <xf numFmtId="0" fontId="8" fillId="2" borderId="1" xfId="10" applyFill="1" applyBorder="1" applyAlignment="1" applyProtection="1">
      <alignment horizontal="left" wrapText="1"/>
      <protection locked="0"/>
    </xf>
    <xf numFmtId="0" fontId="8" fillId="2" borderId="31" xfId="10" applyFill="1" applyBorder="1" applyAlignment="1" applyProtection="1">
      <alignment horizontal="left" wrapText="1"/>
      <protection locked="0"/>
    </xf>
    <xf numFmtId="0" fontId="8" fillId="0" borderId="27" xfId="10" applyBorder="1" applyAlignment="1" applyProtection="1">
      <alignment horizontal="left" wrapText="1"/>
      <protection locked="0"/>
    </xf>
    <xf numFmtId="0" fontId="8" fillId="0" borderId="2" xfId="10" applyBorder="1" applyAlignment="1" applyProtection="1">
      <alignment horizontal="left" wrapText="1"/>
      <protection locked="0"/>
    </xf>
    <xf numFmtId="0" fontId="8" fillId="0" borderId="28" xfId="10" applyBorder="1" applyAlignment="1" applyProtection="1">
      <alignment horizontal="left" wrapText="1"/>
      <protection locked="0"/>
    </xf>
    <xf numFmtId="0" fontId="8" fillId="0" borderId="0" xfId="10" applyAlignment="1" applyProtection="1">
      <alignment horizontal="left" wrapText="1"/>
      <protection locked="0"/>
    </xf>
    <xf numFmtId="0" fontId="10" fillId="0" borderId="13" xfId="10" applyFont="1" applyFill="1" applyBorder="1" applyAlignment="1" applyProtection="1">
      <alignment vertical="center" wrapText="1"/>
      <protection locked="0"/>
    </xf>
    <xf numFmtId="0" fontId="10" fillId="0" borderId="14" xfId="10" applyFont="1" applyFill="1" applyBorder="1" applyAlignment="1" applyProtection="1">
      <alignment vertical="center" wrapText="1"/>
      <protection locked="0"/>
    </xf>
    <xf numFmtId="0" fontId="10" fillId="0" borderId="16" xfId="10" applyFont="1" applyFill="1" applyBorder="1" applyAlignment="1" applyProtection="1">
      <alignment vertical="center" wrapText="1"/>
      <protection locked="0"/>
    </xf>
    <xf numFmtId="0" fontId="10" fillId="0" borderId="11" xfId="10" applyFont="1" applyFill="1" applyBorder="1" applyAlignment="1" applyProtection="1">
      <alignment vertical="center" wrapText="1"/>
      <protection locked="0"/>
    </xf>
    <xf numFmtId="0" fontId="10" fillId="6" borderId="6" xfId="10" applyFont="1" applyFill="1" applyBorder="1" applyAlignment="1" applyProtection="1">
      <alignment horizontal="center" wrapText="1"/>
      <protection locked="0"/>
    </xf>
    <xf numFmtId="0" fontId="10" fillId="6" borderId="8" xfId="10" applyFont="1" applyFill="1" applyBorder="1" applyAlignment="1" applyProtection="1">
      <alignment horizontal="center" wrapText="1"/>
      <protection locked="0"/>
    </xf>
    <xf numFmtId="0" fontId="10" fillId="6" borderId="10" xfId="10" applyFont="1" applyFill="1" applyBorder="1" applyAlignment="1" applyProtection="1">
      <alignment horizontal="center" wrapText="1"/>
      <protection locked="0"/>
    </xf>
    <xf numFmtId="0" fontId="10" fillId="6" borderId="6" xfId="10" applyFont="1" applyFill="1" applyBorder="1" applyAlignment="1" applyProtection="1">
      <alignment horizontal="center" vertical="center" wrapText="1"/>
      <protection locked="0"/>
    </xf>
    <xf numFmtId="0" fontId="10" fillId="6" borderId="8" xfId="10" applyFont="1" applyFill="1" applyBorder="1" applyAlignment="1" applyProtection="1">
      <alignment horizontal="center" vertical="center" wrapText="1"/>
      <protection locked="0"/>
    </xf>
    <xf numFmtId="0" fontId="10" fillId="6" borderId="19" xfId="10" applyFont="1" applyFill="1" applyBorder="1" applyAlignment="1" applyProtection="1">
      <alignment horizontal="center" vertical="center" wrapText="1"/>
      <protection locked="0"/>
    </xf>
    <xf numFmtId="0" fontId="10" fillId="6" borderId="15" xfId="10" applyFont="1" applyFill="1" applyBorder="1" applyAlignment="1" applyProtection="1">
      <alignment horizontal="center" vertical="center" wrapText="1"/>
      <protection locked="0"/>
    </xf>
    <xf numFmtId="0" fontId="8" fillId="6" borderId="17" xfId="10" applyFill="1" applyBorder="1" applyAlignment="1" applyProtection="1">
      <alignment horizontal="center" vertical="center" wrapText="1"/>
      <protection locked="0"/>
    </xf>
    <xf numFmtId="0" fontId="8" fillId="6" borderId="20" xfId="10" applyFill="1" applyBorder="1" applyAlignment="1" applyProtection="1">
      <alignment horizontal="center" vertical="center" wrapText="1"/>
      <protection locked="0"/>
    </xf>
    <xf numFmtId="0" fontId="15" fillId="0" borderId="0" xfId="0" applyFont="1" applyAlignment="1">
      <alignment horizontal="justify" vertical="center" wrapText="1"/>
    </xf>
    <xf numFmtId="0" fontId="0" fillId="0" borderId="0" xfId="0" applyAlignment="1">
      <alignment wrapText="1"/>
    </xf>
    <xf numFmtId="0" fontId="16" fillId="0" borderId="0" xfId="0" applyFont="1" applyAlignment="1">
      <alignment horizontal="justify" vertical="center" wrapText="1"/>
    </xf>
  </cellXfs>
  <cellStyles count="15">
    <cellStyle name="Comma 2" xfId="4"/>
    <cellStyle name="Comma 3" xfId="3"/>
    <cellStyle name="Comma 4" xfId="13"/>
    <cellStyle name="Currency 2" xfId="11"/>
    <cellStyle name="Hyperlink" xfId="7" builtinId="8"/>
    <cellStyle name="Hyperlink 2" xfId="8"/>
    <cellStyle name="Normal" xfId="0" builtinId="0"/>
    <cellStyle name="Normal 10 2" xfId="9"/>
    <cellStyle name="Normal 2" xfId="2"/>
    <cellStyle name="Normal 2 2" xfId="10"/>
    <cellStyle name="Normal 3" xfId="1"/>
    <cellStyle name="Normal 3 2" xfId="14"/>
    <cellStyle name="Normal 4" xfId="5"/>
    <cellStyle name="Normal 5" xfId="6"/>
    <cellStyle name="Normal 6"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76200</xdr:colOff>
      <xdr:row>25</xdr:row>
      <xdr:rowOff>104775</xdr:rowOff>
    </xdr:from>
    <xdr:to>
      <xdr:col>2</xdr:col>
      <xdr:colOff>571500</xdr:colOff>
      <xdr:row>31</xdr:row>
      <xdr:rowOff>9525</xdr:rowOff>
    </xdr:to>
    <xdr:sp macro="" textlink="">
      <xdr:nvSpPr>
        <xdr:cNvPr id="2" name="Text Box 4"/>
        <xdr:cNvSpPr txBox="1">
          <a:spLocks noChangeArrowheads="1"/>
        </xdr:cNvSpPr>
      </xdr:nvSpPr>
      <xdr:spPr bwMode="auto">
        <a:xfrm>
          <a:off x="1095375" y="2695575"/>
          <a:ext cx="495300" cy="876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the HO chrgs are finished</a:t>
          </a:r>
          <a:endParaRPr lang="en-US"/>
        </a:p>
      </xdr:txBody>
    </xdr:sp>
    <xdr:clientData/>
  </xdr:twoCellAnchor>
  <xdr:twoCellAnchor>
    <xdr:from>
      <xdr:col>2</xdr:col>
      <xdr:colOff>381001</xdr:colOff>
      <xdr:row>60</xdr:row>
      <xdr:rowOff>76200</xdr:rowOff>
    </xdr:from>
    <xdr:to>
      <xdr:col>3</xdr:col>
      <xdr:colOff>257176</xdr:colOff>
      <xdr:row>80</xdr:row>
      <xdr:rowOff>114300</xdr:rowOff>
    </xdr:to>
    <xdr:sp macro="" textlink="">
      <xdr:nvSpPr>
        <xdr:cNvPr id="3" name="TextBox 2"/>
        <xdr:cNvSpPr txBox="1"/>
      </xdr:nvSpPr>
      <xdr:spPr>
        <a:xfrm>
          <a:off x="1400176" y="8334375"/>
          <a:ext cx="590550" cy="3276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only 3rd</a:t>
          </a:r>
          <a:r>
            <a:rPr lang="en-US" sz="800" baseline="0"/>
            <a:t> party incremental costs are applicable as internal incremental costs are finished</a:t>
          </a:r>
          <a:endParaRPr lang="en-US" sz="8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EB\Rates\2016%20Rate%20Application\1%20Application%20Exhibits\Exhibit%209%20DVAD\RRR%20files%20with%20projected%20interest\2014%20Final%20OEB%20RRR%20Other%20Variance%20Accts%20-%20balances%20for%20disposi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cile to GL"/>
      <sheetName val="CC Entries"/>
      <sheetName val="1508total not linked"/>
      <sheetName val="1508-HO Cap"/>
      <sheetName val="1508-IFRS Transition"/>
      <sheetName val="OthrReg 1525(was 1508)"/>
      <sheetName val="RtlServ 151805"/>
      <sheetName val="STR 154805"/>
      <sheetName val="WMS 158005"/>
      <sheetName val="TrNW 158405"/>
      <sheetName val="TrConn 158605posHO Reg Asset"/>
      <sheetName val="TrConn 1586preHO Reg Asset chg"/>
      <sheetName val="Power 158805"/>
      <sheetName val="Power GA 158895"/>
      <sheetName val="SPChrg 1521"/>
      <sheetName val="LV 155001"/>
      <sheetName val="SMEC155101"/>
      <sheetName val="1595Total"/>
      <sheetName val="159506 (2010)"/>
      <sheetName val="159512 (2012)"/>
      <sheetName val="159517 GA (2012) "/>
      <sheetName val="159519 SharedTaxSavings(2013)"/>
      <sheetName val="159520 (2014)"/>
      <sheetName val="159524 GA (2014)"/>
      <sheetName val="1563 PILs"/>
      <sheetName val="LRAMVA156801"/>
      <sheetName val="CGAAP Change 1576"/>
      <sheetName val="1555 SM2 -Stranded Meter Costs"/>
      <sheetName val="Reg Notes SR -do not delete"/>
    </sheetNames>
    <sheetDataSet>
      <sheetData sheetId="0" refreshError="1"/>
      <sheetData sheetId="1" refreshError="1"/>
      <sheetData sheetId="2" refreshError="1">
        <row r="66">
          <cell r="G66">
            <v>0</v>
          </cell>
        </row>
        <row r="129">
          <cell r="K129">
            <v>1.47E-2</v>
          </cell>
        </row>
        <row r="130">
          <cell r="K130">
            <v>1.47E-2</v>
          </cell>
        </row>
        <row r="131">
          <cell r="K131">
            <v>1.47E-2</v>
          </cell>
        </row>
        <row r="132">
          <cell r="K132">
            <v>1.0999999999999999E-2</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Q@" TargetMode="External"/><Relationship Id="rId7" Type="http://schemas.openxmlformats.org/officeDocument/2006/relationships/comments" Target="../comments2.xml"/><Relationship Id="rId2" Type="http://schemas.openxmlformats.org/officeDocument/2006/relationships/hyperlink" Target="mailto:Q@" TargetMode="External"/><Relationship Id="rId1" Type="http://schemas.openxmlformats.org/officeDocument/2006/relationships/hyperlink" Target="mailto:Q@" TargetMode="External"/><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48"/>
  <sheetViews>
    <sheetView showGridLines="0" tabSelected="1" workbookViewId="0">
      <selection activeCell="M2" sqref="M2"/>
    </sheetView>
  </sheetViews>
  <sheetFormatPr defaultRowHeight="12.75" x14ac:dyDescent="0.2"/>
  <cols>
    <col min="1" max="1" width="5" style="32" customWidth="1"/>
    <col min="2" max="2" width="47.42578125" style="32" customWidth="1"/>
    <col min="3" max="3" width="12.7109375" style="32" bestFit="1" customWidth="1"/>
    <col min="4" max="4" width="1.7109375" style="32" customWidth="1"/>
    <col min="5" max="9" width="14.7109375" style="32" customWidth="1"/>
    <col min="10" max="11" width="16.7109375" style="32" customWidth="1"/>
    <col min="12" max="12" width="19.28515625" style="32" customWidth="1"/>
    <col min="13" max="13" width="40.140625" style="32" customWidth="1"/>
    <col min="14" max="14" width="13.7109375" style="32" customWidth="1"/>
    <col min="15" max="15" width="40.7109375" style="32" customWidth="1"/>
    <col min="16" max="258" width="9.140625" style="32"/>
    <col min="259" max="259" width="2.85546875" style="32" customWidth="1"/>
    <col min="260" max="260" width="5" style="32" customWidth="1"/>
    <col min="261" max="261" width="62" style="32" customWidth="1"/>
    <col min="262" max="262" width="12.7109375" style="32" bestFit="1" customWidth="1"/>
    <col min="263" max="263" width="1.7109375" style="32" customWidth="1"/>
    <col min="264" max="269" width="15.7109375" style="32" customWidth="1"/>
    <col min="270" max="270" width="13.7109375" style="32" customWidth="1"/>
    <col min="271" max="271" width="40.7109375" style="32" customWidth="1"/>
    <col min="272" max="514" width="9.140625" style="32"/>
    <col min="515" max="515" width="2.85546875" style="32" customWidth="1"/>
    <col min="516" max="516" width="5" style="32" customWidth="1"/>
    <col min="517" max="517" width="62" style="32" customWidth="1"/>
    <col min="518" max="518" width="12.7109375" style="32" bestFit="1" customWidth="1"/>
    <col min="519" max="519" width="1.7109375" style="32" customWidth="1"/>
    <col min="520" max="525" width="15.7109375" style="32" customWidth="1"/>
    <col min="526" max="526" width="13.7109375" style="32" customWidth="1"/>
    <col min="527" max="527" width="40.7109375" style="32" customWidth="1"/>
    <col min="528" max="770" width="9.140625" style="32"/>
    <col min="771" max="771" width="2.85546875" style="32" customWidth="1"/>
    <col min="772" max="772" width="5" style="32" customWidth="1"/>
    <col min="773" max="773" width="62" style="32" customWidth="1"/>
    <col min="774" max="774" width="12.7109375" style="32" bestFit="1" customWidth="1"/>
    <col min="775" max="775" width="1.7109375" style="32" customWidth="1"/>
    <col min="776" max="781" width="15.7109375" style="32" customWidth="1"/>
    <col min="782" max="782" width="13.7109375" style="32" customWidth="1"/>
    <col min="783" max="783" width="40.7109375" style="32" customWidth="1"/>
    <col min="784" max="1026" width="9.140625" style="32"/>
    <col min="1027" max="1027" width="2.85546875" style="32" customWidth="1"/>
    <col min="1028" max="1028" width="5" style="32" customWidth="1"/>
    <col min="1029" max="1029" width="62" style="32" customWidth="1"/>
    <col min="1030" max="1030" width="12.7109375" style="32" bestFit="1" customWidth="1"/>
    <col min="1031" max="1031" width="1.7109375" style="32" customWidth="1"/>
    <col min="1032" max="1037" width="15.7109375" style="32" customWidth="1"/>
    <col min="1038" max="1038" width="13.7109375" style="32" customWidth="1"/>
    <col min="1039" max="1039" width="40.7109375" style="32" customWidth="1"/>
    <col min="1040" max="1282" width="9.140625" style="32"/>
    <col min="1283" max="1283" width="2.85546875" style="32" customWidth="1"/>
    <col min="1284" max="1284" width="5" style="32" customWidth="1"/>
    <col min="1285" max="1285" width="62" style="32" customWidth="1"/>
    <col min="1286" max="1286" width="12.7109375" style="32" bestFit="1" customWidth="1"/>
    <col min="1287" max="1287" width="1.7109375" style="32" customWidth="1"/>
    <col min="1288" max="1293" width="15.7109375" style="32" customWidth="1"/>
    <col min="1294" max="1294" width="13.7109375" style="32" customWidth="1"/>
    <col min="1295" max="1295" width="40.7109375" style="32" customWidth="1"/>
    <col min="1296" max="1538" width="9.140625" style="32"/>
    <col min="1539" max="1539" width="2.85546875" style="32" customWidth="1"/>
    <col min="1540" max="1540" width="5" style="32" customWidth="1"/>
    <col min="1541" max="1541" width="62" style="32" customWidth="1"/>
    <col min="1542" max="1542" width="12.7109375" style="32" bestFit="1" customWidth="1"/>
    <col min="1543" max="1543" width="1.7109375" style="32" customWidth="1"/>
    <col min="1544" max="1549" width="15.7109375" style="32" customWidth="1"/>
    <col min="1550" max="1550" width="13.7109375" style="32" customWidth="1"/>
    <col min="1551" max="1551" width="40.7109375" style="32" customWidth="1"/>
    <col min="1552" max="1794" width="9.140625" style="32"/>
    <col min="1795" max="1795" width="2.85546875" style="32" customWidth="1"/>
    <col min="1796" max="1796" width="5" style="32" customWidth="1"/>
    <col min="1797" max="1797" width="62" style="32" customWidth="1"/>
    <col min="1798" max="1798" width="12.7109375" style="32" bestFit="1" customWidth="1"/>
    <col min="1799" max="1799" width="1.7109375" style="32" customWidth="1"/>
    <col min="1800" max="1805" width="15.7109375" style="32" customWidth="1"/>
    <col min="1806" max="1806" width="13.7109375" style="32" customWidth="1"/>
    <col min="1807" max="1807" width="40.7109375" style="32" customWidth="1"/>
    <col min="1808" max="2050" width="9.140625" style="32"/>
    <col min="2051" max="2051" width="2.85546875" style="32" customWidth="1"/>
    <col min="2052" max="2052" width="5" style="32" customWidth="1"/>
    <col min="2053" max="2053" width="62" style="32" customWidth="1"/>
    <col min="2054" max="2054" width="12.7109375" style="32" bestFit="1" customWidth="1"/>
    <col min="2055" max="2055" width="1.7109375" style="32" customWidth="1"/>
    <col min="2056" max="2061" width="15.7109375" style="32" customWidth="1"/>
    <col min="2062" max="2062" width="13.7109375" style="32" customWidth="1"/>
    <col min="2063" max="2063" width="40.7109375" style="32" customWidth="1"/>
    <col min="2064" max="2306" width="9.140625" style="32"/>
    <col min="2307" max="2307" width="2.85546875" style="32" customWidth="1"/>
    <col min="2308" max="2308" width="5" style="32" customWidth="1"/>
    <col min="2309" max="2309" width="62" style="32" customWidth="1"/>
    <col min="2310" max="2310" width="12.7109375" style="32" bestFit="1" customWidth="1"/>
    <col min="2311" max="2311" width="1.7109375" style="32" customWidth="1"/>
    <col min="2312" max="2317" width="15.7109375" style="32" customWidth="1"/>
    <col min="2318" max="2318" width="13.7109375" style="32" customWidth="1"/>
    <col min="2319" max="2319" width="40.7109375" style="32" customWidth="1"/>
    <col min="2320" max="2562" width="9.140625" style="32"/>
    <col min="2563" max="2563" width="2.85546875" style="32" customWidth="1"/>
    <col min="2564" max="2564" width="5" style="32" customWidth="1"/>
    <col min="2565" max="2565" width="62" style="32" customWidth="1"/>
    <col min="2566" max="2566" width="12.7109375" style="32" bestFit="1" customWidth="1"/>
    <col min="2567" max="2567" width="1.7109375" style="32" customWidth="1"/>
    <col min="2568" max="2573" width="15.7109375" style="32" customWidth="1"/>
    <col min="2574" max="2574" width="13.7109375" style="32" customWidth="1"/>
    <col min="2575" max="2575" width="40.7109375" style="32" customWidth="1"/>
    <col min="2576" max="2818" width="9.140625" style="32"/>
    <col min="2819" max="2819" width="2.85546875" style="32" customWidth="1"/>
    <col min="2820" max="2820" width="5" style="32" customWidth="1"/>
    <col min="2821" max="2821" width="62" style="32" customWidth="1"/>
    <col min="2822" max="2822" width="12.7109375" style="32" bestFit="1" customWidth="1"/>
    <col min="2823" max="2823" width="1.7109375" style="32" customWidth="1"/>
    <col min="2824" max="2829" width="15.7109375" style="32" customWidth="1"/>
    <col min="2830" max="2830" width="13.7109375" style="32" customWidth="1"/>
    <col min="2831" max="2831" width="40.7109375" style="32" customWidth="1"/>
    <col min="2832" max="3074" width="9.140625" style="32"/>
    <col min="3075" max="3075" width="2.85546875" style="32" customWidth="1"/>
    <col min="3076" max="3076" width="5" style="32" customWidth="1"/>
    <col min="3077" max="3077" width="62" style="32" customWidth="1"/>
    <col min="3078" max="3078" width="12.7109375" style="32" bestFit="1" customWidth="1"/>
    <col min="3079" max="3079" width="1.7109375" style="32" customWidth="1"/>
    <col min="3080" max="3085" width="15.7109375" style="32" customWidth="1"/>
    <col min="3086" max="3086" width="13.7109375" style="32" customWidth="1"/>
    <col min="3087" max="3087" width="40.7109375" style="32" customWidth="1"/>
    <col min="3088" max="3330" width="9.140625" style="32"/>
    <col min="3331" max="3331" width="2.85546875" style="32" customWidth="1"/>
    <col min="3332" max="3332" width="5" style="32" customWidth="1"/>
    <col min="3333" max="3333" width="62" style="32" customWidth="1"/>
    <col min="3334" max="3334" width="12.7109375" style="32" bestFit="1" customWidth="1"/>
    <col min="3335" max="3335" width="1.7109375" style="32" customWidth="1"/>
    <col min="3336" max="3341" width="15.7109375" style="32" customWidth="1"/>
    <col min="3342" max="3342" width="13.7109375" style="32" customWidth="1"/>
    <col min="3343" max="3343" width="40.7109375" style="32" customWidth="1"/>
    <col min="3344" max="3586" width="9.140625" style="32"/>
    <col min="3587" max="3587" width="2.85546875" style="32" customWidth="1"/>
    <col min="3588" max="3588" width="5" style="32" customWidth="1"/>
    <col min="3589" max="3589" width="62" style="32" customWidth="1"/>
    <col min="3590" max="3590" width="12.7109375" style="32" bestFit="1" customWidth="1"/>
    <col min="3591" max="3591" width="1.7109375" style="32" customWidth="1"/>
    <col min="3592" max="3597" width="15.7109375" style="32" customWidth="1"/>
    <col min="3598" max="3598" width="13.7109375" style="32" customWidth="1"/>
    <col min="3599" max="3599" width="40.7109375" style="32" customWidth="1"/>
    <col min="3600" max="3842" width="9.140625" style="32"/>
    <col min="3843" max="3843" width="2.85546875" style="32" customWidth="1"/>
    <col min="3844" max="3844" width="5" style="32" customWidth="1"/>
    <col min="3845" max="3845" width="62" style="32" customWidth="1"/>
    <col min="3846" max="3846" width="12.7109375" style="32" bestFit="1" customWidth="1"/>
    <col min="3847" max="3847" width="1.7109375" style="32" customWidth="1"/>
    <col min="3848" max="3853" width="15.7109375" style="32" customWidth="1"/>
    <col min="3854" max="3854" width="13.7109375" style="32" customWidth="1"/>
    <col min="3855" max="3855" width="40.7109375" style="32" customWidth="1"/>
    <col min="3856" max="4098" width="9.140625" style="32"/>
    <col min="4099" max="4099" width="2.85546875" style="32" customWidth="1"/>
    <col min="4100" max="4100" width="5" style="32" customWidth="1"/>
    <col min="4101" max="4101" width="62" style="32" customWidth="1"/>
    <col min="4102" max="4102" width="12.7109375" style="32" bestFit="1" customWidth="1"/>
    <col min="4103" max="4103" width="1.7109375" style="32" customWidth="1"/>
    <col min="4104" max="4109" width="15.7109375" style="32" customWidth="1"/>
    <col min="4110" max="4110" width="13.7109375" style="32" customWidth="1"/>
    <col min="4111" max="4111" width="40.7109375" style="32" customWidth="1"/>
    <col min="4112" max="4354" width="9.140625" style="32"/>
    <col min="4355" max="4355" width="2.85546875" style="32" customWidth="1"/>
    <col min="4356" max="4356" width="5" style="32" customWidth="1"/>
    <col min="4357" max="4357" width="62" style="32" customWidth="1"/>
    <col min="4358" max="4358" width="12.7109375" style="32" bestFit="1" customWidth="1"/>
    <col min="4359" max="4359" width="1.7109375" style="32" customWidth="1"/>
    <col min="4360" max="4365" width="15.7109375" style="32" customWidth="1"/>
    <col min="4366" max="4366" width="13.7109375" style="32" customWidth="1"/>
    <col min="4367" max="4367" width="40.7109375" style="32" customWidth="1"/>
    <col min="4368" max="4610" width="9.140625" style="32"/>
    <col min="4611" max="4611" width="2.85546875" style="32" customWidth="1"/>
    <col min="4612" max="4612" width="5" style="32" customWidth="1"/>
    <col min="4613" max="4613" width="62" style="32" customWidth="1"/>
    <col min="4614" max="4614" width="12.7109375" style="32" bestFit="1" customWidth="1"/>
    <col min="4615" max="4615" width="1.7109375" style="32" customWidth="1"/>
    <col min="4616" max="4621" width="15.7109375" style="32" customWidth="1"/>
    <col min="4622" max="4622" width="13.7109375" style="32" customWidth="1"/>
    <col min="4623" max="4623" width="40.7109375" style="32" customWidth="1"/>
    <col min="4624" max="4866" width="9.140625" style="32"/>
    <col min="4867" max="4867" width="2.85546875" style="32" customWidth="1"/>
    <col min="4868" max="4868" width="5" style="32" customWidth="1"/>
    <col min="4869" max="4869" width="62" style="32" customWidth="1"/>
    <col min="4870" max="4870" width="12.7109375" style="32" bestFit="1" customWidth="1"/>
    <col min="4871" max="4871" width="1.7109375" style="32" customWidth="1"/>
    <col min="4872" max="4877" width="15.7109375" style="32" customWidth="1"/>
    <col min="4878" max="4878" width="13.7109375" style="32" customWidth="1"/>
    <col min="4879" max="4879" width="40.7109375" style="32" customWidth="1"/>
    <col min="4880" max="5122" width="9.140625" style="32"/>
    <col min="5123" max="5123" width="2.85546875" style="32" customWidth="1"/>
    <col min="5124" max="5124" width="5" style="32" customWidth="1"/>
    <col min="5125" max="5125" width="62" style="32" customWidth="1"/>
    <col min="5126" max="5126" width="12.7109375" style="32" bestFit="1" customWidth="1"/>
    <col min="5127" max="5127" width="1.7109375" style="32" customWidth="1"/>
    <col min="5128" max="5133" width="15.7109375" style="32" customWidth="1"/>
    <col min="5134" max="5134" width="13.7109375" style="32" customWidth="1"/>
    <col min="5135" max="5135" width="40.7109375" style="32" customWidth="1"/>
    <col min="5136" max="5378" width="9.140625" style="32"/>
    <col min="5379" max="5379" width="2.85546875" style="32" customWidth="1"/>
    <col min="5380" max="5380" width="5" style="32" customWidth="1"/>
    <col min="5381" max="5381" width="62" style="32" customWidth="1"/>
    <col min="5382" max="5382" width="12.7109375" style="32" bestFit="1" customWidth="1"/>
    <col min="5383" max="5383" width="1.7109375" style="32" customWidth="1"/>
    <col min="5384" max="5389" width="15.7109375" style="32" customWidth="1"/>
    <col min="5390" max="5390" width="13.7109375" style="32" customWidth="1"/>
    <col min="5391" max="5391" width="40.7109375" style="32" customWidth="1"/>
    <col min="5392" max="5634" width="9.140625" style="32"/>
    <col min="5635" max="5635" width="2.85546875" style="32" customWidth="1"/>
    <col min="5636" max="5636" width="5" style="32" customWidth="1"/>
    <col min="5637" max="5637" width="62" style="32" customWidth="1"/>
    <col min="5638" max="5638" width="12.7109375" style="32" bestFit="1" customWidth="1"/>
    <col min="5639" max="5639" width="1.7109375" style="32" customWidth="1"/>
    <col min="5640" max="5645" width="15.7109375" style="32" customWidth="1"/>
    <col min="5646" max="5646" width="13.7109375" style="32" customWidth="1"/>
    <col min="5647" max="5647" width="40.7109375" style="32" customWidth="1"/>
    <col min="5648" max="5890" width="9.140625" style="32"/>
    <col min="5891" max="5891" width="2.85546875" style="32" customWidth="1"/>
    <col min="5892" max="5892" width="5" style="32" customWidth="1"/>
    <col min="5893" max="5893" width="62" style="32" customWidth="1"/>
    <col min="5894" max="5894" width="12.7109375" style="32" bestFit="1" customWidth="1"/>
    <col min="5895" max="5895" width="1.7109375" style="32" customWidth="1"/>
    <col min="5896" max="5901" width="15.7109375" style="32" customWidth="1"/>
    <col min="5902" max="5902" width="13.7109375" style="32" customWidth="1"/>
    <col min="5903" max="5903" width="40.7109375" style="32" customWidth="1"/>
    <col min="5904" max="6146" width="9.140625" style="32"/>
    <col min="6147" max="6147" width="2.85546875" style="32" customWidth="1"/>
    <col min="6148" max="6148" width="5" style="32" customWidth="1"/>
    <col min="6149" max="6149" width="62" style="32" customWidth="1"/>
    <col min="6150" max="6150" width="12.7109375" style="32" bestFit="1" customWidth="1"/>
    <col min="6151" max="6151" width="1.7109375" style="32" customWidth="1"/>
    <col min="6152" max="6157" width="15.7109375" style="32" customWidth="1"/>
    <col min="6158" max="6158" width="13.7109375" style="32" customWidth="1"/>
    <col min="6159" max="6159" width="40.7109375" style="32" customWidth="1"/>
    <col min="6160" max="6402" width="9.140625" style="32"/>
    <col min="6403" max="6403" width="2.85546875" style="32" customWidth="1"/>
    <col min="6404" max="6404" width="5" style="32" customWidth="1"/>
    <col min="6405" max="6405" width="62" style="32" customWidth="1"/>
    <col min="6406" max="6406" width="12.7109375" style="32" bestFit="1" customWidth="1"/>
    <col min="6407" max="6407" width="1.7109375" style="32" customWidth="1"/>
    <col min="6408" max="6413" width="15.7109375" style="32" customWidth="1"/>
    <col min="6414" max="6414" width="13.7109375" style="32" customWidth="1"/>
    <col min="6415" max="6415" width="40.7109375" style="32" customWidth="1"/>
    <col min="6416" max="6658" width="9.140625" style="32"/>
    <col min="6659" max="6659" width="2.85546875" style="32" customWidth="1"/>
    <col min="6660" max="6660" width="5" style="32" customWidth="1"/>
    <col min="6661" max="6661" width="62" style="32" customWidth="1"/>
    <col min="6662" max="6662" width="12.7109375" style="32" bestFit="1" customWidth="1"/>
    <col min="6663" max="6663" width="1.7109375" style="32" customWidth="1"/>
    <col min="6664" max="6669" width="15.7109375" style="32" customWidth="1"/>
    <col min="6670" max="6670" width="13.7109375" style="32" customWidth="1"/>
    <col min="6671" max="6671" width="40.7109375" style="32" customWidth="1"/>
    <col min="6672" max="6914" width="9.140625" style="32"/>
    <col min="6915" max="6915" width="2.85546875" style="32" customWidth="1"/>
    <col min="6916" max="6916" width="5" style="32" customWidth="1"/>
    <col min="6917" max="6917" width="62" style="32" customWidth="1"/>
    <col min="6918" max="6918" width="12.7109375" style="32" bestFit="1" customWidth="1"/>
    <col min="6919" max="6919" width="1.7109375" style="32" customWidth="1"/>
    <col min="6920" max="6925" width="15.7109375" style="32" customWidth="1"/>
    <col min="6926" max="6926" width="13.7109375" style="32" customWidth="1"/>
    <col min="6927" max="6927" width="40.7109375" style="32" customWidth="1"/>
    <col min="6928" max="7170" width="9.140625" style="32"/>
    <col min="7171" max="7171" width="2.85546875" style="32" customWidth="1"/>
    <col min="7172" max="7172" width="5" style="32" customWidth="1"/>
    <col min="7173" max="7173" width="62" style="32" customWidth="1"/>
    <col min="7174" max="7174" width="12.7109375" style="32" bestFit="1" customWidth="1"/>
    <col min="7175" max="7175" width="1.7109375" style="32" customWidth="1"/>
    <col min="7176" max="7181" width="15.7109375" style="32" customWidth="1"/>
    <col min="7182" max="7182" width="13.7109375" style="32" customWidth="1"/>
    <col min="7183" max="7183" width="40.7109375" style="32" customWidth="1"/>
    <col min="7184" max="7426" width="9.140625" style="32"/>
    <col min="7427" max="7427" width="2.85546875" style="32" customWidth="1"/>
    <col min="7428" max="7428" width="5" style="32" customWidth="1"/>
    <col min="7429" max="7429" width="62" style="32" customWidth="1"/>
    <col min="7430" max="7430" width="12.7109375" style="32" bestFit="1" customWidth="1"/>
    <col min="7431" max="7431" width="1.7109375" style="32" customWidth="1"/>
    <col min="7432" max="7437" width="15.7109375" style="32" customWidth="1"/>
    <col min="7438" max="7438" width="13.7109375" style="32" customWidth="1"/>
    <col min="7439" max="7439" width="40.7109375" style="32" customWidth="1"/>
    <col min="7440" max="7682" width="9.140625" style="32"/>
    <col min="7683" max="7683" width="2.85546875" style="32" customWidth="1"/>
    <col min="7684" max="7684" width="5" style="32" customWidth="1"/>
    <col min="7685" max="7685" width="62" style="32" customWidth="1"/>
    <col min="7686" max="7686" width="12.7109375" style="32" bestFit="1" customWidth="1"/>
    <col min="7687" max="7687" width="1.7109375" style="32" customWidth="1"/>
    <col min="7688" max="7693" width="15.7109375" style="32" customWidth="1"/>
    <col min="7694" max="7694" width="13.7109375" style="32" customWidth="1"/>
    <col min="7695" max="7695" width="40.7109375" style="32" customWidth="1"/>
    <col min="7696" max="7938" width="9.140625" style="32"/>
    <col min="7939" max="7939" width="2.85546875" style="32" customWidth="1"/>
    <col min="7940" max="7940" width="5" style="32" customWidth="1"/>
    <col min="7941" max="7941" width="62" style="32" customWidth="1"/>
    <col min="7942" max="7942" width="12.7109375" style="32" bestFit="1" customWidth="1"/>
    <col min="7943" max="7943" width="1.7109375" style="32" customWidth="1"/>
    <col min="7944" max="7949" width="15.7109375" style="32" customWidth="1"/>
    <col min="7950" max="7950" width="13.7109375" style="32" customWidth="1"/>
    <col min="7951" max="7951" width="40.7109375" style="32" customWidth="1"/>
    <col min="7952" max="8194" width="9.140625" style="32"/>
    <col min="8195" max="8195" width="2.85546875" style="32" customWidth="1"/>
    <col min="8196" max="8196" width="5" style="32" customWidth="1"/>
    <col min="8197" max="8197" width="62" style="32" customWidth="1"/>
    <col min="8198" max="8198" width="12.7109375" style="32" bestFit="1" customWidth="1"/>
    <col min="8199" max="8199" width="1.7109375" style="32" customWidth="1"/>
    <col min="8200" max="8205" width="15.7109375" style="32" customWidth="1"/>
    <col min="8206" max="8206" width="13.7109375" style="32" customWidth="1"/>
    <col min="8207" max="8207" width="40.7109375" style="32" customWidth="1"/>
    <col min="8208" max="8450" width="9.140625" style="32"/>
    <col min="8451" max="8451" width="2.85546875" style="32" customWidth="1"/>
    <col min="8452" max="8452" width="5" style="32" customWidth="1"/>
    <col min="8453" max="8453" width="62" style="32" customWidth="1"/>
    <col min="8454" max="8454" width="12.7109375" style="32" bestFit="1" customWidth="1"/>
    <col min="8455" max="8455" width="1.7109375" style="32" customWidth="1"/>
    <col min="8456" max="8461" width="15.7109375" style="32" customWidth="1"/>
    <col min="8462" max="8462" width="13.7109375" style="32" customWidth="1"/>
    <col min="8463" max="8463" width="40.7109375" style="32" customWidth="1"/>
    <col min="8464" max="8706" width="9.140625" style="32"/>
    <col min="8707" max="8707" width="2.85546875" style="32" customWidth="1"/>
    <col min="8708" max="8708" width="5" style="32" customWidth="1"/>
    <col min="8709" max="8709" width="62" style="32" customWidth="1"/>
    <col min="8710" max="8710" width="12.7109375" style="32" bestFit="1" customWidth="1"/>
    <col min="8711" max="8711" width="1.7109375" style="32" customWidth="1"/>
    <col min="8712" max="8717" width="15.7109375" style="32" customWidth="1"/>
    <col min="8718" max="8718" width="13.7109375" style="32" customWidth="1"/>
    <col min="8719" max="8719" width="40.7109375" style="32" customWidth="1"/>
    <col min="8720" max="8962" width="9.140625" style="32"/>
    <col min="8963" max="8963" width="2.85546875" style="32" customWidth="1"/>
    <col min="8964" max="8964" width="5" style="32" customWidth="1"/>
    <col min="8965" max="8965" width="62" style="32" customWidth="1"/>
    <col min="8966" max="8966" width="12.7109375" style="32" bestFit="1" customWidth="1"/>
    <col min="8967" max="8967" width="1.7109375" style="32" customWidth="1"/>
    <col min="8968" max="8973" width="15.7109375" style="32" customWidth="1"/>
    <col min="8974" max="8974" width="13.7109375" style="32" customWidth="1"/>
    <col min="8975" max="8975" width="40.7109375" style="32" customWidth="1"/>
    <col min="8976" max="9218" width="9.140625" style="32"/>
    <col min="9219" max="9219" width="2.85546875" style="32" customWidth="1"/>
    <col min="9220" max="9220" width="5" style="32" customWidth="1"/>
    <col min="9221" max="9221" width="62" style="32" customWidth="1"/>
    <col min="9222" max="9222" width="12.7109375" style="32" bestFit="1" customWidth="1"/>
    <col min="9223" max="9223" width="1.7109375" style="32" customWidth="1"/>
    <col min="9224" max="9229" width="15.7109375" style="32" customWidth="1"/>
    <col min="9230" max="9230" width="13.7109375" style="32" customWidth="1"/>
    <col min="9231" max="9231" width="40.7109375" style="32" customWidth="1"/>
    <col min="9232" max="9474" width="9.140625" style="32"/>
    <col min="9475" max="9475" width="2.85546875" style="32" customWidth="1"/>
    <col min="9476" max="9476" width="5" style="32" customWidth="1"/>
    <col min="9477" max="9477" width="62" style="32" customWidth="1"/>
    <col min="9478" max="9478" width="12.7109375" style="32" bestFit="1" customWidth="1"/>
    <col min="9479" max="9479" width="1.7109375" style="32" customWidth="1"/>
    <col min="9480" max="9485" width="15.7109375" style="32" customWidth="1"/>
    <col min="9486" max="9486" width="13.7109375" style="32" customWidth="1"/>
    <col min="9487" max="9487" width="40.7109375" style="32" customWidth="1"/>
    <col min="9488" max="9730" width="9.140625" style="32"/>
    <col min="9731" max="9731" width="2.85546875" style="32" customWidth="1"/>
    <col min="9732" max="9732" width="5" style="32" customWidth="1"/>
    <col min="9733" max="9733" width="62" style="32" customWidth="1"/>
    <col min="9734" max="9734" width="12.7109375" style="32" bestFit="1" customWidth="1"/>
    <col min="9735" max="9735" width="1.7109375" style="32" customWidth="1"/>
    <col min="9736" max="9741" width="15.7109375" style="32" customWidth="1"/>
    <col min="9742" max="9742" width="13.7109375" style="32" customWidth="1"/>
    <col min="9743" max="9743" width="40.7109375" style="32" customWidth="1"/>
    <col min="9744" max="9986" width="9.140625" style="32"/>
    <col min="9987" max="9987" width="2.85546875" style="32" customWidth="1"/>
    <col min="9988" max="9988" width="5" style="32" customWidth="1"/>
    <col min="9989" max="9989" width="62" style="32" customWidth="1"/>
    <col min="9990" max="9990" width="12.7109375" style="32" bestFit="1" customWidth="1"/>
    <col min="9991" max="9991" width="1.7109375" style="32" customWidth="1"/>
    <col min="9992" max="9997" width="15.7109375" style="32" customWidth="1"/>
    <col min="9998" max="9998" width="13.7109375" style="32" customWidth="1"/>
    <col min="9999" max="9999" width="40.7109375" style="32" customWidth="1"/>
    <col min="10000" max="10242" width="9.140625" style="32"/>
    <col min="10243" max="10243" width="2.85546875" style="32" customWidth="1"/>
    <col min="10244" max="10244" width="5" style="32" customWidth="1"/>
    <col min="10245" max="10245" width="62" style="32" customWidth="1"/>
    <col min="10246" max="10246" width="12.7109375" style="32" bestFit="1" customWidth="1"/>
    <col min="10247" max="10247" width="1.7109375" style="32" customWidth="1"/>
    <col min="10248" max="10253" width="15.7109375" style="32" customWidth="1"/>
    <col min="10254" max="10254" width="13.7109375" style="32" customWidth="1"/>
    <col min="10255" max="10255" width="40.7109375" style="32" customWidth="1"/>
    <col min="10256" max="10498" width="9.140625" style="32"/>
    <col min="10499" max="10499" width="2.85546875" style="32" customWidth="1"/>
    <col min="10500" max="10500" width="5" style="32" customWidth="1"/>
    <col min="10501" max="10501" width="62" style="32" customWidth="1"/>
    <col min="10502" max="10502" width="12.7109375" style="32" bestFit="1" customWidth="1"/>
    <col min="10503" max="10503" width="1.7109375" style="32" customWidth="1"/>
    <col min="10504" max="10509" width="15.7109375" style="32" customWidth="1"/>
    <col min="10510" max="10510" width="13.7109375" style="32" customWidth="1"/>
    <col min="10511" max="10511" width="40.7109375" style="32" customWidth="1"/>
    <col min="10512" max="10754" width="9.140625" style="32"/>
    <col min="10755" max="10755" width="2.85546875" style="32" customWidth="1"/>
    <col min="10756" max="10756" width="5" style="32" customWidth="1"/>
    <col min="10757" max="10757" width="62" style="32" customWidth="1"/>
    <col min="10758" max="10758" width="12.7109375" style="32" bestFit="1" customWidth="1"/>
    <col min="10759" max="10759" width="1.7109375" style="32" customWidth="1"/>
    <col min="10760" max="10765" width="15.7109375" style="32" customWidth="1"/>
    <col min="10766" max="10766" width="13.7109375" style="32" customWidth="1"/>
    <col min="10767" max="10767" width="40.7109375" style="32" customWidth="1"/>
    <col min="10768" max="11010" width="9.140625" style="32"/>
    <col min="11011" max="11011" width="2.85546875" style="32" customWidth="1"/>
    <col min="11012" max="11012" width="5" style="32" customWidth="1"/>
    <col min="11013" max="11013" width="62" style="32" customWidth="1"/>
    <col min="11014" max="11014" width="12.7109375" style="32" bestFit="1" customWidth="1"/>
    <col min="11015" max="11015" width="1.7109375" style="32" customWidth="1"/>
    <col min="11016" max="11021" width="15.7109375" style="32" customWidth="1"/>
    <col min="11022" max="11022" width="13.7109375" style="32" customWidth="1"/>
    <col min="11023" max="11023" width="40.7109375" style="32" customWidth="1"/>
    <col min="11024" max="11266" width="9.140625" style="32"/>
    <col min="11267" max="11267" width="2.85546875" style="32" customWidth="1"/>
    <col min="11268" max="11268" width="5" style="32" customWidth="1"/>
    <col min="11269" max="11269" width="62" style="32" customWidth="1"/>
    <col min="11270" max="11270" width="12.7109375" style="32" bestFit="1" customWidth="1"/>
    <col min="11271" max="11271" width="1.7109375" style="32" customWidth="1"/>
    <col min="11272" max="11277" width="15.7109375" style="32" customWidth="1"/>
    <col min="11278" max="11278" width="13.7109375" style="32" customWidth="1"/>
    <col min="11279" max="11279" width="40.7109375" style="32" customWidth="1"/>
    <col min="11280" max="11522" width="9.140625" style="32"/>
    <col min="11523" max="11523" width="2.85546875" style="32" customWidth="1"/>
    <col min="11524" max="11524" width="5" style="32" customWidth="1"/>
    <col min="11525" max="11525" width="62" style="32" customWidth="1"/>
    <col min="11526" max="11526" width="12.7109375" style="32" bestFit="1" customWidth="1"/>
    <col min="11527" max="11527" width="1.7109375" style="32" customWidth="1"/>
    <col min="11528" max="11533" width="15.7109375" style="32" customWidth="1"/>
    <col min="11534" max="11534" width="13.7109375" style="32" customWidth="1"/>
    <col min="11535" max="11535" width="40.7109375" style="32" customWidth="1"/>
    <col min="11536" max="11778" width="9.140625" style="32"/>
    <col min="11779" max="11779" width="2.85546875" style="32" customWidth="1"/>
    <col min="11780" max="11780" width="5" style="32" customWidth="1"/>
    <col min="11781" max="11781" width="62" style="32" customWidth="1"/>
    <col min="11782" max="11782" width="12.7109375" style="32" bestFit="1" customWidth="1"/>
    <col min="11783" max="11783" width="1.7109375" style="32" customWidth="1"/>
    <col min="11784" max="11789" width="15.7109375" style="32" customWidth="1"/>
    <col min="11790" max="11790" width="13.7109375" style="32" customWidth="1"/>
    <col min="11791" max="11791" width="40.7109375" style="32" customWidth="1"/>
    <col min="11792" max="12034" width="9.140625" style="32"/>
    <col min="12035" max="12035" width="2.85546875" style="32" customWidth="1"/>
    <col min="12036" max="12036" width="5" style="32" customWidth="1"/>
    <col min="12037" max="12037" width="62" style="32" customWidth="1"/>
    <col min="12038" max="12038" width="12.7109375" style="32" bestFit="1" customWidth="1"/>
    <col min="12039" max="12039" width="1.7109375" style="32" customWidth="1"/>
    <col min="12040" max="12045" width="15.7109375" style="32" customWidth="1"/>
    <col min="12046" max="12046" width="13.7109375" style="32" customWidth="1"/>
    <col min="12047" max="12047" width="40.7109375" style="32" customWidth="1"/>
    <col min="12048" max="12290" width="9.140625" style="32"/>
    <col min="12291" max="12291" width="2.85546875" style="32" customWidth="1"/>
    <col min="12292" max="12292" width="5" style="32" customWidth="1"/>
    <col min="12293" max="12293" width="62" style="32" customWidth="1"/>
    <col min="12294" max="12294" width="12.7109375" style="32" bestFit="1" customWidth="1"/>
    <col min="12295" max="12295" width="1.7109375" style="32" customWidth="1"/>
    <col min="12296" max="12301" width="15.7109375" style="32" customWidth="1"/>
    <col min="12302" max="12302" width="13.7109375" style="32" customWidth="1"/>
    <col min="12303" max="12303" width="40.7109375" style="32" customWidth="1"/>
    <col min="12304" max="12546" width="9.140625" style="32"/>
    <col min="12547" max="12547" width="2.85546875" style="32" customWidth="1"/>
    <col min="12548" max="12548" width="5" style="32" customWidth="1"/>
    <col min="12549" max="12549" width="62" style="32" customWidth="1"/>
    <col min="12550" max="12550" width="12.7109375" style="32" bestFit="1" customWidth="1"/>
    <col min="12551" max="12551" width="1.7109375" style="32" customWidth="1"/>
    <col min="12552" max="12557" width="15.7109375" style="32" customWidth="1"/>
    <col min="12558" max="12558" width="13.7109375" style="32" customWidth="1"/>
    <col min="12559" max="12559" width="40.7109375" style="32" customWidth="1"/>
    <col min="12560" max="12802" width="9.140625" style="32"/>
    <col min="12803" max="12803" width="2.85546875" style="32" customWidth="1"/>
    <col min="12804" max="12804" width="5" style="32" customWidth="1"/>
    <col min="12805" max="12805" width="62" style="32" customWidth="1"/>
    <col min="12806" max="12806" width="12.7109375" style="32" bestFit="1" customWidth="1"/>
    <col min="12807" max="12807" width="1.7109375" style="32" customWidth="1"/>
    <col min="12808" max="12813" width="15.7109375" style="32" customWidth="1"/>
    <col min="12814" max="12814" width="13.7109375" style="32" customWidth="1"/>
    <col min="12815" max="12815" width="40.7109375" style="32" customWidth="1"/>
    <col min="12816" max="13058" width="9.140625" style="32"/>
    <col min="13059" max="13059" width="2.85546875" style="32" customWidth="1"/>
    <col min="13060" max="13060" width="5" style="32" customWidth="1"/>
    <col min="13061" max="13061" width="62" style="32" customWidth="1"/>
    <col min="13062" max="13062" width="12.7109375" style="32" bestFit="1" customWidth="1"/>
    <col min="13063" max="13063" width="1.7109375" style="32" customWidth="1"/>
    <col min="13064" max="13069" width="15.7109375" style="32" customWidth="1"/>
    <col min="13070" max="13070" width="13.7109375" style="32" customWidth="1"/>
    <col min="13071" max="13071" width="40.7109375" style="32" customWidth="1"/>
    <col min="13072" max="13314" width="9.140625" style="32"/>
    <col min="13315" max="13315" width="2.85546875" style="32" customWidth="1"/>
    <col min="13316" max="13316" width="5" style="32" customWidth="1"/>
    <col min="13317" max="13317" width="62" style="32" customWidth="1"/>
    <col min="13318" max="13318" width="12.7109375" style="32" bestFit="1" customWidth="1"/>
    <col min="13319" max="13319" width="1.7109375" style="32" customWidth="1"/>
    <col min="13320" max="13325" width="15.7109375" style="32" customWidth="1"/>
    <col min="13326" max="13326" width="13.7109375" style="32" customWidth="1"/>
    <col min="13327" max="13327" width="40.7109375" style="32" customWidth="1"/>
    <col min="13328" max="13570" width="9.140625" style="32"/>
    <col min="13571" max="13571" width="2.85546875" style="32" customWidth="1"/>
    <col min="13572" max="13572" width="5" style="32" customWidth="1"/>
    <col min="13573" max="13573" width="62" style="32" customWidth="1"/>
    <col min="13574" max="13574" width="12.7109375" style="32" bestFit="1" customWidth="1"/>
    <col min="13575" max="13575" width="1.7109375" style="32" customWidth="1"/>
    <col min="13576" max="13581" width="15.7109375" style="32" customWidth="1"/>
    <col min="13582" max="13582" width="13.7109375" style="32" customWidth="1"/>
    <col min="13583" max="13583" width="40.7109375" style="32" customWidth="1"/>
    <col min="13584" max="13826" width="9.140625" style="32"/>
    <col min="13827" max="13827" width="2.85546875" style="32" customWidth="1"/>
    <col min="13828" max="13828" width="5" style="32" customWidth="1"/>
    <col min="13829" max="13829" width="62" style="32" customWidth="1"/>
    <col min="13830" max="13830" width="12.7109375" style="32" bestFit="1" customWidth="1"/>
    <col min="13831" max="13831" width="1.7109375" style="32" customWidth="1"/>
    <col min="13832" max="13837" width="15.7109375" style="32" customWidth="1"/>
    <col min="13838" max="13838" width="13.7109375" style="32" customWidth="1"/>
    <col min="13839" max="13839" width="40.7109375" style="32" customWidth="1"/>
    <col min="13840" max="14082" width="9.140625" style="32"/>
    <col min="14083" max="14083" width="2.85546875" style="32" customWidth="1"/>
    <col min="14084" max="14084" width="5" style="32" customWidth="1"/>
    <col min="14085" max="14085" width="62" style="32" customWidth="1"/>
    <col min="14086" max="14086" width="12.7109375" style="32" bestFit="1" customWidth="1"/>
    <col min="14087" max="14087" width="1.7109375" style="32" customWidth="1"/>
    <col min="14088" max="14093" width="15.7109375" style="32" customWidth="1"/>
    <col min="14094" max="14094" width="13.7109375" style="32" customWidth="1"/>
    <col min="14095" max="14095" width="40.7109375" style="32" customWidth="1"/>
    <col min="14096" max="14338" width="9.140625" style="32"/>
    <col min="14339" max="14339" width="2.85546875" style="32" customWidth="1"/>
    <col min="14340" max="14340" width="5" style="32" customWidth="1"/>
    <col min="14341" max="14341" width="62" style="32" customWidth="1"/>
    <col min="14342" max="14342" width="12.7109375" style="32" bestFit="1" customWidth="1"/>
    <col min="14343" max="14343" width="1.7109375" style="32" customWidth="1"/>
    <col min="14344" max="14349" width="15.7109375" style="32" customWidth="1"/>
    <col min="14350" max="14350" width="13.7109375" style="32" customWidth="1"/>
    <col min="14351" max="14351" width="40.7109375" style="32" customWidth="1"/>
    <col min="14352" max="14594" width="9.140625" style="32"/>
    <col min="14595" max="14595" width="2.85546875" style="32" customWidth="1"/>
    <col min="14596" max="14596" width="5" style="32" customWidth="1"/>
    <col min="14597" max="14597" width="62" style="32" customWidth="1"/>
    <col min="14598" max="14598" width="12.7109375" style="32" bestFit="1" customWidth="1"/>
    <col min="14599" max="14599" width="1.7109375" style="32" customWidth="1"/>
    <col min="14600" max="14605" width="15.7109375" style="32" customWidth="1"/>
    <col min="14606" max="14606" width="13.7109375" style="32" customWidth="1"/>
    <col min="14607" max="14607" width="40.7109375" style="32" customWidth="1"/>
    <col min="14608" max="14850" width="9.140625" style="32"/>
    <col min="14851" max="14851" width="2.85546875" style="32" customWidth="1"/>
    <col min="14852" max="14852" width="5" style="32" customWidth="1"/>
    <col min="14853" max="14853" width="62" style="32" customWidth="1"/>
    <col min="14854" max="14854" width="12.7109375" style="32" bestFit="1" customWidth="1"/>
    <col min="14855" max="14855" width="1.7109375" style="32" customWidth="1"/>
    <col min="14856" max="14861" width="15.7109375" style="32" customWidth="1"/>
    <col min="14862" max="14862" width="13.7109375" style="32" customWidth="1"/>
    <col min="14863" max="14863" width="40.7109375" style="32" customWidth="1"/>
    <col min="14864" max="15106" width="9.140625" style="32"/>
    <col min="15107" max="15107" width="2.85546875" style="32" customWidth="1"/>
    <col min="15108" max="15108" width="5" style="32" customWidth="1"/>
    <col min="15109" max="15109" width="62" style="32" customWidth="1"/>
    <col min="15110" max="15110" width="12.7109375" style="32" bestFit="1" customWidth="1"/>
    <col min="15111" max="15111" width="1.7109375" style="32" customWidth="1"/>
    <col min="15112" max="15117" width="15.7109375" style="32" customWidth="1"/>
    <col min="15118" max="15118" width="13.7109375" style="32" customWidth="1"/>
    <col min="15119" max="15119" width="40.7109375" style="32" customWidth="1"/>
    <col min="15120" max="15362" width="9.140625" style="32"/>
    <col min="15363" max="15363" width="2.85546875" style="32" customWidth="1"/>
    <col min="15364" max="15364" width="5" style="32" customWidth="1"/>
    <col min="15365" max="15365" width="62" style="32" customWidth="1"/>
    <col min="15366" max="15366" width="12.7109375" style="32" bestFit="1" customWidth="1"/>
    <col min="15367" max="15367" width="1.7109375" style="32" customWidth="1"/>
    <col min="15368" max="15373" width="15.7109375" style="32" customWidth="1"/>
    <col min="15374" max="15374" width="13.7109375" style="32" customWidth="1"/>
    <col min="15375" max="15375" width="40.7109375" style="32" customWidth="1"/>
    <col min="15376" max="15618" width="9.140625" style="32"/>
    <col min="15619" max="15619" width="2.85546875" style="32" customWidth="1"/>
    <col min="15620" max="15620" width="5" style="32" customWidth="1"/>
    <col min="15621" max="15621" width="62" style="32" customWidth="1"/>
    <col min="15622" max="15622" width="12.7109375" style="32" bestFit="1" customWidth="1"/>
    <col min="15623" max="15623" width="1.7109375" style="32" customWidth="1"/>
    <col min="15624" max="15629" width="15.7109375" style="32" customWidth="1"/>
    <col min="15630" max="15630" width="13.7109375" style="32" customWidth="1"/>
    <col min="15631" max="15631" width="40.7109375" style="32" customWidth="1"/>
    <col min="15632" max="15874" width="9.140625" style="32"/>
    <col min="15875" max="15875" width="2.85546875" style="32" customWidth="1"/>
    <col min="15876" max="15876" width="5" style="32" customWidth="1"/>
    <col min="15877" max="15877" width="62" style="32" customWidth="1"/>
    <col min="15878" max="15878" width="12.7109375" style="32" bestFit="1" customWidth="1"/>
    <col min="15879" max="15879" width="1.7109375" style="32" customWidth="1"/>
    <col min="15880" max="15885" width="15.7109375" style="32" customWidth="1"/>
    <col min="15886" max="15886" width="13.7109375" style="32" customWidth="1"/>
    <col min="15887" max="15887" width="40.7109375" style="32" customWidth="1"/>
    <col min="15888" max="16130" width="9.140625" style="32"/>
    <col min="16131" max="16131" width="2.85546875" style="32" customWidth="1"/>
    <col min="16132" max="16132" width="5" style="32" customWidth="1"/>
    <col min="16133" max="16133" width="62" style="32" customWidth="1"/>
    <col min="16134" max="16134" width="12.7109375" style="32" bestFit="1" customWidth="1"/>
    <col min="16135" max="16135" width="1.7109375" style="32" customWidth="1"/>
    <col min="16136" max="16141" width="15.7109375" style="32" customWidth="1"/>
    <col min="16142" max="16142" width="13.7109375" style="32" customWidth="1"/>
    <col min="16143" max="16143" width="40.7109375" style="32" customWidth="1"/>
    <col min="16144" max="16384" width="9.140625" style="32"/>
  </cols>
  <sheetData>
    <row r="2" spans="1:15" x14ac:dyDescent="0.2">
      <c r="L2" s="33" t="s">
        <v>50</v>
      </c>
      <c r="M2" s="34" t="s">
        <v>0</v>
      </c>
    </row>
    <row r="3" spans="1:15" x14ac:dyDescent="0.2">
      <c r="L3" s="33" t="s">
        <v>51</v>
      </c>
      <c r="M3" s="35">
        <v>3</v>
      </c>
    </row>
    <row r="4" spans="1:15" x14ac:dyDescent="0.2">
      <c r="L4" s="33" t="s">
        <v>52</v>
      </c>
      <c r="M4" s="35"/>
    </row>
    <row r="5" spans="1:15" x14ac:dyDescent="0.2">
      <c r="L5" s="33" t="s">
        <v>53</v>
      </c>
      <c r="M5" s="35"/>
    </row>
    <row r="6" spans="1:15" x14ac:dyDescent="0.2">
      <c r="L6" s="33" t="s">
        <v>54</v>
      </c>
      <c r="M6" s="36"/>
    </row>
    <row r="7" spans="1:15" x14ac:dyDescent="0.2">
      <c r="L7" s="33"/>
      <c r="M7" s="34"/>
    </row>
    <row r="8" spans="1:15" x14ac:dyDescent="0.2">
      <c r="L8" s="33" t="s">
        <v>55</v>
      </c>
      <c r="M8" s="36"/>
    </row>
    <row r="9" spans="1:15" ht="18" x14ac:dyDescent="0.25">
      <c r="A9" s="86" t="s">
        <v>56</v>
      </c>
      <c r="B9" s="88"/>
      <c r="C9" s="88"/>
      <c r="D9" s="88"/>
      <c r="E9" s="88"/>
      <c r="F9" s="88"/>
      <c r="G9" s="88"/>
      <c r="H9" s="88"/>
      <c r="I9" s="88"/>
      <c r="J9" s="88"/>
      <c r="K9" s="88"/>
      <c r="L9" s="88"/>
      <c r="M9" s="88"/>
      <c r="N9" s="37"/>
      <c r="O9" s="37"/>
    </row>
    <row r="10" spans="1:15" ht="18" x14ac:dyDescent="0.25">
      <c r="A10" s="86" t="s">
        <v>57</v>
      </c>
      <c r="B10" s="87"/>
      <c r="C10" s="87"/>
      <c r="D10" s="87"/>
      <c r="E10" s="87"/>
      <c r="F10" s="87"/>
      <c r="G10" s="87"/>
      <c r="H10" s="87"/>
      <c r="I10" s="87"/>
      <c r="J10" s="87"/>
      <c r="K10" s="87"/>
      <c r="L10" s="87"/>
      <c r="M10" s="87"/>
      <c r="N10" s="38"/>
      <c r="O10" s="38"/>
    </row>
    <row r="12" spans="1:15" ht="27" customHeight="1" x14ac:dyDescent="0.2">
      <c r="A12" s="110" t="s">
        <v>58</v>
      </c>
      <c r="B12" s="110"/>
      <c r="C12" s="110"/>
      <c r="D12" s="110"/>
      <c r="E12" s="110"/>
      <c r="F12" s="110"/>
      <c r="G12" s="110"/>
      <c r="H12" s="110"/>
      <c r="I12" s="110"/>
      <c r="J12" s="110"/>
      <c r="K12" s="110"/>
      <c r="L12" s="110"/>
      <c r="M12" s="110"/>
      <c r="N12" s="38"/>
      <c r="O12" s="38"/>
    </row>
    <row r="13" spans="1:15" ht="13.5" thickBot="1" x14ac:dyDescent="0.25"/>
    <row r="14" spans="1:15" ht="27.75" customHeight="1" x14ac:dyDescent="0.2">
      <c r="A14" s="111" t="s">
        <v>59</v>
      </c>
      <c r="B14" s="112"/>
      <c r="C14" s="112"/>
      <c r="D14" s="39"/>
      <c r="E14" s="40" t="s">
        <v>60</v>
      </c>
      <c r="F14" s="40" t="s">
        <v>60</v>
      </c>
      <c r="G14" s="40" t="s">
        <v>60</v>
      </c>
      <c r="H14" s="40" t="s">
        <v>60</v>
      </c>
      <c r="I14" s="41" t="s">
        <v>60</v>
      </c>
      <c r="J14" s="42" t="s">
        <v>61</v>
      </c>
      <c r="K14" s="115" t="s">
        <v>62</v>
      </c>
      <c r="L14" s="118" t="s">
        <v>63</v>
      </c>
      <c r="M14" s="121" t="s">
        <v>64</v>
      </c>
    </row>
    <row r="15" spans="1:15" x14ac:dyDescent="0.2">
      <c r="A15" s="113"/>
      <c r="B15" s="114"/>
      <c r="C15" s="114"/>
      <c r="D15" s="43"/>
      <c r="E15" s="44"/>
      <c r="F15" s="44"/>
      <c r="G15" s="44"/>
      <c r="H15" s="44"/>
      <c r="I15" s="45"/>
      <c r="J15" s="46"/>
      <c r="K15" s="116"/>
      <c r="L15" s="119"/>
      <c r="M15" s="122"/>
    </row>
    <row r="16" spans="1:15" ht="36" customHeight="1" thickBot="1" x14ac:dyDescent="0.25">
      <c r="A16" s="113"/>
      <c r="B16" s="114"/>
      <c r="C16" s="114"/>
      <c r="D16" s="43"/>
      <c r="E16" s="47">
        <v>2009</v>
      </c>
      <c r="F16" s="47">
        <v>2010</v>
      </c>
      <c r="G16" s="47">
        <v>2011</v>
      </c>
      <c r="H16" s="47">
        <v>2012</v>
      </c>
      <c r="I16" s="48">
        <v>2015</v>
      </c>
      <c r="J16" s="49" t="s">
        <v>65</v>
      </c>
      <c r="K16" s="117"/>
      <c r="L16" s="120"/>
      <c r="M16" s="123"/>
    </row>
    <row r="17" spans="1:15" ht="15" customHeight="1" x14ac:dyDescent="0.25">
      <c r="A17" s="92" t="s">
        <v>66</v>
      </c>
      <c r="B17" s="93"/>
      <c r="C17" s="94"/>
      <c r="D17" s="50"/>
      <c r="E17" s="51">
        <v>16112</v>
      </c>
      <c r="F17" s="51">
        <v>0</v>
      </c>
      <c r="G17" s="51">
        <v>46650.55</v>
      </c>
      <c r="H17" s="51">
        <v>37040.228000000003</v>
      </c>
      <c r="I17" s="52">
        <v>9750.1</v>
      </c>
      <c r="J17" s="53"/>
      <c r="K17" s="54"/>
      <c r="L17" s="55">
        <f t="shared" ref="L17:L28" si="0">SUM(E17:K17)</f>
        <v>109552.87800000001</v>
      </c>
      <c r="M17" s="56" t="s">
        <v>67</v>
      </c>
    </row>
    <row r="18" spans="1:15" ht="12.75" customHeight="1" x14ac:dyDescent="0.25">
      <c r="A18" s="95" t="s">
        <v>68</v>
      </c>
      <c r="B18" s="96"/>
      <c r="C18" s="97"/>
      <c r="D18" s="50"/>
      <c r="E18" s="57"/>
      <c r="F18" s="57"/>
      <c r="G18" s="57"/>
      <c r="H18" s="58"/>
      <c r="I18" s="59"/>
      <c r="J18" s="60"/>
      <c r="K18" s="61"/>
      <c r="L18" s="55">
        <f t="shared" si="0"/>
        <v>0</v>
      </c>
      <c r="M18" s="62"/>
    </row>
    <row r="19" spans="1:15" ht="33" customHeight="1" x14ac:dyDescent="0.25">
      <c r="A19" s="92" t="s">
        <v>69</v>
      </c>
      <c r="B19" s="93"/>
      <c r="C19" s="94"/>
      <c r="D19" s="50"/>
      <c r="E19" s="57">
        <v>7741.9835999999959</v>
      </c>
      <c r="F19" s="57">
        <v>27735.062400000003</v>
      </c>
      <c r="G19" s="57">
        <v>21744.506000000005</v>
      </c>
      <c r="H19" s="57">
        <v>3341.558</v>
      </c>
      <c r="I19" s="57">
        <v>0</v>
      </c>
      <c r="J19" s="60"/>
      <c r="K19" s="61"/>
      <c r="L19" s="55">
        <f t="shared" si="0"/>
        <v>60563.110000000008</v>
      </c>
      <c r="M19" s="56" t="s">
        <v>70</v>
      </c>
    </row>
    <row r="20" spans="1:15" ht="12.75" customHeight="1" x14ac:dyDescent="0.25">
      <c r="A20" s="98" t="s">
        <v>71</v>
      </c>
      <c r="B20" s="99"/>
      <c r="C20" s="100"/>
      <c r="D20" s="50"/>
      <c r="E20" s="57">
        <v>0</v>
      </c>
      <c r="F20" s="57">
        <v>0</v>
      </c>
      <c r="G20" s="57">
        <v>1012.64</v>
      </c>
      <c r="H20" s="57">
        <v>0</v>
      </c>
      <c r="I20" s="59">
        <v>0</v>
      </c>
      <c r="J20" s="60"/>
      <c r="K20" s="61"/>
      <c r="L20" s="55">
        <f t="shared" si="0"/>
        <v>1012.64</v>
      </c>
      <c r="M20" s="62"/>
    </row>
    <row r="21" spans="1:15" ht="24" customHeight="1" x14ac:dyDescent="0.25">
      <c r="A21" s="95" t="s">
        <v>72</v>
      </c>
      <c r="B21" s="96"/>
      <c r="C21" s="97"/>
      <c r="D21" s="50"/>
      <c r="E21" s="57">
        <v>0</v>
      </c>
      <c r="F21" s="57">
        <v>0</v>
      </c>
      <c r="G21" s="57">
        <v>9605.5040000000008</v>
      </c>
      <c r="H21" s="57">
        <v>10971.480000000001</v>
      </c>
      <c r="I21" s="59">
        <v>0</v>
      </c>
      <c r="J21" s="60"/>
      <c r="K21" s="61"/>
      <c r="L21" s="55">
        <f t="shared" si="0"/>
        <v>20576.984000000004</v>
      </c>
      <c r="M21" s="56" t="s">
        <v>73</v>
      </c>
    </row>
    <row r="22" spans="1:15" ht="15" x14ac:dyDescent="0.25">
      <c r="A22" s="101"/>
      <c r="B22" s="102"/>
      <c r="C22" s="103"/>
      <c r="D22" s="50"/>
      <c r="E22" s="57"/>
      <c r="F22" s="57"/>
      <c r="G22" s="57"/>
      <c r="H22" s="58"/>
      <c r="I22" s="59"/>
      <c r="J22" s="60"/>
      <c r="K22" s="61"/>
      <c r="L22" s="55">
        <f t="shared" si="0"/>
        <v>0</v>
      </c>
      <c r="M22" s="62"/>
    </row>
    <row r="23" spans="1:15" ht="24.95" customHeight="1" x14ac:dyDescent="0.25">
      <c r="A23" s="104"/>
      <c r="B23" s="105"/>
      <c r="C23" s="106"/>
      <c r="D23" s="50"/>
      <c r="E23" s="57"/>
      <c r="F23" s="57"/>
      <c r="G23" s="57"/>
      <c r="H23" s="58"/>
      <c r="I23" s="59"/>
      <c r="J23" s="60"/>
      <c r="K23" s="61"/>
      <c r="L23" s="55">
        <f t="shared" si="0"/>
        <v>0</v>
      </c>
      <c r="M23" s="62"/>
    </row>
    <row r="24" spans="1:15" ht="24.95" customHeight="1" x14ac:dyDescent="0.25">
      <c r="A24" s="104"/>
      <c r="B24" s="105"/>
      <c r="C24" s="106"/>
      <c r="D24" s="50"/>
      <c r="E24" s="57"/>
      <c r="F24" s="57"/>
      <c r="G24" s="57"/>
      <c r="H24" s="58"/>
      <c r="I24" s="59"/>
      <c r="J24" s="60"/>
      <c r="K24" s="61"/>
      <c r="L24" s="55">
        <f t="shared" si="0"/>
        <v>0</v>
      </c>
      <c r="M24" s="62"/>
    </row>
    <row r="25" spans="1:15" ht="13.5" customHeight="1" x14ac:dyDescent="0.25">
      <c r="A25" s="101"/>
      <c r="B25" s="102"/>
      <c r="C25" s="103"/>
      <c r="D25" s="50"/>
      <c r="E25" s="57"/>
      <c r="F25" s="57"/>
      <c r="G25" s="57"/>
      <c r="H25" s="58"/>
      <c r="I25" s="59"/>
      <c r="J25" s="60"/>
      <c r="K25" s="61"/>
      <c r="L25" s="55">
        <f t="shared" si="0"/>
        <v>0</v>
      </c>
      <c r="M25" s="62"/>
    </row>
    <row r="26" spans="1:15" ht="32.25" customHeight="1" x14ac:dyDescent="0.25">
      <c r="A26" s="107" t="s">
        <v>74</v>
      </c>
      <c r="B26" s="108"/>
      <c r="C26" s="109"/>
      <c r="D26" s="50"/>
      <c r="E26" s="57"/>
      <c r="F26" s="57"/>
      <c r="G26" s="57"/>
      <c r="H26" s="58"/>
      <c r="I26" s="59"/>
      <c r="J26" s="60"/>
      <c r="K26" s="61"/>
      <c r="L26" s="55">
        <f t="shared" si="0"/>
        <v>0</v>
      </c>
      <c r="M26" s="62"/>
    </row>
    <row r="27" spans="1:15" ht="27" customHeight="1" x14ac:dyDescent="0.25">
      <c r="A27" s="107" t="s">
        <v>0</v>
      </c>
      <c r="B27" s="108"/>
      <c r="C27" s="109"/>
      <c r="D27" s="50"/>
      <c r="E27" s="57"/>
      <c r="F27" s="57"/>
      <c r="G27" s="57"/>
      <c r="H27" s="58"/>
      <c r="I27" s="59"/>
      <c r="J27" s="60">
        <v>13342.864455000001</v>
      </c>
      <c r="K27" s="61">
        <v>2112</v>
      </c>
      <c r="L27" s="55">
        <f t="shared" si="0"/>
        <v>15454.864455000001</v>
      </c>
      <c r="M27" s="62"/>
    </row>
    <row r="28" spans="1:15" ht="13.5" customHeight="1" thickBot="1" x14ac:dyDescent="0.3">
      <c r="A28" s="89" t="s">
        <v>75</v>
      </c>
      <c r="B28" s="90"/>
      <c r="C28" s="91"/>
      <c r="D28" s="50"/>
      <c r="E28" s="57"/>
      <c r="F28" s="57"/>
      <c r="G28" s="57"/>
      <c r="H28" s="58"/>
      <c r="I28" s="59"/>
      <c r="J28" s="60"/>
      <c r="K28" s="61"/>
      <c r="L28" s="55">
        <f t="shared" si="0"/>
        <v>0</v>
      </c>
      <c r="M28" s="63"/>
    </row>
    <row r="29" spans="1:15" ht="14.25" customHeight="1" thickTop="1" thickBot="1" x14ac:dyDescent="0.3">
      <c r="A29" s="81" t="s">
        <v>1</v>
      </c>
      <c r="B29" s="82"/>
      <c r="C29" s="83"/>
      <c r="D29" s="64"/>
      <c r="E29" s="65">
        <f t="shared" ref="E29:K29" si="1">SUM(E17:E28)</f>
        <v>23853.983599999996</v>
      </c>
      <c r="F29" s="65">
        <f t="shared" si="1"/>
        <v>27735.062400000003</v>
      </c>
      <c r="G29" s="65">
        <f t="shared" si="1"/>
        <v>79013.200000000012</v>
      </c>
      <c r="H29" s="66">
        <f t="shared" si="1"/>
        <v>51353.266000000003</v>
      </c>
      <c r="I29" s="66">
        <f t="shared" si="1"/>
        <v>9750.1</v>
      </c>
      <c r="J29" s="67">
        <f t="shared" si="1"/>
        <v>13342.864455000001</v>
      </c>
      <c r="K29" s="66">
        <f t="shared" si="1"/>
        <v>2112</v>
      </c>
      <c r="L29" s="68">
        <f>SUM(L17:L28)</f>
        <v>207160.47645500003</v>
      </c>
      <c r="M29" s="69"/>
    </row>
    <row r="31" spans="1:15" x14ac:dyDescent="0.2">
      <c r="A31" s="33" t="s">
        <v>76</v>
      </c>
      <c r="B31" s="70"/>
      <c r="C31" s="70"/>
      <c r="D31" s="70"/>
      <c r="E31" s="70"/>
      <c r="F31" s="70"/>
      <c r="G31" s="70"/>
    </row>
    <row r="32" spans="1:15" ht="40.5" customHeight="1" x14ac:dyDescent="0.2">
      <c r="A32" s="71">
        <v>1</v>
      </c>
      <c r="B32" s="84" t="s">
        <v>77</v>
      </c>
      <c r="C32" s="84"/>
      <c r="D32" s="84"/>
      <c r="E32" s="84"/>
      <c r="F32" s="84"/>
      <c r="G32" s="84"/>
      <c r="H32" s="84"/>
      <c r="I32" s="84"/>
      <c r="J32" s="84"/>
      <c r="K32" s="84"/>
      <c r="L32" s="84"/>
      <c r="M32" s="84"/>
      <c r="N32" s="72"/>
      <c r="O32" s="72"/>
    </row>
    <row r="33" spans="1:13" ht="12.75" customHeight="1" x14ac:dyDescent="0.2">
      <c r="A33" s="71">
        <v>2</v>
      </c>
      <c r="B33" s="85" t="s">
        <v>78</v>
      </c>
      <c r="C33" s="85"/>
      <c r="D33" s="85"/>
      <c r="E33" s="85"/>
      <c r="F33" s="85"/>
      <c r="G33" s="85"/>
      <c r="H33" s="85"/>
    </row>
    <row r="34" spans="1:13" ht="12.75" customHeight="1" x14ac:dyDescent="0.2">
      <c r="A34" s="73">
        <v>3</v>
      </c>
      <c r="B34" s="84" t="s">
        <v>79</v>
      </c>
      <c r="C34" s="84"/>
      <c r="D34" s="84"/>
      <c r="E34" s="84"/>
      <c r="F34" s="84"/>
      <c r="G34" s="84"/>
      <c r="H34" s="84"/>
      <c r="I34" s="84"/>
      <c r="J34" s="84"/>
      <c r="K34" s="84"/>
      <c r="L34" s="84"/>
      <c r="M34" s="84"/>
    </row>
    <row r="35" spans="1:13" x14ac:dyDescent="0.2">
      <c r="A35" s="73"/>
      <c r="B35" s="74"/>
      <c r="C35" s="74"/>
      <c r="D35" s="74"/>
      <c r="E35" s="74"/>
      <c r="F35" s="74"/>
      <c r="G35" s="74"/>
    </row>
    <row r="36" spans="1:13" x14ac:dyDescent="0.2">
      <c r="A36" s="75"/>
      <c r="B36" s="70"/>
      <c r="C36" s="70"/>
      <c r="D36" s="70"/>
      <c r="E36" s="70"/>
      <c r="F36" s="70"/>
      <c r="G36" s="70"/>
    </row>
    <row r="37" spans="1:13" ht="12.75" customHeight="1" x14ac:dyDescent="0.2">
      <c r="A37" s="80"/>
      <c r="B37" s="78"/>
      <c r="C37" s="78"/>
      <c r="D37" s="78"/>
      <c r="E37" s="74"/>
      <c r="F37" s="74"/>
      <c r="G37" s="74"/>
      <c r="H37" s="72"/>
      <c r="I37" s="72"/>
      <c r="J37" s="72"/>
      <c r="K37" s="72"/>
      <c r="L37" s="72"/>
      <c r="M37" s="72"/>
    </row>
    <row r="38" spans="1:13" x14ac:dyDescent="0.2">
      <c r="A38" s="80"/>
      <c r="B38" s="79"/>
      <c r="C38" s="79"/>
      <c r="D38" s="79"/>
      <c r="E38" s="76"/>
      <c r="F38" s="76"/>
      <c r="G38" s="76"/>
      <c r="H38" s="72"/>
      <c r="I38" s="72"/>
      <c r="J38" s="72"/>
      <c r="K38" s="72"/>
      <c r="L38" s="72"/>
      <c r="M38" s="72"/>
    </row>
    <row r="39" spans="1:13" ht="12.75" customHeight="1" x14ac:dyDescent="0.2">
      <c r="A39" s="75"/>
      <c r="B39" s="76"/>
      <c r="C39" s="76"/>
      <c r="D39" s="76"/>
      <c r="E39" s="76"/>
      <c r="F39" s="76"/>
      <c r="G39" s="76"/>
      <c r="H39" s="72"/>
      <c r="I39" s="72"/>
      <c r="J39" s="72"/>
      <c r="K39" s="72"/>
      <c r="L39" s="72"/>
      <c r="M39" s="72"/>
    </row>
    <row r="40" spans="1:13" x14ac:dyDescent="0.2">
      <c r="A40" s="77"/>
      <c r="B40" s="78"/>
      <c r="C40" s="78"/>
      <c r="D40" s="78"/>
      <c r="E40" s="74"/>
      <c r="F40" s="74"/>
      <c r="G40" s="74"/>
      <c r="H40" s="72"/>
      <c r="I40" s="72"/>
      <c r="J40" s="72"/>
      <c r="K40" s="72"/>
      <c r="L40" s="72"/>
      <c r="M40" s="72"/>
    </row>
    <row r="41" spans="1:13" x14ac:dyDescent="0.2">
      <c r="A41" s="77"/>
      <c r="B41" s="78"/>
      <c r="C41" s="78"/>
      <c r="D41" s="78"/>
      <c r="E41" s="74"/>
      <c r="F41" s="74"/>
      <c r="G41" s="74"/>
      <c r="H41" s="72"/>
      <c r="I41" s="72"/>
      <c r="J41" s="72"/>
      <c r="K41" s="72"/>
      <c r="L41" s="72"/>
      <c r="M41" s="72"/>
    </row>
    <row r="42" spans="1:13" x14ac:dyDescent="0.2">
      <c r="A42" s="77"/>
      <c r="B42" s="79"/>
      <c r="C42" s="79"/>
      <c r="D42" s="79"/>
      <c r="E42" s="76"/>
      <c r="F42" s="76"/>
      <c r="G42" s="76"/>
      <c r="H42" s="72"/>
      <c r="I42" s="72"/>
      <c r="J42" s="72"/>
      <c r="K42" s="72"/>
      <c r="L42" s="72"/>
      <c r="M42" s="72"/>
    </row>
    <row r="43" spans="1:13" x14ac:dyDescent="0.2">
      <c r="A43" s="77"/>
      <c r="B43" s="79"/>
      <c r="C43" s="79"/>
      <c r="D43" s="79"/>
      <c r="E43" s="76"/>
      <c r="F43" s="76"/>
      <c r="G43" s="76"/>
      <c r="H43" s="72"/>
      <c r="I43" s="72"/>
      <c r="J43" s="72"/>
      <c r="K43" s="72"/>
      <c r="L43" s="72"/>
      <c r="M43" s="72"/>
    </row>
    <row r="44" spans="1:13" x14ac:dyDescent="0.2">
      <c r="A44" s="75"/>
      <c r="B44" s="70"/>
      <c r="C44" s="70"/>
      <c r="D44" s="70"/>
      <c r="E44" s="70"/>
      <c r="F44" s="70"/>
      <c r="G44" s="70"/>
    </row>
    <row r="45" spans="1:13" ht="12.75" customHeight="1" x14ac:dyDescent="0.2">
      <c r="A45" s="80"/>
      <c r="B45" s="78"/>
      <c r="C45" s="78"/>
      <c r="D45" s="78"/>
      <c r="E45" s="74"/>
      <c r="F45" s="74"/>
      <c r="G45" s="74"/>
      <c r="H45" s="72"/>
      <c r="I45" s="72"/>
      <c r="J45" s="72"/>
      <c r="K45" s="72"/>
      <c r="L45" s="72"/>
      <c r="M45" s="72"/>
    </row>
    <row r="46" spans="1:13" x14ac:dyDescent="0.2">
      <c r="A46" s="80"/>
      <c r="B46" s="78"/>
      <c r="C46" s="78"/>
      <c r="D46" s="78"/>
      <c r="E46" s="74"/>
      <c r="F46" s="74"/>
      <c r="G46" s="74"/>
      <c r="H46" s="72"/>
      <c r="I46" s="72"/>
      <c r="J46" s="72"/>
      <c r="K46" s="72"/>
      <c r="L46" s="72"/>
      <c r="M46" s="72"/>
    </row>
    <row r="48" spans="1:13" ht="12.75" customHeight="1" x14ac:dyDescent="0.2"/>
  </sheetData>
  <mergeCells count="29">
    <mergeCell ref="K14:K16"/>
    <mergeCell ref="L14:L16"/>
    <mergeCell ref="M14:M16"/>
    <mergeCell ref="A10:M10"/>
    <mergeCell ref="A9:M9"/>
    <mergeCell ref="A28:C28"/>
    <mergeCell ref="A17:C17"/>
    <mergeCell ref="A18:C18"/>
    <mergeCell ref="A19:C19"/>
    <mergeCell ref="A20:C20"/>
    <mergeCell ref="A21:C21"/>
    <mergeCell ref="A22:C22"/>
    <mergeCell ref="A23:C23"/>
    <mergeCell ref="A24:C24"/>
    <mergeCell ref="A25:C25"/>
    <mergeCell ref="A26:C26"/>
    <mergeCell ref="A27:C27"/>
    <mergeCell ref="A12:M12"/>
    <mergeCell ref="A14:C16"/>
    <mergeCell ref="A40:A43"/>
    <mergeCell ref="B40:D43"/>
    <mergeCell ref="A45:A46"/>
    <mergeCell ref="B45:D46"/>
    <mergeCell ref="A29:C29"/>
    <mergeCell ref="B32:M32"/>
    <mergeCell ref="B33:H33"/>
    <mergeCell ref="B34:M34"/>
    <mergeCell ref="A37:A38"/>
    <mergeCell ref="B37:D38"/>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70"/>
  <sheetViews>
    <sheetView workbookViewId="0">
      <pane xSplit="2" ySplit="4" topLeftCell="C59" activePane="bottomRight" state="frozen"/>
      <selection activeCell="D2" sqref="D2"/>
      <selection pane="topRight" activeCell="D2" sqref="D2"/>
      <selection pane="bottomLeft" activeCell="D2" sqref="D2"/>
      <selection pane="bottomRight" activeCell="L33" sqref="L33"/>
    </sheetView>
  </sheetViews>
  <sheetFormatPr defaultRowHeight="12.75" x14ac:dyDescent="0.2"/>
  <cols>
    <col min="1" max="1" width="9.140625" style="3"/>
    <col min="2" max="2" width="6.140625" style="3" bestFit="1" customWidth="1"/>
    <col min="3" max="3" width="10.7109375" style="3" bestFit="1" customWidth="1"/>
    <col min="4" max="4" width="11" style="3" customWidth="1"/>
    <col min="5" max="6" width="10.5703125" style="3" customWidth="1"/>
    <col min="7" max="7" width="10.7109375" style="3" customWidth="1"/>
    <col min="8" max="8" width="9.7109375" style="3" customWidth="1"/>
    <col min="9" max="9" width="10.28515625" style="3" bestFit="1" customWidth="1"/>
    <col min="10" max="10" width="11.28515625" style="3" bestFit="1" customWidth="1"/>
    <col min="11" max="11" width="11.28515625" style="4" bestFit="1" customWidth="1"/>
    <col min="12" max="12" width="10.7109375" style="3" bestFit="1" customWidth="1"/>
    <col min="13" max="13" width="10.28515625" style="3" bestFit="1" customWidth="1"/>
    <col min="14" max="14" width="9.7109375" style="3" bestFit="1" customWidth="1"/>
    <col min="15" max="16" width="10.7109375" style="3" bestFit="1" customWidth="1"/>
    <col min="17" max="17" width="10.7109375" style="5" customWidth="1"/>
    <col min="18" max="18" width="10.7109375" style="3" customWidth="1"/>
    <col min="19" max="19" width="10.7109375" style="3" bestFit="1" customWidth="1"/>
    <col min="20" max="20" width="12.85546875" style="3" bestFit="1" customWidth="1"/>
    <col min="21" max="16384" width="9.140625" style="3"/>
  </cols>
  <sheetData>
    <row r="1" spans="1:17" x14ac:dyDescent="0.2">
      <c r="A1" s="2" t="s">
        <v>4</v>
      </c>
    </row>
    <row r="2" spans="1:17" x14ac:dyDescent="0.2">
      <c r="A2" s="2" t="s">
        <v>5</v>
      </c>
      <c r="D2" s="6" t="s">
        <v>6</v>
      </c>
      <c r="E2" s="6"/>
      <c r="F2" s="6"/>
      <c r="G2" s="6"/>
      <c r="H2" s="6"/>
    </row>
    <row r="4" spans="1:17" s="10" customFormat="1" ht="38.25" x14ac:dyDescent="0.2">
      <c r="A4" s="7" t="s">
        <v>7</v>
      </c>
      <c r="B4" s="7" t="s">
        <v>8</v>
      </c>
      <c r="C4" s="8" t="s">
        <v>9</v>
      </c>
      <c r="D4" s="8"/>
      <c r="E4" s="8" t="s">
        <v>10</v>
      </c>
      <c r="F4" s="8" t="s">
        <v>11</v>
      </c>
      <c r="G4" s="8" t="s">
        <v>2</v>
      </c>
      <c r="H4" s="8" t="s">
        <v>12</v>
      </c>
      <c r="I4" s="8" t="s">
        <v>13</v>
      </c>
      <c r="J4" s="8" t="s">
        <v>14</v>
      </c>
      <c r="K4" s="9" t="s">
        <v>15</v>
      </c>
      <c r="Q4" s="11"/>
    </row>
    <row r="5" spans="1:17" x14ac:dyDescent="0.2">
      <c r="A5" s="12"/>
      <c r="B5" s="12"/>
      <c r="C5" s="13"/>
      <c r="D5" s="13"/>
      <c r="E5" s="13"/>
      <c r="F5" s="13"/>
      <c r="G5" s="13"/>
      <c r="H5" s="13"/>
      <c r="I5" s="13"/>
      <c r="J5" s="13"/>
      <c r="K5" s="14"/>
    </row>
    <row r="6" spans="1:17" x14ac:dyDescent="0.2">
      <c r="A6" s="12"/>
      <c r="B6" s="12"/>
      <c r="C6" s="13"/>
      <c r="D6" s="13"/>
      <c r="E6" s="13"/>
      <c r="F6" s="13"/>
      <c r="G6" s="13"/>
      <c r="H6" s="13"/>
      <c r="I6" s="13"/>
      <c r="J6" s="13"/>
      <c r="K6" s="14"/>
      <c r="O6" s="15" t="s">
        <v>16</v>
      </c>
      <c r="P6" s="15" t="s">
        <v>16</v>
      </c>
      <c r="Q6" s="16" t="s">
        <v>1</v>
      </c>
    </row>
    <row r="7" spans="1:17" x14ac:dyDescent="0.2">
      <c r="A7" s="12"/>
      <c r="B7" s="12"/>
      <c r="C7" s="13"/>
      <c r="D7" s="13"/>
      <c r="E7" s="13"/>
      <c r="F7" s="13"/>
      <c r="G7" s="13"/>
      <c r="H7" s="13"/>
      <c r="I7" s="13"/>
      <c r="J7" s="13"/>
      <c r="K7" s="14"/>
      <c r="L7" s="10" t="s">
        <v>17</v>
      </c>
      <c r="M7" s="10" t="s">
        <v>17</v>
      </c>
      <c r="O7" s="15">
        <v>150801</v>
      </c>
      <c r="P7" s="15">
        <v>150801</v>
      </c>
      <c r="Q7" s="16" t="s">
        <v>18</v>
      </c>
    </row>
    <row r="8" spans="1:17" x14ac:dyDescent="0.2">
      <c r="A8" s="12"/>
      <c r="B8" s="12"/>
      <c r="C8" s="13"/>
      <c r="D8" s="13"/>
      <c r="E8" s="13"/>
      <c r="F8" s="13"/>
      <c r="G8" s="13"/>
      <c r="H8" s="13"/>
      <c r="I8" s="13"/>
      <c r="J8" s="13"/>
      <c r="K8" s="14"/>
      <c r="L8" s="10" t="s">
        <v>20</v>
      </c>
      <c r="M8" s="10" t="s">
        <v>21</v>
      </c>
    </row>
    <row r="9" spans="1:17" x14ac:dyDescent="0.2">
      <c r="A9" s="12"/>
      <c r="B9" s="12" t="s">
        <v>19</v>
      </c>
      <c r="C9" s="21"/>
      <c r="D9" s="21"/>
      <c r="E9" s="13">
        <v>0</v>
      </c>
      <c r="F9" s="13">
        <v>0</v>
      </c>
      <c r="G9" s="13">
        <v>0</v>
      </c>
      <c r="H9" s="13">
        <v>0</v>
      </c>
      <c r="I9" s="13">
        <v>0</v>
      </c>
      <c r="J9" s="13">
        <v>0</v>
      </c>
      <c r="K9" s="18"/>
      <c r="L9" s="20">
        <v>0</v>
      </c>
      <c r="M9" s="20">
        <v>0</v>
      </c>
      <c r="O9" s="19"/>
    </row>
    <row r="10" spans="1:17" x14ac:dyDescent="0.2">
      <c r="A10" s="12">
        <v>2009</v>
      </c>
      <c r="B10" s="12" t="s">
        <v>22</v>
      </c>
      <c r="C10" s="21">
        <v>0</v>
      </c>
      <c r="D10" s="21"/>
      <c r="E10" s="13">
        <f t="shared" ref="E10:E45" si="0">SUM(C10:D10)</f>
        <v>0</v>
      </c>
      <c r="F10" s="13">
        <f>E10</f>
        <v>0</v>
      </c>
      <c r="G10" s="13">
        <f>F9*K10/12</f>
        <v>0</v>
      </c>
      <c r="H10" s="13">
        <f>SUM($G$9:G10)</f>
        <v>0</v>
      </c>
      <c r="I10" s="13">
        <f t="shared" ref="I10:J21" si="1">E10+G10</f>
        <v>0</v>
      </c>
      <c r="J10" s="13">
        <f t="shared" si="1"/>
        <v>0</v>
      </c>
      <c r="K10" s="18">
        <v>2.4500000000000001E-2</v>
      </c>
      <c r="L10" s="19">
        <f>E10</f>
        <v>0</v>
      </c>
      <c r="M10" s="19">
        <f>G10</f>
        <v>0</v>
      </c>
    </row>
    <row r="11" spans="1:17" x14ac:dyDescent="0.2">
      <c r="A11" s="12"/>
      <c r="B11" s="12" t="s">
        <v>23</v>
      </c>
      <c r="C11" s="21">
        <v>0</v>
      </c>
      <c r="D11" s="21"/>
      <c r="E11" s="13">
        <f t="shared" si="0"/>
        <v>0</v>
      </c>
      <c r="F11" s="13">
        <f t="shared" ref="F11:F25" si="2">F10+E11</f>
        <v>0</v>
      </c>
      <c r="G11" s="13">
        <f t="shared" ref="G11:G33" si="3">F10*K11/12</f>
        <v>0</v>
      </c>
      <c r="H11" s="13">
        <f>SUM($G$9:G11)</f>
        <v>0</v>
      </c>
      <c r="I11" s="13">
        <f t="shared" si="1"/>
        <v>0</v>
      </c>
      <c r="J11" s="13">
        <f t="shared" si="1"/>
        <v>0</v>
      </c>
      <c r="K11" s="18">
        <v>2.4500000000000001E-2</v>
      </c>
      <c r="L11" s="19">
        <f t="shared" ref="L11:L21" si="4">L10+E11</f>
        <v>0</v>
      </c>
      <c r="M11" s="19">
        <f t="shared" ref="M11:M21" si="5">G11+M10</f>
        <v>0</v>
      </c>
    </row>
    <row r="12" spans="1:17" x14ac:dyDescent="0.2">
      <c r="A12" s="12"/>
      <c r="B12" s="12" t="s">
        <v>24</v>
      </c>
      <c r="C12" s="17">
        <v>0</v>
      </c>
      <c r="D12" s="21"/>
      <c r="E12" s="13">
        <f t="shared" si="0"/>
        <v>0</v>
      </c>
      <c r="F12" s="13">
        <f t="shared" si="2"/>
        <v>0</v>
      </c>
      <c r="G12" s="13">
        <f t="shared" si="3"/>
        <v>0</v>
      </c>
      <c r="H12" s="13">
        <f>SUM($G$9:G12)</f>
        <v>0</v>
      </c>
      <c r="I12" s="13">
        <f t="shared" si="1"/>
        <v>0</v>
      </c>
      <c r="J12" s="13">
        <f t="shared" si="1"/>
        <v>0</v>
      </c>
      <c r="K12" s="18">
        <v>2.4500000000000001E-2</v>
      </c>
      <c r="L12" s="19">
        <f t="shared" si="4"/>
        <v>0</v>
      </c>
      <c r="M12" s="19">
        <f t="shared" si="5"/>
        <v>0</v>
      </c>
    </row>
    <row r="13" spans="1:17" x14ac:dyDescent="0.2">
      <c r="A13" s="12"/>
      <c r="B13" s="12" t="s">
        <v>25</v>
      </c>
      <c r="C13" s="17">
        <v>0</v>
      </c>
      <c r="D13" s="21"/>
      <c r="E13" s="13">
        <f t="shared" si="0"/>
        <v>0</v>
      </c>
      <c r="F13" s="13">
        <f t="shared" si="2"/>
        <v>0</v>
      </c>
      <c r="G13" s="13">
        <f t="shared" si="3"/>
        <v>0</v>
      </c>
      <c r="H13" s="13">
        <f>SUM($G$9:G13)</f>
        <v>0</v>
      </c>
      <c r="I13" s="13">
        <f t="shared" si="1"/>
        <v>0</v>
      </c>
      <c r="J13" s="13">
        <f t="shared" si="1"/>
        <v>0</v>
      </c>
      <c r="K13" s="18">
        <v>0.01</v>
      </c>
      <c r="L13" s="19">
        <f t="shared" si="4"/>
        <v>0</v>
      </c>
      <c r="M13" s="19">
        <f t="shared" si="5"/>
        <v>0</v>
      </c>
    </row>
    <row r="14" spans="1:17" x14ac:dyDescent="0.2">
      <c r="A14" s="12"/>
      <c r="B14" s="12" t="s">
        <v>26</v>
      </c>
      <c r="C14" s="17">
        <v>0</v>
      </c>
      <c r="D14" s="21"/>
      <c r="E14" s="13">
        <f t="shared" si="0"/>
        <v>0</v>
      </c>
      <c r="F14" s="13">
        <f t="shared" si="2"/>
        <v>0</v>
      </c>
      <c r="G14" s="13">
        <f t="shared" si="3"/>
        <v>0</v>
      </c>
      <c r="H14" s="13">
        <f>SUM($G$9:G14)</f>
        <v>0</v>
      </c>
      <c r="I14" s="13">
        <f t="shared" si="1"/>
        <v>0</v>
      </c>
      <c r="J14" s="13">
        <f t="shared" si="1"/>
        <v>0</v>
      </c>
      <c r="K14" s="18">
        <v>0.01</v>
      </c>
      <c r="L14" s="19">
        <f t="shared" si="4"/>
        <v>0</v>
      </c>
      <c r="M14" s="19">
        <f t="shared" si="5"/>
        <v>0</v>
      </c>
    </row>
    <row r="15" spans="1:17" x14ac:dyDescent="0.2">
      <c r="A15" s="12"/>
      <c r="B15" s="12" t="s">
        <v>27</v>
      </c>
      <c r="C15" s="17">
        <v>0</v>
      </c>
      <c r="D15" s="21"/>
      <c r="E15" s="13">
        <f t="shared" si="0"/>
        <v>0</v>
      </c>
      <c r="F15" s="13">
        <f t="shared" si="2"/>
        <v>0</v>
      </c>
      <c r="G15" s="13">
        <f t="shared" si="3"/>
        <v>0</v>
      </c>
      <c r="H15" s="13">
        <f>SUM($G$9:G15)</f>
        <v>0</v>
      </c>
      <c r="I15" s="13">
        <f t="shared" si="1"/>
        <v>0</v>
      </c>
      <c r="J15" s="13">
        <f t="shared" si="1"/>
        <v>0</v>
      </c>
      <c r="K15" s="18">
        <v>0.01</v>
      </c>
      <c r="L15" s="19">
        <f t="shared" si="4"/>
        <v>0</v>
      </c>
      <c r="M15" s="19">
        <f t="shared" si="5"/>
        <v>0</v>
      </c>
    </row>
    <row r="16" spans="1:17" x14ac:dyDescent="0.2">
      <c r="A16" s="12"/>
      <c r="B16" s="12" t="s">
        <v>28</v>
      </c>
      <c r="C16" s="17">
        <v>0</v>
      </c>
      <c r="D16" s="21"/>
      <c r="E16" s="13">
        <f t="shared" si="0"/>
        <v>0</v>
      </c>
      <c r="F16" s="13">
        <f t="shared" si="2"/>
        <v>0</v>
      </c>
      <c r="G16" s="13">
        <f t="shared" si="3"/>
        <v>0</v>
      </c>
      <c r="H16" s="13">
        <f>SUM($G$9:G16)</f>
        <v>0</v>
      </c>
      <c r="I16" s="13">
        <f t="shared" si="1"/>
        <v>0</v>
      </c>
      <c r="J16" s="13">
        <f t="shared" si="1"/>
        <v>0</v>
      </c>
      <c r="K16" s="18">
        <v>5.4999999999999997E-3</v>
      </c>
      <c r="L16" s="19">
        <f t="shared" si="4"/>
        <v>0</v>
      </c>
      <c r="M16" s="19">
        <f t="shared" si="5"/>
        <v>0</v>
      </c>
    </row>
    <row r="17" spans="1:18" x14ac:dyDescent="0.2">
      <c r="A17" s="12"/>
      <c r="B17" s="12" t="s">
        <v>29</v>
      </c>
      <c r="C17" s="21">
        <v>0</v>
      </c>
      <c r="D17" s="21"/>
      <c r="E17" s="13">
        <f t="shared" si="0"/>
        <v>0</v>
      </c>
      <c r="F17" s="13">
        <f t="shared" si="2"/>
        <v>0</v>
      </c>
      <c r="G17" s="13">
        <f t="shared" si="3"/>
        <v>0</v>
      </c>
      <c r="H17" s="13">
        <f>SUM($G$9:G17)</f>
        <v>0</v>
      </c>
      <c r="I17" s="13">
        <f t="shared" si="1"/>
        <v>0</v>
      </c>
      <c r="J17" s="13">
        <f t="shared" si="1"/>
        <v>0</v>
      </c>
      <c r="K17" s="18">
        <v>5.4999999999999997E-3</v>
      </c>
      <c r="L17" s="19">
        <f t="shared" si="4"/>
        <v>0</v>
      </c>
      <c r="M17" s="19">
        <f t="shared" si="5"/>
        <v>0</v>
      </c>
    </row>
    <row r="18" spans="1:18" x14ac:dyDescent="0.2">
      <c r="A18" s="12"/>
      <c r="B18" s="12" t="s">
        <v>30</v>
      </c>
      <c r="C18" s="21">
        <v>0</v>
      </c>
      <c r="D18" s="21"/>
      <c r="E18" s="13">
        <f t="shared" si="0"/>
        <v>0</v>
      </c>
      <c r="F18" s="13">
        <f t="shared" si="2"/>
        <v>0</v>
      </c>
      <c r="G18" s="13">
        <f t="shared" si="3"/>
        <v>0</v>
      </c>
      <c r="H18" s="13">
        <f>SUM($G$9:G18)</f>
        <v>0</v>
      </c>
      <c r="I18" s="13">
        <f t="shared" si="1"/>
        <v>0</v>
      </c>
      <c r="J18" s="13">
        <f t="shared" si="1"/>
        <v>0</v>
      </c>
      <c r="K18" s="18">
        <v>5.4999999999999997E-3</v>
      </c>
      <c r="L18" s="19">
        <f t="shared" si="4"/>
        <v>0</v>
      </c>
      <c r="M18" s="19">
        <f t="shared" si="5"/>
        <v>0</v>
      </c>
      <c r="O18" s="3" t="s">
        <v>33</v>
      </c>
    </row>
    <row r="19" spans="1:18" x14ac:dyDescent="0.2">
      <c r="A19" s="12"/>
      <c r="B19" s="12" t="s">
        <v>31</v>
      </c>
      <c r="C19" s="21">
        <v>3849.5</v>
      </c>
      <c r="D19" s="21"/>
      <c r="E19" s="13">
        <f t="shared" si="0"/>
        <v>3849.5</v>
      </c>
      <c r="F19" s="13">
        <f t="shared" si="2"/>
        <v>3849.5</v>
      </c>
      <c r="G19" s="13">
        <f t="shared" si="3"/>
        <v>0</v>
      </c>
      <c r="H19" s="13">
        <f>SUM($G$9:G19)</f>
        <v>0</v>
      </c>
      <c r="I19" s="13">
        <f t="shared" si="1"/>
        <v>3849.5</v>
      </c>
      <c r="J19" s="13">
        <f t="shared" si="1"/>
        <v>3849.5</v>
      </c>
      <c r="K19" s="18">
        <v>5.4999999999999997E-3</v>
      </c>
      <c r="L19" s="19">
        <f t="shared" si="4"/>
        <v>3849.5</v>
      </c>
      <c r="M19" s="19">
        <f t="shared" si="5"/>
        <v>0</v>
      </c>
    </row>
    <row r="20" spans="1:18" x14ac:dyDescent="0.2">
      <c r="A20" s="12"/>
      <c r="B20" s="12" t="s">
        <v>32</v>
      </c>
      <c r="C20" s="21">
        <v>530.79999999999995</v>
      </c>
      <c r="D20" s="21"/>
      <c r="E20" s="13">
        <f t="shared" si="0"/>
        <v>530.79999999999995</v>
      </c>
      <c r="F20" s="13">
        <f t="shared" si="2"/>
        <v>4380.3</v>
      </c>
      <c r="G20" s="13">
        <f t="shared" si="3"/>
        <v>1.7643541666666664</v>
      </c>
      <c r="H20" s="13">
        <f>SUM($G$9:G20)</f>
        <v>1.7643541666666664</v>
      </c>
      <c r="I20" s="13">
        <f t="shared" si="1"/>
        <v>532.56435416666659</v>
      </c>
      <c r="J20" s="13">
        <f t="shared" si="1"/>
        <v>4382.0643541666668</v>
      </c>
      <c r="K20" s="18">
        <v>5.4999999999999997E-3</v>
      </c>
      <c r="L20" s="19">
        <f t="shared" si="4"/>
        <v>4380.3</v>
      </c>
      <c r="M20" s="19">
        <f t="shared" si="5"/>
        <v>1.7643541666666664</v>
      </c>
      <c r="O20" s="3">
        <f>ROUND(SUM($C$19:C19)*K20/12,2)</f>
        <v>1.76</v>
      </c>
      <c r="P20" s="5">
        <f>G20-O20</f>
        <v>4.3541666666664369E-3</v>
      </c>
      <c r="Q20" s="5">
        <f>SUM(O20:P20)</f>
        <v>1.7643541666666664</v>
      </c>
      <c r="R20" s="5">
        <f>G20-Q20</f>
        <v>0</v>
      </c>
    </row>
    <row r="21" spans="1:18" x14ac:dyDescent="0.2">
      <c r="A21" s="12"/>
      <c r="B21" s="12" t="s">
        <v>19</v>
      </c>
      <c r="C21" s="21">
        <v>544.03</v>
      </c>
      <c r="D21" s="21"/>
      <c r="E21" s="13">
        <f t="shared" si="0"/>
        <v>544.03</v>
      </c>
      <c r="F21" s="13">
        <f t="shared" si="2"/>
        <v>4924.33</v>
      </c>
      <c r="G21" s="13">
        <f t="shared" si="3"/>
        <v>2.0076375</v>
      </c>
      <c r="H21" s="13">
        <f>SUM($G$9:G21)</f>
        <v>3.7719916666666666</v>
      </c>
      <c r="I21" s="13">
        <f t="shared" si="1"/>
        <v>546.03763749999996</v>
      </c>
      <c r="J21" s="13">
        <f t="shared" si="1"/>
        <v>4928.1019916666664</v>
      </c>
      <c r="K21" s="18">
        <v>5.4999999999999997E-3</v>
      </c>
      <c r="L21" s="22">
        <f t="shared" si="4"/>
        <v>4924.33</v>
      </c>
      <c r="M21" s="22">
        <f t="shared" si="5"/>
        <v>3.7719916666666666</v>
      </c>
      <c r="O21" s="3">
        <f>ROUND(SUM($C$19:C20)*K21/12,2)</f>
        <v>2.0099999999999998</v>
      </c>
      <c r="P21" s="5">
        <f t="shared" ref="P21:P84" si="6">G21-O21</f>
        <v>-2.3624999999998231E-3</v>
      </c>
      <c r="Q21" s="5">
        <f>SUM(O21:P21)</f>
        <v>2.0076375</v>
      </c>
      <c r="R21" s="5">
        <f>G21-Q21</f>
        <v>0</v>
      </c>
    </row>
    <row r="22" spans="1:18" x14ac:dyDescent="0.2">
      <c r="A22" s="12">
        <v>2010</v>
      </c>
      <c r="B22" s="12" t="s">
        <v>22</v>
      </c>
      <c r="C22" s="21">
        <v>533.16999999999996</v>
      </c>
      <c r="D22" s="21"/>
      <c r="E22" s="13">
        <f t="shared" si="0"/>
        <v>533.16999999999996</v>
      </c>
      <c r="F22" s="13">
        <f t="shared" si="2"/>
        <v>5457.5</v>
      </c>
      <c r="G22" s="13">
        <f t="shared" si="3"/>
        <v>2.2569845833333333</v>
      </c>
      <c r="H22" s="13">
        <f>SUM($G$9:G22)</f>
        <v>6.0289762499999995</v>
      </c>
      <c r="I22" s="13">
        <f t="shared" ref="I22:J37" si="7">E22+G22</f>
        <v>535.42698458333325</v>
      </c>
      <c r="J22" s="13">
        <f t="shared" si="7"/>
        <v>5463.5289762499997</v>
      </c>
      <c r="K22" s="18">
        <v>5.4999999999999997E-3</v>
      </c>
      <c r="L22" s="19">
        <f>E22</f>
        <v>533.16999999999996</v>
      </c>
      <c r="M22" s="19">
        <f>G22</f>
        <v>2.2569845833333333</v>
      </c>
      <c r="O22" s="3">
        <f>ROUND(SUM($C$19:C21)*K22/12,2)</f>
        <v>2.2599999999999998</v>
      </c>
      <c r="P22" s="5">
        <f t="shared" si="6"/>
        <v>-3.0154166666664928E-3</v>
      </c>
      <c r="Q22" s="5">
        <f t="shared" ref="Q22:Q85" si="8">SUM(O22:P22)</f>
        <v>2.2569845833333333</v>
      </c>
      <c r="R22" s="5">
        <f t="shared" ref="R22:R85" si="9">G22-Q22</f>
        <v>0</v>
      </c>
    </row>
    <row r="23" spans="1:18" x14ac:dyDescent="0.2">
      <c r="A23" s="12"/>
      <c r="B23" s="12" t="s">
        <v>23</v>
      </c>
      <c r="C23" s="21">
        <v>504.97</v>
      </c>
      <c r="D23" s="21"/>
      <c r="E23" s="13">
        <f t="shared" si="0"/>
        <v>504.97</v>
      </c>
      <c r="F23" s="13">
        <f t="shared" si="2"/>
        <v>5962.47</v>
      </c>
      <c r="G23" s="13">
        <f t="shared" si="3"/>
        <v>2.5013541666666668</v>
      </c>
      <c r="H23" s="13">
        <f>SUM($G$9:G23)</f>
        <v>8.5303304166666667</v>
      </c>
      <c r="I23" s="13">
        <f t="shared" si="7"/>
        <v>507.47135416666669</v>
      </c>
      <c r="J23" s="13">
        <f t="shared" si="7"/>
        <v>5971.0003304166667</v>
      </c>
      <c r="K23" s="18">
        <v>5.4999999999999997E-3</v>
      </c>
      <c r="L23" s="19">
        <f t="shared" ref="L23:L33" si="10">L22+E23</f>
        <v>1038.1399999999999</v>
      </c>
      <c r="M23" s="19">
        <f t="shared" ref="M23:M33" si="11">G23+M22</f>
        <v>4.7583387500000001</v>
      </c>
      <c r="O23" s="3">
        <f>ROUND(SUM($C$19:C22)*K23/12,2)</f>
        <v>2.5</v>
      </c>
      <c r="P23" s="5">
        <f t="shared" si="6"/>
        <v>1.3541666666667673E-3</v>
      </c>
      <c r="Q23" s="5">
        <f t="shared" si="8"/>
        <v>2.5013541666666668</v>
      </c>
      <c r="R23" s="5">
        <f t="shared" si="9"/>
        <v>0</v>
      </c>
    </row>
    <row r="24" spans="1:18" x14ac:dyDescent="0.2">
      <c r="A24" s="12"/>
      <c r="B24" s="12" t="s">
        <v>24</v>
      </c>
      <c r="C24" s="17">
        <v>507.74</v>
      </c>
      <c r="D24" s="21"/>
      <c r="E24" s="13">
        <f t="shared" si="0"/>
        <v>507.74</v>
      </c>
      <c r="F24" s="13">
        <f t="shared" si="2"/>
        <v>6470.21</v>
      </c>
      <c r="G24" s="13">
        <f t="shared" si="3"/>
        <v>2.7327987500000002</v>
      </c>
      <c r="H24" s="13">
        <f>SUM($G$9:G24)</f>
        <v>11.263129166666667</v>
      </c>
      <c r="I24" s="13">
        <f t="shared" si="7"/>
        <v>510.47279874999998</v>
      </c>
      <c r="J24" s="13">
        <f t="shared" si="7"/>
        <v>6481.4731291666667</v>
      </c>
      <c r="K24" s="18">
        <v>5.4999999999999997E-3</v>
      </c>
      <c r="L24" s="19">
        <f t="shared" si="10"/>
        <v>1545.8799999999999</v>
      </c>
      <c r="M24" s="19">
        <f t="shared" si="11"/>
        <v>7.4911375000000007</v>
      </c>
      <c r="O24" s="3">
        <f>ROUND(SUM($C$19:C23)*K24/12,2)</f>
        <v>2.73</v>
      </c>
      <c r="P24" s="5">
        <f t="shared" si="6"/>
        <v>2.798750000000183E-3</v>
      </c>
      <c r="Q24" s="5">
        <f t="shared" si="8"/>
        <v>2.7327987500000002</v>
      </c>
      <c r="R24" s="5">
        <f t="shared" si="9"/>
        <v>0</v>
      </c>
    </row>
    <row r="25" spans="1:18" x14ac:dyDescent="0.2">
      <c r="A25" s="12"/>
      <c r="B25" s="12" t="s">
        <v>25</v>
      </c>
      <c r="C25" s="17">
        <v>354.28</v>
      </c>
      <c r="D25" s="23"/>
      <c r="E25" s="13">
        <f t="shared" si="0"/>
        <v>354.28</v>
      </c>
      <c r="F25" s="13">
        <f t="shared" si="2"/>
        <v>6824.49</v>
      </c>
      <c r="G25" s="13">
        <f t="shared" si="3"/>
        <v>2.9655129166666665</v>
      </c>
      <c r="H25" s="13">
        <f>SUM($G$9:G25)</f>
        <v>14.228642083333334</v>
      </c>
      <c r="I25" s="13">
        <f t="shared" si="7"/>
        <v>357.24551291666666</v>
      </c>
      <c r="J25" s="13">
        <f t="shared" si="7"/>
        <v>6838.7186420833332</v>
      </c>
      <c r="K25" s="18">
        <v>5.4999999999999997E-3</v>
      </c>
      <c r="L25" s="19">
        <f t="shared" si="10"/>
        <v>1900.1599999999999</v>
      </c>
      <c r="M25" s="19">
        <f t="shared" si="11"/>
        <v>10.456650416666667</v>
      </c>
      <c r="O25" s="3">
        <f>ROUND(SUM($C$19:C24)*K25/12,2)</f>
        <v>2.97</v>
      </c>
      <c r="P25" s="5">
        <f t="shared" si="6"/>
        <v>-4.4870833333336968E-3</v>
      </c>
      <c r="Q25" s="5">
        <f t="shared" si="8"/>
        <v>2.9655129166666665</v>
      </c>
      <c r="R25" s="5">
        <f t="shared" si="9"/>
        <v>0</v>
      </c>
    </row>
    <row r="26" spans="1:18" x14ac:dyDescent="0.2">
      <c r="A26" s="12"/>
      <c r="B26" s="12" t="s">
        <v>26</v>
      </c>
      <c r="C26" s="17"/>
      <c r="D26" s="23"/>
      <c r="E26" s="13">
        <f t="shared" si="0"/>
        <v>0</v>
      </c>
      <c r="F26" s="13">
        <f t="shared" ref="F26:F89" si="12">F25+E26</f>
        <v>6824.49</v>
      </c>
      <c r="G26" s="13">
        <f t="shared" si="3"/>
        <v>3.1278912499999998</v>
      </c>
      <c r="H26" s="13">
        <f>SUM($G$9:G26)</f>
        <v>17.356533333333335</v>
      </c>
      <c r="I26" s="13">
        <f t="shared" si="7"/>
        <v>3.1278912499999998</v>
      </c>
      <c r="J26" s="13">
        <f t="shared" si="7"/>
        <v>6841.8465333333334</v>
      </c>
      <c r="K26" s="18">
        <v>5.4999999999999997E-3</v>
      </c>
      <c r="L26" s="19">
        <f t="shared" si="10"/>
        <v>1900.1599999999999</v>
      </c>
      <c r="M26" s="19">
        <f t="shared" si="11"/>
        <v>13.584541666666667</v>
      </c>
      <c r="O26" s="3">
        <f>ROUND(SUM($C$19:C25)*K26/12,2)</f>
        <v>3.13</v>
      </c>
      <c r="P26" s="5">
        <f t="shared" si="6"/>
        <v>-2.1087500000001036E-3</v>
      </c>
      <c r="Q26" s="5">
        <f t="shared" si="8"/>
        <v>3.1278912499999998</v>
      </c>
      <c r="R26" s="5">
        <f t="shared" si="9"/>
        <v>0</v>
      </c>
    </row>
    <row r="27" spans="1:18" x14ac:dyDescent="0.2">
      <c r="A27" s="12"/>
      <c r="B27" s="12" t="s">
        <v>27</v>
      </c>
      <c r="C27" s="17"/>
      <c r="D27" s="23"/>
      <c r="E27" s="13">
        <f t="shared" si="0"/>
        <v>0</v>
      </c>
      <c r="F27" s="13">
        <f t="shared" si="12"/>
        <v>6824.49</v>
      </c>
      <c r="G27" s="13">
        <f t="shared" si="3"/>
        <v>3.1278912499999998</v>
      </c>
      <c r="H27" s="13">
        <f>SUM($G$9:G27)</f>
        <v>20.484424583333336</v>
      </c>
      <c r="I27" s="13">
        <f t="shared" si="7"/>
        <v>3.1278912499999998</v>
      </c>
      <c r="J27" s="13">
        <f t="shared" si="7"/>
        <v>6844.9744245833335</v>
      </c>
      <c r="K27" s="18">
        <v>5.4999999999999997E-3</v>
      </c>
      <c r="L27" s="19">
        <f t="shared" si="10"/>
        <v>1900.1599999999999</v>
      </c>
      <c r="M27" s="19">
        <f t="shared" si="11"/>
        <v>16.712432916666668</v>
      </c>
      <c r="O27" s="3">
        <f>ROUND(SUM($C$19:C26)*K27/12,2)</f>
        <v>3.13</v>
      </c>
      <c r="P27" s="5">
        <f t="shared" si="6"/>
        <v>-2.1087500000001036E-3</v>
      </c>
      <c r="Q27" s="5">
        <f t="shared" si="8"/>
        <v>3.1278912499999998</v>
      </c>
      <c r="R27" s="5">
        <f t="shared" si="9"/>
        <v>0</v>
      </c>
    </row>
    <row r="28" spans="1:18" x14ac:dyDescent="0.2">
      <c r="A28" s="12"/>
      <c r="B28" s="12" t="s">
        <v>28</v>
      </c>
      <c r="C28" s="17"/>
      <c r="D28" s="21"/>
      <c r="E28" s="13">
        <f t="shared" si="0"/>
        <v>0</v>
      </c>
      <c r="F28" s="13">
        <f t="shared" si="12"/>
        <v>6824.49</v>
      </c>
      <c r="G28" s="13">
        <f t="shared" si="3"/>
        <v>5.0614967499999999</v>
      </c>
      <c r="H28" s="13">
        <f>SUM($G$9:G28)</f>
        <v>25.545921333333336</v>
      </c>
      <c r="I28" s="13">
        <f t="shared" si="7"/>
        <v>5.0614967499999999</v>
      </c>
      <c r="J28" s="13">
        <f t="shared" si="7"/>
        <v>6850.0359213333331</v>
      </c>
      <c r="K28" s="18">
        <v>8.8999999999999999E-3</v>
      </c>
      <c r="L28" s="19">
        <f t="shared" si="10"/>
        <v>1900.1599999999999</v>
      </c>
      <c r="M28" s="19">
        <f t="shared" si="11"/>
        <v>21.773929666666668</v>
      </c>
      <c r="O28" s="3">
        <f>ROUND(SUM($C$19:C27)*K28/12,2)</f>
        <v>5.0599999999999996</v>
      </c>
      <c r="P28" s="5">
        <f t="shared" si="6"/>
        <v>1.4967500000002687E-3</v>
      </c>
      <c r="Q28" s="5">
        <f t="shared" si="8"/>
        <v>5.0614967499999999</v>
      </c>
      <c r="R28" s="5">
        <f t="shared" si="9"/>
        <v>0</v>
      </c>
    </row>
    <row r="29" spans="1:18" x14ac:dyDescent="0.2">
      <c r="A29" s="12"/>
      <c r="B29" s="12" t="s">
        <v>29</v>
      </c>
      <c r="C29" s="21"/>
      <c r="D29" s="21"/>
      <c r="E29" s="13">
        <f t="shared" si="0"/>
        <v>0</v>
      </c>
      <c r="F29" s="13">
        <f t="shared" si="12"/>
        <v>6824.49</v>
      </c>
      <c r="G29" s="13">
        <f t="shared" si="3"/>
        <v>5.0614967499999999</v>
      </c>
      <c r="H29" s="13">
        <f>SUM($G$9:G29)</f>
        <v>30.607418083333336</v>
      </c>
      <c r="I29" s="13">
        <f t="shared" si="7"/>
        <v>5.0614967499999999</v>
      </c>
      <c r="J29" s="13">
        <f t="shared" si="7"/>
        <v>6855.0974180833327</v>
      </c>
      <c r="K29" s="18">
        <v>8.8999999999999999E-3</v>
      </c>
      <c r="L29" s="19">
        <f t="shared" si="10"/>
        <v>1900.1599999999999</v>
      </c>
      <c r="M29" s="19">
        <f t="shared" si="11"/>
        <v>26.835426416666667</v>
      </c>
      <c r="O29" s="3">
        <f>ROUND(SUM($C$19:C28)*K29/12,2)</f>
        <v>5.0599999999999996</v>
      </c>
      <c r="P29" s="5">
        <f t="shared" si="6"/>
        <v>1.4967500000002687E-3</v>
      </c>
      <c r="Q29" s="5">
        <f t="shared" si="8"/>
        <v>5.0614967499999999</v>
      </c>
      <c r="R29" s="5">
        <f t="shared" si="9"/>
        <v>0</v>
      </c>
    </row>
    <row r="30" spans="1:18" x14ac:dyDescent="0.2">
      <c r="A30" s="12"/>
      <c r="B30" s="12" t="s">
        <v>30</v>
      </c>
      <c r="C30" s="21"/>
      <c r="D30" s="21"/>
      <c r="E30" s="13">
        <f t="shared" si="0"/>
        <v>0</v>
      </c>
      <c r="F30" s="13">
        <f t="shared" si="12"/>
        <v>6824.49</v>
      </c>
      <c r="G30" s="13">
        <f t="shared" si="3"/>
        <v>5.0614967499999999</v>
      </c>
      <c r="H30" s="13">
        <f>SUM($G$9:G30)</f>
        <v>35.668914833333332</v>
      </c>
      <c r="I30" s="13">
        <f t="shared" si="7"/>
        <v>5.0614967499999999</v>
      </c>
      <c r="J30" s="13">
        <f t="shared" si="7"/>
        <v>6860.1589148333333</v>
      </c>
      <c r="K30" s="18">
        <v>8.8999999999999999E-3</v>
      </c>
      <c r="L30" s="19">
        <f t="shared" si="10"/>
        <v>1900.1599999999999</v>
      </c>
      <c r="M30" s="19">
        <f t="shared" si="11"/>
        <v>31.896923166666667</v>
      </c>
      <c r="O30" s="3">
        <f>ROUND(SUM($C$19:C29)*K30/12,2)</f>
        <v>5.0599999999999996</v>
      </c>
      <c r="P30" s="5">
        <f t="shared" si="6"/>
        <v>1.4967500000002687E-3</v>
      </c>
      <c r="Q30" s="5">
        <f t="shared" si="8"/>
        <v>5.0614967499999999</v>
      </c>
      <c r="R30" s="5">
        <f t="shared" si="9"/>
        <v>0</v>
      </c>
    </row>
    <row r="31" spans="1:18" x14ac:dyDescent="0.2">
      <c r="A31" s="12"/>
      <c r="B31" s="12" t="s">
        <v>31</v>
      </c>
      <c r="C31" s="21"/>
      <c r="D31" s="21"/>
      <c r="E31" s="13">
        <f t="shared" si="0"/>
        <v>0</v>
      </c>
      <c r="F31" s="13">
        <f t="shared" si="12"/>
        <v>6824.49</v>
      </c>
      <c r="G31" s="13">
        <f t="shared" si="3"/>
        <v>6.8244899999999999</v>
      </c>
      <c r="H31" s="13">
        <f>SUM($G$9:G31)</f>
        <v>42.493404833333329</v>
      </c>
      <c r="I31" s="13">
        <f t="shared" si="7"/>
        <v>6.8244899999999999</v>
      </c>
      <c r="J31" s="13">
        <f t="shared" si="7"/>
        <v>6866.9834048333332</v>
      </c>
      <c r="K31" s="18">
        <v>1.2E-2</v>
      </c>
      <c r="L31" s="19">
        <f t="shared" si="10"/>
        <v>1900.1599999999999</v>
      </c>
      <c r="M31" s="19">
        <f t="shared" si="11"/>
        <v>38.721413166666665</v>
      </c>
      <c r="O31" s="3">
        <f>ROUND(SUM($C$19:C30)*K31/12,2)</f>
        <v>6.82</v>
      </c>
      <c r="P31" s="5">
        <f t="shared" si="6"/>
        <v>4.4899999999996609E-3</v>
      </c>
      <c r="Q31" s="5">
        <f t="shared" si="8"/>
        <v>6.8244899999999999</v>
      </c>
      <c r="R31" s="5">
        <f t="shared" si="9"/>
        <v>0</v>
      </c>
    </row>
    <row r="32" spans="1:18" x14ac:dyDescent="0.2">
      <c r="A32" s="12"/>
      <c r="B32" s="12" t="s">
        <v>32</v>
      </c>
      <c r="C32" s="21"/>
      <c r="D32" s="21"/>
      <c r="E32" s="13">
        <f t="shared" si="0"/>
        <v>0</v>
      </c>
      <c r="F32" s="13">
        <f t="shared" si="12"/>
        <v>6824.49</v>
      </c>
      <c r="G32" s="13">
        <f t="shared" si="3"/>
        <v>6.8244899999999999</v>
      </c>
      <c r="H32" s="13">
        <f>SUM($G$9:G32)</f>
        <v>49.317894833333327</v>
      </c>
      <c r="I32" s="13">
        <f t="shared" si="7"/>
        <v>6.8244899999999999</v>
      </c>
      <c r="J32" s="13">
        <f t="shared" si="7"/>
        <v>6873.8078948333332</v>
      </c>
      <c r="K32" s="18">
        <v>1.2E-2</v>
      </c>
      <c r="L32" s="19">
        <f t="shared" si="10"/>
        <v>1900.1599999999999</v>
      </c>
      <c r="M32" s="19">
        <f t="shared" si="11"/>
        <v>45.545903166666662</v>
      </c>
      <c r="O32" s="3">
        <f>ROUND(SUM($C$19:C31)*K32/12,2)</f>
        <v>6.82</v>
      </c>
      <c r="P32" s="5">
        <f t="shared" si="6"/>
        <v>4.4899999999996609E-3</v>
      </c>
      <c r="Q32" s="5">
        <f t="shared" si="8"/>
        <v>6.8244899999999999</v>
      </c>
      <c r="R32" s="5">
        <f t="shared" si="9"/>
        <v>0</v>
      </c>
    </row>
    <row r="33" spans="1:18" x14ac:dyDescent="0.2">
      <c r="A33" s="12"/>
      <c r="B33" s="12" t="s">
        <v>19</v>
      </c>
      <c r="C33" s="21"/>
      <c r="D33" s="21"/>
      <c r="E33" s="13">
        <f t="shared" si="0"/>
        <v>0</v>
      </c>
      <c r="F33" s="13">
        <f t="shared" si="12"/>
        <v>6824.49</v>
      </c>
      <c r="G33" s="13">
        <f t="shared" si="3"/>
        <v>6.8244899999999999</v>
      </c>
      <c r="H33" s="13">
        <f>SUM($G$9:G33)</f>
        <v>56.142384833333324</v>
      </c>
      <c r="I33" s="13">
        <f t="shared" si="7"/>
        <v>6.8244899999999999</v>
      </c>
      <c r="J33" s="13">
        <f t="shared" si="7"/>
        <v>6880.6323848333332</v>
      </c>
      <c r="K33" s="18">
        <v>1.2E-2</v>
      </c>
      <c r="L33" s="22">
        <f t="shared" si="10"/>
        <v>1900.1599999999999</v>
      </c>
      <c r="M33" s="22">
        <f t="shared" si="11"/>
        <v>52.370393166666659</v>
      </c>
      <c r="O33" s="3">
        <f>ROUND(SUM($C$19:C32)*K33/12,2)</f>
        <v>6.82</v>
      </c>
      <c r="P33" s="5">
        <f t="shared" si="6"/>
        <v>4.4899999999996609E-3</v>
      </c>
      <c r="Q33" s="5">
        <f t="shared" si="8"/>
        <v>6.8244899999999999</v>
      </c>
      <c r="R33" s="5">
        <f t="shared" si="9"/>
        <v>0</v>
      </c>
    </row>
    <row r="34" spans="1:18" x14ac:dyDescent="0.2">
      <c r="A34" s="12">
        <v>2011</v>
      </c>
      <c r="B34" s="12" t="s">
        <v>22</v>
      </c>
      <c r="C34" s="21"/>
      <c r="D34" s="21"/>
      <c r="E34" s="13">
        <f t="shared" si="0"/>
        <v>0</v>
      </c>
      <c r="F34" s="13">
        <f t="shared" si="12"/>
        <v>6824.49</v>
      </c>
      <c r="G34" s="13">
        <f>ROUND(F33*K34/12,2)</f>
        <v>8.36</v>
      </c>
      <c r="H34" s="13">
        <f>SUM($G$9:G34)</f>
        <v>64.502384833333323</v>
      </c>
      <c r="I34" s="13">
        <f t="shared" si="7"/>
        <v>8.36</v>
      </c>
      <c r="J34" s="13">
        <f t="shared" si="7"/>
        <v>6888.9923848333328</v>
      </c>
      <c r="K34" s="18">
        <v>1.47E-2</v>
      </c>
      <c r="L34" s="19">
        <f>E34</f>
        <v>0</v>
      </c>
      <c r="M34" s="19">
        <f>G34</f>
        <v>8.36</v>
      </c>
      <c r="O34" s="3">
        <f>ROUND(SUM($C$19:C33)*K34/12,2)</f>
        <v>8.36</v>
      </c>
      <c r="P34" s="5">
        <f t="shared" si="6"/>
        <v>0</v>
      </c>
      <c r="Q34" s="5">
        <f t="shared" si="8"/>
        <v>8.36</v>
      </c>
      <c r="R34" s="5">
        <f t="shared" si="9"/>
        <v>0</v>
      </c>
    </row>
    <row r="35" spans="1:18" x14ac:dyDescent="0.2">
      <c r="A35" s="12"/>
      <c r="B35" s="12" t="s">
        <v>23</v>
      </c>
      <c r="C35" s="21"/>
      <c r="D35" s="21"/>
      <c r="E35" s="13">
        <f t="shared" si="0"/>
        <v>0</v>
      </c>
      <c r="F35" s="13">
        <f t="shared" si="12"/>
        <v>6824.49</v>
      </c>
      <c r="G35" s="13">
        <f t="shared" ref="G35:G45" si="13">ROUND(F34*K35/12,2)</f>
        <v>8.36</v>
      </c>
      <c r="H35" s="13">
        <f>SUM($G$9:G35)</f>
        <v>72.862384833333323</v>
      </c>
      <c r="I35" s="13">
        <f t="shared" si="7"/>
        <v>8.36</v>
      </c>
      <c r="J35" s="13">
        <f t="shared" si="7"/>
        <v>6897.3523848333334</v>
      </c>
      <c r="K35" s="18">
        <v>1.47E-2</v>
      </c>
      <c r="L35" s="19">
        <f t="shared" ref="L35:L45" si="14">L34+E35</f>
        <v>0</v>
      </c>
      <c r="M35" s="19">
        <f t="shared" ref="M35:M45" si="15">G35+M34</f>
        <v>16.72</v>
      </c>
      <c r="O35" s="3">
        <f>ROUND(SUM($C$19:C34)*K35/12,2)</f>
        <v>8.36</v>
      </c>
      <c r="P35" s="5">
        <f t="shared" si="6"/>
        <v>0</v>
      </c>
      <c r="Q35" s="5">
        <f t="shared" si="8"/>
        <v>8.36</v>
      </c>
      <c r="R35" s="5">
        <f t="shared" si="9"/>
        <v>0</v>
      </c>
    </row>
    <row r="36" spans="1:18" x14ac:dyDescent="0.2">
      <c r="A36" s="12"/>
      <c r="B36" s="12" t="s">
        <v>24</v>
      </c>
      <c r="C36" s="17"/>
      <c r="D36" s="21"/>
      <c r="E36" s="13">
        <f t="shared" si="0"/>
        <v>0</v>
      </c>
      <c r="F36" s="13">
        <f t="shared" si="12"/>
        <v>6824.49</v>
      </c>
      <c r="G36" s="13">
        <f t="shared" si="13"/>
        <v>8.36</v>
      </c>
      <c r="H36" s="13">
        <f>SUM($G$9:G36)</f>
        <v>81.222384833333322</v>
      </c>
      <c r="I36" s="13">
        <f t="shared" si="7"/>
        <v>8.36</v>
      </c>
      <c r="J36" s="13">
        <f t="shared" si="7"/>
        <v>6905.7123848333331</v>
      </c>
      <c r="K36" s="18">
        <v>1.47E-2</v>
      </c>
      <c r="L36" s="19">
        <f t="shared" si="14"/>
        <v>0</v>
      </c>
      <c r="M36" s="19">
        <f t="shared" si="15"/>
        <v>25.08</v>
      </c>
      <c r="O36" s="3">
        <f>ROUND(SUM($C$19:C35)*K36/12,2)</f>
        <v>8.36</v>
      </c>
      <c r="P36" s="5">
        <f t="shared" si="6"/>
        <v>0</v>
      </c>
      <c r="Q36" s="5">
        <f t="shared" si="8"/>
        <v>8.36</v>
      </c>
      <c r="R36" s="5">
        <f t="shared" si="9"/>
        <v>0</v>
      </c>
    </row>
    <row r="37" spans="1:18" x14ac:dyDescent="0.2">
      <c r="A37" s="12"/>
      <c r="B37" s="12" t="s">
        <v>25</v>
      </c>
      <c r="C37" s="17"/>
      <c r="D37" s="21"/>
      <c r="E37" s="13">
        <f t="shared" si="0"/>
        <v>0</v>
      </c>
      <c r="F37" s="13">
        <f t="shared" si="12"/>
        <v>6824.49</v>
      </c>
      <c r="G37" s="13">
        <f t="shared" si="13"/>
        <v>8.36</v>
      </c>
      <c r="H37" s="13">
        <f>SUM($G$9:G37)</f>
        <v>89.582384833333322</v>
      </c>
      <c r="I37" s="13">
        <f t="shared" si="7"/>
        <v>8.36</v>
      </c>
      <c r="J37" s="13">
        <f t="shared" si="7"/>
        <v>6914.0723848333328</v>
      </c>
      <c r="K37" s="18">
        <v>1.47E-2</v>
      </c>
      <c r="L37" s="19">
        <f t="shared" si="14"/>
        <v>0</v>
      </c>
      <c r="M37" s="19">
        <f t="shared" si="15"/>
        <v>33.44</v>
      </c>
      <c r="O37" s="3">
        <f>ROUND(SUM($C$19:C36)*K37/12,2)</f>
        <v>8.36</v>
      </c>
      <c r="P37" s="5">
        <f t="shared" si="6"/>
        <v>0</v>
      </c>
      <c r="Q37" s="5">
        <f t="shared" si="8"/>
        <v>8.36</v>
      </c>
      <c r="R37" s="5">
        <f t="shared" si="9"/>
        <v>0</v>
      </c>
    </row>
    <row r="38" spans="1:18" x14ac:dyDescent="0.2">
      <c r="A38" s="12"/>
      <c r="B38" s="12" t="s">
        <v>26</v>
      </c>
      <c r="C38" s="17"/>
      <c r="D38" s="21"/>
      <c r="E38" s="13">
        <f t="shared" si="0"/>
        <v>0</v>
      </c>
      <c r="F38" s="13">
        <f t="shared" si="12"/>
        <v>6824.49</v>
      </c>
      <c r="G38" s="13">
        <f t="shared" si="13"/>
        <v>8.36</v>
      </c>
      <c r="H38" s="13">
        <f>SUM($G$9:G38)</f>
        <v>97.942384833333321</v>
      </c>
      <c r="I38" s="13">
        <f t="shared" ref="I38:J53" si="16">E38+G38</f>
        <v>8.36</v>
      </c>
      <c r="J38" s="13">
        <f t="shared" si="16"/>
        <v>6922.4323848333333</v>
      </c>
      <c r="K38" s="18">
        <v>1.47E-2</v>
      </c>
      <c r="L38" s="19">
        <f t="shared" si="14"/>
        <v>0</v>
      </c>
      <c r="M38" s="19">
        <f t="shared" si="15"/>
        <v>41.8</v>
      </c>
      <c r="O38" s="3">
        <f>ROUND(SUM($C$19:C37)*K38/12,2)</f>
        <v>8.36</v>
      </c>
      <c r="P38" s="5">
        <f t="shared" si="6"/>
        <v>0</v>
      </c>
      <c r="Q38" s="5">
        <f t="shared" si="8"/>
        <v>8.36</v>
      </c>
      <c r="R38" s="5">
        <f t="shared" si="9"/>
        <v>0</v>
      </c>
    </row>
    <row r="39" spans="1:18" x14ac:dyDescent="0.2">
      <c r="A39" s="12"/>
      <c r="B39" s="12" t="s">
        <v>27</v>
      </c>
      <c r="C39" s="17"/>
      <c r="D39" s="21"/>
      <c r="E39" s="13">
        <f t="shared" si="0"/>
        <v>0</v>
      </c>
      <c r="F39" s="13">
        <f t="shared" si="12"/>
        <v>6824.49</v>
      </c>
      <c r="G39" s="13">
        <f t="shared" si="13"/>
        <v>8.36</v>
      </c>
      <c r="H39" s="13">
        <f>SUM($G$9:G39)</f>
        <v>106.30238483333332</v>
      </c>
      <c r="I39" s="13">
        <f t="shared" si="16"/>
        <v>8.36</v>
      </c>
      <c r="J39" s="13">
        <f t="shared" si="16"/>
        <v>6930.792384833333</v>
      </c>
      <c r="K39" s="18">
        <v>1.47E-2</v>
      </c>
      <c r="L39" s="19">
        <f t="shared" si="14"/>
        <v>0</v>
      </c>
      <c r="M39" s="19">
        <f t="shared" si="15"/>
        <v>50.16</v>
      </c>
      <c r="O39" s="3">
        <f>ROUND(SUM($C$19:C38)*K39/12,2)</f>
        <v>8.36</v>
      </c>
      <c r="P39" s="5">
        <f t="shared" si="6"/>
        <v>0</v>
      </c>
      <c r="Q39" s="5">
        <f t="shared" si="8"/>
        <v>8.36</v>
      </c>
      <c r="R39" s="5">
        <f t="shared" si="9"/>
        <v>0</v>
      </c>
    </row>
    <row r="40" spans="1:18" x14ac:dyDescent="0.2">
      <c r="A40" s="12"/>
      <c r="B40" s="12" t="s">
        <v>28</v>
      </c>
      <c r="C40" s="17"/>
      <c r="D40" s="21"/>
      <c r="E40" s="13">
        <f t="shared" si="0"/>
        <v>0</v>
      </c>
      <c r="F40" s="13">
        <f t="shared" si="12"/>
        <v>6824.49</v>
      </c>
      <c r="G40" s="13">
        <f t="shared" si="13"/>
        <v>8.36</v>
      </c>
      <c r="H40" s="13">
        <f>SUM($G$9:G40)</f>
        <v>114.66238483333332</v>
      </c>
      <c r="I40" s="13">
        <f t="shared" si="16"/>
        <v>8.36</v>
      </c>
      <c r="J40" s="13">
        <f t="shared" si="16"/>
        <v>6939.1523848333327</v>
      </c>
      <c r="K40" s="18">
        <v>1.47E-2</v>
      </c>
      <c r="L40" s="19">
        <f t="shared" si="14"/>
        <v>0</v>
      </c>
      <c r="M40" s="19">
        <f t="shared" si="15"/>
        <v>58.519999999999996</v>
      </c>
      <c r="O40" s="3">
        <f>ROUND(SUM($C$19:C39)*K40/12,2)</f>
        <v>8.36</v>
      </c>
      <c r="P40" s="5">
        <f t="shared" si="6"/>
        <v>0</v>
      </c>
      <c r="Q40" s="5">
        <f t="shared" si="8"/>
        <v>8.36</v>
      </c>
      <c r="R40" s="5">
        <f t="shared" si="9"/>
        <v>0</v>
      </c>
    </row>
    <row r="41" spans="1:18" x14ac:dyDescent="0.2">
      <c r="A41" s="12"/>
      <c r="B41" s="12" t="s">
        <v>29</v>
      </c>
      <c r="C41" s="21"/>
      <c r="D41" s="21"/>
      <c r="E41" s="13">
        <f t="shared" si="0"/>
        <v>0</v>
      </c>
      <c r="F41" s="13">
        <f t="shared" si="12"/>
        <v>6824.49</v>
      </c>
      <c r="G41" s="13">
        <f t="shared" si="13"/>
        <v>8.36</v>
      </c>
      <c r="H41" s="13">
        <f>SUM($G$9:G41)</f>
        <v>123.02238483333332</v>
      </c>
      <c r="I41" s="13">
        <f t="shared" si="16"/>
        <v>8.36</v>
      </c>
      <c r="J41" s="13">
        <f t="shared" si="16"/>
        <v>6947.5123848333333</v>
      </c>
      <c r="K41" s="18">
        <v>1.47E-2</v>
      </c>
      <c r="L41" s="19">
        <f t="shared" si="14"/>
        <v>0</v>
      </c>
      <c r="M41" s="19">
        <f t="shared" si="15"/>
        <v>66.88</v>
      </c>
      <c r="O41" s="3">
        <f>ROUND(SUM($C$19:C40)*K41/12,2)</f>
        <v>8.36</v>
      </c>
      <c r="P41" s="5">
        <f t="shared" si="6"/>
        <v>0</v>
      </c>
      <c r="Q41" s="5">
        <f t="shared" si="8"/>
        <v>8.36</v>
      </c>
      <c r="R41" s="5">
        <f t="shared" si="9"/>
        <v>0</v>
      </c>
    </row>
    <row r="42" spans="1:18" x14ac:dyDescent="0.2">
      <c r="A42" s="12"/>
      <c r="B42" s="12" t="s">
        <v>30</v>
      </c>
      <c r="C42" s="21"/>
      <c r="D42" s="21"/>
      <c r="E42" s="13">
        <f t="shared" si="0"/>
        <v>0</v>
      </c>
      <c r="F42" s="13">
        <f t="shared" si="12"/>
        <v>6824.49</v>
      </c>
      <c r="G42" s="13">
        <f t="shared" si="13"/>
        <v>8.36</v>
      </c>
      <c r="H42" s="13">
        <f>SUM($G$9:G42)</f>
        <v>131.38238483333333</v>
      </c>
      <c r="I42" s="13">
        <f t="shared" si="16"/>
        <v>8.36</v>
      </c>
      <c r="J42" s="13">
        <f t="shared" si="16"/>
        <v>6955.8723848333329</v>
      </c>
      <c r="K42" s="18">
        <v>1.47E-2</v>
      </c>
      <c r="L42" s="5">
        <f t="shared" si="14"/>
        <v>0</v>
      </c>
      <c r="M42" s="19">
        <f t="shared" si="15"/>
        <v>75.239999999999995</v>
      </c>
      <c r="O42" s="3">
        <f>ROUND(SUM($C$19:C41)*K42/12,2)</f>
        <v>8.36</v>
      </c>
      <c r="P42" s="5">
        <f t="shared" si="6"/>
        <v>0</v>
      </c>
      <c r="Q42" s="5">
        <f t="shared" si="8"/>
        <v>8.36</v>
      </c>
      <c r="R42" s="5">
        <f t="shared" si="9"/>
        <v>0</v>
      </c>
    </row>
    <row r="43" spans="1:18" x14ac:dyDescent="0.2">
      <c r="A43" s="12"/>
      <c r="B43" s="12" t="s">
        <v>31</v>
      </c>
      <c r="C43" s="21"/>
      <c r="D43" s="21"/>
      <c r="E43" s="13">
        <f t="shared" si="0"/>
        <v>0</v>
      </c>
      <c r="F43" s="13">
        <f t="shared" si="12"/>
        <v>6824.49</v>
      </c>
      <c r="G43" s="13">
        <f t="shared" si="13"/>
        <v>8.36</v>
      </c>
      <c r="H43" s="13">
        <f>SUM($G$9:G43)</f>
        <v>139.74238483333335</v>
      </c>
      <c r="I43" s="13">
        <f t="shared" si="16"/>
        <v>8.36</v>
      </c>
      <c r="J43" s="13">
        <f t="shared" si="16"/>
        <v>6964.2323848333335</v>
      </c>
      <c r="K43" s="18">
        <v>1.47E-2</v>
      </c>
      <c r="L43" s="19">
        <f t="shared" si="14"/>
        <v>0</v>
      </c>
      <c r="M43" s="19">
        <f t="shared" si="15"/>
        <v>83.6</v>
      </c>
      <c r="O43" s="3">
        <f>ROUND(SUM($C$19:C42)*K43/12,2)</f>
        <v>8.36</v>
      </c>
      <c r="P43" s="5">
        <f t="shared" si="6"/>
        <v>0</v>
      </c>
      <c r="Q43" s="5">
        <f t="shared" si="8"/>
        <v>8.36</v>
      </c>
      <c r="R43" s="5">
        <f t="shared" si="9"/>
        <v>0</v>
      </c>
    </row>
    <row r="44" spans="1:18" x14ac:dyDescent="0.2">
      <c r="A44" s="12"/>
      <c r="B44" s="12" t="s">
        <v>32</v>
      </c>
      <c r="C44" s="21"/>
      <c r="D44" s="21"/>
      <c r="E44" s="13">
        <f t="shared" si="0"/>
        <v>0</v>
      </c>
      <c r="F44" s="13">
        <f t="shared" si="12"/>
        <v>6824.49</v>
      </c>
      <c r="G44" s="13">
        <f t="shared" si="13"/>
        <v>8.36</v>
      </c>
      <c r="H44" s="13">
        <f>SUM($G$9:G44)</f>
        <v>148.10238483333336</v>
      </c>
      <c r="I44" s="13">
        <f t="shared" si="16"/>
        <v>8.36</v>
      </c>
      <c r="J44" s="13">
        <f t="shared" si="16"/>
        <v>6972.5923848333332</v>
      </c>
      <c r="K44" s="18">
        <v>1.47E-2</v>
      </c>
      <c r="L44" s="19">
        <f t="shared" si="14"/>
        <v>0</v>
      </c>
      <c r="M44" s="19">
        <f t="shared" si="15"/>
        <v>91.96</v>
      </c>
      <c r="O44" s="3">
        <f>ROUND(SUM($C$19:C43)*K44/12,2)</f>
        <v>8.36</v>
      </c>
      <c r="P44" s="5">
        <f t="shared" si="6"/>
        <v>0</v>
      </c>
      <c r="Q44" s="5">
        <f t="shared" si="8"/>
        <v>8.36</v>
      </c>
      <c r="R44" s="5">
        <f t="shared" si="9"/>
        <v>0</v>
      </c>
    </row>
    <row r="45" spans="1:18" x14ac:dyDescent="0.2">
      <c r="A45" s="12"/>
      <c r="B45" s="12" t="s">
        <v>19</v>
      </c>
      <c r="C45" s="21"/>
      <c r="D45" s="21"/>
      <c r="E45" s="13">
        <f t="shared" si="0"/>
        <v>0</v>
      </c>
      <c r="F45" s="13">
        <f t="shared" si="12"/>
        <v>6824.49</v>
      </c>
      <c r="G45" s="13">
        <f t="shared" si="13"/>
        <v>8.36</v>
      </c>
      <c r="H45" s="13">
        <f>SUM($G$9:G45)</f>
        <v>156.46238483333337</v>
      </c>
      <c r="I45" s="13">
        <f t="shared" si="16"/>
        <v>8.36</v>
      </c>
      <c r="J45" s="13">
        <f t="shared" si="16"/>
        <v>6980.9523848333329</v>
      </c>
      <c r="K45" s="18">
        <v>1.47E-2</v>
      </c>
      <c r="L45" s="22">
        <f t="shared" si="14"/>
        <v>0</v>
      </c>
      <c r="M45" s="22">
        <f t="shared" si="15"/>
        <v>100.32</v>
      </c>
      <c r="O45" s="3">
        <f>ROUND(SUM($C$19:C44)*K45/12,2)</f>
        <v>8.36</v>
      </c>
      <c r="P45" s="5">
        <f t="shared" si="6"/>
        <v>0</v>
      </c>
      <c r="Q45" s="5">
        <f t="shared" si="8"/>
        <v>8.36</v>
      </c>
      <c r="R45" s="5">
        <f t="shared" si="9"/>
        <v>0</v>
      </c>
    </row>
    <row r="46" spans="1:18" x14ac:dyDescent="0.2">
      <c r="A46" s="12">
        <v>2012</v>
      </c>
      <c r="B46" s="12" t="s">
        <v>22</v>
      </c>
      <c r="C46" s="21"/>
      <c r="D46" s="21"/>
      <c r="E46" s="13">
        <f t="shared" ref="E46:E57" si="17">SUM(C46:D46)</f>
        <v>0</v>
      </c>
      <c r="F46" s="13">
        <f t="shared" si="12"/>
        <v>6824.49</v>
      </c>
      <c r="G46" s="13">
        <f>ROUND(F45*K46/12,0)</f>
        <v>8</v>
      </c>
      <c r="H46" s="13">
        <f>SUM($G$9:G46)</f>
        <v>164.46238483333337</v>
      </c>
      <c r="I46" s="13">
        <f t="shared" si="16"/>
        <v>8</v>
      </c>
      <c r="J46" s="13">
        <f t="shared" si="16"/>
        <v>6988.9523848333329</v>
      </c>
      <c r="K46" s="18">
        <v>1.47E-2</v>
      </c>
      <c r="L46" s="19">
        <f>E46</f>
        <v>0</v>
      </c>
      <c r="M46" s="19">
        <f>G46</f>
        <v>8</v>
      </c>
      <c r="O46" s="3">
        <f>ROUND(SUM($C$19:C45)*K46/12,2)</f>
        <v>8.36</v>
      </c>
      <c r="P46" s="5">
        <f t="shared" si="6"/>
        <v>-0.35999999999999943</v>
      </c>
      <c r="Q46" s="5">
        <f t="shared" si="8"/>
        <v>8</v>
      </c>
      <c r="R46" s="5">
        <f t="shared" si="9"/>
        <v>0</v>
      </c>
    </row>
    <row r="47" spans="1:18" x14ac:dyDescent="0.2">
      <c r="A47" s="12"/>
      <c r="B47" s="12" t="s">
        <v>23</v>
      </c>
      <c r="C47" s="21"/>
      <c r="D47" s="21"/>
      <c r="E47" s="13">
        <f t="shared" si="17"/>
        <v>0</v>
      </c>
      <c r="F47" s="13">
        <f t="shared" si="12"/>
        <v>6824.49</v>
      </c>
      <c r="G47" s="13">
        <f t="shared" ref="G47:G57" si="18">ROUND(F46*K47/12,0)</f>
        <v>8</v>
      </c>
      <c r="H47" s="13">
        <f>SUM($G$9:G47)</f>
        <v>172.46238483333337</v>
      </c>
      <c r="I47" s="13">
        <f t="shared" si="16"/>
        <v>8</v>
      </c>
      <c r="J47" s="13">
        <f t="shared" si="16"/>
        <v>6996.9523848333329</v>
      </c>
      <c r="K47" s="18">
        <v>1.47E-2</v>
      </c>
      <c r="L47" s="19">
        <f t="shared" ref="L47:L57" si="19">L46+E47</f>
        <v>0</v>
      </c>
      <c r="M47" s="19">
        <f t="shared" ref="M47:M57" si="20">G47+M46</f>
        <v>16</v>
      </c>
      <c r="O47" s="3">
        <f>ROUND(SUM($C$19:C46)*K47/12,2)</f>
        <v>8.36</v>
      </c>
      <c r="P47" s="5">
        <f t="shared" si="6"/>
        <v>-0.35999999999999943</v>
      </c>
      <c r="Q47" s="5">
        <f t="shared" si="8"/>
        <v>8</v>
      </c>
      <c r="R47" s="5">
        <f t="shared" si="9"/>
        <v>0</v>
      </c>
    </row>
    <row r="48" spans="1:18" x14ac:dyDescent="0.2">
      <c r="A48" s="12"/>
      <c r="B48" s="12" t="s">
        <v>24</v>
      </c>
      <c r="C48" s="17"/>
      <c r="D48" s="21"/>
      <c r="E48" s="13">
        <f t="shared" si="17"/>
        <v>0</v>
      </c>
      <c r="F48" s="13">
        <f t="shared" si="12"/>
        <v>6824.49</v>
      </c>
      <c r="G48" s="13">
        <f t="shared" si="18"/>
        <v>8</v>
      </c>
      <c r="H48" s="13">
        <f>SUM($G$9:G48)</f>
        <v>180.46238483333337</v>
      </c>
      <c r="I48" s="13">
        <f t="shared" si="16"/>
        <v>8</v>
      </c>
      <c r="J48" s="13">
        <f t="shared" si="16"/>
        <v>7004.9523848333329</v>
      </c>
      <c r="K48" s="18">
        <v>1.47E-2</v>
      </c>
      <c r="L48" s="19">
        <f t="shared" si="19"/>
        <v>0</v>
      </c>
      <c r="M48" s="19">
        <f t="shared" si="20"/>
        <v>24</v>
      </c>
      <c r="O48" s="3">
        <f>ROUND(SUM($C$19:C47)*K48/12,2)</f>
        <v>8.36</v>
      </c>
      <c r="P48" s="5">
        <f t="shared" si="6"/>
        <v>-0.35999999999999943</v>
      </c>
      <c r="Q48" s="5">
        <f t="shared" si="8"/>
        <v>8</v>
      </c>
      <c r="R48" s="5">
        <f t="shared" si="9"/>
        <v>0</v>
      </c>
    </row>
    <row r="49" spans="1:19" x14ac:dyDescent="0.2">
      <c r="A49" s="12"/>
      <c r="B49" s="12" t="s">
        <v>25</v>
      </c>
      <c r="C49" s="17"/>
      <c r="D49" s="21"/>
      <c r="E49" s="13">
        <f t="shared" si="17"/>
        <v>0</v>
      </c>
      <c r="F49" s="13">
        <f t="shared" si="12"/>
        <v>6824.49</v>
      </c>
      <c r="G49" s="13">
        <f t="shared" si="18"/>
        <v>8</v>
      </c>
      <c r="H49" s="13">
        <f>SUM($G$9:G49)</f>
        <v>188.46238483333337</v>
      </c>
      <c r="I49" s="13">
        <f t="shared" si="16"/>
        <v>8</v>
      </c>
      <c r="J49" s="13">
        <f t="shared" si="16"/>
        <v>7012.9523848333329</v>
      </c>
      <c r="K49" s="18">
        <v>1.47E-2</v>
      </c>
      <c r="L49" s="19">
        <f t="shared" si="19"/>
        <v>0</v>
      </c>
      <c r="M49" s="19">
        <f t="shared" si="20"/>
        <v>32</v>
      </c>
      <c r="O49" s="3">
        <f>ROUND(SUM($C$19:C48)*K49/12,2)</f>
        <v>8.36</v>
      </c>
      <c r="P49" s="5">
        <f t="shared" si="6"/>
        <v>-0.35999999999999943</v>
      </c>
      <c r="Q49" s="5">
        <f t="shared" si="8"/>
        <v>8</v>
      </c>
      <c r="R49" s="5">
        <f t="shared" si="9"/>
        <v>0</v>
      </c>
    </row>
    <row r="50" spans="1:19" x14ac:dyDescent="0.2">
      <c r="A50" s="12"/>
      <c r="B50" s="12" t="s">
        <v>26</v>
      </c>
      <c r="C50" s="17"/>
      <c r="D50" s="21"/>
      <c r="E50" s="13">
        <f t="shared" si="17"/>
        <v>0</v>
      </c>
      <c r="F50" s="13">
        <f t="shared" si="12"/>
        <v>6824.49</v>
      </c>
      <c r="G50" s="13">
        <f t="shared" si="18"/>
        <v>8</v>
      </c>
      <c r="H50" s="13">
        <f>SUM($G$9:G50)</f>
        <v>196.46238483333337</v>
      </c>
      <c r="I50" s="13">
        <f t="shared" si="16"/>
        <v>8</v>
      </c>
      <c r="J50" s="13">
        <f t="shared" si="16"/>
        <v>7020.9523848333329</v>
      </c>
      <c r="K50" s="18">
        <v>1.47E-2</v>
      </c>
      <c r="L50" s="19">
        <f t="shared" si="19"/>
        <v>0</v>
      </c>
      <c r="M50" s="19">
        <f t="shared" si="20"/>
        <v>40</v>
      </c>
      <c r="O50" s="3">
        <f>ROUND(SUM($C$19:C49)*K50/12,2)</f>
        <v>8.36</v>
      </c>
      <c r="P50" s="5">
        <f t="shared" si="6"/>
        <v>-0.35999999999999943</v>
      </c>
      <c r="Q50" s="5">
        <f t="shared" si="8"/>
        <v>8</v>
      </c>
      <c r="R50" s="5">
        <f t="shared" si="9"/>
        <v>0</v>
      </c>
    </row>
    <row r="51" spans="1:19" x14ac:dyDescent="0.2">
      <c r="A51" s="12"/>
      <c r="B51" s="12" t="s">
        <v>27</v>
      </c>
      <c r="C51" s="17"/>
      <c r="D51" s="21"/>
      <c r="E51" s="13">
        <f t="shared" si="17"/>
        <v>0</v>
      </c>
      <c r="F51" s="13">
        <f t="shared" si="12"/>
        <v>6824.49</v>
      </c>
      <c r="G51" s="13">
        <f t="shared" si="18"/>
        <v>8</v>
      </c>
      <c r="H51" s="13">
        <f>SUM($G$9:G51)</f>
        <v>204.46238483333337</v>
      </c>
      <c r="I51" s="13">
        <f t="shared" si="16"/>
        <v>8</v>
      </c>
      <c r="J51" s="13">
        <f t="shared" si="16"/>
        <v>7028.9523848333329</v>
      </c>
      <c r="K51" s="18">
        <v>1.47E-2</v>
      </c>
      <c r="L51" s="19">
        <f t="shared" si="19"/>
        <v>0</v>
      </c>
      <c r="M51" s="19">
        <f t="shared" si="20"/>
        <v>48</v>
      </c>
      <c r="O51" s="3">
        <f>ROUND(SUM($C$19:C50)*K51/12,2)</f>
        <v>8.36</v>
      </c>
      <c r="P51" s="5">
        <f t="shared" si="6"/>
        <v>-0.35999999999999943</v>
      </c>
      <c r="Q51" s="5">
        <f t="shared" si="8"/>
        <v>8</v>
      </c>
      <c r="R51" s="5">
        <f t="shared" si="9"/>
        <v>0</v>
      </c>
      <c r="S51" s="5"/>
    </row>
    <row r="52" spans="1:19" x14ac:dyDescent="0.2">
      <c r="A52" s="12"/>
      <c r="B52" s="12" t="s">
        <v>28</v>
      </c>
      <c r="C52" s="17"/>
      <c r="D52" s="21"/>
      <c r="E52" s="13">
        <f t="shared" si="17"/>
        <v>0</v>
      </c>
      <c r="F52" s="13">
        <f t="shared" si="12"/>
        <v>6824.49</v>
      </c>
      <c r="G52" s="13">
        <f t="shared" si="18"/>
        <v>8</v>
      </c>
      <c r="H52" s="13">
        <f>SUM($G$9:G52)</f>
        <v>212.46238483333337</v>
      </c>
      <c r="I52" s="13">
        <f t="shared" si="16"/>
        <v>8</v>
      </c>
      <c r="J52" s="13">
        <f t="shared" si="16"/>
        <v>7036.9523848333329</v>
      </c>
      <c r="K52" s="18">
        <v>1.47E-2</v>
      </c>
      <c r="L52" s="19">
        <f t="shared" si="19"/>
        <v>0</v>
      </c>
      <c r="M52" s="19">
        <f t="shared" si="20"/>
        <v>56</v>
      </c>
      <c r="O52" s="3">
        <f>ROUND(SUM($C$19:C51)*K52/12,2)</f>
        <v>8.36</v>
      </c>
      <c r="P52" s="5">
        <f t="shared" si="6"/>
        <v>-0.35999999999999943</v>
      </c>
      <c r="Q52" s="5">
        <f t="shared" si="8"/>
        <v>8</v>
      </c>
      <c r="R52" s="5">
        <f t="shared" si="9"/>
        <v>0</v>
      </c>
    </row>
    <row r="53" spans="1:19" x14ac:dyDescent="0.2">
      <c r="A53" s="12"/>
      <c r="B53" s="12" t="s">
        <v>29</v>
      </c>
      <c r="C53" s="21"/>
      <c r="D53" s="21"/>
      <c r="E53" s="13">
        <f t="shared" si="17"/>
        <v>0</v>
      </c>
      <c r="F53" s="13">
        <f t="shared" si="12"/>
        <v>6824.49</v>
      </c>
      <c r="G53" s="13">
        <f t="shared" si="18"/>
        <v>8</v>
      </c>
      <c r="H53" s="13">
        <f>SUM($G$9:G53)</f>
        <v>220.46238483333337</v>
      </c>
      <c r="I53" s="13">
        <f t="shared" si="16"/>
        <v>8</v>
      </c>
      <c r="J53" s="13">
        <f t="shared" si="16"/>
        <v>7044.9523848333329</v>
      </c>
      <c r="K53" s="18">
        <v>1.47E-2</v>
      </c>
      <c r="L53" s="19">
        <f t="shared" si="19"/>
        <v>0</v>
      </c>
      <c r="M53" s="19">
        <f t="shared" si="20"/>
        <v>64</v>
      </c>
      <c r="O53" s="3">
        <f>ROUND(SUM($C$19:C52)*K53/12,2)</f>
        <v>8.36</v>
      </c>
      <c r="P53" s="5">
        <f t="shared" si="6"/>
        <v>-0.35999999999999943</v>
      </c>
      <c r="Q53" s="5">
        <f t="shared" si="8"/>
        <v>8</v>
      </c>
      <c r="R53" s="5">
        <f t="shared" si="9"/>
        <v>0</v>
      </c>
    </row>
    <row r="54" spans="1:19" x14ac:dyDescent="0.2">
      <c r="A54" s="12"/>
      <c r="B54" s="12" t="s">
        <v>30</v>
      </c>
      <c r="C54" s="21"/>
      <c r="D54" s="21"/>
      <c r="E54" s="13">
        <f t="shared" si="17"/>
        <v>0</v>
      </c>
      <c r="F54" s="13">
        <f t="shared" si="12"/>
        <v>6824.49</v>
      </c>
      <c r="G54" s="13">
        <f t="shared" si="18"/>
        <v>8</v>
      </c>
      <c r="H54" s="13">
        <f>SUM($G$9:G54)</f>
        <v>228.46238483333337</v>
      </c>
      <c r="I54" s="13">
        <f t="shared" ref="I54:J69" si="21">E54+G54</f>
        <v>8</v>
      </c>
      <c r="J54" s="13">
        <f t="shared" si="21"/>
        <v>7052.9523848333329</v>
      </c>
      <c r="K54" s="18">
        <v>1.47E-2</v>
      </c>
      <c r="L54" s="5">
        <f t="shared" si="19"/>
        <v>0</v>
      </c>
      <c r="M54" s="5">
        <f t="shared" si="20"/>
        <v>72</v>
      </c>
      <c r="O54" s="3">
        <f>ROUND(SUM($C$19:C53)*K54/12,2)</f>
        <v>8.36</v>
      </c>
      <c r="P54" s="5">
        <f t="shared" si="6"/>
        <v>-0.35999999999999943</v>
      </c>
      <c r="Q54" s="5">
        <f t="shared" si="8"/>
        <v>8</v>
      </c>
      <c r="R54" s="5">
        <f t="shared" si="9"/>
        <v>0</v>
      </c>
    </row>
    <row r="55" spans="1:19" x14ac:dyDescent="0.2">
      <c r="A55" s="12"/>
      <c r="B55" s="12" t="s">
        <v>31</v>
      </c>
      <c r="C55" s="21"/>
      <c r="D55" s="21"/>
      <c r="E55" s="13">
        <f t="shared" si="17"/>
        <v>0</v>
      </c>
      <c r="F55" s="13">
        <f t="shared" si="12"/>
        <v>6824.49</v>
      </c>
      <c r="G55" s="13">
        <f t="shared" si="18"/>
        <v>8</v>
      </c>
      <c r="H55" s="13">
        <f>SUM($G$9:G55)</f>
        <v>236.46238483333337</v>
      </c>
      <c r="I55" s="13">
        <f t="shared" si="21"/>
        <v>8</v>
      </c>
      <c r="J55" s="13">
        <f t="shared" si="21"/>
        <v>7060.9523848333329</v>
      </c>
      <c r="K55" s="18">
        <v>1.47E-2</v>
      </c>
      <c r="L55" s="19">
        <f t="shared" si="19"/>
        <v>0</v>
      </c>
      <c r="M55" s="19">
        <f t="shared" si="20"/>
        <v>80</v>
      </c>
      <c r="O55" s="3">
        <f>ROUND(SUM($C$19:C54)*K55/12,2)</f>
        <v>8.36</v>
      </c>
      <c r="P55" s="5">
        <f t="shared" si="6"/>
        <v>-0.35999999999999943</v>
      </c>
      <c r="Q55" s="5">
        <f t="shared" si="8"/>
        <v>8</v>
      </c>
      <c r="R55" s="5">
        <f t="shared" si="9"/>
        <v>0</v>
      </c>
      <c r="S55" s="3" t="s">
        <v>34</v>
      </c>
    </row>
    <row r="56" spans="1:19" x14ac:dyDescent="0.2">
      <c r="A56" s="12"/>
      <c r="B56" s="12" t="s">
        <v>32</v>
      </c>
      <c r="C56" s="21"/>
      <c r="D56" s="21"/>
      <c r="E56" s="13">
        <f t="shared" si="17"/>
        <v>0</v>
      </c>
      <c r="F56" s="13">
        <f t="shared" si="12"/>
        <v>6824.49</v>
      </c>
      <c r="G56" s="13">
        <f t="shared" si="18"/>
        <v>8</v>
      </c>
      <c r="H56" s="13">
        <f>SUM($G$9:G56)</f>
        <v>244.46238483333337</v>
      </c>
      <c r="I56" s="13">
        <f t="shared" si="21"/>
        <v>8</v>
      </c>
      <c r="J56" s="13">
        <f t="shared" si="21"/>
        <v>7068.9523848333329</v>
      </c>
      <c r="K56" s="18">
        <v>1.47E-2</v>
      </c>
      <c r="L56" s="19">
        <f t="shared" si="19"/>
        <v>0</v>
      </c>
      <c r="M56" s="19">
        <f t="shared" si="20"/>
        <v>88</v>
      </c>
      <c r="O56" s="3">
        <f>ROUND(SUM($C$19:C55)*K56/12,2)</f>
        <v>8.36</v>
      </c>
      <c r="P56" s="5">
        <f t="shared" si="6"/>
        <v>-0.35999999999999943</v>
      </c>
      <c r="Q56" s="5">
        <f t="shared" si="8"/>
        <v>8</v>
      </c>
      <c r="R56" s="5">
        <f t="shared" si="9"/>
        <v>0</v>
      </c>
    </row>
    <row r="57" spans="1:19" x14ac:dyDescent="0.2">
      <c r="A57" s="12"/>
      <c r="B57" s="12" t="s">
        <v>19</v>
      </c>
      <c r="C57" s="21"/>
      <c r="D57" s="21"/>
      <c r="E57" s="13">
        <f t="shared" si="17"/>
        <v>0</v>
      </c>
      <c r="F57" s="13">
        <f t="shared" si="12"/>
        <v>6824.49</v>
      </c>
      <c r="G57" s="13">
        <f t="shared" si="18"/>
        <v>8</v>
      </c>
      <c r="H57" s="13">
        <f>SUM($G$9:G57)</f>
        <v>252.46238483333337</v>
      </c>
      <c r="I57" s="13">
        <f t="shared" si="21"/>
        <v>8</v>
      </c>
      <c r="J57" s="13">
        <f t="shared" si="21"/>
        <v>7076.9523848333329</v>
      </c>
      <c r="K57" s="18">
        <v>1.47E-2</v>
      </c>
      <c r="L57" s="22">
        <f t="shared" si="19"/>
        <v>0</v>
      </c>
      <c r="M57" s="22">
        <f t="shared" si="20"/>
        <v>96</v>
      </c>
      <c r="O57" s="3">
        <f>ROUND(SUM($C$19:C56)*K57/12,2)</f>
        <v>8.36</v>
      </c>
      <c r="P57" s="5">
        <f t="shared" si="6"/>
        <v>-0.35999999999999943</v>
      </c>
      <c r="Q57" s="5">
        <f t="shared" si="8"/>
        <v>8</v>
      </c>
      <c r="R57" s="5">
        <f t="shared" si="9"/>
        <v>0</v>
      </c>
      <c r="S57" s="5">
        <f>J57-G57</f>
        <v>7068.9523848333329</v>
      </c>
    </row>
    <row r="58" spans="1:19" x14ac:dyDescent="0.2">
      <c r="A58" s="12">
        <v>2013</v>
      </c>
      <c r="B58" s="12" t="s">
        <v>22</v>
      </c>
      <c r="C58" s="21"/>
      <c r="D58" s="21"/>
      <c r="E58" s="13">
        <f t="shared" ref="E58:E69" si="22">SUM(C58:D58)</f>
        <v>0</v>
      </c>
      <c r="F58" s="13">
        <f t="shared" si="12"/>
        <v>6824.49</v>
      </c>
      <c r="G58" s="13">
        <f>ROUND(F57*K58/12,0)</f>
        <v>8</v>
      </c>
      <c r="H58" s="13">
        <f>SUM($G$9:G58)</f>
        <v>260.46238483333337</v>
      </c>
      <c r="I58" s="13">
        <f t="shared" si="21"/>
        <v>8</v>
      </c>
      <c r="J58" s="13">
        <f t="shared" si="21"/>
        <v>7084.9523848333329</v>
      </c>
      <c r="K58" s="18">
        <v>1.47E-2</v>
      </c>
      <c r="L58" s="19">
        <f>E58</f>
        <v>0</v>
      </c>
      <c r="M58" s="19">
        <f>G58</f>
        <v>8</v>
      </c>
      <c r="O58" s="3">
        <f>ROUND(SUM($C$19:C57)*K58/12,2)</f>
        <v>8.36</v>
      </c>
      <c r="P58" s="5">
        <f t="shared" si="6"/>
        <v>-0.35999999999999943</v>
      </c>
      <c r="Q58" s="5">
        <f t="shared" si="8"/>
        <v>8</v>
      </c>
      <c r="R58" s="5">
        <f t="shared" si="9"/>
        <v>0</v>
      </c>
      <c r="S58" s="5">
        <f t="shared" ref="S58:S81" si="23">J58-G58</f>
        <v>7076.9523848333329</v>
      </c>
    </row>
    <row r="59" spans="1:19" x14ac:dyDescent="0.2">
      <c r="A59" s="12"/>
      <c r="B59" s="12" t="s">
        <v>23</v>
      </c>
      <c r="C59" s="21"/>
      <c r="D59" s="21"/>
      <c r="E59" s="13">
        <f t="shared" si="22"/>
        <v>0</v>
      </c>
      <c r="F59" s="13">
        <f t="shared" si="12"/>
        <v>6824.49</v>
      </c>
      <c r="G59" s="13">
        <f t="shared" ref="G59:G93" si="24">ROUND(F58*K59/12,0)</f>
        <v>8</v>
      </c>
      <c r="H59" s="13">
        <f>SUM($G$9:G59)</f>
        <v>268.46238483333337</v>
      </c>
      <c r="I59" s="13">
        <f t="shared" si="21"/>
        <v>8</v>
      </c>
      <c r="J59" s="13">
        <f t="shared" si="21"/>
        <v>7092.9523848333329</v>
      </c>
      <c r="K59" s="18">
        <v>1.47E-2</v>
      </c>
      <c r="L59" s="19">
        <f t="shared" ref="L59:L69" si="25">L58+E59</f>
        <v>0</v>
      </c>
      <c r="M59" s="19">
        <f t="shared" ref="M59:M69" si="26">G59+M58</f>
        <v>16</v>
      </c>
      <c r="O59" s="3">
        <f>ROUND(SUM($C$19:C58)*K59/12,2)</f>
        <v>8.36</v>
      </c>
      <c r="P59" s="5">
        <f t="shared" si="6"/>
        <v>-0.35999999999999943</v>
      </c>
      <c r="Q59" s="5">
        <f t="shared" si="8"/>
        <v>8</v>
      </c>
      <c r="R59" s="5">
        <f t="shared" si="9"/>
        <v>0</v>
      </c>
      <c r="S59" s="5">
        <f t="shared" si="23"/>
        <v>7084.9523848333329</v>
      </c>
    </row>
    <row r="60" spans="1:19" x14ac:dyDescent="0.2">
      <c r="A60" s="12"/>
      <c r="B60" s="12" t="s">
        <v>24</v>
      </c>
      <c r="C60" s="17"/>
      <c r="D60" s="21"/>
      <c r="E60" s="13">
        <f t="shared" si="22"/>
        <v>0</v>
      </c>
      <c r="F60" s="13">
        <f t="shared" si="12"/>
        <v>6824.49</v>
      </c>
      <c r="G60" s="13">
        <f t="shared" si="24"/>
        <v>8</v>
      </c>
      <c r="H60" s="13">
        <f>SUM($G$9:G60)</f>
        <v>276.46238483333337</v>
      </c>
      <c r="I60" s="13">
        <f t="shared" si="21"/>
        <v>8</v>
      </c>
      <c r="J60" s="13">
        <f t="shared" si="21"/>
        <v>7100.9523848333329</v>
      </c>
      <c r="K60" s="18">
        <v>1.47E-2</v>
      </c>
      <c r="L60" s="19">
        <f t="shared" si="25"/>
        <v>0</v>
      </c>
      <c r="M60" s="19">
        <f t="shared" si="26"/>
        <v>24</v>
      </c>
      <c r="O60" s="3">
        <f>ROUND(SUM($C$19:C59)*K60/12,2)</f>
        <v>8.36</v>
      </c>
      <c r="P60" s="5">
        <f t="shared" si="6"/>
        <v>-0.35999999999999943</v>
      </c>
      <c r="Q60" s="5">
        <f t="shared" si="8"/>
        <v>8</v>
      </c>
      <c r="R60" s="5">
        <f t="shared" si="9"/>
        <v>0</v>
      </c>
      <c r="S60" s="5">
        <f t="shared" si="23"/>
        <v>7092.9523848333329</v>
      </c>
    </row>
    <row r="61" spans="1:19" x14ac:dyDescent="0.2">
      <c r="A61" s="12"/>
      <c r="B61" s="12" t="s">
        <v>25</v>
      </c>
      <c r="C61" s="17"/>
      <c r="D61" s="21"/>
      <c r="E61" s="13">
        <f t="shared" si="22"/>
        <v>0</v>
      </c>
      <c r="F61" s="13">
        <f t="shared" si="12"/>
        <v>6824.49</v>
      </c>
      <c r="G61" s="13">
        <f t="shared" si="24"/>
        <v>8</v>
      </c>
      <c r="H61" s="13">
        <f>SUM($G$9:G61)</f>
        <v>284.46238483333337</v>
      </c>
      <c r="I61" s="13">
        <f t="shared" si="21"/>
        <v>8</v>
      </c>
      <c r="J61" s="13">
        <f t="shared" si="21"/>
        <v>7108.9523848333329</v>
      </c>
      <c r="K61" s="18">
        <v>1.47E-2</v>
      </c>
      <c r="L61" s="19">
        <f t="shared" si="25"/>
        <v>0</v>
      </c>
      <c r="M61" s="19">
        <f t="shared" si="26"/>
        <v>32</v>
      </c>
      <c r="O61" s="3">
        <f>ROUND(SUM($C$19:C60)*K61/12,2)</f>
        <v>8.36</v>
      </c>
      <c r="P61" s="5">
        <f t="shared" si="6"/>
        <v>-0.35999999999999943</v>
      </c>
      <c r="Q61" s="5">
        <f t="shared" si="8"/>
        <v>8</v>
      </c>
      <c r="R61" s="5">
        <f t="shared" si="9"/>
        <v>0</v>
      </c>
      <c r="S61" s="5">
        <f t="shared" si="23"/>
        <v>7100.9523848333329</v>
      </c>
    </row>
    <row r="62" spans="1:19" x14ac:dyDescent="0.2">
      <c r="A62" s="12"/>
      <c r="B62" s="12" t="s">
        <v>26</v>
      </c>
      <c r="C62" s="17"/>
      <c r="D62" s="21"/>
      <c r="E62" s="13">
        <f t="shared" si="22"/>
        <v>0</v>
      </c>
      <c r="F62" s="13">
        <f t="shared" si="12"/>
        <v>6824.49</v>
      </c>
      <c r="G62" s="13">
        <f t="shared" si="24"/>
        <v>8</v>
      </c>
      <c r="H62" s="13">
        <f>SUM($G$9:G62)</f>
        <v>292.46238483333337</v>
      </c>
      <c r="I62" s="13">
        <f t="shared" si="21"/>
        <v>8</v>
      </c>
      <c r="J62" s="13">
        <f t="shared" si="21"/>
        <v>7116.9523848333329</v>
      </c>
      <c r="K62" s="18">
        <v>1.47E-2</v>
      </c>
      <c r="L62" s="19">
        <f t="shared" si="25"/>
        <v>0</v>
      </c>
      <c r="M62" s="19">
        <f t="shared" si="26"/>
        <v>40</v>
      </c>
      <c r="O62" s="3">
        <f>ROUND(SUM($C$19:C61)*K62/12,2)</f>
        <v>8.36</v>
      </c>
      <c r="P62" s="5">
        <f t="shared" si="6"/>
        <v>-0.35999999999999943</v>
      </c>
      <c r="Q62" s="5">
        <f t="shared" si="8"/>
        <v>8</v>
      </c>
      <c r="R62" s="5">
        <f t="shared" si="9"/>
        <v>0</v>
      </c>
      <c r="S62" s="5">
        <f t="shared" si="23"/>
        <v>7108.9523848333329</v>
      </c>
    </row>
    <row r="63" spans="1:19" x14ac:dyDescent="0.2">
      <c r="A63" s="12"/>
      <c r="B63" s="12" t="s">
        <v>27</v>
      </c>
      <c r="C63" s="17"/>
      <c r="D63" s="21"/>
      <c r="E63" s="13">
        <f t="shared" si="22"/>
        <v>0</v>
      </c>
      <c r="F63" s="13">
        <f t="shared" si="12"/>
        <v>6824.49</v>
      </c>
      <c r="G63" s="13">
        <f t="shared" si="24"/>
        <v>8</v>
      </c>
      <c r="H63" s="13">
        <f>SUM($G$9:G63)</f>
        <v>300.46238483333337</v>
      </c>
      <c r="I63" s="13">
        <f>E63+G63</f>
        <v>8</v>
      </c>
      <c r="J63" s="13">
        <f t="shared" si="21"/>
        <v>7124.9523848333329</v>
      </c>
      <c r="K63" s="18">
        <v>1.47E-2</v>
      </c>
      <c r="L63" s="19">
        <f t="shared" si="25"/>
        <v>0</v>
      </c>
      <c r="M63" s="19">
        <f t="shared" si="26"/>
        <v>48</v>
      </c>
      <c r="O63" s="3">
        <f>ROUND(SUM($C$19:C62)*K63/12,2)</f>
        <v>8.36</v>
      </c>
      <c r="P63" s="5">
        <f t="shared" si="6"/>
        <v>-0.35999999999999943</v>
      </c>
      <c r="Q63" s="5">
        <f t="shared" si="8"/>
        <v>8</v>
      </c>
      <c r="R63" s="5">
        <f t="shared" si="9"/>
        <v>0</v>
      </c>
      <c r="S63" s="5">
        <f t="shared" si="23"/>
        <v>7116.9523848333329</v>
      </c>
    </row>
    <row r="64" spans="1:19" x14ac:dyDescent="0.2">
      <c r="A64" s="12"/>
      <c r="B64" s="12" t="s">
        <v>28</v>
      </c>
      <c r="C64" s="17"/>
      <c r="D64" s="21"/>
      <c r="E64" s="13">
        <f t="shared" si="22"/>
        <v>0</v>
      </c>
      <c r="F64" s="13">
        <f t="shared" si="12"/>
        <v>6824.49</v>
      </c>
      <c r="G64" s="13">
        <f t="shared" si="24"/>
        <v>8</v>
      </c>
      <c r="H64" s="13">
        <f>SUM($G$9:G64)</f>
        <v>308.46238483333337</v>
      </c>
      <c r="I64" s="13">
        <f t="shared" si="21"/>
        <v>8</v>
      </c>
      <c r="J64" s="13">
        <f t="shared" si="21"/>
        <v>7132.9523848333329</v>
      </c>
      <c r="K64" s="18">
        <v>1.47E-2</v>
      </c>
      <c r="L64" s="19">
        <f t="shared" si="25"/>
        <v>0</v>
      </c>
      <c r="M64" s="19">
        <f t="shared" si="26"/>
        <v>56</v>
      </c>
      <c r="O64" s="3">
        <f>ROUND(SUM($C$19:C63)*K64/12,2)</f>
        <v>8.36</v>
      </c>
      <c r="P64" s="5">
        <f t="shared" si="6"/>
        <v>-0.35999999999999943</v>
      </c>
      <c r="Q64" s="5">
        <f t="shared" si="8"/>
        <v>8</v>
      </c>
      <c r="R64" s="5">
        <f t="shared" si="9"/>
        <v>0</v>
      </c>
      <c r="S64" s="5">
        <f t="shared" si="23"/>
        <v>7124.9523848333329</v>
      </c>
    </row>
    <row r="65" spans="1:19" x14ac:dyDescent="0.2">
      <c r="A65" s="12"/>
      <c r="B65" s="12" t="s">
        <v>29</v>
      </c>
      <c r="C65" s="21"/>
      <c r="D65" s="21"/>
      <c r="E65" s="13">
        <f t="shared" si="22"/>
        <v>0</v>
      </c>
      <c r="F65" s="13">
        <f t="shared" si="12"/>
        <v>6824.49</v>
      </c>
      <c r="G65" s="13">
        <f t="shared" si="24"/>
        <v>8</v>
      </c>
      <c r="H65" s="13">
        <f>SUM($G$9:G65)</f>
        <v>316.46238483333337</v>
      </c>
      <c r="I65" s="13">
        <f t="shared" si="21"/>
        <v>8</v>
      </c>
      <c r="J65" s="13">
        <f t="shared" si="21"/>
        <v>7140.9523848333329</v>
      </c>
      <c r="K65" s="18">
        <v>1.47E-2</v>
      </c>
      <c r="L65" s="19">
        <f t="shared" si="25"/>
        <v>0</v>
      </c>
      <c r="M65" s="19">
        <f t="shared" si="26"/>
        <v>64</v>
      </c>
      <c r="O65" s="3">
        <f>ROUND(SUM($C$19:C64)*K65/12,2)</f>
        <v>8.36</v>
      </c>
      <c r="P65" s="5">
        <f t="shared" si="6"/>
        <v>-0.35999999999999943</v>
      </c>
      <c r="Q65" s="5">
        <f t="shared" si="8"/>
        <v>8</v>
      </c>
      <c r="R65" s="5">
        <f t="shared" si="9"/>
        <v>0</v>
      </c>
      <c r="S65" s="5">
        <f t="shared" si="23"/>
        <v>7132.9523848333329</v>
      </c>
    </row>
    <row r="66" spans="1:19" x14ac:dyDescent="0.2">
      <c r="A66" s="12"/>
      <c r="B66" s="12" t="s">
        <v>30</v>
      </c>
      <c r="C66" s="21"/>
      <c r="D66" s="21"/>
      <c r="E66" s="13">
        <f t="shared" si="22"/>
        <v>0</v>
      </c>
      <c r="F66" s="13">
        <f t="shared" si="12"/>
        <v>6824.49</v>
      </c>
      <c r="G66" s="13">
        <f t="shared" si="24"/>
        <v>8</v>
      </c>
      <c r="H66" s="13">
        <f>SUM($G$9:G66)</f>
        <v>324.46238483333337</v>
      </c>
      <c r="I66" s="13">
        <f t="shared" si="21"/>
        <v>8</v>
      </c>
      <c r="J66" s="13">
        <f t="shared" si="21"/>
        <v>7148.9523848333329</v>
      </c>
      <c r="K66" s="18">
        <v>1.47E-2</v>
      </c>
      <c r="L66" s="19">
        <f t="shared" si="25"/>
        <v>0</v>
      </c>
      <c r="M66" s="19">
        <f t="shared" si="26"/>
        <v>72</v>
      </c>
      <c r="O66" s="3">
        <f>ROUND(SUM($C$19:C65)*K66/12,2)</f>
        <v>8.36</v>
      </c>
      <c r="P66" s="5">
        <f t="shared" si="6"/>
        <v>-0.35999999999999943</v>
      </c>
      <c r="Q66" s="5">
        <f t="shared" si="8"/>
        <v>8</v>
      </c>
      <c r="R66" s="5">
        <f t="shared" si="9"/>
        <v>0</v>
      </c>
      <c r="S66" s="5">
        <f t="shared" si="23"/>
        <v>7140.9523848333329</v>
      </c>
    </row>
    <row r="67" spans="1:19" x14ac:dyDescent="0.2">
      <c r="A67" s="12"/>
      <c r="B67" s="12" t="s">
        <v>31</v>
      </c>
      <c r="C67" s="21"/>
      <c r="D67" s="21"/>
      <c r="E67" s="13">
        <f t="shared" si="22"/>
        <v>0</v>
      </c>
      <c r="F67" s="13">
        <f t="shared" si="12"/>
        <v>6824.49</v>
      </c>
      <c r="G67" s="13">
        <f t="shared" si="24"/>
        <v>8</v>
      </c>
      <c r="H67" s="13">
        <f>SUM($G$9:G67)</f>
        <v>332.46238483333337</v>
      </c>
      <c r="I67" s="13">
        <f t="shared" si="21"/>
        <v>8</v>
      </c>
      <c r="J67" s="13">
        <f t="shared" si="21"/>
        <v>7156.9523848333329</v>
      </c>
      <c r="K67" s="18">
        <v>1.47E-2</v>
      </c>
      <c r="L67" s="19">
        <f t="shared" si="25"/>
        <v>0</v>
      </c>
      <c r="M67" s="19">
        <f t="shared" si="26"/>
        <v>80</v>
      </c>
      <c r="O67" s="3">
        <f>ROUND(SUM($C$19:C66)*K67/12,2)</f>
        <v>8.36</v>
      </c>
      <c r="P67" s="5">
        <f t="shared" si="6"/>
        <v>-0.35999999999999943</v>
      </c>
      <c r="Q67" s="5">
        <f t="shared" si="8"/>
        <v>8</v>
      </c>
      <c r="R67" s="5">
        <f t="shared" si="9"/>
        <v>0</v>
      </c>
      <c r="S67" s="5">
        <f t="shared" si="23"/>
        <v>7148.9523848333329</v>
      </c>
    </row>
    <row r="68" spans="1:19" x14ac:dyDescent="0.2">
      <c r="A68" s="12"/>
      <c r="B68" s="12" t="s">
        <v>32</v>
      </c>
      <c r="C68" s="21"/>
      <c r="D68" s="21"/>
      <c r="E68" s="13">
        <f t="shared" si="22"/>
        <v>0</v>
      </c>
      <c r="F68" s="13">
        <f t="shared" si="12"/>
        <v>6824.49</v>
      </c>
      <c r="G68" s="13">
        <f t="shared" si="24"/>
        <v>8</v>
      </c>
      <c r="H68" s="13">
        <f>SUM($G$9:G68)</f>
        <v>340.46238483333337</v>
      </c>
      <c r="I68" s="13">
        <f t="shared" si="21"/>
        <v>8</v>
      </c>
      <c r="J68" s="13">
        <f t="shared" si="21"/>
        <v>7164.9523848333329</v>
      </c>
      <c r="K68" s="18">
        <v>1.47E-2</v>
      </c>
      <c r="L68" s="19">
        <f t="shared" si="25"/>
        <v>0</v>
      </c>
      <c r="M68" s="19">
        <f t="shared" si="26"/>
        <v>88</v>
      </c>
      <c r="O68" s="3">
        <f>ROUND(SUM($C$19:C67)*K68/12,2)</f>
        <v>8.36</v>
      </c>
      <c r="P68" s="5">
        <f t="shared" si="6"/>
        <v>-0.35999999999999943</v>
      </c>
      <c r="Q68" s="5">
        <f t="shared" si="8"/>
        <v>8</v>
      </c>
      <c r="R68" s="5">
        <f t="shared" si="9"/>
        <v>0</v>
      </c>
      <c r="S68" s="5">
        <f t="shared" si="23"/>
        <v>7156.9523848333329</v>
      </c>
    </row>
    <row r="69" spans="1:19" x14ac:dyDescent="0.2">
      <c r="A69" s="12"/>
      <c r="B69" s="12" t="s">
        <v>19</v>
      </c>
      <c r="C69" s="21"/>
      <c r="D69" s="21"/>
      <c r="E69" s="13">
        <f t="shared" si="22"/>
        <v>0</v>
      </c>
      <c r="F69" s="13">
        <f t="shared" si="12"/>
        <v>6824.49</v>
      </c>
      <c r="G69" s="13">
        <f t="shared" si="24"/>
        <v>8</v>
      </c>
      <c r="H69" s="13">
        <f>SUM($G$9:G69)</f>
        <v>348.46238483333337</v>
      </c>
      <c r="I69" s="13">
        <f t="shared" si="21"/>
        <v>8</v>
      </c>
      <c r="J69" s="13">
        <f t="shared" si="21"/>
        <v>7172.9523848333329</v>
      </c>
      <c r="K69" s="18">
        <v>1.47E-2</v>
      </c>
      <c r="L69" s="22">
        <f t="shared" si="25"/>
        <v>0</v>
      </c>
      <c r="M69" s="22">
        <f t="shared" si="26"/>
        <v>96</v>
      </c>
      <c r="O69" s="3">
        <f>ROUND(SUM($C$19:C68)*K69/12,2)</f>
        <v>8.36</v>
      </c>
      <c r="P69" s="5">
        <f t="shared" si="6"/>
        <v>-0.35999999999999943</v>
      </c>
      <c r="Q69" s="5">
        <f t="shared" si="8"/>
        <v>8</v>
      </c>
      <c r="R69" s="5">
        <f t="shared" si="9"/>
        <v>0</v>
      </c>
      <c r="S69" s="5">
        <f t="shared" si="23"/>
        <v>7164.9523848333329</v>
      </c>
    </row>
    <row r="70" spans="1:19" x14ac:dyDescent="0.2">
      <c r="A70" s="12">
        <v>2014</v>
      </c>
      <c r="B70" s="12" t="s">
        <v>22</v>
      </c>
      <c r="C70" s="21"/>
      <c r="D70" s="21"/>
      <c r="E70" s="13">
        <f t="shared" ref="E70:E93" si="27">SUM(C70:D70)</f>
        <v>0</v>
      </c>
      <c r="F70" s="13">
        <f t="shared" si="12"/>
        <v>6824.49</v>
      </c>
      <c r="G70" s="13">
        <f t="shared" si="24"/>
        <v>8</v>
      </c>
      <c r="H70" s="13">
        <f>SUM($G$9:G70)</f>
        <v>356.46238483333337</v>
      </c>
      <c r="I70" s="13">
        <f t="shared" ref="I70:J85" si="28">E70+G70</f>
        <v>8</v>
      </c>
      <c r="J70" s="13">
        <f t="shared" si="28"/>
        <v>7180.9523848333329</v>
      </c>
      <c r="K70" s="18">
        <v>1.47E-2</v>
      </c>
      <c r="L70" s="19">
        <f>E70</f>
        <v>0</v>
      </c>
      <c r="M70" s="19">
        <f>G70</f>
        <v>8</v>
      </c>
      <c r="O70" s="3">
        <f>ROUND(SUM($C$19:C69)*K70/12,2)</f>
        <v>8.36</v>
      </c>
      <c r="P70" s="5">
        <f t="shared" si="6"/>
        <v>-0.35999999999999943</v>
      </c>
      <c r="Q70" s="5">
        <f t="shared" si="8"/>
        <v>8</v>
      </c>
      <c r="R70" s="5">
        <f t="shared" si="9"/>
        <v>0</v>
      </c>
      <c r="S70" s="5">
        <f t="shared" si="23"/>
        <v>7172.9523848333329</v>
      </c>
    </row>
    <row r="71" spans="1:19" x14ac:dyDescent="0.2">
      <c r="A71" s="12"/>
      <c r="B71" s="12" t="s">
        <v>23</v>
      </c>
      <c r="C71" s="21"/>
      <c r="D71" s="21"/>
      <c r="E71" s="13">
        <f t="shared" si="27"/>
        <v>0</v>
      </c>
      <c r="F71" s="13">
        <f t="shared" si="12"/>
        <v>6824.49</v>
      </c>
      <c r="G71" s="13">
        <f t="shared" si="24"/>
        <v>8</v>
      </c>
      <c r="H71" s="13">
        <f>SUM($G$9:G71)</f>
        <v>364.46238483333337</v>
      </c>
      <c r="I71" s="13">
        <f t="shared" si="28"/>
        <v>8</v>
      </c>
      <c r="J71" s="13">
        <f t="shared" si="28"/>
        <v>7188.9523848333329</v>
      </c>
      <c r="K71" s="18">
        <v>1.47E-2</v>
      </c>
      <c r="L71" s="19">
        <f t="shared" ref="L71:L81" si="29">L70+E71</f>
        <v>0</v>
      </c>
      <c r="M71" s="19">
        <f t="shared" ref="M71:M81" si="30">G71+M70</f>
        <v>16</v>
      </c>
      <c r="O71" s="3">
        <f>ROUND(SUM($C$19:C70)*K71/12,2)</f>
        <v>8.36</v>
      </c>
      <c r="P71" s="5">
        <f t="shared" si="6"/>
        <v>-0.35999999999999943</v>
      </c>
      <c r="Q71" s="5">
        <f t="shared" si="8"/>
        <v>8</v>
      </c>
      <c r="R71" s="5">
        <f t="shared" si="9"/>
        <v>0</v>
      </c>
      <c r="S71" s="5">
        <f t="shared" si="23"/>
        <v>7180.9523848333329</v>
      </c>
    </row>
    <row r="72" spans="1:19" x14ac:dyDescent="0.2">
      <c r="A72" s="12"/>
      <c r="B72" s="12" t="s">
        <v>24</v>
      </c>
      <c r="C72" s="21"/>
      <c r="D72" s="21"/>
      <c r="E72" s="13">
        <f t="shared" si="27"/>
        <v>0</v>
      </c>
      <c r="F72" s="13">
        <f t="shared" si="12"/>
        <v>6824.49</v>
      </c>
      <c r="G72" s="13">
        <f t="shared" si="24"/>
        <v>8</v>
      </c>
      <c r="H72" s="13">
        <f>SUM($G$9:G72)</f>
        <v>372.46238483333337</v>
      </c>
      <c r="I72" s="13">
        <f t="shared" si="28"/>
        <v>8</v>
      </c>
      <c r="J72" s="13">
        <f t="shared" si="28"/>
        <v>7196.9523848333329</v>
      </c>
      <c r="K72" s="18">
        <v>1.47E-2</v>
      </c>
      <c r="L72" s="19">
        <f t="shared" si="29"/>
        <v>0</v>
      </c>
      <c r="M72" s="19">
        <f t="shared" si="30"/>
        <v>24</v>
      </c>
      <c r="O72" s="3">
        <f>ROUND(SUM($C$19:C71)*K72/12,2)</f>
        <v>8.36</v>
      </c>
      <c r="P72" s="5">
        <f t="shared" si="6"/>
        <v>-0.35999999999999943</v>
      </c>
      <c r="Q72" s="5">
        <f t="shared" si="8"/>
        <v>8</v>
      </c>
      <c r="R72" s="5">
        <f t="shared" si="9"/>
        <v>0</v>
      </c>
      <c r="S72" s="5">
        <f t="shared" si="23"/>
        <v>7188.9523848333329</v>
      </c>
    </row>
    <row r="73" spans="1:19" x14ac:dyDescent="0.2">
      <c r="A73" s="12"/>
      <c r="B73" s="12" t="s">
        <v>25</v>
      </c>
      <c r="C73" s="21"/>
      <c r="D73" s="21"/>
      <c r="E73" s="13">
        <f t="shared" si="27"/>
        <v>0</v>
      </c>
      <c r="F73" s="13">
        <f t="shared" si="12"/>
        <v>6824.49</v>
      </c>
      <c r="G73" s="13">
        <f t="shared" si="24"/>
        <v>8</v>
      </c>
      <c r="H73" s="13">
        <f>SUM($G$9:G73)</f>
        <v>380.46238483333337</v>
      </c>
      <c r="I73" s="13">
        <f t="shared" si="28"/>
        <v>8</v>
      </c>
      <c r="J73" s="13">
        <f t="shared" si="28"/>
        <v>7204.9523848333329</v>
      </c>
      <c r="K73" s="18">
        <v>1.47E-2</v>
      </c>
      <c r="L73" s="19">
        <f t="shared" si="29"/>
        <v>0</v>
      </c>
      <c r="M73" s="19">
        <f t="shared" si="30"/>
        <v>32</v>
      </c>
      <c r="O73" s="3">
        <f>ROUND(SUM($C$19:C72)*K73/12,2)</f>
        <v>8.36</v>
      </c>
      <c r="P73" s="5">
        <f t="shared" si="6"/>
        <v>-0.35999999999999943</v>
      </c>
      <c r="Q73" s="5">
        <f t="shared" si="8"/>
        <v>8</v>
      </c>
      <c r="R73" s="5">
        <f t="shared" si="9"/>
        <v>0</v>
      </c>
      <c r="S73" s="5">
        <f t="shared" si="23"/>
        <v>7196.9523848333329</v>
      </c>
    </row>
    <row r="74" spans="1:19" x14ac:dyDescent="0.2">
      <c r="A74" s="12"/>
      <c r="B74" s="12" t="s">
        <v>26</v>
      </c>
      <c r="C74" s="21"/>
      <c r="D74" s="21"/>
      <c r="E74" s="13">
        <f t="shared" si="27"/>
        <v>0</v>
      </c>
      <c r="F74" s="13">
        <f t="shared" si="12"/>
        <v>6824.49</v>
      </c>
      <c r="G74" s="13">
        <f t="shared" si="24"/>
        <v>8</v>
      </c>
      <c r="H74" s="13">
        <f>SUM($G$9:G74)</f>
        <v>388.46238483333337</v>
      </c>
      <c r="I74" s="13">
        <f t="shared" si="28"/>
        <v>8</v>
      </c>
      <c r="J74" s="13">
        <f t="shared" si="28"/>
        <v>7212.9523848333329</v>
      </c>
      <c r="K74" s="18">
        <v>1.47E-2</v>
      </c>
      <c r="L74" s="19">
        <f t="shared" si="29"/>
        <v>0</v>
      </c>
      <c r="M74" s="19">
        <f t="shared" si="30"/>
        <v>40</v>
      </c>
      <c r="O74" s="3">
        <f>ROUND(SUM($C$19:C73)*K74/12,2)</f>
        <v>8.36</v>
      </c>
      <c r="P74" s="5">
        <f t="shared" si="6"/>
        <v>-0.35999999999999943</v>
      </c>
      <c r="Q74" s="5">
        <f t="shared" si="8"/>
        <v>8</v>
      </c>
      <c r="R74" s="5">
        <f t="shared" si="9"/>
        <v>0</v>
      </c>
      <c r="S74" s="5">
        <f t="shared" si="23"/>
        <v>7204.9523848333329</v>
      </c>
    </row>
    <row r="75" spans="1:19" x14ac:dyDescent="0.2">
      <c r="A75" s="12"/>
      <c r="B75" s="12" t="s">
        <v>27</v>
      </c>
      <c r="C75" s="21"/>
      <c r="D75" s="21"/>
      <c r="E75" s="13">
        <f t="shared" si="27"/>
        <v>0</v>
      </c>
      <c r="F75" s="13">
        <f t="shared" si="12"/>
        <v>6824.49</v>
      </c>
      <c r="G75" s="13">
        <f t="shared" si="24"/>
        <v>8</v>
      </c>
      <c r="H75" s="13">
        <f>SUM($G$9:G75)</f>
        <v>396.46238483333337</v>
      </c>
      <c r="I75" s="13">
        <f t="shared" si="28"/>
        <v>8</v>
      </c>
      <c r="J75" s="13">
        <f t="shared" si="28"/>
        <v>7220.9523848333329</v>
      </c>
      <c r="K75" s="18">
        <v>1.47E-2</v>
      </c>
      <c r="L75" s="19">
        <f t="shared" si="29"/>
        <v>0</v>
      </c>
      <c r="M75" s="19">
        <f t="shared" si="30"/>
        <v>48</v>
      </c>
      <c r="O75" s="3">
        <f>ROUND(SUM($C$19:C74)*K75/12,2)</f>
        <v>8.36</v>
      </c>
      <c r="P75" s="5">
        <f t="shared" si="6"/>
        <v>-0.35999999999999943</v>
      </c>
      <c r="Q75" s="5">
        <f t="shared" si="8"/>
        <v>8</v>
      </c>
      <c r="R75" s="5">
        <f t="shared" si="9"/>
        <v>0</v>
      </c>
      <c r="S75" s="5">
        <f t="shared" si="23"/>
        <v>7212.9523848333329</v>
      </c>
    </row>
    <row r="76" spans="1:19" x14ac:dyDescent="0.2">
      <c r="A76" s="12"/>
      <c r="B76" s="12" t="s">
        <v>28</v>
      </c>
      <c r="C76" s="21"/>
      <c r="D76" s="21"/>
      <c r="E76" s="13">
        <f t="shared" si="27"/>
        <v>0</v>
      </c>
      <c r="F76" s="13">
        <f t="shared" si="12"/>
        <v>6824.49</v>
      </c>
      <c r="G76" s="13">
        <f t="shared" si="24"/>
        <v>8</v>
      </c>
      <c r="H76" s="13">
        <f>SUM($G$9:G76)</f>
        <v>404.46238483333337</v>
      </c>
      <c r="I76" s="13">
        <f t="shared" si="28"/>
        <v>8</v>
      </c>
      <c r="J76" s="13">
        <f t="shared" si="28"/>
        <v>7228.9523848333329</v>
      </c>
      <c r="K76" s="18">
        <v>1.47E-2</v>
      </c>
      <c r="L76" s="19">
        <f t="shared" si="29"/>
        <v>0</v>
      </c>
      <c r="M76" s="19">
        <f t="shared" si="30"/>
        <v>56</v>
      </c>
      <c r="O76" s="3">
        <f>ROUND(SUM($C$19:C75)*K76/12,2)</f>
        <v>8.36</v>
      </c>
      <c r="P76" s="5">
        <f t="shared" si="6"/>
        <v>-0.35999999999999943</v>
      </c>
      <c r="Q76" s="5">
        <f t="shared" si="8"/>
        <v>8</v>
      </c>
      <c r="R76" s="5">
        <f t="shared" si="9"/>
        <v>0</v>
      </c>
      <c r="S76" s="5">
        <f t="shared" si="23"/>
        <v>7220.9523848333329</v>
      </c>
    </row>
    <row r="77" spans="1:19" x14ac:dyDescent="0.2">
      <c r="A77" s="12"/>
      <c r="B77" s="12" t="s">
        <v>29</v>
      </c>
      <c r="C77" s="21"/>
      <c r="D77" s="21"/>
      <c r="E77" s="13">
        <f t="shared" si="27"/>
        <v>0</v>
      </c>
      <c r="F77" s="13">
        <f t="shared" si="12"/>
        <v>6824.49</v>
      </c>
      <c r="G77" s="13">
        <f t="shared" si="24"/>
        <v>8</v>
      </c>
      <c r="H77" s="13">
        <f>SUM($G$9:G77)</f>
        <v>412.46238483333337</v>
      </c>
      <c r="I77" s="13">
        <f t="shared" si="28"/>
        <v>8</v>
      </c>
      <c r="J77" s="13">
        <f t="shared" si="28"/>
        <v>7236.9523848333329</v>
      </c>
      <c r="K77" s="18">
        <v>1.47E-2</v>
      </c>
      <c r="L77" s="19">
        <f t="shared" si="29"/>
        <v>0</v>
      </c>
      <c r="M77" s="19">
        <f t="shared" si="30"/>
        <v>64</v>
      </c>
      <c r="O77" s="3">
        <f>ROUND(SUM($C$19:C76)*K77/12,2)</f>
        <v>8.36</v>
      </c>
      <c r="P77" s="5">
        <f t="shared" si="6"/>
        <v>-0.35999999999999943</v>
      </c>
      <c r="Q77" s="5">
        <f t="shared" si="8"/>
        <v>8</v>
      </c>
      <c r="R77" s="5">
        <f t="shared" si="9"/>
        <v>0</v>
      </c>
      <c r="S77" s="5">
        <f t="shared" si="23"/>
        <v>7228.9523848333329</v>
      </c>
    </row>
    <row r="78" spans="1:19" x14ac:dyDescent="0.2">
      <c r="A78" s="12"/>
      <c r="B78" s="12" t="s">
        <v>30</v>
      </c>
      <c r="C78" s="21"/>
      <c r="D78" s="21"/>
      <c r="E78" s="13">
        <f t="shared" si="27"/>
        <v>0</v>
      </c>
      <c r="F78" s="13">
        <f t="shared" si="12"/>
        <v>6824.49</v>
      </c>
      <c r="G78" s="13">
        <f t="shared" si="24"/>
        <v>8</v>
      </c>
      <c r="H78" s="13">
        <f>SUM($G$9:G78)</f>
        <v>420.46238483333337</v>
      </c>
      <c r="I78" s="13">
        <f t="shared" si="28"/>
        <v>8</v>
      </c>
      <c r="J78" s="13">
        <f t="shared" si="28"/>
        <v>7244.9523848333329</v>
      </c>
      <c r="K78" s="18">
        <v>1.47E-2</v>
      </c>
      <c r="L78" s="19">
        <f t="shared" si="29"/>
        <v>0</v>
      </c>
      <c r="M78" s="19">
        <f t="shared" si="30"/>
        <v>72</v>
      </c>
      <c r="O78" s="3">
        <f>ROUND(SUM($C$19:C77)*K78/12,2)</f>
        <v>8.36</v>
      </c>
      <c r="P78" s="5">
        <f t="shared" si="6"/>
        <v>-0.35999999999999943</v>
      </c>
      <c r="Q78" s="5">
        <f t="shared" si="8"/>
        <v>8</v>
      </c>
      <c r="R78" s="5">
        <f t="shared" si="9"/>
        <v>0</v>
      </c>
      <c r="S78" s="5">
        <f t="shared" si="23"/>
        <v>7236.9523848333329</v>
      </c>
    </row>
    <row r="79" spans="1:19" x14ac:dyDescent="0.2">
      <c r="A79" s="12"/>
      <c r="B79" s="12" t="s">
        <v>31</v>
      </c>
      <c r="C79" s="21"/>
      <c r="D79" s="21"/>
      <c r="E79" s="13">
        <f t="shared" si="27"/>
        <v>0</v>
      </c>
      <c r="F79" s="13">
        <f t="shared" si="12"/>
        <v>6824.49</v>
      </c>
      <c r="G79" s="13">
        <f t="shared" si="24"/>
        <v>8</v>
      </c>
      <c r="H79" s="13">
        <f>SUM($G$9:G79)</f>
        <v>428.46238483333337</v>
      </c>
      <c r="I79" s="13">
        <f t="shared" si="28"/>
        <v>8</v>
      </c>
      <c r="J79" s="13">
        <f t="shared" si="28"/>
        <v>7252.9523848333329</v>
      </c>
      <c r="K79" s="18">
        <v>1.47E-2</v>
      </c>
      <c r="L79" s="19">
        <f t="shared" si="29"/>
        <v>0</v>
      </c>
      <c r="M79" s="19">
        <f t="shared" si="30"/>
        <v>80</v>
      </c>
      <c r="O79" s="3">
        <f>ROUND(SUM($C$19:C78)*K79/12,2)</f>
        <v>8.36</v>
      </c>
      <c r="P79" s="5">
        <f t="shared" si="6"/>
        <v>-0.35999999999999943</v>
      </c>
      <c r="Q79" s="5">
        <f t="shared" si="8"/>
        <v>8</v>
      </c>
      <c r="R79" s="5">
        <f t="shared" si="9"/>
        <v>0</v>
      </c>
      <c r="S79" s="5">
        <f t="shared" si="23"/>
        <v>7244.9523848333329</v>
      </c>
    </row>
    <row r="80" spans="1:19" x14ac:dyDescent="0.2">
      <c r="A80" s="12"/>
      <c r="B80" s="12" t="s">
        <v>32</v>
      </c>
      <c r="C80" s="21"/>
      <c r="D80" s="21"/>
      <c r="E80" s="13">
        <f t="shared" si="27"/>
        <v>0</v>
      </c>
      <c r="F80" s="13">
        <f t="shared" si="12"/>
        <v>6824.49</v>
      </c>
      <c r="G80" s="13">
        <f t="shared" si="24"/>
        <v>8</v>
      </c>
      <c r="H80" s="13">
        <f>SUM($G$9:G80)</f>
        <v>436.46238483333337</v>
      </c>
      <c r="I80" s="13">
        <f t="shared" si="28"/>
        <v>8</v>
      </c>
      <c r="J80" s="13">
        <f t="shared" si="28"/>
        <v>7260.9523848333329</v>
      </c>
      <c r="K80" s="18">
        <v>1.47E-2</v>
      </c>
      <c r="L80" s="19">
        <f t="shared" si="29"/>
        <v>0</v>
      </c>
      <c r="M80" s="19">
        <f t="shared" si="30"/>
        <v>88</v>
      </c>
      <c r="O80" s="3">
        <f>ROUND(SUM($C$19:C79)*K80/12,2)</f>
        <v>8.36</v>
      </c>
      <c r="P80" s="5">
        <f t="shared" si="6"/>
        <v>-0.35999999999999943</v>
      </c>
      <c r="Q80" s="5">
        <f t="shared" si="8"/>
        <v>8</v>
      </c>
      <c r="R80" s="5">
        <f t="shared" si="9"/>
        <v>0</v>
      </c>
      <c r="S80" s="5">
        <f t="shared" si="23"/>
        <v>7252.9523848333329</v>
      </c>
    </row>
    <row r="81" spans="1:19" x14ac:dyDescent="0.2">
      <c r="A81" s="12"/>
      <c r="B81" s="12" t="s">
        <v>19</v>
      </c>
      <c r="C81" s="21"/>
      <c r="D81" s="21"/>
      <c r="E81" s="13">
        <f t="shared" si="27"/>
        <v>0</v>
      </c>
      <c r="F81" s="13">
        <f t="shared" si="12"/>
        <v>6824.49</v>
      </c>
      <c r="G81" s="13">
        <f t="shared" si="24"/>
        <v>8</v>
      </c>
      <c r="H81" s="13">
        <f>SUM($G$9:G81)</f>
        <v>444.46238483333337</v>
      </c>
      <c r="I81" s="13">
        <f t="shared" si="28"/>
        <v>8</v>
      </c>
      <c r="J81" s="13">
        <f t="shared" si="28"/>
        <v>7268.9523848333329</v>
      </c>
      <c r="K81" s="18">
        <v>1.47E-2</v>
      </c>
      <c r="L81" s="22">
        <f t="shared" si="29"/>
        <v>0</v>
      </c>
      <c r="M81" s="22">
        <f t="shared" si="30"/>
        <v>96</v>
      </c>
      <c r="O81" s="3">
        <f>ROUND(SUM($C$19:C80)*K81/12,2)</f>
        <v>8.36</v>
      </c>
      <c r="P81" s="5">
        <f t="shared" si="6"/>
        <v>-0.35999999999999943</v>
      </c>
      <c r="Q81" s="5">
        <f t="shared" si="8"/>
        <v>8</v>
      </c>
      <c r="R81" s="5">
        <f t="shared" si="9"/>
        <v>0</v>
      </c>
      <c r="S81" s="5">
        <f t="shared" si="23"/>
        <v>7260.9523848333329</v>
      </c>
    </row>
    <row r="82" spans="1:19" x14ac:dyDescent="0.2">
      <c r="A82" s="12">
        <v>2015</v>
      </c>
      <c r="B82" s="12" t="s">
        <v>22</v>
      </c>
      <c r="C82" s="21"/>
      <c r="D82" s="21"/>
      <c r="E82" s="13">
        <f t="shared" si="27"/>
        <v>0</v>
      </c>
      <c r="F82" s="13">
        <f t="shared" si="12"/>
        <v>6824.49</v>
      </c>
      <c r="G82" s="13">
        <f t="shared" si="24"/>
        <v>8</v>
      </c>
      <c r="H82" s="13">
        <f>SUM($G$9:G82)</f>
        <v>452.46238483333337</v>
      </c>
      <c r="I82" s="13">
        <f t="shared" si="28"/>
        <v>8</v>
      </c>
      <c r="J82" s="13">
        <f t="shared" si="28"/>
        <v>7276.9523848333329</v>
      </c>
      <c r="K82" s="18">
        <f>'[1]1508total not linked'!$K$129</f>
        <v>1.47E-2</v>
      </c>
      <c r="L82" s="19">
        <f>E82</f>
        <v>0</v>
      </c>
      <c r="M82" s="19">
        <f>G82</f>
        <v>8</v>
      </c>
      <c r="O82" s="3">
        <f>ROUND(SUM($C$19:C81)*K82/12,2)</f>
        <v>8.36</v>
      </c>
      <c r="P82" s="5">
        <f t="shared" si="6"/>
        <v>-0.35999999999999943</v>
      </c>
      <c r="Q82" s="5">
        <f t="shared" si="8"/>
        <v>8</v>
      </c>
      <c r="R82" s="5">
        <f t="shared" si="9"/>
        <v>0</v>
      </c>
    </row>
    <row r="83" spans="1:19" x14ac:dyDescent="0.2">
      <c r="A83" s="12"/>
      <c r="B83" s="12" t="s">
        <v>23</v>
      </c>
      <c r="C83" s="21"/>
      <c r="D83" s="21"/>
      <c r="E83" s="13">
        <f t="shared" si="27"/>
        <v>0</v>
      </c>
      <c r="F83" s="13">
        <f t="shared" si="12"/>
        <v>6824.49</v>
      </c>
      <c r="G83" s="13">
        <f t="shared" si="24"/>
        <v>8</v>
      </c>
      <c r="H83" s="13">
        <f>SUM($G$9:G83)</f>
        <v>460.46238483333337</v>
      </c>
      <c r="I83" s="13">
        <f t="shared" si="28"/>
        <v>8</v>
      </c>
      <c r="J83" s="13">
        <f t="shared" si="28"/>
        <v>7284.9523848333329</v>
      </c>
      <c r="K83" s="18">
        <f>'[1]1508total not linked'!$K$130</f>
        <v>1.47E-2</v>
      </c>
      <c r="L83" s="19">
        <f t="shared" ref="L83:L93" si="31">L82+E83</f>
        <v>0</v>
      </c>
      <c r="M83" s="19">
        <f t="shared" ref="M83:M93" si="32">G83+M82</f>
        <v>16</v>
      </c>
      <c r="O83" s="3">
        <f>ROUND(SUM($C$19:C82)*K83/12,2)</f>
        <v>8.36</v>
      </c>
      <c r="P83" s="5">
        <f t="shared" si="6"/>
        <v>-0.35999999999999943</v>
      </c>
      <c r="Q83" s="5">
        <f t="shared" si="8"/>
        <v>8</v>
      </c>
      <c r="R83" s="5">
        <f t="shared" si="9"/>
        <v>0</v>
      </c>
    </row>
    <row r="84" spans="1:19" x14ac:dyDescent="0.2">
      <c r="A84" s="12"/>
      <c r="B84" s="12" t="s">
        <v>24</v>
      </c>
      <c r="C84" s="21"/>
      <c r="D84" s="21"/>
      <c r="E84" s="13">
        <f t="shared" si="27"/>
        <v>0</v>
      </c>
      <c r="F84" s="13">
        <f t="shared" si="12"/>
        <v>6824.49</v>
      </c>
      <c r="G84" s="13">
        <f t="shared" si="24"/>
        <v>8</v>
      </c>
      <c r="H84" s="13">
        <f>SUM($G$9:G84)</f>
        <v>468.46238483333337</v>
      </c>
      <c r="I84" s="13">
        <f t="shared" si="28"/>
        <v>8</v>
      </c>
      <c r="J84" s="13">
        <f t="shared" si="28"/>
        <v>7292.9523848333329</v>
      </c>
      <c r="K84" s="18">
        <f>'[1]1508total not linked'!$K$131</f>
        <v>1.47E-2</v>
      </c>
      <c r="L84" s="19">
        <f t="shared" si="31"/>
        <v>0</v>
      </c>
      <c r="M84" s="19">
        <f t="shared" si="32"/>
        <v>24</v>
      </c>
      <c r="O84" s="3">
        <f>ROUND(SUM($C$19:C83)*K84/12,2)</f>
        <v>8.36</v>
      </c>
      <c r="P84" s="5">
        <f t="shared" si="6"/>
        <v>-0.35999999999999943</v>
      </c>
      <c r="Q84" s="5">
        <f t="shared" si="8"/>
        <v>8</v>
      </c>
      <c r="R84" s="5">
        <f t="shared" si="9"/>
        <v>0</v>
      </c>
    </row>
    <row r="85" spans="1:19" x14ac:dyDescent="0.2">
      <c r="A85" s="12"/>
      <c r="B85" s="12" t="s">
        <v>25</v>
      </c>
      <c r="C85" s="21"/>
      <c r="D85" s="21"/>
      <c r="E85" s="13">
        <f t="shared" si="27"/>
        <v>0</v>
      </c>
      <c r="F85" s="13">
        <f t="shared" si="12"/>
        <v>6824.49</v>
      </c>
      <c r="G85" s="13">
        <f t="shared" si="24"/>
        <v>6</v>
      </c>
      <c r="H85" s="13">
        <f>SUM($G$9:G85)</f>
        <v>474.46238483333337</v>
      </c>
      <c r="I85" s="13">
        <f t="shared" si="28"/>
        <v>6</v>
      </c>
      <c r="J85" s="13">
        <f t="shared" si="28"/>
        <v>7298.9523848333329</v>
      </c>
      <c r="K85" s="18">
        <f>'[1]1508total not linked'!$K$132</f>
        <v>1.0999999999999999E-2</v>
      </c>
      <c r="L85" s="19">
        <f t="shared" si="31"/>
        <v>0</v>
      </c>
      <c r="M85" s="19">
        <f t="shared" si="32"/>
        <v>30</v>
      </c>
      <c r="O85" s="3">
        <f>ROUND(SUM($C$19:C84)*K85/12,2)</f>
        <v>6.26</v>
      </c>
      <c r="P85" s="5">
        <f t="shared" ref="P85:P93" si="33">G85-O85</f>
        <v>-0.25999999999999979</v>
      </c>
      <c r="Q85" s="5">
        <f t="shared" si="8"/>
        <v>6</v>
      </c>
      <c r="R85" s="5">
        <f t="shared" si="9"/>
        <v>0</v>
      </c>
    </row>
    <row r="86" spans="1:19" x14ac:dyDescent="0.2">
      <c r="A86" s="12"/>
      <c r="B86" s="12" t="s">
        <v>26</v>
      </c>
      <c r="C86" s="21"/>
      <c r="D86" s="21"/>
      <c r="E86" s="13">
        <f t="shared" si="27"/>
        <v>0</v>
      </c>
      <c r="F86" s="13">
        <f t="shared" si="12"/>
        <v>6824.49</v>
      </c>
      <c r="G86" s="13">
        <f t="shared" si="24"/>
        <v>6</v>
      </c>
      <c r="H86" s="13">
        <f>SUM($G$9:G86)</f>
        <v>480.46238483333337</v>
      </c>
      <c r="I86" s="13">
        <f t="shared" ref="I86:J93" si="34">E86+G86</f>
        <v>6</v>
      </c>
      <c r="J86" s="13">
        <f t="shared" si="34"/>
        <v>7304.9523848333329</v>
      </c>
      <c r="K86" s="18">
        <f>K85</f>
        <v>1.0999999999999999E-2</v>
      </c>
      <c r="L86" s="19">
        <f t="shared" si="31"/>
        <v>0</v>
      </c>
      <c r="M86" s="19">
        <f t="shared" si="32"/>
        <v>36</v>
      </c>
      <c r="O86" s="3">
        <f>ROUND(SUM($C$19:C85)*K86/12,2)</f>
        <v>6.26</v>
      </c>
      <c r="P86" s="5">
        <f t="shared" si="33"/>
        <v>-0.25999999999999979</v>
      </c>
      <c r="Q86" s="5">
        <f t="shared" ref="Q86:Q93" si="35">SUM(O86:P86)</f>
        <v>6</v>
      </c>
      <c r="R86" s="5">
        <f t="shared" ref="R86:R93" si="36">G86-Q86</f>
        <v>0</v>
      </c>
    </row>
    <row r="87" spans="1:19" x14ac:dyDescent="0.2">
      <c r="A87" s="12"/>
      <c r="B87" s="12" t="s">
        <v>27</v>
      </c>
      <c r="C87" s="21"/>
      <c r="D87" s="21"/>
      <c r="E87" s="13">
        <f t="shared" si="27"/>
        <v>0</v>
      </c>
      <c r="F87" s="13">
        <f t="shared" si="12"/>
        <v>6824.49</v>
      </c>
      <c r="G87" s="13">
        <f t="shared" si="24"/>
        <v>6</v>
      </c>
      <c r="H87" s="13">
        <f>SUM($G$9:G87)</f>
        <v>486.46238483333337</v>
      </c>
      <c r="I87" s="13">
        <f t="shared" si="34"/>
        <v>6</v>
      </c>
      <c r="J87" s="13">
        <f t="shared" si="34"/>
        <v>7310.9523848333329</v>
      </c>
      <c r="K87" s="18">
        <f t="shared" ref="K87:K93" si="37">K86</f>
        <v>1.0999999999999999E-2</v>
      </c>
      <c r="L87" s="19">
        <f t="shared" si="31"/>
        <v>0</v>
      </c>
      <c r="M87" s="19">
        <f t="shared" si="32"/>
        <v>42</v>
      </c>
      <c r="O87" s="3">
        <f>ROUND(SUM($C$19:C86)*K87/12,2)</f>
        <v>6.26</v>
      </c>
      <c r="P87" s="5">
        <f t="shared" si="33"/>
        <v>-0.25999999999999979</v>
      </c>
      <c r="Q87" s="5">
        <f t="shared" si="35"/>
        <v>6</v>
      </c>
      <c r="R87" s="5">
        <f t="shared" si="36"/>
        <v>0</v>
      </c>
    </row>
    <row r="88" spans="1:19" x14ac:dyDescent="0.2">
      <c r="A88" s="12"/>
      <c r="B88" s="12" t="s">
        <v>28</v>
      </c>
      <c r="C88" s="21"/>
      <c r="D88" s="21"/>
      <c r="E88" s="13">
        <f t="shared" si="27"/>
        <v>0</v>
      </c>
      <c r="F88" s="13">
        <f t="shared" si="12"/>
        <v>6824.49</v>
      </c>
      <c r="G88" s="13">
        <f t="shared" si="24"/>
        <v>6</v>
      </c>
      <c r="H88" s="13">
        <f>SUM($G$9:G88)</f>
        <v>492.46238483333337</v>
      </c>
      <c r="I88" s="13">
        <f t="shared" si="34"/>
        <v>6</v>
      </c>
      <c r="J88" s="13">
        <f t="shared" si="34"/>
        <v>7316.9523848333329</v>
      </c>
      <c r="K88" s="18">
        <f t="shared" si="37"/>
        <v>1.0999999999999999E-2</v>
      </c>
      <c r="L88" s="19">
        <f t="shared" si="31"/>
        <v>0</v>
      </c>
      <c r="M88" s="19">
        <f t="shared" si="32"/>
        <v>48</v>
      </c>
      <c r="O88" s="3">
        <f>ROUND(SUM($C$19:C87)*K88/12,2)</f>
        <v>6.26</v>
      </c>
      <c r="P88" s="5">
        <f t="shared" si="33"/>
        <v>-0.25999999999999979</v>
      </c>
      <c r="Q88" s="5">
        <f t="shared" si="35"/>
        <v>6</v>
      </c>
      <c r="R88" s="5">
        <f t="shared" si="36"/>
        <v>0</v>
      </c>
    </row>
    <row r="89" spans="1:19" x14ac:dyDescent="0.2">
      <c r="A89" s="12"/>
      <c r="B89" s="12" t="s">
        <v>29</v>
      </c>
      <c r="C89" s="21"/>
      <c r="D89" s="21"/>
      <c r="E89" s="13">
        <f t="shared" si="27"/>
        <v>0</v>
      </c>
      <c r="F89" s="13">
        <f t="shared" si="12"/>
        <v>6824.49</v>
      </c>
      <c r="G89" s="13">
        <f t="shared" si="24"/>
        <v>6</v>
      </c>
      <c r="H89" s="13">
        <f>SUM($G$9:G89)</f>
        <v>498.46238483333337</v>
      </c>
      <c r="I89" s="13">
        <f t="shared" si="34"/>
        <v>6</v>
      </c>
      <c r="J89" s="13">
        <f t="shared" si="34"/>
        <v>7322.9523848333329</v>
      </c>
      <c r="K89" s="18">
        <f t="shared" si="37"/>
        <v>1.0999999999999999E-2</v>
      </c>
      <c r="L89" s="19">
        <f t="shared" si="31"/>
        <v>0</v>
      </c>
      <c r="M89" s="19">
        <f t="shared" si="32"/>
        <v>54</v>
      </c>
      <c r="O89" s="3">
        <f>ROUND(SUM($C$19:C88)*K89/12,2)</f>
        <v>6.26</v>
      </c>
      <c r="P89" s="5">
        <f t="shared" si="33"/>
        <v>-0.25999999999999979</v>
      </c>
      <c r="Q89" s="5">
        <f t="shared" si="35"/>
        <v>6</v>
      </c>
      <c r="R89" s="5">
        <f t="shared" si="36"/>
        <v>0</v>
      </c>
    </row>
    <row r="90" spans="1:19" x14ac:dyDescent="0.2">
      <c r="A90" s="12"/>
      <c r="B90" s="12" t="s">
        <v>30</v>
      </c>
      <c r="C90" s="21"/>
      <c r="D90" s="21"/>
      <c r="E90" s="13">
        <f t="shared" si="27"/>
        <v>0</v>
      </c>
      <c r="F90" s="13">
        <f t="shared" ref="F90:F93" si="38">F89+E90</f>
        <v>6824.49</v>
      </c>
      <c r="G90" s="13">
        <f t="shared" si="24"/>
        <v>6</v>
      </c>
      <c r="H90" s="13">
        <f>SUM($G$9:G90)</f>
        <v>504.46238483333337</v>
      </c>
      <c r="I90" s="13">
        <f t="shared" si="34"/>
        <v>6</v>
      </c>
      <c r="J90" s="13">
        <f t="shared" si="34"/>
        <v>7328.9523848333329</v>
      </c>
      <c r="K90" s="18">
        <f t="shared" si="37"/>
        <v>1.0999999999999999E-2</v>
      </c>
      <c r="L90" s="19">
        <f t="shared" si="31"/>
        <v>0</v>
      </c>
      <c r="M90" s="19">
        <f t="shared" si="32"/>
        <v>60</v>
      </c>
      <c r="O90" s="3">
        <f>ROUND(SUM($C$19:C89)*K90/12,2)</f>
        <v>6.26</v>
      </c>
      <c r="P90" s="5">
        <f t="shared" si="33"/>
        <v>-0.25999999999999979</v>
      </c>
      <c r="Q90" s="5">
        <f t="shared" si="35"/>
        <v>6</v>
      </c>
      <c r="R90" s="5">
        <f t="shared" si="36"/>
        <v>0</v>
      </c>
    </row>
    <row r="91" spans="1:19" x14ac:dyDescent="0.2">
      <c r="A91" s="12"/>
      <c r="B91" s="12" t="s">
        <v>31</v>
      </c>
      <c r="C91" s="21"/>
      <c r="D91" s="21"/>
      <c r="E91" s="13">
        <f t="shared" si="27"/>
        <v>0</v>
      </c>
      <c r="F91" s="13">
        <f t="shared" si="38"/>
        <v>6824.49</v>
      </c>
      <c r="G91" s="13">
        <f t="shared" si="24"/>
        <v>6</v>
      </c>
      <c r="H91" s="13">
        <f>SUM($G$9:G91)</f>
        <v>510.46238483333337</v>
      </c>
      <c r="I91" s="13">
        <f t="shared" si="34"/>
        <v>6</v>
      </c>
      <c r="J91" s="13">
        <f t="shared" si="34"/>
        <v>7334.9523848333329</v>
      </c>
      <c r="K91" s="18">
        <f t="shared" si="37"/>
        <v>1.0999999999999999E-2</v>
      </c>
      <c r="L91" s="19">
        <f t="shared" si="31"/>
        <v>0</v>
      </c>
      <c r="M91" s="19">
        <f t="shared" si="32"/>
        <v>66</v>
      </c>
      <c r="O91" s="3">
        <f>ROUND(SUM($C$19:C90)*K91/12,2)</f>
        <v>6.26</v>
      </c>
      <c r="P91" s="5">
        <f t="shared" si="33"/>
        <v>-0.25999999999999979</v>
      </c>
      <c r="Q91" s="5">
        <f t="shared" si="35"/>
        <v>6</v>
      </c>
      <c r="R91" s="5">
        <f t="shared" si="36"/>
        <v>0</v>
      </c>
    </row>
    <row r="92" spans="1:19" x14ac:dyDescent="0.2">
      <c r="A92" s="12"/>
      <c r="B92" s="12" t="s">
        <v>32</v>
      </c>
      <c r="C92" s="21"/>
      <c r="D92" s="21"/>
      <c r="E92" s="13">
        <f t="shared" si="27"/>
        <v>0</v>
      </c>
      <c r="F92" s="13">
        <f t="shared" si="38"/>
        <v>6824.49</v>
      </c>
      <c r="G92" s="13">
        <f t="shared" si="24"/>
        <v>6</v>
      </c>
      <c r="H92" s="13">
        <f>SUM($G$9:G92)</f>
        <v>516.46238483333332</v>
      </c>
      <c r="I92" s="13">
        <f t="shared" si="34"/>
        <v>6</v>
      </c>
      <c r="J92" s="13">
        <f t="shared" si="34"/>
        <v>7340.9523848333329</v>
      </c>
      <c r="K92" s="18">
        <f t="shared" si="37"/>
        <v>1.0999999999999999E-2</v>
      </c>
      <c r="L92" s="19">
        <f t="shared" si="31"/>
        <v>0</v>
      </c>
      <c r="M92" s="19">
        <f t="shared" si="32"/>
        <v>72</v>
      </c>
      <c r="O92" s="3">
        <f>ROUND(SUM($C$19:C91)*K92/12,2)</f>
        <v>6.26</v>
      </c>
      <c r="P92" s="5">
        <f t="shared" si="33"/>
        <v>-0.25999999999999979</v>
      </c>
      <c r="Q92" s="5">
        <f t="shared" si="35"/>
        <v>6</v>
      </c>
      <c r="R92" s="5">
        <f t="shared" si="36"/>
        <v>0</v>
      </c>
    </row>
    <row r="93" spans="1:19" x14ac:dyDescent="0.2">
      <c r="A93" s="12"/>
      <c r="B93" s="12" t="s">
        <v>19</v>
      </c>
      <c r="C93" s="21"/>
      <c r="D93" s="21"/>
      <c r="E93" s="13">
        <f t="shared" si="27"/>
        <v>0</v>
      </c>
      <c r="F93" s="13">
        <f t="shared" si="38"/>
        <v>6824.49</v>
      </c>
      <c r="G93" s="13">
        <f t="shared" si="24"/>
        <v>6</v>
      </c>
      <c r="H93" s="13">
        <f>SUM($G$9:G93)</f>
        <v>522.46238483333332</v>
      </c>
      <c r="I93" s="13">
        <f t="shared" si="34"/>
        <v>6</v>
      </c>
      <c r="J93" s="13">
        <f t="shared" si="34"/>
        <v>7346.9523848333329</v>
      </c>
      <c r="K93" s="18">
        <f t="shared" si="37"/>
        <v>1.0999999999999999E-2</v>
      </c>
      <c r="L93" s="22">
        <f t="shared" si="31"/>
        <v>0</v>
      </c>
      <c r="M93" s="22">
        <f t="shared" si="32"/>
        <v>78</v>
      </c>
      <c r="O93" s="3">
        <f>ROUND(SUM($C$19:C92)*K93/12,2)</f>
        <v>6.26</v>
      </c>
      <c r="P93" s="5">
        <f t="shared" si="33"/>
        <v>-0.25999999999999979</v>
      </c>
      <c r="Q93" s="5">
        <f t="shared" si="35"/>
        <v>6</v>
      </c>
      <c r="R93" s="5">
        <f t="shared" si="36"/>
        <v>0</v>
      </c>
    </row>
    <row r="94" spans="1:19" x14ac:dyDescent="0.2">
      <c r="O94" s="3">
        <f>SUM(O20:O93)</f>
        <v>538.8300000000005</v>
      </c>
      <c r="P94" s="5">
        <f>SUM(P20:P93)</f>
        <v>-16.367615166666646</v>
      </c>
      <c r="Q94" s="5">
        <f>SUM(Q20:Q93)</f>
        <v>522.46238483333332</v>
      </c>
      <c r="R94" s="3">
        <f>SUM(R20:R93)</f>
        <v>0</v>
      </c>
    </row>
    <row r="95" spans="1:19" x14ac:dyDescent="0.2">
      <c r="C95" s="5">
        <f>SUM(C10:C94)</f>
        <v>6824.49</v>
      </c>
      <c r="D95" s="5">
        <f>SUM(D10:D94)</f>
        <v>0</v>
      </c>
      <c r="E95" s="5">
        <f>SUM(E10:E94)</f>
        <v>6824.49</v>
      </c>
      <c r="F95" s="5"/>
      <c r="G95" s="5">
        <f>SUM(G10:G94)</f>
        <v>522.46238483333332</v>
      </c>
      <c r="I95" s="5">
        <f>SUM(I10:I94)</f>
        <v>7346.9523848333283</v>
      </c>
      <c r="P95" s="5"/>
    </row>
    <row r="97" spans="1:11" x14ac:dyDescent="0.2">
      <c r="J97" s="5" t="e">
        <f>J93+#REF!</f>
        <v>#REF!</v>
      </c>
    </row>
    <row r="100" spans="1:11" x14ac:dyDescent="0.2">
      <c r="C100" s="5">
        <f>SUM(C58:C69)</f>
        <v>0</v>
      </c>
      <c r="D100" s="5">
        <f>SUM(D58:D69)</f>
        <v>0</v>
      </c>
      <c r="G100" s="5">
        <f>SUM(G9:G82)</f>
        <v>452.46238483333337</v>
      </c>
    </row>
    <row r="101" spans="1:11" x14ac:dyDescent="0.2">
      <c r="C101" s="5"/>
      <c r="D101" s="5"/>
      <c r="G101" s="5"/>
    </row>
    <row r="102" spans="1:11" x14ac:dyDescent="0.2">
      <c r="C102" s="5"/>
      <c r="D102" s="5"/>
      <c r="G102" s="5"/>
    </row>
    <row r="103" spans="1:11" x14ac:dyDescent="0.2">
      <c r="C103" s="5"/>
      <c r="D103" s="5"/>
      <c r="G103" s="5"/>
      <c r="J103" s="5" t="e">
        <f>J93+#REF!</f>
        <v>#REF!</v>
      </c>
    </row>
    <row r="104" spans="1:11" x14ac:dyDescent="0.2">
      <c r="A104" s="124" t="s">
        <v>48</v>
      </c>
      <c r="B104" s="125"/>
      <c r="C104" s="125"/>
      <c r="D104" s="125"/>
      <c r="E104" s="125"/>
      <c r="F104" s="125"/>
      <c r="G104" s="125"/>
      <c r="H104" s="125"/>
      <c r="I104" s="125"/>
      <c r="J104" s="125"/>
      <c r="K104" s="125"/>
    </row>
    <row r="105" spans="1:11" ht="42" customHeight="1" x14ac:dyDescent="0.2">
      <c r="A105" s="126" t="s">
        <v>49</v>
      </c>
      <c r="B105" s="125"/>
      <c r="C105" s="125"/>
      <c r="D105" s="125"/>
      <c r="E105" s="125"/>
      <c r="F105" s="125"/>
      <c r="G105" s="125"/>
      <c r="H105" s="125"/>
      <c r="I105" s="125"/>
      <c r="J105" s="125"/>
      <c r="K105" s="125"/>
    </row>
    <row r="106" spans="1:11" x14ac:dyDescent="0.2">
      <c r="C106" s="5"/>
      <c r="D106" s="5"/>
      <c r="G106" s="5"/>
    </row>
    <row r="107" spans="1:11" x14ac:dyDescent="0.2">
      <c r="C107" s="5"/>
      <c r="D107" s="5"/>
      <c r="G107" s="5"/>
    </row>
    <row r="108" spans="1:11" x14ac:dyDescent="0.2">
      <c r="C108" s="5"/>
      <c r="D108" s="5"/>
      <c r="G108" s="5"/>
    </row>
    <row r="109" spans="1:11" x14ac:dyDescent="0.2">
      <c r="C109" s="5"/>
      <c r="D109" s="5"/>
      <c r="G109" s="5"/>
    </row>
    <row r="110" spans="1:11" x14ac:dyDescent="0.2">
      <c r="C110" s="5"/>
      <c r="D110" s="5"/>
      <c r="G110" s="5"/>
    </row>
    <row r="111" spans="1:11" x14ac:dyDescent="0.2">
      <c r="C111" s="5"/>
      <c r="D111" s="5"/>
      <c r="G111" s="5"/>
    </row>
    <row r="112" spans="1:11" x14ac:dyDescent="0.2">
      <c r="C112" s="5"/>
      <c r="D112" s="5"/>
      <c r="G112" s="5"/>
    </row>
    <row r="113" spans="3:7" x14ac:dyDescent="0.2">
      <c r="C113" s="5"/>
      <c r="D113" s="5"/>
      <c r="G113" s="5"/>
    </row>
    <row r="114" spans="3:7" x14ac:dyDescent="0.2">
      <c r="C114" s="5"/>
      <c r="D114" s="5"/>
      <c r="G114" s="5"/>
    </row>
    <row r="115" spans="3:7" x14ac:dyDescent="0.2">
      <c r="C115" s="5"/>
      <c r="D115" s="5"/>
      <c r="G115" s="5"/>
    </row>
    <row r="116" spans="3:7" x14ac:dyDescent="0.2">
      <c r="C116" s="5"/>
      <c r="D116" s="5"/>
      <c r="G116" s="5"/>
    </row>
    <row r="117" spans="3:7" x14ac:dyDescent="0.2">
      <c r="C117" s="5"/>
      <c r="D117" s="5"/>
      <c r="G117" s="5"/>
    </row>
    <row r="118" spans="3:7" x14ac:dyDescent="0.2">
      <c r="C118" s="5"/>
      <c r="D118" s="5"/>
      <c r="G118" s="5"/>
    </row>
    <row r="119" spans="3:7" x14ac:dyDescent="0.2">
      <c r="C119" s="5"/>
      <c r="D119" s="5"/>
      <c r="G119" s="5"/>
    </row>
    <row r="120" spans="3:7" x14ac:dyDescent="0.2">
      <c r="C120" s="5"/>
      <c r="D120" s="5"/>
      <c r="G120" s="5"/>
    </row>
    <row r="121" spans="3:7" x14ac:dyDescent="0.2">
      <c r="C121" s="5"/>
      <c r="D121" s="5"/>
      <c r="G121" s="5"/>
    </row>
    <row r="122" spans="3:7" x14ac:dyDescent="0.2">
      <c r="C122" s="5"/>
      <c r="D122" s="5"/>
      <c r="G122" s="5"/>
    </row>
    <row r="123" spans="3:7" x14ac:dyDescent="0.2">
      <c r="C123" s="5"/>
      <c r="D123" s="5"/>
      <c r="G123" s="5"/>
    </row>
    <row r="124" spans="3:7" x14ac:dyDescent="0.2">
      <c r="C124" s="5"/>
      <c r="D124" s="5"/>
      <c r="G124" s="5"/>
    </row>
    <row r="125" spans="3:7" x14ac:dyDescent="0.2">
      <c r="C125" s="5"/>
      <c r="D125" s="5"/>
      <c r="G125" s="5"/>
    </row>
    <row r="126" spans="3:7" x14ac:dyDescent="0.2">
      <c r="C126" s="5"/>
      <c r="D126" s="5"/>
      <c r="G126" s="5"/>
    </row>
    <row r="127" spans="3:7" x14ac:dyDescent="0.2">
      <c r="C127" s="5"/>
      <c r="D127" s="5"/>
      <c r="G127" s="5"/>
    </row>
    <row r="128" spans="3:7" x14ac:dyDescent="0.2">
      <c r="C128" s="5"/>
      <c r="D128" s="5"/>
      <c r="G128" s="5"/>
    </row>
    <row r="129" spans="1:20" x14ac:dyDescent="0.2">
      <c r="C129" s="5"/>
      <c r="D129" s="5"/>
      <c r="G129" s="5"/>
    </row>
    <row r="130" spans="1:20" x14ac:dyDescent="0.2">
      <c r="C130" s="5"/>
      <c r="D130" s="5"/>
      <c r="G130" s="5"/>
    </row>
    <row r="131" spans="1:20" x14ac:dyDescent="0.2">
      <c r="C131" s="5"/>
      <c r="D131" s="5"/>
      <c r="G131" s="5"/>
    </row>
    <row r="132" spans="1:20" x14ac:dyDescent="0.2">
      <c r="C132" s="5"/>
      <c r="D132" s="5"/>
      <c r="G132" s="5"/>
    </row>
    <row r="133" spans="1:20" x14ac:dyDescent="0.2">
      <c r="C133" s="5"/>
      <c r="D133" s="5"/>
      <c r="G133" s="5"/>
    </row>
    <row r="134" spans="1:20" x14ac:dyDescent="0.2">
      <c r="C134" s="24"/>
      <c r="D134" s="24"/>
      <c r="E134" s="24" t="s">
        <v>35</v>
      </c>
      <c r="F134" s="24"/>
      <c r="G134" s="24" t="s">
        <v>35</v>
      </c>
      <c r="H134" s="24"/>
      <c r="I134" s="24" t="s">
        <v>35</v>
      </c>
      <c r="J134" s="25"/>
    </row>
    <row r="135" spans="1:20" x14ac:dyDescent="0.2">
      <c r="A135" s="26">
        <v>1508</v>
      </c>
      <c r="C135" s="24" t="s">
        <v>36</v>
      </c>
      <c r="D135" s="24" t="s">
        <v>37</v>
      </c>
      <c r="E135" s="24" t="s">
        <v>37</v>
      </c>
      <c r="F135" s="24" t="s">
        <v>38</v>
      </c>
      <c r="G135" s="24" t="s">
        <v>38</v>
      </c>
      <c r="H135" s="24" t="s">
        <v>39</v>
      </c>
      <c r="I135" s="24" t="s">
        <v>39</v>
      </c>
      <c r="J135" s="24" t="s">
        <v>36</v>
      </c>
    </row>
    <row r="136" spans="1:20" x14ac:dyDescent="0.2">
      <c r="C136" s="27" t="s">
        <v>40</v>
      </c>
      <c r="D136" s="27" t="s">
        <v>20</v>
      </c>
      <c r="E136" s="27" t="s">
        <v>20</v>
      </c>
      <c r="F136" s="27" t="s">
        <v>41</v>
      </c>
      <c r="G136" s="27" t="s">
        <v>41</v>
      </c>
      <c r="H136" s="27" t="s">
        <v>42</v>
      </c>
      <c r="I136" s="27" t="s">
        <v>42</v>
      </c>
      <c r="J136" s="27" t="s">
        <v>43</v>
      </c>
      <c r="K136" s="28" t="s">
        <v>3</v>
      </c>
      <c r="T136" s="29"/>
    </row>
    <row r="137" spans="1:20" x14ac:dyDescent="0.2">
      <c r="K137" s="19"/>
      <c r="T137" s="30" t="s">
        <v>0</v>
      </c>
    </row>
    <row r="138" spans="1:20" x14ac:dyDescent="0.2">
      <c r="A138" s="3">
        <v>2009</v>
      </c>
      <c r="B138" s="3" t="s">
        <v>44</v>
      </c>
      <c r="C138" s="5">
        <f>J9</f>
        <v>0</v>
      </c>
      <c r="D138" s="5">
        <f>G10+G11+G12</f>
        <v>0</v>
      </c>
      <c r="E138" s="5">
        <f>H12</f>
        <v>0</v>
      </c>
      <c r="F138" s="5">
        <f>E10+E11+E12</f>
        <v>0</v>
      </c>
      <c r="G138" s="5">
        <f>F12</f>
        <v>0</v>
      </c>
      <c r="J138" s="5">
        <f t="shared" ref="J138:J161" si="39">C138+D138+F138+H138</f>
        <v>0</v>
      </c>
      <c r="K138" s="5">
        <f t="shared" ref="K138:K161" si="40">E138+G138</f>
        <v>0</v>
      </c>
      <c r="L138" s="5">
        <f t="shared" ref="L138:L157" si="41">J138-K138</f>
        <v>0</v>
      </c>
      <c r="M138" s="5">
        <f>J12-K138</f>
        <v>0</v>
      </c>
      <c r="T138" s="29"/>
    </row>
    <row r="139" spans="1:20" x14ac:dyDescent="0.2">
      <c r="B139" s="3" t="s">
        <v>45</v>
      </c>
      <c r="C139" s="5">
        <f t="shared" ref="C139:C153" si="42">J138</f>
        <v>0</v>
      </c>
      <c r="D139" s="5">
        <f>G13+G14+G15</f>
        <v>0</v>
      </c>
      <c r="E139" s="5">
        <f t="shared" ref="E139:E159" si="43">E138+D139</f>
        <v>0</v>
      </c>
      <c r="F139" s="5">
        <f>E13+E14+E15</f>
        <v>0</v>
      </c>
      <c r="G139" s="5">
        <f t="shared" ref="G139:G161" si="44">G138+F139</f>
        <v>0</v>
      </c>
      <c r="J139" s="5">
        <f t="shared" si="39"/>
        <v>0</v>
      </c>
      <c r="K139" s="5">
        <f t="shared" si="40"/>
        <v>0</v>
      </c>
      <c r="L139" s="5">
        <f t="shared" si="41"/>
        <v>0</v>
      </c>
      <c r="M139" s="5">
        <f>J15-K139</f>
        <v>0</v>
      </c>
      <c r="T139" s="30" t="s">
        <v>0</v>
      </c>
    </row>
    <row r="140" spans="1:20" x14ac:dyDescent="0.2">
      <c r="B140" s="3" t="s">
        <v>46</v>
      </c>
      <c r="C140" s="5">
        <f t="shared" si="42"/>
        <v>0</v>
      </c>
      <c r="D140" s="5">
        <f>G16+G17+G18</f>
        <v>0</v>
      </c>
      <c r="E140" s="5">
        <f t="shared" si="43"/>
        <v>0</v>
      </c>
      <c r="F140" s="5">
        <f>E16+E17+E18</f>
        <v>0</v>
      </c>
      <c r="G140" s="5">
        <f t="shared" si="44"/>
        <v>0</v>
      </c>
      <c r="J140" s="5">
        <f t="shared" si="39"/>
        <v>0</v>
      </c>
      <c r="K140" s="5">
        <f t="shared" si="40"/>
        <v>0</v>
      </c>
      <c r="L140" s="5">
        <f t="shared" si="41"/>
        <v>0</v>
      </c>
      <c r="M140" s="5">
        <f>J18-K140</f>
        <v>0</v>
      </c>
      <c r="T140" s="29"/>
    </row>
    <row r="141" spans="1:20" x14ac:dyDescent="0.2">
      <c r="B141" s="3" t="s">
        <v>47</v>
      </c>
      <c r="C141" s="5">
        <f t="shared" si="42"/>
        <v>0</v>
      </c>
      <c r="D141" s="5">
        <f>G19+G20+G21</f>
        <v>3.7719916666666666</v>
      </c>
      <c r="E141" s="5">
        <f t="shared" si="43"/>
        <v>3.7719916666666666</v>
      </c>
      <c r="F141" s="5">
        <f>E19+E20+E21</f>
        <v>4924.33</v>
      </c>
      <c r="G141" s="5">
        <f t="shared" si="44"/>
        <v>4924.33</v>
      </c>
      <c r="J141" s="5">
        <f t="shared" si="39"/>
        <v>4928.1019916666664</v>
      </c>
      <c r="K141" s="5">
        <f t="shared" si="40"/>
        <v>4928.1019916666664</v>
      </c>
      <c r="L141" s="5">
        <f t="shared" si="41"/>
        <v>0</v>
      </c>
      <c r="M141" s="5">
        <f>J21-K141</f>
        <v>0</v>
      </c>
      <c r="T141" s="30" t="s">
        <v>0</v>
      </c>
    </row>
    <row r="142" spans="1:20" x14ac:dyDescent="0.2">
      <c r="A142" s="3">
        <v>2010</v>
      </c>
      <c r="B142" s="3" t="s">
        <v>44</v>
      </c>
      <c r="C142" s="5">
        <f t="shared" si="42"/>
        <v>4928.1019916666664</v>
      </c>
      <c r="D142" s="5">
        <f>G22+G23+G24</f>
        <v>7.4911375000000007</v>
      </c>
      <c r="E142" s="5">
        <f t="shared" si="43"/>
        <v>11.263129166666667</v>
      </c>
      <c r="F142" s="5">
        <f>E22+E23+E24</f>
        <v>1545.8799999999999</v>
      </c>
      <c r="G142" s="5">
        <f t="shared" si="44"/>
        <v>6470.21</v>
      </c>
      <c r="J142" s="5">
        <f t="shared" si="39"/>
        <v>6481.4731291666667</v>
      </c>
      <c r="K142" s="5">
        <f t="shared" si="40"/>
        <v>6481.4731291666667</v>
      </c>
      <c r="L142" s="5">
        <f t="shared" si="41"/>
        <v>0</v>
      </c>
      <c r="M142" s="5">
        <f>J24-K142</f>
        <v>0</v>
      </c>
    </row>
    <row r="143" spans="1:20" x14ac:dyDescent="0.2">
      <c r="B143" s="3" t="s">
        <v>45</v>
      </c>
      <c r="C143" s="5">
        <f t="shared" si="42"/>
        <v>6481.4731291666667</v>
      </c>
      <c r="D143" s="5">
        <f>G25+G26+G27</f>
        <v>9.2212954166666652</v>
      </c>
      <c r="E143" s="5">
        <f t="shared" si="43"/>
        <v>20.484424583333332</v>
      </c>
      <c r="F143" s="5">
        <f>E25+E26+E27</f>
        <v>354.28</v>
      </c>
      <c r="G143" s="5">
        <f t="shared" si="44"/>
        <v>6824.49</v>
      </c>
      <c r="J143" s="5">
        <f t="shared" si="39"/>
        <v>6844.9744245833335</v>
      </c>
      <c r="K143" s="5">
        <f t="shared" si="40"/>
        <v>6844.9744245833335</v>
      </c>
      <c r="L143" s="5">
        <f t="shared" si="41"/>
        <v>0</v>
      </c>
      <c r="M143" s="5">
        <f>J27-K143</f>
        <v>0</v>
      </c>
    </row>
    <row r="144" spans="1:20" x14ac:dyDescent="0.2">
      <c r="B144" s="3" t="s">
        <v>46</v>
      </c>
      <c r="C144" s="5">
        <f t="shared" si="42"/>
        <v>6844.9744245833335</v>
      </c>
      <c r="D144" s="5">
        <f>G28+G29+G30</f>
        <v>15.18449025</v>
      </c>
      <c r="E144" s="5">
        <f t="shared" si="43"/>
        <v>35.668914833333332</v>
      </c>
      <c r="F144" s="5">
        <f>E28+E29+E30</f>
        <v>0</v>
      </c>
      <c r="G144" s="5">
        <f t="shared" si="44"/>
        <v>6824.49</v>
      </c>
      <c r="J144" s="5">
        <f t="shared" si="39"/>
        <v>6860.1589148333333</v>
      </c>
      <c r="K144" s="5">
        <f t="shared" si="40"/>
        <v>6860.1589148333333</v>
      </c>
      <c r="L144" s="5">
        <f t="shared" si="41"/>
        <v>0</v>
      </c>
      <c r="M144" s="5">
        <f>J30-K144</f>
        <v>0</v>
      </c>
    </row>
    <row r="145" spans="1:13" x14ac:dyDescent="0.2">
      <c r="B145" s="3" t="s">
        <v>47</v>
      </c>
      <c r="C145" s="5">
        <f t="shared" si="42"/>
        <v>6860.1589148333333</v>
      </c>
      <c r="D145" s="5">
        <f>G31+G32+G33</f>
        <v>20.473469999999999</v>
      </c>
      <c r="E145" s="5">
        <f t="shared" si="43"/>
        <v>56.142384833333331</v>
      </c>
      <c r="F145" s="5">
        <f>E31+E32+E33</f>
        <v>0</v>
      </c>
      <c r="G145" s="5">
        <f t="shared" si="44"/>
        <v>6824.49</v>
      </c>
      <c r="J145" s="5">
        <f t="shared" si="39"/>
        <v>6880.6323848333332</v>
      </c>
      <c r="K145" s="5">
        <f t="shared" si="40"/>
        <v>6880.6323848333332</v>
      </c>
      <c r="L145" s="5">
        <f t="shared" si="41"/>
        <v>0</v>
      </c>
      <c r="M145" s="5">
        <f>J33-K145</f>
        <v>0</v>
      </c>
    </row>
    <row r="146" spans="1:13" x14ac:dyDescent="0.2">
      <c r="A146" s="3">
        <v>2011</v>
      </c>
      <c r="B146" s="3" t="s">
        <v>44</v>
      </c>
      <c r="C146" s="5">
        <f t="shared" si="42"/>
        <v>6880.6323848333332</v>
      </c>
      <c r="D146" s="5">
        <f>G34+G35+G36</f>
        <v>25.08</v>
      </c>
      <c r="E146" s="5">
        <f t="shared" si="43"/>
        <v>81.222384833333336</v>
      </c>
      <c r="F146" s="5">
        <f>E34+E35+E36</f>
        <v>0</v>
      </c>
      <c r="G146" s="5">
        <f t="shared" si="44"/>
        <v>6824.49</v>
      </c>
      <c r="J146" s="5">
        <f t="shared" si="39"/>
        <v>6905.7123848333331</v>
      </c>
      <c r="K146" s="5">
        <f t="shared" si="40"/>
        <v>6905.7123848333331</v>
      </c>
      <c r="L146" s="5">
        <f t="shared" si="41"/>
        <v>0</v>
      </c>
      <c r="M146" s="5">
        <f>J36-K146</f>
        <v>0</v>
      </c>
    </row>
    <row r="147" spans="1:13" x14ac:dyDescent="0.2">
      <c r="B147" s="3" t="s">
        <v>45</v>
      </c>
      <c r="C147" s="5">
        <f t="shared" si="42"/>
        <v>6905.7123848333331</v>
      </c>
      <c r="D147" s="5">
        <f>G37+G38+G39</f>
        <v>25.08</v>
      </c>
      <c r="E147" s="5">
        <f t="shared" si="43"/>
        <v>106.30238483333333</v>
      </c>
      <c r="F147" s="5">
        <f>E37+E38+E39</f>
        <v>0</v>
      </c>
      <c r="G147" s="5">
        <f t="shared" si="44"/>
        <v>6824.49</v>
      </c>
      <c r="J147" s="5">
        <f t="shared" si="39"/>
        <v>6930.792384833333</v>
      </c>
      <c r="K147" s="5">
        <f t="shared" si="40"/>
        <v>6930.792384833333</v>
      </c>
      <c r="L147" s="5">
        <f t="shared" si="41"/>
        <v>0</v>
      </c>
      <c r="M147" s="5">
        <f>J39-K147</f>
        <v>0</v>
      </c>
    </row>
    <row r="148" spans="1:13" x14ac:dyDescent="0.2">
      <c r="B148" s="3" t="s">
        <v>46</v>
      </c>
      <c r="C148" s="5">
        <f t="shared" si="42"/>
        <v>6930.792384833333</v>
      </c>
      <c r="D148" s="5">
        <f>G40+G41+G42</f>
        <v>25.08</v>
      </c>
      <c r="E148" s="5">
        <f t="shared" si="43"/>
        <v>131.38238483333333</v>
      </c>
      <c r="F148" s="5">
        <f>E40+E41+E42</f>
        <v>0</v>
      </c>
      <c r="G148" s="5">
        <f t="shared" si="44"/>
        <v>6824.49</v>
      </c>
      <c r="J148" s="5">
        <f t="shared" si="39"/>
        <v>6955.8723848333329</v>
      </c>
      <c r="K148" s="5">
        <f t="shared" si="40"/>
        <v>6955.8723848333329</v>
      </c>
      <c r="L148" s="5">
        <f t="shared" si="41"/>
        <v>0</v>
      </c>
      <c r="M148" s="5">
        <f>J42-K148</f>
        <v>0</v>
      </c>
    </row>
    <row r="149" spans="1:13" x14ac:dyDescent="0.2">
      <c r="B149" s="3" t="s">
        <v>47</v>
      </c>
      <c r="C149" s="5">
        <f t="shared" si="42"/>
        <v>6955.8723848333329</v>
      </c>
      <c r="D149" s="5">
        <f>G43+G44+G45</f>
        <v>25.08</v>
      </c>
      <c r="E149" s="5">
        <f t="shared" si="43"/>
        <v>156.46238483333332</v>
      </c>
      <c r="F149" s="5">
        <f>E43+E44+E45</f>
        <v>0</v>
      </c>
      <c r="G149" s="5">
        <f t="shared" si="44"/>
        <v>6824.49</v>
      </c>
      <c r="J149" s="5">
        <f t="shared" si="39"/>
        <v>6980.9523848333329</v>
      </c>
      <c r="K149" s="5">
        <f t="shared" si="40"/>
        <v>6980.9523848333329</v>
      </c>
      <c r="L149" s="5">
        <f t="shared" si="41"/>
        <v>0</v>
      </c>
      <c r="M149" s="5">
        <f>J45-K149</f>
        <v>0</v>
      </c>
    </row>
    <row r="150" spans="1:13" x14ac:dyDescent="0.2">
      <c r="A150" s="3">
        <v>2012</v>
      </c>
      <c r="B150" s="3" t="s">
        <v>44</v>
      </c>
      <c r="C150" s="5">
        <f t="shared" si="42"/>
        <v>6980.9523848333329</v>
      </c>
      <c r="D150" s="5">
        <f>G46+G47+G48</f>
        <v>24</v>
      </c>
      <c r="E150" s="5">
        <f t="shared" si="43"/>
        <v>180.46238483333332</v>
      </c>
      <c r="F150" s="5">
        <f>E46+E47+E48</f>
        <v>0</v>
      </c>
      <c r="G150" s="5">
        <f t="shared" si="44"/>
        <v>6824.49</v>
      </c>
      <c r="J150" s="5">
        <f t="shared" si="39"/>
        <v>7004.9523848333329</v>
      </c>
      <c r="K150" s="5">
        <f t="shared" si="40"/>
        <v>7004.9523848333329</v>
      </c>
      <c r="L150" s="5">
        <f t="shared" si="41"/>
        <v>0</v>
      </c>
      <c r="M150" s="5">
        <f>J48-K150</f>
        <v>0</v>
      </c>
    </row>
    <row r="151" spans="1:13" x14ac:dyDescent="0.2">
      <c r="B151" s="3" t="s">
        <v>45</v>
      </c>
      <c r="C151" s="5">
        <f t="shared" si="42"/>
        <v>7004.9523848333329</v>
      </c>
      <c r="D151" s="5">
        <f>G49+G50+G51</f>
        <v>24</v>
      </c>
      <c r="E151" s="5">
        <f t="shared" si="43"/>
        <v>204.46238483333332</v>
      </c>
      <c r="F151" s="5">
        <f>E49+E50+E51</f>
        <v>0</v>
      </c>
      <c r="G151" s="5">
        <f t="shared" si="44"/>
        <v>6824.49</v>
      </c>
      <c r="J151" s="5">
        <f t="shared" si="39"/>
        <v>7028.9523848333329</v>
      </c>
      <c r="K151" s="5">
        <f t="shared" si="40"/>
        <v>7028.9523848333329</v>
      </c>
      <c r="L151" s="5">
        <f t="shared" si="41"/>
        <v>0</v>
      </c>
      <c r="M151" s="5">
        <f>J51-K151</f>
        <v>0</v>
      </c>
    </row>
    <row r="152" spans="1:13" x14ac:dyDescent="0.2">
      <c r="B152" s="3" t="s">
        <v>46</v>
      </c>
      <c r="C152" s="5">
        <f t="shared" si="42"/>
        <v>7028.9523848333329</v>
      </c>
      <c r="D152" s="5">
        <f>G52+G53+G54</f>
        <v>24</v>
      </c>
      <c r="E152" s="5">
        <f t="shared" si="43"/>
        <v>228.46238483333332</v>
      </c>
      <c r="F152" s="5">
        <f>E52+E53+E54</f>
        <v>0</v>
      </c>
      <c r="G152" s="5">
        <f t="shared" si="44"/>
        <v>6824.49</v>
      </c>
      <c r="J152" s="5">
        <f t="shared" si="39"/>
        <v>7052.9523848333329</v>
      </c>
      <c r="K152" s="5">
        <f t="shared" si="40"/>
        <v>7052.9523848333329</v>
      </c>
      <c r="L152" s="5">
        <f t="shared" si="41"/>
        <v>0</v>
      </c>
      <c r="M152" s="5">
        <f>J54-K152</f>
        <v>0</v>
      </c>
    </row>
    <row r="153" spans="1:13" x14ac:dyDescent="0.2">
      <c r="B153" s="3" t="s">
        <v>47</v>
      </c>
      <c r="C153" s="5">
        <f t="shared" si="42"/>
        <v>7052.9523848333329</v>
      </c>
      <c r="D153" s="5">
        <f>G55+G56+G57</f>
        <v>24</v>
      </c>
      <c r="E153" s="5">
        <f t="shared" si="43"/>
        <v>252.46238483333332</v>
      </c>
      <c r="F153" s="5">
        <f>E55+E56+E57</f>
        <v>0</v>
      </c>
      <c r="G153" s="5">
        <f t="shared" si="44"/>
        <v>6824.49</v>
      </c>
      <c r="J153" s="5">
        <f t="shared" si="39"/>
        <v>7076.9523848333329</v>
      </c>
      <c r="K153" s="5">
        <f t="shared" si="40"/>
        <v>7076.9523848333329</v>
      </c>
      <c r="L153" s="5">
        <f t="shared" si="41"/>
        <v>0</v>
      </c>
      <c r="M153" s="5">
        <f>J57-K153</f>
        <v>0</v>
      </c>
    </row>
    <row r="154" spans="1:13" x14ac:dyDescent="0.2">
      <c r="A154" s="3">
        <v>2013</v>
      </c>
      <c r="B154" s="3" t="s">
        <v>44</v>
      </c>
      <c r="C154" s="5">
        <f>J153</f>
        <v>7076.9523848333329</v>
      </c>
      <c r="D154" s="5">
        <f>G58+G59+G60</f>
        <v>24</v>
      </c>
      <c r="E154" s="5">
        <f t="shared" si="43"/>
        <v>276.46238483333332</v>
      </c>
      <c r="F154" s="5">
        <f>E58+E59+E60</f>
        <v>0</v>
      </c>
      <c r="G154" s="5">
        <f t="shared" si="44"/>
        <v>6824.49</v>
      </c>
      <c r="J154" s="5">
        <f t="shared" si="39"/>
        <v>7100.9523848333329</v>
      </c>
      <c r="K154" s="5">
        <f t="shared" si="40"/>
        <v>7100.9523848333329</v>
      </c>
      <c r="L154" s="5">
        <f t="shared" si="41"/>
        <v>0</v>
      </c>
      <c r="M154" s="5">
        <f>J60-K154</f>
        <v>0</v>
      </c>
    </row>
    <row r="155" spans="1:13" x14ac:dyDescent="0.2">
      <c r="B155" s="3" t="s">
        <v>45</v>
      </c>
      <c r="C155" s="5">
        <f t="shared" ref="C155:C160" si="45">+J154</f>
        <v>7100.9523848333329</v>
      </c>
      <c r="D155" s="5">
        <f>+G61+G62+G63</f>
        <v>24</v>
      </c>
      <c r="E155" s="5">
        <f t="shared" si="43"/>
        <v>300.46238483333332</v>
      </c>
      <c r="F155" s="5">
        <f>+E61+E62+E63</f>
        <v>0</v>
      </c>
      <c r="G155" s="5">
        <f t="shared" si="44"/>
        <v>6824.49</v>
      </c>
      <c r="J155" s="5">
        <f t="shared" si="39"/>
        <v>7124.9523848333329</v>
      </c>
      <c r="K155" s="5">
        <f t="shared" si="40"/>
        <v>7124.9523848333329</v>
      </c>
      <c r="L155" s="5">
        <f t="shared" si="41"/>
        <v>0</v>
      </c>
      <c r="M155" s="5">
        <f>J63-K155</f>
        <v>0</v>
      </c>
    </row>
    <row r="156" spans="1:13" x14ac:dyDescent="0.2">
      <c r="B156" s="3" t="s">
        <v>46</v>
      </c>
      <c r="C156" s="5">
        <f t="shared" si="45"/>
        <v>7124.9523848333329</v>
      </c>
      <c r="D156" s="5">
        <f>+G64+G65+G66</f>
        <v>24</v>
      </c>
      <c r="E156" s="5">
        <f t="shared" si="43"/>
        <v>324.46238483333332</v>
      </c>
      <c r="F156" s="5">
        <f>+E64+E65+E66</f>
        <v>0</v>
      </c>
      <c r="G156" s="5">
        <f t="shared" si="44"/>
        <v>6824.49</v>
      </c>
      <c r="J156" s="5">
        <f t="shared" si="39"/>
        <v>7148.9523848333329</v>
      </c>
      <c r="K156" s="5">
        <f t="shared" si="40"/>
        <v>7148.9523848333329</v>
      </c>
      <c r="L156" s="5">
        <f t="shared" si="41"/>
        <v>0</v>
      </c>
      <c r="M156" s="5">
        <f>J66-K156</f>
        <v>0</v>
      </c>
    </row>
    <row r="157" spans="1:13" x14ac:dyDescent="0.2">
      <c r="B157" s="3" t="s">
        <v>47</v>
      </c>
      <c r="C157" s="5">
        <f t="shared" si="45"/>
        <v>7148.9523848333329</v>
      </c>
      <c r="D157" s="5">
        <f>+G67+G68+G69</f>
        <v>24</v>
      </c>
      <c r="E157" s="5">
        <f t="shared" si="43"/>
        <v>348.46238483333332</v>
      </c>
      <c r="F157" s="5">
        <f>+E67+E68+E69</f>
        <v>0</v>
      </c>
      <c r="G157" s="5">
        <f t="shared" si="44"/>
        <v>6824.49</v>
      </c>
      <c r="J157" s="5">
        <f t="shared" si="39"/>
        <v>7172.9523848333329</v>
      </c>
      <c r="K157" s="5">
        <f t="shared" si="40"/>
        <v>7172.9523848333329</v>
      </c>
      <c r="L157" s="5">
        <f t="shared" si="41"/>
        <v>0</v>
      </c>
      <c r="M157" s="5">
        <f>J69-K157</f>
        <v>0</v>
      </c>
    </row>
    <row r="158" spans="1:13" x14ac:dyDescent="0.2">
      <c r="A158" s="3">
        <v>2014</v>
      </c>
      <c r="B158" s="3" t="s">
        <v>44</v>
      </c>
      <c r="C158" s="5">
        <f t="shared" si="45"/>
        <v>7172.9523848333329</v>
      </c>
      <c r="D158" s="5">
        <f>+G70+G71+G72</f>
        <v>24</v>
      </c>
      <c r="E158" s="5">
        <f t="shared" si="43"/>
        <v>372.46238483333332</v>
      </c>
      <c r="F158" s="5">
        <f>+E70+E71+E72</f>
        <v>0</v>
      </c>
      <c r="G158" s="5">
        <f t="shared" si="44"/>
        <v>6824.49</v>
      </c>
      <c r="J158" s="5">
        <f t="shared" si="39"/>
        <v>7196.9523848333329</v>
      </c>
      <c r="K158" s="5">
        <f t="shared" si="40"/>
        <v>7196.9523848333329</v>
      </c>
      <c r="L158" s="5">
        <f>J158-K158</f>
        <v>0</v>
      </c>
      <c r="M158" s="5">
        <f>J72-K158</f>
        <v>0</v>
      </c>
    </row>
    <row r="159" spans="1:13" x14ac:dyDescent="0.2">
      <c r="A159" s="31" t="s">
        <v>0</v>
      </c>
      <c r="B159" s="1" t="s">
        <v>45</v>
      </c>
      <c r="C159" s="5">
        <f t="shared" si="45"/>
        <v>7196.9523848333329</v>
      </c>
      <c r="D159" s="5">
        <f>+G73+G74+G75</f>
        <v>24</v>
      </c>
      <c r="E159" s="5">
        <f t="shared" si="43"/>
        <v>396.46238483333332</v>
      </c>
      <c r="F159" s="5">
        <f>+E73+E74+E75</f>
        <v>0</v>
      </c>
      <c r="G159" s="5">
        <f t="shared" si="44"/>
        <v>6824.49</v>
      </c>
      <c r="J159" s="5">
        <f t="shared" si="39"/>
        <v>7220.9523848333329</v>
      </c>
      <c r="K159" s="5">
        <f t="shared" si="40"/>
        <v>7220.9523848333329</v>
      </c>
      <c r="L159" s="5">
        <f>J159-K159</f>
        <v>0</v>
      </c>
      <c r="M159" s="5">
        <f>J75-K159</f>
        <v>0</v>
      </c>
    </row>
    <row r="160" spans="1:13" x14ac:dyDescent="0.2">
      <c r="B160" s="1" t="s">
        <v>46</v>
      </c>
      <c r="C160" s="5">
        <f t="shared" si="45"/>
        <v>7220.9523848333329</v>
      </c>
      <c r="D160" s="5">
        <f>+G76+G77+G78</f>
        <v>24</v>
      </c>
      <c r="E160" s="5">
        <f>E159+D160</f>
        <v>420.46238483333332</v>
      </c>
      <c r="F160" s="5">
        <f>+E76+E77+E78</f>
        <v>0</v>
      </c>
      <c r="G160" s="5">
        <f t="shared" si="44"/>
        <v>6824.49</v>
      </c>
      <c r="J160" s="5">
        <f t="shared" si="39"/>
        <v>7244.9523848333329</v>
      </c>
      <c r="K160" s="5">
        <f t="shared" si="40"/>
        <v>7244.9523848333329</v>
      </c>
      <c r="L160" s="5">
        <f>J160-K160</f>
        <v>0</v>
      </c>
      <c r="M160" s="5">
        <f>J78-K160</f>
        <v>0</v>
      </c>
    </row>
    <row r="161" spans="2:13" x14ac:dyDescent="0.2">
      <c r="B161" s="1" t="s">
        <v>47</v>
      </c>
      <c r="C161" s="5">
        <f>+J160</f>
        <v>7244.9523848333329</v>
      </c>
      <c r="D161" s="5">
        <f>+G79+G80+G81</f>
        <v>24</v>
      </c>
      <c r="E161" s="5">
        <f>E160+D161</f>
        <v>444.46238483333332</v>
      </c>
      <c r="F161" s="5">
        <f>+E79+E80+E81</f>
        <v>0</v>
      </c>
      <c r="G161" s="5">
        <f t="shared" si="44"/>
        <v>6824.49</v>
      </c>
      <c r="J161" s="5">
        <f t="shared" si="39"/>
        <v>7268.9523848333329</v>
      </c>
      <c r="K161" s="5">
        <f t="shared" si="40"/>
        <v>7268.9523848333329</v>
      </c>
      <c r="L161" s="5">
        <f>J161-K161</f>
        <v>0</v>
      </c>
      <c r="M161" s="5">
        <f>J81-K161</f>
        <v>0</v>
      </c>
    </row>
    <row r="162" spans="2:13" x14ac:dyDescent="0.2">
      <c r="K162" s="5"/>
    </row>
    <row r="163" spans="2:13" x14ac:dyDescent="0.2">
      <c r="K163" s="5"/>
    </row>
    <row r="164" spans="2:13" x14ac:dyDescent="0.2">
      <c r="K164" s="5"/>
    </row>
    <row r="165" spans="2:13" x14ac:dyDescent="0.2">
      <c r="K165" s="5"/>
    </row>
    <row r="166" spans="2:13" x14ac:dyDescent="0.2">
      <c r="K166" s="5"/>
    </row>
    <row r="167" spans="2:13" x14ac:dyDescent="0.2">
      <c r="K167" s="5"/>
    </row>
    <row r="168" spans="2:13" x14ac:dyDescent="0.2">
      <c r="K168" s="5"/>
    </row>
    <row r="169" spans="2:13" x14ac:dyDescent="0.2">
      <c r="K169" s="5"/>
    </row>
    <row r="170" spans="2:13" x14ac:dyDescent="0.2">
      <c r="K170" s="5"/>
    </row>
    <row r="171" spans="2:13" x14ac:dyDescent="0.2">
      <c r="K171" s="5"/>
    </row>
    <row r="172" spans="2:13" x14ac:dyDescent="0.2">
      <c r="K172" s="5"/>
    </row>
    <row r="173" spans="2:13" x14ac:dyDescent="0.2">
      <c r="K173" s="5"/>
    </row>
    <row r="174" spans="2:13" x14ac:dyDescent="0.2">
      <c r="K174" s="5"/>
    </row>
    <row r="175" spans="2:13" x14ac:dyDescent="0.2">
      <c r="K175" s="5"/>
    </row>
    <row r="176" spans="2:13" x14ac:dyDescent="0.2">
      <c r="K176" s="5"/>
    </row>
    <row r="177" spans="11:11" x14ac:dyDescent="0.2">
      <c r="K177" s="5"/>
    </row>
    <row r="178" spans="11:11" x14ac:dyDescent="0.2">
      <c r="K178" s="5"/>
    </row>
    <row r="179" spans="11:11" x14ac:dyDescent="0.2">
      <c r="K179" s="5"/>
    </row>
    <row r="180" spans="11:11" x14ac:dyDescent="0.2">
      <c r="K180" s="5"/>
    </row>
    <row r="181" spans="11:11" x14ac:dyDescent="0.2">
      <c r="K181" s="5"/>
    </row>
    <row r="182" spans="11:11" x14ac:dyDescent="0.2">
      <c r="K182" s="5"/>
    </row>
    <row r="183" spans="11:11" x14ac:dyDescent="0.2">
      <c r="K183" s="5"/>
    </row>
    <row r="184" spans="11:11" x14ac:dyDescent="0.2">
      <c r="K184" s="5"/>
    </row>
    <row r="185" spans="11:11" x14ac:dyDescent="0.2">
      <c r="K185" s="5"/>
    </row>
    <row r="186" spans="11:11" x14ac:dyDescent="0.2">
      <c r="K186" s="5"/>
    </row>
    <row r="187" spans="11:11" x14ac:dyDescent="0.2">
      <c r="K187" s="5"/>
    </row>
    <row r="188" spans="11:11" x14ac:dyDescent="0.2">
      <c r="K188" s="5"/>
    </row>
    <row r="189" spans="11:11" x14ac:dyDescent="0.2">
      <c r="K189" s="5"/>
    </row>
    <row r="190" spans="11:11" x14ac:dyDescent="0.2">
      <c r="K190" s="5"/>
    </row>
    <row r="191" spans="11:11" x14ac:dyDescent="0.2">
      <c r="K191" s="5"/>
    </row>
    <row r="192" spans="11:11" x14ac:dyDescent="0.2">
      <c r="K192" s="5"/>
    </row>
    <row r="193" spans="11:11" x14ac:dyDescent="0.2">
      <c r="K193" s="5"/>
    </row>
    <row r="194" spans="11:11" x14ac:dyDescent="0.2">
      <c r="K194" s="5"/>
    </row>
    <row r="195" spans="11:11" x14ac:dyDescent="0.2">
      <c r="K195" s="5"/>
    </row>
    <row r="196" spans="11:11" x14ac:dyDescent="0.2">
      <c r="K196" s="5"/>
    </row>
    <row r="197" spans="11:11" x14ac:dyDescent="0.2">
      <c r="K197" s="5"/>
    </row>
    <row r="198" spans="11:11" x14ac:dyDescent="0.2">
      <c r="K198" s="5"/>
    </row>
    <row r="199" spans="11:11" x14ac:dyDescent="0.2">
      <c r="K199" s="5"/>
    </row>
    <row r="200" spans="11:11" x14ac:dyDescent="0.2">
      <c r="K200" s="5"/>
    </row>
    <row r="201" spans="11:11" x14ac:dyDescent="0.2">
      <c r="K201" s="5"/>
    </row>
    <row r="202" spans="11:11" x14ac:dyDescent="0.2">
      <c r="K202" s="5"/>
    </row>
    <row r="203" spans="11:11" x14ac:dyDescent="0.2">
      <c r="K203" s="5"/>
    </row>
    <row r="204" spans="11:11" x14ac:dyDescent="0.2">
      <c r="K204" s="5"/>
    </row>
    <row r="205" spans="11:11" x14ac:dyDescent="0.2">
      <c r="K205" s="5"/>
    </row>
    <row r="206" spans="11:11" x14ac:dyDescent="0.2">
      <c r="K206" s="5"/>
    </row>
    <row r="207" spans="11:11" x14ac:dyDescent="0.2">
      <c r="K207" s="5"/>
    </row>
    <row r="208" spans="11:11" x14ac:dyDescent="0.2">
      <c r="K208" s="5"/>
    </row>
    <row r="209" spans="11:11" x14ac:dyDescent="0.2">
      <c r="K209" s="5"/>
    </row>
    <row r="210" spans="11:11" x14ac:dyDescent="0.2">
      <c r="K210" s="5"/>
    </row>
    <row r="211" spans="11:11" x14ac:dyDescent="0.2">
      <c r="K211" s="5"/>
    </row>
    <row r="212" spans="11:11" x14ac:dyDescent="0.2">
      <c r="K212" s="5"/>
    </row>
    <row r="213" spans="11:11" x14ac:dyDescent="0.2">
      <c r="K213" s="5"/>
    </row>
    <row r="214" spans="11:11" x14ac:dyDescent="0.2">
      <c r="K214" s="5"/>
    </row>
    <row r="215" spans="11:11" x14ac:dyDescent="0.2">
      <c r="K215" s="5"/>
    </row>
    <row r="216" spans="11:11" x14ac:dyDescent="0.2">
      <c r="K216" s="5"/>
    </row>
    <row r="217" spans="11:11" x14ac:dyDescent="0.2">
      <c r="K217" s="5"/>
    </row>
    <row r="218" spans="11:11" x14ac:dyDescent="0.2">
      <c r="K218" s="5"/>
    </row>
    <row r="219" spans="11:11" x14ac:dyDescent="0.2">
      <c r="K219" s="5"/>
    </row>
    <row r="220" spans="11:11" x14ac:dyDescent="0.2">
      <c r="K220" s="5"/>
    </row>
    <row r="221" spans="11:11" x14ac:dyDescent="0.2">
      <c r="K221" s="5"/>
    </row>
    <row r="222" spans="11:11" x14ac:dyDescent="0.2">
      <c r="K222" s="5"/>
    </row>
    <row r="223" spans="11:11" x14ac:dyDescent="0.2">
      <c r="K223" s="5"/>
    </row>
    <row r="224" spans="11:11" x14ac:dyDescent="0.2">
      <c r="K224" s="5"/>
    </row>
    <row r="225" spans="11:11" x14ac:dyDescent="0.2">
      <c r="K225" s="5"/>
    </row>
    <row r="226" spans="11:11" x14ac:dyDescent="0.2">
      <c r="K226" s="5"/>
    </row>
    <row r="227" spans="11:11" x14ac:dyDescent="0.2">
      <c r="K227" s="5"/>
    </row>
    <row r="228" spans="11:11" x14ac:dyDescent="0.2">
      <c r="K228" s="5"/>
    </row>
    <row r="229" spans="11:11" x14ac:dyDescent="0.2">
      <c r="K229" s="5"/>
    </row>
    <row r="230" spans="11:11" x14ac:dyDescent="0.2">
      <c r="K230" s="5"/>
    </row>
    <row r="231" spans="11:11" x14ac:dyDescent="0.2">
      <c r="K231" s="5"/>
    </row>
    <row r="232" spans="11:11" x14ac:dyDescent="0.2">
      <c r="K232" s="5"/>
    </row>
    <row r="233" spans="11:11" x14ac:dyDescent="0.2">
      <c r="K233" s="5"/>
    </row>
    <row r="234" spans="11:11" x14ac:dyDescent="0.2">
      <c r="K234" s="5"/>
    </row>
    <row r="235" spans="11:11" x14ac:dyDescent="0.2">
      <c r="K235" s="5"/>
    </row>
    <row r="236" spans="11:11" x14ac:dyDescent="0.2">
      <c r="K236" s="5"/>
    </row>
    <row r="237" spans="11:11" x14ac:dyDescent="0.2">
      <c r="K237" s="5"/>
    </row>
    <row r="238" spans="11:11" x14ac:dyDescent="0.2">
      <c r="K238" s="5"/>
    </row>
    <row r="239" spans="11:11" x14ac:dyDescent="0.2">
      <c r="K239" s="5"/>
    </row>
    <row r="240" spans="11:11" x14ac:dyDescent="0.2">
      <c r="K240" s="5"/>
    </row>
    <row r="241" spans="11:11" x14ac:dyDescent="0.2">
      <c r="K241" s="5"/>
    </row>
    <row r="242" spans="11:11" x14ac:dyDescent="0.2">
      <c r="K242" s="5"/>
    </row>
    <row r="243" spans="11:11" x14ac:dyDescent="0.2">
      <c r="K243" s="5"/>
    </row>
    <row r="244" spans="11:11" x14ac:dyDescent="0.2">
      <c r="K244" s="5"/>
    </row>
    <row r="245" spans="11:11" x14ac:dyDescent="0.2">
      <c r="K245" s="5"/>
    </row>
    <row r="246" spans="11:11" x14ac:dyDescent="0.2">
      <c r="K246" s="5"/>
    </row>
    <row r="247" spans="11:11" x14ac:dyDescent="0.2">
      <c r="K247" s="5"/>
    </row>
    <row r="248" spans="11:11" x14ac:dyDescent="0.2">
      <c r="K248" s="5"/>
    </row>
    <row r="249" spans="11:11" x14ac:dyDescent="0.2">
      <c r="K249" s="5"/>
    </row>
    <row r="250" spans="11:11" x14ac:dyDescent="0.2">
      <c r="K250" s="5"/>
    </row>
    <row r="251" spans="11:11" x14ac:dyDescent="0.2">
      <c r="K251" s="5"/>
    </row>
    <row r="252" spans="11:11" x14ac:dyDescent="0.2">
      <c r="K252" s="5"/>
    </row>
    <row r="253" spans="11:11" x14ac:dyDescent="0.2">
      <c r="K253" s="5"/>
    </row>
    <row r="254" spans="11:11" x14ac:dyDescent="0.2">
      <c r="K254" s="5"/>
    </row>
    <row r="255" spans="11:11" x14ac:dyDescent="0.2">
      <c r="K255" s="5"/>
    </row>
    <row r="256" spans="11:11" x14ac:dyDescent="0.2">
      <c r="K256" s="5"/>
    </row>
    <row r="257" spans="11:11" x14ac:dyDescent="0.2">
      <c r="K257" s="5"/>
    </row>
    <row r="258" spans="11:11" x14ac:dyDescent="0.2">
      <c r="K258" s="5"/>
    </row>
    <row r="259" spans="11:11" x14ac:dyDescent="0.2">
      <c r="K259" s="5"/>
    </row>
    <row r="260" spans="11:11" x14ac:dyDescent="0.2">
      <c r="K260" s="5"/>
    </row>
    <row r="261" spans="11:11" x14ac:dyDescent="0.2">
      <c r="K261" s="5"/>
    </row>
    <row r="262" spans="11:11" x14ac:dyDescent="0.2">
      <c r="K262" s="5"/>
    </row>
    <row r="263" spans="11:11" x14ac:dyDescent="0.2">
      <c r="K263" s="19"/>
    </row>
    <row r="264" spans="11:11" x14ac:dyDescent="0.2">
      <c r="K264" s="19"/>
    </row>
    <row r="265" spans="11:11" x14ac:dyDescent="0.2">
      <c r="K265" s="19"/>
    </row>
    <row r="266" spans="11:11" x14ac:dyDescent="0.2">
      <c r="K266" s="19"/>
    </row>
    <row r="267" spans="11:11" x14ac:dyDescent="0.2">
      <c r="K267" s="19"/>
    </row>
    <row r="268" spans="11:11" x14ac:dyDescent="0.2">
      <c r="K268" s="19"/>
    </row>
    <row r="269" spans="11:11" x14ac:dyDescent="0.2">
      <c r="K269" s="19"/>
    </row>
    <row r="270" spans="11:11" x14ac:dyDescent="0.2">
      <c r="K270" s="19"/>
    </row>
  </sheetData>
  <mergeCells count="2">
    <mergeCell ref="A104:K104"/>
    <mergeCell ref="A105:K105"/>
  </mergeCells>
  <hyperlinks>
    <hyperlink ref="B159" r:id="rId1" display="Q@"/>
    <hyperlink ref="B160" r:id="rId2" display="Q@"/>
    <hyperlink ref="B161" r:id="rId3" display="Q@"/>
  </hyperlinks>
  <pageMargins left="0.25" right="0.25" top="0.5" bottom="0.5" header="0.5" footer="0.5"/>
  <pageSetup scale="54" orientation="portrait" r:id="rId4"/>
  <headerFooter alignWithMargins="0">
    <oddFooter>&amp;L&amp;Z&amp;F&amp;A&amp;R&amp;D</oddFooter>
  </headerFooter>
  <rowBreaks count="1" manualBreakCount="1">
    <brk id="133" max="16383" man="1"/>
  </rowBreaks>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Schedule 2YA</vt:lpstr>
      <vt:lpstr>1508-HO Cap</vt:lpstr>
      <vt:lpstr>'1508-HO Cap'!Print_Area</vt:lpstr>
      <vt:lpstr>'1508-HO Cap'!Print_Titles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Notes:</dc:creator>
  <cp:lastModifiedBy>Cindy Perrin</cp:lastModifiedBy>
  <cp:lastPrinted>2016-02-27T17:34:54Z</cp:lastPrinted>
  <dcterms:created xsi:type="dcterms:W3CDTF">2016-02-03T19:52:55Z</dcterms:created>
  <dcterms:modified xsi:type="dcterms:W3CDTF">2017-09-01T16:25:05Z</dcterms:modified>
</cp:coreProperties>
</file>