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15" windowHeight="13440"/>
  </bookViews>
  <sheets>
    <sheet name="Sept 17 Foregone Revenue" sheetId="1" r:id="rId1"/>
    <sheet name="Sheet2" sheetId="2" r:id="rId2"/>
    <sheet name="Sheet3" sheetId="3" r:id="rId3"/>
  </sheets>
  <externalReferences>
    <externalReference r:id="rId4"/>
  </externalReferences>
  <calcPr calcId="145621" iterate="1"/>
</workbook>
</file>

<file path=xl/calcChain.xml><?xml version="1.0" encoding="utf-8"?>
<calcChain xmlns="http://schemas.openxmlformats.org/spreadsheetml/2006/main">
  <c r="C20" i="1" l="1"/>
  <c r="C21" i="1"/>
  <c r="C22" i="1"/>
  <c r="C23" i="1"/>
  <c r="C24" i="1"/>
  <c r="C25" i="1"/>
  <c r="D25" i="1"/>
  <c r="D24" i="1"/>
  <c r="D23" i="1"/>
  <c r="D22" i="1"/>
  <c r="D21" i="1"/>
  <c r="D20" i="1"/>
  <c r="D19" i="1"/>
  <c r="E19" i="1" s="1"/>
  <c r="F19" i="1" s="1"/>
  <c r="H19" i="1" s="1"/>
  <c r="C19" i="1"/>
  <c r="D6" i="1"/>
  <c r="D7" i="1"/>
  <c r="D8" i="1"/>
  <c r="D9" i="1"/>
  <c r="D10" i="1"/>
  <c r="D11" i="1"/>
  <c r="E11" i="1" s="1"/>
  <c r="F11" i="1" s="1"/>
  <c r="H11" i="1" s="1"/>
  <c r="D12" i="1"/>
  <c r="C12" i="1"/>
  <c r="C11" i="1"/>
  <c r="C10" i="1"/>
  <c r="C9" i="1"/>
  <c r="C8" i="1"/>
  <c r="E8" i="1" s="1"/>
  <c r="F8" i="1" s="1"/>
  <c r="H8" i="1" s="1"/>
  <c r="C7" i="1"/>
  <c r="C6" i="1"/>
  <c r="E6" i="1" s="1"/>
  <c r="F6" i="1" s="1"/>
  <c r="H6" i="1" s="1"/>
  <c r="E10" i="1"/>
  <c r="F10" i="1" s="1"/>
  <c r="H10" i="1" s="1"/>
  <c r="E25" i="1" l="1"/>
  <c r="F25" i="1" s="1"/>
  <c r="H25" i="1" s="1"/>
  <c r="E24" i="1"/>
  <c r="F24" i="1" s="1"/>
  <c r="H24" i="1" s="1"/>
  <c r="E23" i="1"/>
  <c r="F23" i="1" s="1"/>
  <c r="H23" i="1" s="1"/>
  <c r="E22" i="1"/>
  <c r="F22" i="1" s="1"/>
  <c r="H22" i="1" s="1"/>
  <c r="E21" i="1"/>
  <c r="F21" i="1" s="1"/>
  <c r="H21" i="1" s="1"/>
  <c r="E20" i="1"/>
  <c r="F20" i="1" s="1"/>
  <c r="H20" i="1" s="1"/>
  <c r="H27" i="1" s="1"/>
  <c r="E12" i="1"/>
  <c r="F12" i="1" s="1"/>
  <c r="H12" i="1" s="1"/>
  <c r="E9" i="1"/>
  <c r="F9" i="1" s="1"/>
  <c r="H9" i="1" s="1"/>
  <c r="H14" i="1" s="1"/>
  <c r="E7" i="1"/>
  <c r="F7" i="1" s="1"/>
  <c r="H7" i="1" s="1"/>
  <c r="H30" i="1" l="1"/>
</calcChain>
</file>

<file path=xl/sharedStrings.xml><?xml version="1.0" encoding="utf-8"?>
<sst xmlns="http://schemas.openxmlformats.org/spreadsheetml/2006/main" count="50" uniqueCount="27">
  <si>
    <t>Thunder Bay Hydro Calculation of Rate Riders for Recovery of Foregone Revenue</t>
  </si>
  <si>
    <t>Fixed Distribution Rate - Foregone Revenue</t>
  </si>
  <si>
    <t>Customer Class</t>
  </si>
  <si>
    <t>Units</t>
  </si>
  <si>
    <t>2017 Proposed Rate Rider</t>
  </si>
  <si>
    <t>2016 Board Approved Rate Rider</t>
  </si>
  <si>
    <t>Differential Rate</t>
  </si>
  <si>
    <t xml:space="preserve">Foregone Revenue Rate Rider over 7 month period </t>
  </si>
  <si>
    <t>1 Month - Customer Forecast</t>
  </si>
  <si>
    <t>One Month  Fixed Foregone Revenue (Oct 1, 2017 - April 30, 2018)</t>
  </si>
  <si>
    <t>Residential</t>
  </si>
  <si>
    <t># of Customers</t>
  </si>
  <si>
    <t>General Service &lt;50</t>
  </si>
  <si>
    <t>GS 50-999</t>
  </si>
  <si>
    <t>GS &lt; 1000</t>
  </si>
  <si>
    <t>Street Lighting</t>
  </si>
  <si>
    <t># of Connections</t>
  </si>
  <si>
    <t xml:space="preserve">USL </t>
  </si>
  <si>
    <t>Sentinel</t>
  </si>
  <si>
    <t>Total Foregone Fixed Revenue for September</t>
  </si>
  <si>
    <t>Distribution Volumetric Rate - Foregone Revenue</t>
  </si>
  <si>
    <t>1 Month - Load  Forecast</t>
  </si>
  <si>
    <t>One Month Variable Foregone Revenue (Oct 1, 2017 - April 30, 2018)</t>
  </si>
  <si>
    <t>per kWh</t>
  </si>
  <si>
    <t>per kW</t>
  </si>
  <si>
    <t>Total Foregone Variable Revenue for September</t>
  </si>
  <si>
    <t xml:space="preserve">Total Foregone Revenue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</si>
</sst>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00_);[Red]\(&quot;$&quot;#,##0.0000\)"/>
    <numFmt numFmtId="166" formatCode="&quot;$&quot;#,##0;\(&quot;$&quot;#,##0\)"/>
    <numFmt numFmtId="167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name val="Arial"/>
      <family val="2"/>
    </font>
    <font>
      <b/>
      <sz val="14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44" fontId="5" fillId="0" borderId="0" applyFont="0" applyFill="0" applyBorder="0" applyAlignment="0" applyProtection="0"/>
  </cellStyleXfs>
  <cellXfs count="24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" xfId="2" applyFont="1"/>
    <xf numFmtId="0" fontId="5" fillId="0" borderId="0" xfId="0" applyFont="1"/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3" borderId="13" xfId="0" applyFont="1" applyFill="1" applyBorder="1"/>
    <xf numFmtId="164" fontId="5" fillId="4" borderId="14" xfId="3" applyNumberFormat="1" applyFill="1" applyBorder="1"/>
    <xf numFmtId="0" fontId="5" fillId="3" borderId="15" xfId="0" applyFont="1" applyFill="1" applyBorder="1"/>
    <xf numFmtId="0" fontId="0" fillId="0" borderId="0" xfId="0" applyBorder="1"/>
    <xf numFmtId="166" fontId="0" fillId="0" borderId="0" xfId="1" applyNumberFormat="1" applyFont="1"/>
    <xf numFmtId="0" fontId="5" fillId="3" borderId="0" xfId="0" applyFont="1" applyFill="1" applyAlignment="1">
      <alignment horizontal="right"/>
    </xf>
    <xf numFmtId="167" fontId="5" fillId="4" borderId="16" xfId="3" applyNumberFormat="1" applyFill="1" applyBorder="1"/>
    <xf numFmtId="166" fontId="0" fillId="0" borderId="0" xfId="0" applyNumberFormat="1"/>
  </cellXfs>
  <cellStyles count="4">
    <cellStyle name="Comma" xfId="1" builtinId="3"/>
    <cellStyle name="Currency 6" xfId="3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/Ontario%20Energy%20Board/Rate%20Design/2017%20COS/9%20-%20BA_Decision%20and%20Order/BA_2017%20Rate%20Design%20Mod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Input"/>
      <sheetName val="Transformer Allowance"/>
      <sheetName val="Forecast Data For 2017"/>
      <sheetName val="2016 Existing Rates"/>
      <sheetName val="2017 Test Yr On Existing Rates"/>
      <sheetName val="Cost Allocation Study"/>
      <sheetName val="Rates By Rate Class"/>
      <sheetName val="Res Rate Design"/>
      <sheetName val="Allocation Low Voltage Costs"/>
      <sheetName val="Low Voltage Rates"/>
      <sheetName val="BILL IMPACTS"/>
      <sheetName val="Distribution Rate Schedule"/>
      <sheetName val="Rate Schedule "/>
      <sheetName val="Dist. Rev. Reconciliation"/>
      <sheetName val="Revenue Deficiency Analysis"/>
      <sheetName val="Appendix 2-O Table a"/>
      <sheetName val="Appendix 2-O Table b"/>
      <sheetName val="Appendix 2-O Table c"/>
      <sheetName val="Appendix 2-O Table d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6">
          <cell r="C36">
            <v>19.75</v>
          </cell>
          <cell r="D36">
            <v>15.24</v>
          </cell>
        </row>
        <row r="37">
          <cell r="C37">
            <v>27.14</v>
          </cell>
          <cell r="D37">
            <v>27.14</v>
          </cell>
        </row>
        <row r="38">
          <cell r="C38">
            <v>204.24</v>
          </cell>
          <cell r="D38">
            <v>204.24</v>
          </cell>
        </row>
        <row r="39">
          <cell r="C39">
            <v>2922.18</v>
          </cell>
          <cell r="D39">
            <v>2922.18</v>
          </cell>
        </row>
        <row r="40">
          <cell r="C40">
            <v>1.1054081600390158</v>
          </cell>
          <cell r="D40">
            <v>1.1599999999999999</v>
          </cell>
        </row>
        <row r="41">
          <cell r="C41">
            <v>8.08190682604077</v>
          </cell>
          <cell r="D41">
            <v>7.05</v>
          </cell>
        </row>
        <row r="42">
          <cell r="C42">
            <v>7.978733547410461</v>
          </cell>
          <cell r="D42">
            <v>6.96</v>
          </cell>
        </row>
        <row r="49">
          <cell r="C49">
            <v>7.414949936538749E-3</v>
          </cell>
          <cell r="D49">
            <v>9.7000000000000003E-3</v>
          </cell>
        </row>
        <row r="50">
          <cell r="C50">
            <v>1.7604321669565465E-2</v>
          </cell>
          <cell r="D50">
            <v>1.4E-2</v>
          </cell>
        </row>
        <row r="51">
          <cell r="C51">
            <v>3.3205956172664459</v>
          </cell>
          <cell r="D51">
            <v>2.5992999999999999</v>
          </cell>
        </row>
        <row r="52">
          <cell r="C52">
            <v>2.7987922331307811</v>
          </cell>
          <cell r="D52">
            <v>2.3087</v>
          </cell>
        </row>
        <row r="53">
          <cell r="C53">
            <v>6.6721864777113566</v>
          </cell>
          <cell r="D53">
            <v>7.0016999999999996</v>
          </cell>
        </row>
        <row r="54">
          <cell r="C54">
            <v>1.1807608554357436E-2</v>
          </cell>
          <cell r="D54">
            <v>1.03E-2</v>
          </cell>
        </row>
        <row r="55">
          <cell r="C55">
            <v>6.401099480176792</v>
          </cell>
          <cell r="D55">
            <v>5.5838000000000001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A31" sqref="A31"/>
    </sheetView>
  </sheetViews>
  <sheetFormatPr defaultRowHeight="15" x14ac:dyDescent="0.25"/>
  <cols>
    <col min="1" max="1" width="60.85546875" bestFit="1" customWidth="1"/>
    <col min="3" max="3" width="11.7109375" bestFit="1" customWidth="1"/>
    <col min="4" max="4" width="12.85546875" customWidth="1"/>
    <col min="6" max="7" width="17.42578125" customWidth="1"/>
    <col min="8" max="8" width="16.5703125" customWidth="1"/>
  </cols>
  <sheetData>
    <row r="1" spans="1:8" x14ac:dyDescent="0.25">
      <c r="A1" s="1" t="s">
        <v>0</v>
      </c>
      <c r="B1" s="2"/>
      <c r="C1" s="2"/>
      <c r="D1" s="2"/>
      <c r="E1" s="2"/>
      <c r="F1" s="3"/>
    </row>
    <row r="2" spans="1:8" x14ac:dyDescent="0.25">
      <c r="A2" s="4"/>
      <c r="B2" s="5"/>
      <c r="C2" s="5"/>
      <c r="D2" s="5"/>
      <c r="E2" s="5"/>
      <c r="F2" s="6"/>
    </row>
    <row r="3" spans="1:8" ht="15.75" thickBot="1" x14ac:dyDescent="0.3">
      <c r="A3" s="7"/>
      <c r="B3" s="8"/>
      <c r="C3" s="8"/>
      <c r="D3" s="8"/>
      <c r="E3" s="8"/>
      <c r="F3" s="9"/>
    </row>
    <row r="4" spans="1:8" ht="19.5" thickBot="1" x14ac:dyDescent="0.35">
      <c r="A4" s="10" t="s">
        <v>1</v>
      </c>
      <c r="B4" s="11"/>
      <c r="C4" s="11"/>
    </row>
    <row r="5" spans="1:8" ht="66" thickTop="1" thickBot="1" x14ac:dyDescent="0.3">
      <c r="A5" s="12" t="s">
        <v>2</v>
      </c>
      <c r="B5" s="13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4" t="s">
        <v>8</v>
      </c>
      <c r="H5" s="15" t="s">
        <v>9</v>
      </c>
    </row>
    <row r="6" spans="1:8" x14ac:dyDescent="0.25">
      <c r="A6" s="16" t="s">
        <v>10</v>
      </c>
      <c r="B6" s="16" t="s">
        <v>11</v>
      </c>
      <c r="C6" s="17">
        <f>+[1]Sheet1!C36</f>
        <v>19.75</v>
      </c>
      <c r="D6" s="17">
        <f>+[1]Sheet1!D36</f>
        <v>15.24</v>
      </c>
      <c r="E6" s="17">
        <f t="shared" ref="E6:E12" si="0">C6-D6</f>
        <v>4.51</v>
      </c>
      <c r="F6" s="17">
        <f>E6/7</f>
        <v>0.64428571428571424</v>
      </c>
      <c r="G6" s="17">
        <v>45527.007090561528</v>
      </c>
      <c r="H6" s="17">
        <f t="shared" ref="H6:H12" si="1">(F6*G6)*7</f>
        <v>205326.80197843249</v>
      </c>
    </row>
    <row r="7" spans="1:8" x14ac:dyDescent="0.25">
      <c r="A7" s="18" t="s">
        <v>12</v>
      </c>
      <c r="B7" s="18" t="s">
        <v>11</v>
      </c>
      <c r="C7" s="17">
        <f>+[1]Sheet1!C37</f>
        <v>27.14</v>
      </c>
      <c r="D7" s="17">
        <f>+[1]Sheet1!D37</f>
        <v>27.14</v>
      </c>
      <c r="E7" s="17">
        <f t="shared" si="0"/>
        <v>0</v>
      </c>
      <c r="F7" s="17">
        <f t="shared" ref="F7:F11" si="2">E7/7</f>
        <v>0</v>
      </c>
      <c r="G7" s="17">
        <v>4655.2595854572637</v>
      </c>
      <c r="H7" s="17">
        <f t="shared" si="1"/>
        <v>0</v>
      </c>
    </row>
    <row r="8" spans="1:8" x14ac:dyDescent="0.25">
      <c r="A8" s="18" t="s">
        <v>13</v>
      </c>
      <c r="B8" s="18" t="s">
        <v>11</v>
      </c>
      <c r="C8" s="17">
        <f>+[1]Sheet1!C38</f>
        <v>204.24</v>
      </c>
      <c r="D8" s="17">
        <f>+[1]Sheet1!D38</f>
        <v>204.24</v>
      </c>
      <c r="E8" s="17">
        <f t="shared" si="0"/>
        <v>0</v>
      </c>
      <c r="F8" s="17">
        <f t="shared" si="2"/>
        <v>0</v>
      </c>
      <c r="G8" s="17">
        <v>459.96777205383216</v>
      </c>
      <c r="H8" s="17">
        <f t="shared" si="1"/>
        <v>0</v>
      </c>
    </row>
    <row r="9" spans="1:8" x14ac:dyDescent="0.25">
      <c r="A9" s="18" t="s">
        <v>14</v>
      </c>
      <c r="B9" s="18" t="s">
        <v>11</v>
      </c>
      <c r="C9" s="17">
        <f>+[1]Sheet1!C39</f>
        <v>2922.18</v>
      </c>
      <c r="D9" s="17">
        <f>+[1]Sheet1!D39</f>
        <v>2922.18</v>
      </c>
      <c r="E9" s="17">
        <f t="shared" si="0"/>
        <v>0</v>
      </c>
      <c r="F9" s="17">
        <f t="shared" si="2"/>
        <v>0</v>
      </c>
      <c r="G9" s="17">
        <v>21.640601501640049</v>
      </c>
      <c r="H9" s="17">
        <f t="shared" si="1"/>
        <v>0</v>
      </c>
    </row>
    <row r="10" spans="1:8" x14ac:dyDescent="0.25">
      <c r="A10" s="18" t="s">
        <v>15</v>
      </c>
      <c r="B10" s="18" t="s">
        <v>16</v>
      </c>
      <c r="C10" s="17">
        <f>+[1]Sheet1!C40</f>
        <v>1.1054081600390158</v>
      </c>
      <c r="D10" s="17">
        <f>+[1]Sheet1!D40</f>
        <v>1.1599999999999999</v>
      </c>
      <c r="E10" s="17">
        <f t="shared" si="0"/>
        <v>-5.4591839960984156E-2</v>
      </c>
      <c r="F10" s="17">
        <f t="shared" si="2"/>
        <v>-7.798834280140594E-3</v>
      </c>
      <c r="G10" s="17">
        <v>13274.451896791892</v>
      </c>
      <c r="H10" s="17">
        <f t="shared" si="1"/>
        <v>-724.67675351944558</v>
      </c>
    </row>
    <row r="11" spans="1:8" x14ac:dyDescent="0.25">
      <c r="A11" s="18" t="s">
        <v>17</v>
      </c>
      <c r="B11" s="18" t="s">
        <v>16</v>
      </c>
      <c r="C11" s="17">
        <f>+[1]Sheet1!C41</f>
        <v>8.08190682604077</v>
      </c>
      <c r="D11" s="17">
        <f>+[1]Sheet1!D41</f>
        <v>7.05</v>
      </c>
      <c r="E11" s="17">
        <f t="shared" si="0"/>
        <v>1.0319068260407702</v>
      </c>
      <c r="F11" s="17">
        <f t="shared" si="2"/>
        <v>0.14741526086296716</v>
      </c>
      <c r="G11" s="17">
        <v>439.66158081582279</v>
      </c>
      <c r="H11" s="17">
        <f t="shared" si="1"/>
        <v>453.6897863917232</v>
      </c>
    </row>
    <row r="12" spans="1:8" x14ac:dyDescent="0.25">
      <c r="A12" s="18" t="s">
        <v>18</v>
      </c>
      <c r="B12" s="18" t="s">
        <v>16</v>
      </c>
      <c r="C12" s="17">
        <f>+[1]Sheet1!C42</f>
        <v>7.978733547410461</v>
      </c>
      <c r="D12" s="17">
        <f>+[1]Sheet1!D42</f>
        <v>6.96</v>
      </c>
      <c r="E12" s="17">
        <f t="shared" si="0"/>
        <v>1.0187335474104611</v>
      </c>
      <c r="F12" s="17">
        <f>E12/7</f>
        <v>0.14553336391578015</v>
      </c>
      <c r="G12" s="17">
        <v>163.76341081650995</v>
      </c>
      <c r="H12" s="17">
        <f t="shared" si="1"/>
        <v>166.83128043713984</v>
      </c>
    </row>
    <row r="13" spans="1:8" x14ac:dyDescent="0.25">
      <c r="A13" s="19"/>
      <c r="B13" s="19"/>
      <c r="H13" s="20"/>
    </row>
    <row r="14" spans="1:8" ht="15.75" thickBot="1" x14ac:dyDescent="0.3">
      <c r="E14" s="21"/>
      <c r="F14" s="21"/>
      <c r="G14" s="21" t="s">
        <v>19</v>
      </c>
      <c r="H14" s="22">
        <f>SUM(H6:H13)</f>
        <v>205222.6462917419</v>
      </c>
    </row>
    <row r="15" spans="1:8" ht="15.75" thickTop="1" x14ac:dyDescent="0.25"/>
    <row r="17" spans="1:8" ht="19.5" thickBot="1" x14ac:dyDescent="0.35">
      <c r="A17" s="10" t="s">
        <v>20</v>
      </c>
      <c r="B17" s="11"/>
      <c r="C17" s="11"/>
    </row>
    <row r="18" spans="1:8" ht="66" thickTop="1" thickBot="1" x14ac:dyDescent="0.3">
      <c r="A18" s="12" t="s">
        <v>2</v>
      </c>
      <c r="B18" s="13" t="s">
        <v>3</v>
      </c>
      <c r="C18" s="13" t="s">
        <v>4</v>
      </c>
      <c r="D18" s="13" t="s">
        <v>5</v>
      </c>
      <c r="E18" s="13" t="s">
        <v>6</v>
      </c>
      <c r="F18" s="13" t="s">
        <v>7</v>
      </c>
      <c r="G18" s="13" t="s">
        <v>21</v>
      </c>
      <c r="H18" s="15" t="s">
        <v>22</v>
      </c>
    </row>
    <row r="19" spans="1:8" x14ac:dyDescent="0.25">
      <c r="A19" s="16" t="s">
        <v>10</v>
      </c>
      <c r="B19" s="16" t="s">
        <v>23</v>
      </c>
      <c r="C19" s="17">
        <f>+[1]Sheet1!C49</f>
        <v>7.414949936538749E-3</v>
      </c>
      <c r="D19" s="17">
        <f>+[1]Sheet1!D49</f>
        <v>9.7000000000000003E-3</v>
      </c>
      <c r="E19" s="17">
        <f t="shared" ref="E19:E25" si="3">C19-D19</f>
        <v>-2.2850500634612513E-3</v>
      </c>
      <c r="F19" s="17">
        <f>E19/7</f>
        <v>-3.2643572335160732E-4</v>
      </c>
      <c r="G19" s="17">
        <v>28009557.206568081</v>
      </c>
      <c r="H19" s="17">
        <f t="shared" ref="H19:H25" si="4">(F19*G19)*7</f>
        <v>-64003.240472389938</v>
      </c>
    </row>
    <row r="20" spans="1:8" x14ac:dyDescent="0.25">
      <c r="A20" s="18" t="s">
        <v>12</v>
      </c>
      <c r="B20" s="18" t="s">
        <v>23</v>
      </c>
      <c r="C20" s="17">
        <f>+[1]Sheet1!C50</f>
        <v>1.7604321669565465E-2</v>
      </c>
      <c r="D20" s="17">
        <f>+[1]Sheet1!D50</f>
        <v>1.4E-2</v>
      </c>
      <c r="E20" s="17">
        <f t="shared" si="3"/>
        <v>3.6043216695654644E-3</v>
      </c>
      <c r="F20" s="17">
        <f t="shared" ref="F20:F25" si="5">E20/7</f>
        <v>5.1490309565220918E-4</v>
      </c>
      <c r="G20" s="17">
        <v>11891433.95166277</v>
      </c>
      <c r="H20" s="17">
        <f t="shared" si="4"/>
        <v>42860.553074184601</v>
      </c>
    </row>
    <row r="21" spans="1:8" x14ac:dyDescent="0.25">
      <c r="A21" s="18" t="s">
        <v>13</v>
      </c>
      <c r="B21" s="18" t="s">
        <v>24</v>
      </c>
      <c r="C21" s="17">
        <f>+[1]Sheet1!C51</f>
        <v>3.3205956172664459</v>
      </c>
      <c r="D21" s="17">
        <f>+[1]Sheet1!D51</f>
        <v>2.5992999999999999</v>
      </c>
      <c r="E21" s="17">
        <f t="shared" si="3"/>
        <v>0.72129561726644598</v>
      </c>
      <c r="F21" s="17">
        <f t="shared" si="5"/>
        <v>0.10304223103806372</v>
      </c>
      <c r="G21" s="17">
        <v>54749.564756189393</v>
      </c>
      <c r="H21" s="17">
        <f t="shared" si="4"/>
        <v>39490.621105884886</v>
      </c>
    </row>
    <row r="22" spans="1:8" x14ac:dyDescent="0.25">
      <c r="A22" s="18" t="s">
        <v>14</v>
      </c>
      <c r="B22" s="18" t="s">
        <v>24</v>
      </c>
      <c r="C22" s="17">
        <f>+[1]Sheet1!C52</f>
        <v>2.7987922331307811</v>
      </c>
      <c r="D22" s="17">
        <f>+[1]Sheet1!D52</f>
        <v>2.3087</v>
      </c>
      <c r="E22" s="17">
        <f t="shared" si="3"/>
        <v>0.4900922331307811</v>
      </c>
      <c r="F22" s="17">
        <f t="shared" si="5"/>
        <v>7.0013176161540153E-2</v>
      </c>
      <c r="G22" s="17">
        <v>38910.3533592803</v>
      </c>
      <c r="H22" s="17">
        <f t="shared" si="4"/>
        <v>19069.661969757472</v>
      </c>
    </row>
    <row r="23" spans="1:8" x14ac:dyDescent="0.25">
      <c r="A23" s="18" t="s">
        <v>15</v>
      </c>
      <c r="B23" s="18" t="s">
        <v>24</v>
      </c>
      <c r="C23" s="17">
        <f>+[1]Sheet1!C53</f>
        <v>6.6721864777113566</v>
      </c>
      <c r="D23" s="17">
        <f>+[1]Sheet1!D53</f>
        <v>7.0016999999999996</v>
      </c>
      <c r="E23" s="17">
        <f t="shared" si="3"/>
        <v>-0.32951352228864295</v>
      </c>
      <c r="F23" s="17">
        <f t="shared" si="5"/>
        <v>-4.707336032694899E-2</v>
      </c>
      <c r="G23" s="17">
        <v>1965.8441230919041</v>
      </c>
      <c r="H23" s="17">
        <f t="shared" si="4"/>
        <v>-647.77222127044183</v>
      </c>
    </row>
    <row r="24" spans="1:8" x14ac:dyDescent="0.25">
      <c r="A24" s="18" t="s">
        <v>17</v>
      </c>
      <c r="B24" s="18" t="s">
        <v>23</v>
      </c>
      <c r="C24" s="17">
        <f>+[1]Sheet1!C54</f>
        <v>1.1807608554357436E-2</v>
      </c>
      <c r="D24" s="17">
        <f>+[1]Sheet1!D54</f>
        <v>1.03E-2</v>
      </c>
      <c r="E24" s="17">
        <f t="shared" si="3"/>
        <v>1.5076085543574355E-3</v>
      </c>
      <c r="F24" s="17">
        <f t="shared" si="5"/>
        <v>2.1537265062249078E-4</v>
      </c>
      <c r="G24" s="17">
        <v>179010.13123084654</v>
      </c>
      <c r="H24" s="17">
        <f t="shared" si="4"/>
        <v>269.87720516027133</v>
      </c>
    </row>
    <row r="25" spans="1:8" x14ac:dyDescent="0.25">
      <c r="A25" s="18" t="s">
        <v>18</v>
      </c>
      <c r="B25" s="18" t="s">
        <v>24</v>
      </c>
      <c r="C25" s="17">
        <f>+[1]Sheet1!C55</f>
        <v>6.401099480176792</v>
      </c>
      <c r="D25" s="17">
        <f>+[1]Sheet1!D55</f>
        <v>5.5838000000000001</v>
      </c>
      <c r="E25" s="17">
        <f t="shared" si="3"/>
        <v>0.81729948017679188</v>
      </c>
      <c r="F25" s="17">
        <f t="shared" si="5"/>
        <v>0.11675706859668455</v>
      </c>
      <c r="G25" s="17">
        <v>24.564511622476498</v>
      </c>
      <c r="H25" s="17">
        <f t="shared" si="4"/>
        <v>20.076562579846808</v>
      </c>
    </row>
    <row r="26" spans="1:8" x14ac:dyDescent="0.25">
      <c r="H26" s="20"/>
    </row>
    <row r="27" spans="1:8" ht="15.75" thickBot="1" x14ac:dyDescent="0.3">
      <c r="E27" s="21"/>
      <c r="F27" s="21"/>
      <c r="G27" s="21" t="s">
        <v>25</v>
      </c>
      <c r="H27" s="22">
        <f>SUM(H19:H26)</f>
        <v>37059.777223906698</v>
      </c>
    </row>
    <row r="28" spans="1:8" ht="15.75" thickTop="1" x14ac:dyDescent="0.25">
      <c r="H28" s="23"/>
    </row>
    <row r="29" spans="1:8" x14ac:dyDescent="0.25">
      <c r="H29" s="23"/>
    </row>
    <row r="30" spans="1:8" ht="15.75" thickBot="1" x14ac:dyDescent="0.3">
      <c r="F30" s="21"/>
      <c r="G30" s="21" t="s">
        <v>26</v>
      </c>
      <c r="H30" s="22">
        <f>H14+H27</f>
        <v>242282.42351564858</v>
      </c>
    </row>
    <row r="31" spans="1:8" ht="15.75" thickTop="1" x14ac:dyDescent="0.25"/>
  </sheetData>
  <mergeCells count="1">
    <mergeCell ref="A1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Sept 17 Foregone Revenue</vt:lpstr>
      <vt:lpstr>Sheet2</vt:lpstr>
      <vt:lpstr>Sheet3</vt:lpstr>
    </vt:vector>
  </TitlesOfParts>
  <Company>Thunder Bay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Ashby</dc:creator>
  <cp:lastModifiedBy>Brittany Ashby</cp:lastModifiedBy>
  <dcterms:created xsi:type="dcterms:W3CDTF">2017-09-28T20:46:07Z</dcterms:created>
  <dcterms:modified xsi:type="dcterms:W3CDTF">2017-09-28T20:48:29Z</dcterms:modified>
</cp:coreProperties>
</file>