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405" windowWidth="19410" windowHeight="1146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45621"/>
</workbook>
</file>

<file path=xl/calcChain.xml><?xml version="1.0" encoding="utf-8"?>
<calcChain xmlns="http://schemas.openxmlformats.org/spreadsheetml/2006/main">
  <c r="D24" i="4" l="1"/>
  <c r="I48" i="4" l="1"/>
  <c r="I49" i="4"/>
  <c r="I50" i="4"/>
  <c r="I51" i="4"/>
  <c r="I52" i="4"/>
  <c r="I53" i="4"/>
  <c r="I54" i="4"/>
  <c r="I55" i="4"/>
  <c r="I56" i="4"/>
  <c r="I57" i="4"/>
  <c r="I58" i="4"/>
  <c r="I47" i="4"/>
  <c r="G48" i="4"/>
  <c r="G49" i="4"/>
  <c r="G50" i="4"/>
  <c r="G51" i="4"/>
  <c r="G52" i="4"/>
  <c r="G53" i="4"/>
  <c r="G54" i="4"/>
  <c r="G55" i="4"/>
  <c r="G56" i="4"/>
  <c r="G57" i="4"/>
  <c r="G58" i="4"/>
  <c r="G47" i="4"/>
  <c r="I88" i="4" l="1"/>
  <c r="G92" i="4"/>
  <c r="G91" i="4"/>
  <c r="G90" i="4"/>
  <c r="G89" i="4"/>
  <c r="G88" i="4"/>
  <c r="F88" i="4"/>
  <c r="F89" i="4"/>
  <c r="F90" i="4"/>
  <c r="F91" i="4"/>
  <c r="F47" i="4" l="1"/>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2" i="4" s="1"/>
  <c r="F24" i="4" s="1"/>
  <c r="H48" i="4"/>
  <c r="K48" i="4" s="1"/>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<sst xmlns="http://schemas.openxmlformats.org/spreadsheetml/2006/main" count="198" uniqueCount="169">
  <si>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</si>
  <si>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</si>
  <si>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</si>
  <si>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</si>
  <si>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</si>
  <si>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</si>
  <si>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</si>
  <si>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</si>
  <si>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</si>
  <si>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</si>
  <si>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</si>
  <si>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</si>
  <si>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</si>
  <si>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</si>
  <si>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</si>
  <si>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</si>
  <si>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</si>
  <si>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</si>
  <si>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</si>
  <si>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</si>
  <si>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</si>
  <si>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</si>
  <si>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</si>
  <si>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</si>
  <si>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</si>
  <si>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</si>
  <si>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</si>
  <si>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</si>
  <si>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</si>
  <si>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</si>
  <si>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</si>
  <si>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</si>
  <si>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</si>
  <si>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</si>
  <si>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</si>
  <si>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</si>
  <si>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</si>
  <si>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</si>
  <si>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</si>
  <si>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</si>
  <si>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</si>
  <si>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</si>
  <si>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</si>
  <si>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</si>
  <si>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</si>
  <si>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</si>
  <si>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</si>
  <si>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</si>
  <si>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</si>
  <si>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</si>
  <si>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</si>
  <si>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</si>
  <si>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</si>
  <si>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</si>
  <si>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</si>
  <si>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</si>
  <si>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</si>
  <si>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</si>
  <si>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</si>
  <si>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</si>
  <si>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</si>
  <si>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</si>
  <si>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</si>
  <si>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</si>
  <si>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</si>
  <si>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</si>
  <si>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</si>
  <si>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</si>
  <si>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</si>
  <si>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</si>
  <si>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</si>
  <si>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</si>
  <si>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</si>
  <si>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</si>
  <si>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</si>
  <si>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</si>
  <si>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</si>
  <si>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</si>
  <si>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</si>
  <si>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</si>
  <si>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</si>
  <si>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</si>
  <si>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</si>
  <si>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</si>
  <si>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</si>
  <si>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</si>
  <si>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</si>
  <si>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</si>
  <si>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</si>
  <si>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</si>
  <si>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</si>
  <si>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</si>
  <si>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</si>
  <si>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</si>
  <si>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</si>
  <si>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</si>
  <si>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</si>
  <si>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</si>
  <si>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</si>
  <si>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</si>
  <si>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</si>
  <si>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</si>
  <si>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</si>
  <si>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</si>
  <si>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</si>
  <si>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</si>
  <si>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</si>
  <si>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</si>
  <si>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</si>
  <si>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</si>
  <si>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</si>
  <si>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</si>
  <si>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</si>
  <si>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</si>
  <si>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</si>
  <si>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</si>
  <si>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</si>
  <si>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</si>
  <si>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</si>
  <si>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</si>
  <si>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</si>
  <si>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</si>
  <si>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</si>
  <si>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</si>
  <si>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</si>
  <si>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</si>
  <si>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</si>
  <si>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</si>
  <si>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</si>
  <si>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</si>
  <si>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</si>
  <si>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</si>
  <si>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</si>
  <si>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</si>
  <si>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</si>
  <si>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</si>
  <si>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</si>
  <si>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</si>
  <si>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</si>
  <si>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</si>
  <si>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</si>
  <si>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</si>
  <si>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</si>
  <si>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</si>
  <si>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</si>
  <si>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</si>
  <si>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</si>
  <si>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</si>
  <si>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</si>
  <si>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</si>
  <si>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</si>
  <si>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</si>
  <si>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</si>
  <si>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</si>
  <si>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</si>
  <si>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</si>
  <si>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</si>
  <si>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</si>
  <si>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</si>
  <si>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</si>
  <si>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</si>
  <si>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</si>
  <si>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</si>
  <si>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Actual was accrued at the end of Year 2015, no effect in 2016</t>
  </si>
  <si>
    <t>Actual was accrued at the end of Year 2016</t>
  </si>
  <si>
    <t>Quantity variance</t>
  </si>
  <si>
    <t>Difference in wholesale (purchased) and billed quantities (billed uplifted with Board approved TLF) prorated to Class B non-RPP consumption at actual GA rate.</t>
  </si>
  <si>
    <t>Estimate was accrued at the end of Year 2015. This is the difference between estimate and actual.</t>
  </si>
  <si>
    <t>Preliminary quantity variance and final price variance were accrued at the end of Year 2016.  This is the difference between the estimated and final quantity variance in the RPP Settlement true up.</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</si>
</sst>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0">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0:Z83"/>
  <sheetViews>
    <sheetView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8" t="s">
        <v>161</v>
      </c>
    </row>
    <row r="11" spans="1:3" ht="15.75" x14ac:dyDescent="0.2">
      <c r="A11" s="43" t="s">
        <v>122</v>
      </c>
    </row>
    <row r="13" spans="1:3" ht="15.75" x14ac:dyDescent="0.2">
      <c r="A13" s="44" t="s">
        <v>31</v>
      </c>
    </row>
    <row r="14" spans="1:3" ht="34.5" customHeight="1" x14ac:dyDescent="0.2">
      <c r="A14" s="140" t="s">
        <v>154</v>
      </c>
      <c r="B14" s="140"/>
      <c r="C14" s="140"/>
    </row>
    <row r="16" spans="1:3" ht="15.75" x14ac:dyDescent="0.2">
      <c r="A16" s="44" t="s">
        <v>46</v>
      </c>
    </row>
    <row r="17" spans="1:26" x14ac:dyDescent="0.2">
      <c r="A17" s="42" t="s">
        <v>47</v>
      </c>
    </row>
    <row r="18" spans="1:26" ht="33" customHeight="1" x14ac:dyDescent="0.2">
      <c r="A18" s="142" t="s">
        <v>85</v>
      </c>
      <c r="B18" s="142"/>
      <c r="C18" s="142"/>
    </row>
    <row r="20" spans="1:26" x14ac:dyDescent="0.2">
      <c r="A20" s="42">
        <v>1</v>
      </c>
      <c r="B20" s="139" t="s">
        <v>140</v>
      </c>
      <c r="C20" s="139"/>
    </row>
    <row r="21" spans="1:26" x14ac:dyDescent="0.2">
      <c r="B21" s="134"/>
      <c r="C21" s="134"/>
    </row>
    <row r="23" spans="1:26" ht="31.5" customHeight="1" x14ac:dyDescent="0.2">
      <c r="A23" s="42">
        <v>2</v>
      </c>
      <c r="B23" s="140" t="s">
        <v>86</v>
      </c>
      <c r="C23" s="140"/>
    </row>
    <row r="24" spans="1:26" x14ac:dyDescent="0.2">
      <c r="B24" s="133"/>
      <c r="C24" s="133"/>
    </row>
    <row r="26" spans="1:26" x14ac:dyDescent="0.2">
      <c r="A26" s="42">
        <v>3</v>
      </c>
      <c r="B26" s="141" t="s">
        <v>109</v>
      </c>
      <c r="C26" s="141"/>
    </row>
    <row r="27" spans="1:26" ht="32.25" customHeight="1" x14ac:dyDescent="0.2">
      <c r="B27" s="140" t="s">
        <v>117</v>
      </c>
      <c r="C27" s="140"/>
    </row>
    <row r="28" spans="1:26" ht="63" customHeight="1" x14ac:dyDescent="0.2">
      <c r="B28" s="140" t="s">
        <v>129</v>
      </c>
      <c r="C28" s="140"/>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0" t="s">
        <v>118</v>
      </c>
      <c r="C29" s="140"/>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0" t="s">
        <v>155</v>
      </c>
      <c r="B33" s="140"/>
      <c r="C33" s="140"/>
    </row>
    <row r="34" spans="1:3" x14ac:dyDescent="0.2">
      <c r="B34" s="133"/>
      <c r="C34" s="133"/>
    </row>
    <row r="35" spans="1:3" x14ac:dyDescent="0.2">
      <c r="B35" s="85"/>
    </row>
    <row r="36" spans="1:3" x14ac:dyDescent="0.2">
      <c r="A36" s="42">
        <v>4</v>
      </c>
      <c r="B36" s="141" t="s">
        <v>141</v>
      </c>
      <c r="C36" s="141"/>
    </row>
    <row r="37" spans="1:3" ht="78.75" customHeight="1" x14ac:dyDescent="0.2">
      <c r="B37" s="140" t="s">
        <v>142</v>
      </c>
      <c r="C37" s="140"/>
    </row>
    <row r="38" spans="1:3" ht="65.25" customHeight="1" x14ac:dyDescent="0.2">
      <c r="B38" s="140" t="s">
        <v>124</v>
      </c>
      <c r="C38" s="140"/>
    </row>
    <row r="39" spans="1:3" ht="31.5" customHeight="1" x14ac:dyDescent="0.2">
      <c r="B39" s="140" t="s">
        <v>123</v>
      </c>
      <c r="C39" s="140"/>
    </row>
    <row r="40" spans="1:3" ht="30" customHeight="1" x14ac:dyDescent="0.2">
      <c r="B40" s="140" t="s">
        <v>125</v>
      </c>
      <c r="C40" s="140"/>
    </row>
    <row r="41" spans="1:3" x14ac:dyDescent="0.2">
      <c r="B41" s="133"/>
      <c r="C41" s="133"/>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0" t="s">
        <v>135</v>
      </c>
      <c r="C49" s="140"/>
    </row>
    <row r="51" spans="2:3" ht="30" customHeight="1" x14ac:dyDescent="0.2">
      <c r="B51" s="140" t="s">
        <v>120</v>
      </c>
      <c r="C51" s="140"/>
    </row>
    <row r="52" spans="2:3" ht="30" customHeight="1" x14ac:dyDescent="0.2">
      <c r="B52" s="140" t="s">
        <v>88</v>
      </c>
      <c r="C52" s="140"/>
    </row>
    <row r="53" spans="2:3" x14ac:dyDescent="0.2">
      <c r="B53" s="133"/>
      <c r="C53" s="133"/>
    </row>
    <row r="54" spans="2:3" x14ac:dyDescent="0.2">
      <c r="B54" s="136"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3"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3" t="s">
        <v>144</v>
      </c>
    </row>
    <row r="69" spans="1:3" ht="30" x14ac:dyDescent="0.2">
      <c r="B69" s="93"/>
      <c r="C69" s="133" t="s">
        <v>145</v>
      </c>
    </row>
    <row r="70" spans="1:3" x14ac:dyDescent="0.2">
      <c r="B70" s="93" t="s">
        <v>106</v>
      </c>
      <c r="C70" s="40" t="s">
        <v>105</v>
      </c>
    </row>
    <row r="71" spans="1:3" ht="30" x14ac:dyDescent="0.2">
      <c r="B71" s="93"/>
      <c r="C71" s="133" t="s">
        <v>107</v>
      </c>
    </row>
    <row r="72" spans="1:3" x14ac:dyDescent="0.2">
      <c r="B72" s="93" t="s">
        <v>146</v>
      </c>
      <c r="C72" s="133" t="s">
        <v>137</v>
      </c>
    </row>
    <row r="73" spans="1:3" ht="45" x14ac:dyDescent="0.2">
      <c r="B73" s="93"/>
      <c r="C73" s="133" t="s">
        <v>148</v>
      </c>
    </row>
    <row r="74" spans="1:3" x14ac:dyDescent="0.2">
      <c r="B74" s="93" t="s">
        <v>147</v>
      </c>
      <c r="C74" s="133" t="s">
        <v>149</v>
      </c>
    </row>
    <row r="75" spans="1:3" ht="30" x14ac:dyDescent="0.2">
      <c r="B75" s="93"/>
      <c r="C75" s="133" t="s">
        <v>127</v>
      </c>
    </row>
    <row r="76" spans="1:3" x14ac:dyDescent="0.2">
      <c r="B76" s="93"/>
      <c r="C76" s="133"/>
    </row>
    <row r="77" spans="1:3" x14ac:dyDescent="0.2">
      <c r="A77" s="42">
        <v>6</v>
      </c>
      <c r="B77" s="137" t="s">
        <v>151</v>
      </c>
      <c r="C77" s="133"/>
    </row>
    <row r="78" spans="1:3" ht="59.25" customHeight="1" x14ac:dyDescent="0.2">
      <c r="B78" s="142" t="s">
        <v>152</v>
      </c>
      <c r="C78" s="142"/>
    </row>
    <row r="79" spans="1:3" x14ac:dyDescent="0.2">
      <c r="B79" s="87"/>
      <c r="C79" s="133"/>
    </row>
    <row r="81" spans="1:3" ht="30.75" customHeight="1" x14ac:dyDescent="0.2">
      <c r="A81" s="42">
        <v>7</v>
      </c>
      <c r="B81" s="140" t="s">
        <v>153</v>
      </c>
      <c r="C81" s="140"/>
    </row>
    <row r="82" spans="1:3" x14ac:dyDescent="0.2">
      <c r="B82" s="133"/>
      <c r="C82" s="133"/>
    </row>
    <row r="83" spans="1:3" ht="15.75" customHeight="1" x14ac:dyDescent="0.2">
      <c r="B83" s="139" t="s">
        <v>108</v>
      </c>
      <c r="C83" s="139"/>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81"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2:X103"/>
  <sheetViews>
    <sheetView tabSelected="1" zoomScale="80" zoomScaleNormal="80" zoomScaleSheetLayoutView="100" workbookViewId="0">
      <selection activeCell="T1" sqref="T1"/>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3.9" x14ac:dyDescent="0.25">
      <c r="A20" s="4" t="s">
        <v>34</v>
      </c>
      <c r="B20" s="22" t="s">
        <v>82</v>
      </c>
      <c r="C20" s="21"/>
      <c r="D20" s="21"/>
      <c r="E20" s="21"/>
      <c r="F20" s="21"/>
      <c r="I20" s="79"/>
      <c r="J20" s="79"/>
      <c r="K20" s="79"/>
      <c r="L20" s="79"/>
      <c r="M20" s="79"/>
      <c r="N20" s="79"/>
      <c r="O20" s="79"/>
      <c r="P20" s="79"/>
      <c r="Q20" s="79"/>
      <c r="R20" s="79"/>
      <c r="S20" s="79"/>
    </row>
    <row r="21" spans="1:24" ht="13.9" x14ac:dyDescent="0.25">
      <c r="A21" s="4"/>
      <c r="B21" s="148" t="s">
        <v>25</v>
      </c>
      <c r="C21" s="148"/>
      <c r="D21" s="24">
        <v>2016</v>
      </c>
      <c r="E21" s="149"/>
      <c r="F21" s="150"/>
      <c r="G21" s="79"/>
      <c r="H21" s="79"/>
      <c r="I21" s="79"/>
      <c r="J21" s="79"/>
      <c r="K21" s="79"/>
      <c r="L21" s="79"/>
      <c r="M21" s="79"/>
      <c r="N21" s="79"/>
      <c r="O21" s="79"/>
      <c r="P21" s="79"/>
      <c r="Q21" s="79"/>
    </row>
    <row r="22" spans="1:24" ht="14.45" thickBot="1" x14ac:dyDescent="0.3">
      <c r="A22" s="4"/>
      <c r="B22" s="5" t="s">
        <v>3</v>
      </c>
      <c r="C22" s="5" t="s">
        <v>2</v>
      </c>
      <c r="D22" s="117">
        <f>D23+D24</f>
        <v>3176444268.6150885</v>
      </c>
      <c r="E22" s="6" t="s">
        <v>0</v>
      </c>
      <c r="F22" s="7">
        <v>1</v>
      </c>
      <c r="G22" s="79"/>
      <c r="H22" s="79"/>
      <c r="I22" s="79"/>
      <c r="J22" s="79"/>
      <c r="K22" s="79"/>
      <c r="L22" s="79"/>
      <c r="M22" s="79"/>
      <c r="N22" s="79"/>
      <c r="O22" s="79"/>
      <c r="P22" s="79"/>
      <c r="Q22" s="79"/>
    </row>
    <row r="23" spans="1:24" x14ac:dyDescent="0.2">
      <c r="B23" s="5" t="s">
        <v>7</v>
      </c>
      <c r="C23" s="5" t="s">
        <v>1</v>
      </c>
      <c r="D23" s="118">
        <v>1481993346.5371978</v>
      </c>
      <c r="E23" s="6" t="s">
        <v>0</v>
      </c>
      <c r="F23" s="8">
        <f>IFERROR(D23/$D$22,0)</f>
        <v>0.46655732675056139</v>
      </c>
    </row>
    <row r="24" spans="1:24" ht="14.45" thickBot="1" x14ac:dyDescent="0.3">
      <c r="B24" s="5" t="s">
        <v>8</v>
      </c>
      <c r="C24" s="5" t="s">
        <v>6</v>
      </c>
      <c r="D24" s="117">
        <f>D25+D26</f>
        <v>1694450922.0778909</v>
      </c>
      <c r="E24" s="6" t="s">
        <v>0</v>
      </c>
      <c r="F24" s="8">
        <f>IFERROR(D24/$D$22,0)</f>
        <v>0.53344267324943873</v>
      </c>
    </row>
    <row r="25" spans="1:24" x14ac:dyDescent="0.2">
      <c r="B25" s="5" t="s">
        <v>9</v>
      </c>
      <c r="C25" s="5" t="s">
        <v>4</v>
      </c>
      <c r="D25" s="118">
        <v>228639217.69890076</v>
      </c>
      <c r="E25" s="6" t="s">
        <v>0</v>
      </c>
      <c r="F25" s="8">
        <f>IFERROR(D25/$D$22,0)</f>
        <v>7.1979609388388904E-2</v>
      </c>
    </row>
    <row r="26" spans="1:24" ht="13.9" x14ac:dyDescent="0.25">
      <c r="B26" s="5" t="s">
        <v>61</v>
      </c>
      <c r="C26" s="5" t="s">
        <v>5</v>
      </c>
      <c r="D26" s="119">
        <v>1465811704.3789902</v>
      </c>
      <c r="E26" s="6" t="s">
        <v>0</v>
      </c>
      <c r="F26" s="8">
        <f>IFERROR(D26/$D$22,0)</f>
        <v>0.46146306386104979</v>
      </c>
      <c r="G26" s="29"/>
      <c r="H26" s="29"/>
    </row>
    <row r="27" spans="1:24" ht="34.5" customHeight="1" x14ac:dyDescent="0.25">
      <c r="B27" s="151" t="s">
        <v>77</v>
      </c>
      <c r="C27" s="151"/>
      <c r="D27" s="151"/>
      <c r="E27" s="151"/>
      <c r="F27" s="151"/>
      <c r="G27" s="152"/>
      <c r="H27" s="152"/>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3">
        <v>2016</v>
      </c>
      <c r="P45" s="143"/>
      <c r="Q45" s="143"/>
      <c r="R45" s="143">
        <v>2015</v>
      </c>
      <c r="S45" s="143"/>
      <c r="T45" s="143"/>
      <c r="U45" s="143">
        <v>2014</v>
      </c>
      <c r="V45" s="143"/>
      <c r="W45" s="143"/>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129292868.16000001</v>
      </c>
      <c r="D47" s="94">
        <v>146598644.90495852</v>
      </c>
      <c r="E47" s="60">
        <v>144349095.56749696</v>
      </c>
      <c r="F47" s="51">
        <f>C47-D47+E47</f>
        <v>127043318.82253845</v>
      </c>
      <c r="G47" s="111">
        <f>O47</f>
        <v>8.4229999999999999E-2</v>
      </c>
      <c r="H47" s="15">
        <f>F47*G47</f>
        <v>10700858.744422413</v>
      </c>
      <c r="I47" s="111">
        <f>Q47</f>
        <v>9.1789999999999997E-2</v>
      </c>
      <c r="J47" s="17">
        <f>F47*I47</f>
        <v>11661306.234720804</v>
      </c>
      <c r="K47" s="16">
        <f>J47-H47</f>
        <v>960447.49029839039</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121485317.32109602</v>
      </c>
      <c r="D48" s="94">
        <v>144349095.56749696</v>
      </c>
      <c r="E48" s="60">
        <v>139464807.48384017</v>
      </c>
      <c r="F48" s="51">
        <f t="shared" ref="F48:F58" si="0">C48-D48+E48</f>
        <v>116601029.23743923</v>
      </c>
      <c r="G48" s="111">
        <f t="shared" ref="G48:G58" si="1">O48</f>
        <v>0.10384</v>
      </c>
      <c r="H48" s="15">
        <f t="shared" ref="H48:H58" si="2">F48*G48</f>
        <v>12107850.876015689</v>
      </c>
      <c r="I48" s="111">
        <f t="shared" ref="I48:I58" si="3">Q48</f>
        <v>9.851E-2</v>
      </c>
      <c r="J48" s="17">
        <f t="shared" ref="J48:J58" si="4">F48*I48</f>
        <v>11486367.390180139</v>
      </c>
      <c r="K48" s="16">
        <f t="shared" ref="K48:K58" si="5">J48-H48</f>
        <v>-621483.48583555035</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122766324.23235205</v>
      </c>
      <c r="D49" s="94">
        <v>139464807.48384017</v>
      </c>
      <c r="E49" s="60">
        <v>133186776.47444063</v>
      </c>
      <c r="F49" s="51">
        <f t="shared" si="0"/>
        <v>116488293.22295251</v>
      </c>
      <c r="G49" s="111">
        <f t="shared" si="1"/>
        <v>9.0219999999999995E-2</v>
      </c>
      <c r="H49" s="15">
        <f t="shared" si="2"/>
        <v>10509573.814574774</v>
      </c>
      <c r="I49" s="111">
        <f t="shared" si="3"/>
        <v>0.1061</v>
      </c>
      <c r="J49" s="17">
        <f t="shared" si="4"/>
        <v>12359407.910955261</v>
      </c>
      <c r="K49" s="16">
        <f t="shared" si="5"/>
        <v>1849834.0963804871</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118463820.60390398</v>
      </c>
      <c r="D50" s="94">
        <v>133186776.47444063</v>
      </c>
      <c r="E50" s="60">
        <v>130392844.44234265</v>
      </c>
      <c r="F50" s="51">
        <f t="shared" si="0"/>
        <v>115669888.571806</v>
      </c>
      <c r="G50" s="111">
        <f t="shared" si="1"/>
        <v>0.12114999999999999</v>
      </c>
      <c r="H50" s="15">
        <f t="shared" si="2"/>
        <v>14013407.000474297</v>
      </c>
      <c r="I50" s="111">
        <f t="shared" si="3"/>
        <v>0.11132</v>
      </c>
      <c r="J50" s="17">
        <f t="shared" si="4"/>
        <v>12876371.995813444</v>
      </c>
      <c r="K50" s="16">
        <f t="shared" si="5"/>
        <v>-1137035.0046608523</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114072522.31405596</v>
      </c>
      <c r="D51" s="94">
        <v>130392844.44234265</v>
      </c>
      <c r="E51" s="60">
        <v>136652361.33878672</v>
      </c>
      <c r="F51" s="51">
        <f t="shared" si="0"/>
        <v>120332039.21050003</v>
      </c>
      <c r="G51" s="111">
        <f t="shared" si="1"/>
        <v>0.10405</v>
      </c>
      <c r="H51" s="15">
        <f t="shared" si="2"/>
        <v>12520548.679852528</v>
      </c>
      <c r="I51" s="111">
        <f t="shared" si="3"/>
        <v>0.10749</v>
      </c>
      <c r="J51" s="17">
        <f t="shared" si="4"/>
        <v>12934490.894736649</v>
      </c>
      <c r="K51" s="16">
        <f t="shared" si="5"/>
        <v>413942.21488412097</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118523234.55431201</v>
      </c>
      <c r="D52" s="94">
        <v>136652361.33878672</v>
      </c>
      <c r="E52" s="60">
        <v>142279428.29461884</v>
      </c>
      <c r="F52" s="51">
        <f t="shared" si="0"/>
        <v>124150301.51014413</v>
      </c>
      <c r="G52" s="111">
        <f t="shared" si="1"/>
        <v>0.11650000000000001</v>
      </c>
      <c r="H52" s="15">
        <f t="shared" si="2"/>
        <v>14463510.125931792</v>
      </c>
      <c r="I52" s="111">
        <f t="shared" si="3"/>
        <v>9.5449999999999993E-2</v>
      </c>
      <c r="J52" s="17">
        <f t="shared" si="4"/>
        <v>11850146.279143257</v>
      </c>
      <c r="K52" s="16">
        <f t="shared" si="5"/>
        <v>-2613363.8467885349</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127894990.61000003</v>
      </c>
      <c r="D53" s="94">
        <v>142279428.29461884</v>
      </c>
      <c r="E53" s="60">
        <v>155006187.39767575</v>
      </c>
      <c r="F53" s="51">
        <f t="shared" si="0"/>
        <v>140621749.71305692</v>
      </c>
      <c r="G53" s="111">
        <f t="shared" si="1"/>
        <v>7.6670000000000002E-2</v>
      </c>
      <c r="H53" s="15">
        <f t="shared" si="2"/>
        <v>10781469.550500074</v>
      </c>
      <c r="I53" s="111">
        <f t="shared" si="3"/>
        <v>8.3059999999999995E-2</v>
      </c>
      <c r="J53" s="17">
        <f t="shared" si="4"/>
        <v>11680042.531166507</v>
      </c>
      <c r="K53" s="16">
        <f t="shared" si="5"/>
        <v>898572.98066643253</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140335173.94999996</v>
      </c>
      <c r="D54" s="94">
        <v>155006187.39767575</v>
      </c>
      <c r="E54" s="60">
        <v>165476404.71431947</v>
      </c>
      <c r="F54" s="51">
        <f t="shared" si="0"/>
        <v>150805391.26664367</v>
      </c>
      <c r="G54" s="111">
        <f t="shared" si="1"/>
        <v>8.5690000000000002E-2</v>
      </c>
      <c r="H54" s="15">
        <f t="shared" si="2"/>
        <v>12922513.977638697</v>
      </c>
      <c r="I54" s="111">
        <f t="shared" si="3"/>
        <v>7.1029999999999996E-2</v>
      </c>
      <c r="J54" s="17">
        <f t="shared" si="4"/>
        <v>10711706.941669699</v>
      </c>
      <c r="K54" s="16">
        <f t="shared" si="5"/>
        <v>-2210807.0359689984</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144949662.78000003</v>
      </c>
      <c r="D55" s="94">
        <v>165476404.71431947</v>
      </c>
      <c r="E55" s="60">
        <v>150723065.06513834</v>
      </c>
      <c r="F55" s="51">
        <f t="shared" si="0"/>
        <v>130196323.1308189</v>
      </c>
      <c r="G55" s="111">
        <f t="shared" si="1"/>
        <v>7.0599999999999996E-2</v>
      </c>
      <c r="H55" s="15">
        <f t="shared" si="2"/>
        <v>9191860.4130358137</v>
      </c>
      <c r="I55" s="111">
        <f t="shared" si="3"/>
        <v>9.5310000000000006E-2</v>
      </c>
      <c r="J55" s="17">
        <f t="shared" si="4"/>
        <v>12409011.557598351</v>
      </c>
      <c r="K55" s="16">
        <f t="shared" si="5"/>
        <v>3217151.1445625369</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135221598.50999999</v>
      </c>
      <c r="D56" s="94">
        <v>150723065.06513834</v>
      </c>
      <c r="E56" s="60">
        <v>136028541.59264117</v>
      </c>
      <c r="F56" s="51">
        <f t="shared" si="0"/>
        <v>120527075.03750283</v>
      </c>
      <c r="G56" s="111">
        <f t="shared" si="1"/>
        <v>9.7199999999999995E-2</v>
      </c>
      <c r="H56" s="15">
        <f t="shared" si="2"/>
        <v>11715231.693645274</v>
      </c>
      <c r="I56" s="111">
        <f t="shared" si="3"/>
        <v>0.11226</v>
      </c>
      <c r="J56" s="17">
        <f t="shared" si="4"/>
        <v>13530369.443710066</v>
      </c>
      <c r="K56" s="16">
        <f t="shared" si="5"/>
        <v>1815137.7500647921</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122392887.45</v>
      </c>
      <c r="D57" s="94">
        <v>136028541.59264117</v>
      </c>
      <c r="E57" s="60">
        <v>130862259.0553847</v>
      </c>
      <c r="F57" s="51">
        <f t="shared" si="0"/>
        <v>117226604.91274352</v>
      </c>
      <c r="G57" s="111">
        <f t="shared" si="1"/>
        <v>0.12271</v>
      </c>
      <c r="H57" s="15">
        <f t="shared" si="2"/>
        <v>14384876.688842759</v>
      </c>
      <c r="I57" s="111">
        <f t="shared" si="3"/>
        <v>0.11108999999999999</v>
      </c>
      <c r="J57" s="17">
        <f t="shared" si="4"/>
        <v>13022703.539756678</v>
      </c>
      <c r="K57" s="16">
        <f t="shared" si="5"/>
        <v>-1362173.1490860805</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120813806.05999997</v>
      </c>
      <c r="D58" s="94">
        <v>130862259.0553847</v>
      </c>
      <c r="E58" s="60">
        <v>142835196.53999996</v>
      </c>
      <c r="F58" s="51">
        <f t="shared" si="0"/>
        <v>132786743.54461524</v>
      </c>
      <c r="G58" s="111">
        <f t="shared" si="1"/>
        <v>0.10594000000000001</v>
      </c>
      <c r="H58" s="15">
        <f t="shared" si="2"/>
        <v>14067427.61111654</v>
      </c>
      <c r="I58" s="111">
        <f t="shared" si="3"/>
        <v>8.7080000000000005E-2</v>
      </c>
      <c r="J58" s="17">
        <f t="shared" si="4"/>
        <v>11563069.627865095</v>
      </c>
      <c r="K58" s="16">
        <f t="shared" si="5"/>
        <v>-2504357.983251445</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1516212206.5457199</v>
      </c>
      <c r="D59" s="97">
        <f>SUM(D47:D58)</f>
        <v>1711020416.3316438</v>
      </c>
      <c r="E59" s="97">
        <f>SUM(E47:E58)</f>
        <v>1707256967.9666853</v>
      </c>
      <c r="F59" s="97">
        <f>SUM(F47:F58)</f>
        <v>1512448758.1807613</v>
      </c>
      <c r="G59" s="37"/>
      <c r="H59" s="38">
        <f>SUM(H47:H58)</f>
        <v>147379129.17605063</v>
      </c>
      <c r="I59" s="37"/>
      <c r="J59" s="38">
        <f>SUM(J47:J58)</f>
        <v>146084994.34731597</v>
      </c>
      <c r="K59" s="39">
        <f>SUM(K47:K58)</f>
        <v>-1294134.8287347015</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02" t="s">
        <v>45</v>
      </c>
      <c r="C64" s="48" t="s">
        <v>67</v>
      </c>
      <c r="D64" s="48" t="s">
        <v>121</v>
      </c>
      <c r="E64" s="153" t="s">
        <v>44</v>
      </c>
      <c r="F64" s="153"/>
      <c r="G64" s="153"/>
      <c r="H64" s="153"/>
      <c r="I64" s="153"/>
      <c r="K64" s="121"/>
      <c r="O64" s="29"/>
      <c r="P64" s="29"/>
      <c r="Q64" s="29"/>
      <c r="R64" s="29"/>
      <c r="S64" s="29"/>
      <c r="T64" s="29"/>
      <c r="U64" s="29"/>
      <c r="V64" s="29"/>
      <c r="W64" s="29"/>
      <c r="X64" s="29"/>
    </row>
    <row r="65" spans="1:24" ht="30.75" customHeight="1" x14ac:dyDescent="0.25">
      <c r="A65" s="154" t="s">
        <v>134</v>
      </c>
      <c r="B65" s="155"/>
      <c r="C65" s="156"/>
      <c r="D65" s="127">
        <v>-1365672.68</v>
      </c>
      <c r="E65" s="144"/>
      <c r="F65" s="145"/>
      <c r="G65" s="145"/>
      <c r="H65" s="145"/>
      <c r="I65" s="146"/>
      <c r="K65" s="121"/>
      <c r="O65" s="29"/>
      <c r="P65" s="29"/>
      <c r="Q65" s="29"/>
      <c r="R65" s="29"/>
      <c r="S65" s="29"/>
      <c r="T65" s="29"/>
      <c r="U65" s="29"/>
      <c r="V65" s="29"/>
      <c r="W65" s="29"/>
      <c r="X65" s="29"/>
    </row>
    <row r="66" spans="1:24" ht="42.75" x14ac:dyDescent="0.2">
      <c r="A66" s="70" t="s">
        <v>51</v>
      </c>
      <c r="B66" s="49" t="s">
        <v>62</v>
      </c>
      <c r="C66" s="112"/>
      <c r="D66" s="98">
        <v>269773.36369000206</v>
      </c>
      <c r="E66" s="147" t="s">
        <v>167</v>
      </c>
      <c r="F66" s="147"/>
      <c r="G66" s="147"/>
      <c r="H66" s="147"/>
      <c r="I66" s="147"/>
      <c r="K66" s="121"/>
      <c r="O66" s="29"/>
      <c r="P66" s="29"/>
      <c r="Q66" s="29"/>
      <c r="R66" s="29"/>
      <c r="S66" s="29"/>
      <c r="T66" s="29"/>
      <c r="U66" s="29"/>
      <c r="V66" s="29"/>
      <c r="W66" s="29"/>
      <c r="X66" s="29"/>
    </row>
    <row r="67" spans="1:24" ht="33" customHeight="1" x14ac:dyDescent="0.2">
      <c r="A67" s="70" t="s">
        <v>52</v>
      </c>
      <c r="B67" s="49" t="s">
        <v>79</v>
      </c>
      <c r="C67" s="113"/>
      <c r="D67" s="114">
        <v>62425.907439281582</v>
      </c>
      <c r="E67" s="147" t="s">
        <v>168</v>
      </c>
      <c r="F67" s="147"/>
      <c r="G67" s="147"/>
      <c r="H67" s="147"/>
      <c r="I67" s="147"/>
      <c r="J67" s="79"/>
      <c r="K67" s="122"/>
      <c r="L67" s="79"/>
      <c r="M67" s="79"/>
      <c r="N67" s="79"/>
      <c r="O67" s="79"/>
      <c r="P67" s="79"/>
      <c r="Q67" s="79"/>
    </row>
    <row r="68" spans="1:24" ht="28.5" x14ac:dyDescent="0.2">
      <c r="A68" s="70" t="s">
        <v>65</v>
      </c>
      <c r="B68" s="49" t="s">
        <v>64</v>
      </c>
      <c r="C68" s="112"/>
      <c r="D68" s="114"/>
      <c r="E68" s="147" t="s">
        <v>163</v>
      </c>
      <c r="F68" s="147"/>
      <c r="G68" s="147"/>
      <c r="H68" s="147"/>
      <c r="I68" s="147"/>
      <c r="J68" s="79"/>
      <c r="K68" s="122"/>
      <c r="L68" s="79"/>
      <c r="M68" s="79"/>
      <c r="N68" s="79"/>
      <c r="O68" s="79"/>
      <c r="P68" s="79"/>
      <c r="Q68" s="79"/>
    </row>
    <row r="69" spans="1:24" ht="28.5" x14ac:dyDescent="0.2">
      <c r="A69" s="70" t="s">
        <v>66</v>
      </c>
      <c r="B69" s="49" t="s">
        <v>63</v>
      </c>
      <c r="C69" s="113"/>
      <c r="D69" s="114"/>
      <c r="E69" s="147" t="s">
        <v>164</v>
      </c>
      <c r="F69" s="147"/>
      <c r="G69" s="147"/>
      <c r="H69" s="147"/>
      <c r="I69" s="147"/>
      <c r="J69" s="79"/>
      <c r="K69" s="125"/>
      <c r="L69" s="79"/>
      <c r="M69" s="79"/>
      <c r="N69" s="79"/>
      <c r="O69" s="79"/>
      <c r="P69" s="79"/>
      <c r="Q69" s="79"/>
    </row>
    <row r="70" spans="1:24" ht="28.5" x14ac:dyDescent="0.2">
      <c r="A70" s="70" t="s">
        <v>69</v>
      </c>
      <c r="B70" s="49" t="s">
        <v>71</v>
      </c>
      <c r="C70" s="112"/>
      <c r="D70" s="98"/>
      <c r="E70" s="147"/>
      <c r="F70" s="147"/>
      <c r="G70" s="147"/>
      <c r="H70" s="147"/>
      <c r="I70" s="147"/>
      <c r="J70" s="79"/>
      <c r="K70" s="125"/>
      <c r="L70" s="79"/>
      <c r="M70" s="79"/>
      <c r="N70" s="79"/>
      <c r="O70" s="79"/>
      <c r="P70" s="79"/>
      <c r="Q70" s="79"/>
    </row>
    <row r="71" spans="1:24" ht="28.5" x14ac:dyDescent="0.2">
      <c r="A71" s="70" t="s">
        <v>70</v>
      </c>
      <c r="B71" s="49" t="s">
        <v>72</v>
      </c>
      <c r="C71" s="112"/>
      <c r="D71" s="98"/>
      <c r="E71" s="147"/>
      <c r="F71" s="147"/>
      <c r="G71" s="147"/>
      <c r="H71" s="147"/>
      <c r="I71" s="147"/>
      <c r="J71" s="79"/>
      <c r="K71" s="125"/>
      <c r="L71" s="79"/>
      <c r="M71" s="79"/>
      <c r="N71" s="79"/>
      <c r="O71" s="79"/>
      <c r="P71" s="79"/>
      <c r="Q71" s="79"/>
    </row>
    <row r="72" spans="1:24" ht="33.75" customHeight="1" x14ac:dyDescent="0.2">
      <c r="A72" s="70">
        <v>4</v>
      </c>
      <c r="B72" s="49" t="s">
        <v>68</v>
      </c>
      <c r="C72" s="112"/>
      <c r="D72" s="98"/>
      <c r="E72" s="147"/>
      <c r="F72" s="147"/>
      <c r="G72" s="147"/>
      <c r="H72" s="147"/>
      <c r="I72" s="147"/>
      <c r="J72" s="79"/>
      <c r="K72" s="125"/>
      <c r="L72" s="79"/>
      <c r="M72" s="79"/>
      <c r="N72" s="79"/>
      <c r="O72" s="79"/>
      <c r="P72" s="79"/>
      <c r="Q72" s="79"/>
    </row>
    <row r="73" spans="1:24" ht="42.75" x14ac:dyDescent="0.2">
      <c r="A73" s="70">
        <v>5</v>
      </c>
      <c r="B73" s="49" t="s">
        <v>81</v>
      </c>
      <c r="C73" s="112"/>
      <c r="D73" s="98"/>
      <c r="E73" s="147"/>
      <c r="F73" s="147"/>
      <c r="G73" s="147"/>
      <c r="H73" s="147"/>
      <c r="I73" s="147"/>
      <c r="J73" s="79"/>
      <c r="K73" s="125"/>
      <c r="L73" s="79"/>
      <c r="M73" s="79"/>
      <c r="N73" s="79"/>
      <c r="O73" s="79"/>
      <c r="P73" s="79"/>
      <c r="Q73" s="79"/>
    </row>
    <row r="74" spans="1:24" ht="28.5" x14ac:dyDescent="0.2">
      <c r="A74" s="54">
        <v>6</v>
      </c>
      <c r="B74" s="129" t="s">
        <v>137</v>
      </c>
      <c r="C74" s="112"/>
      <c r="D74" s="98"/>
      <c r="E74" s="147"/>
      <c r="F74" s="147"/>
      <c r="G74" s="147"/>
      <c r="H74" s="147"/>
      <c r="I74" s="147"/>
      <c r="K74" s="29"/>
    </row>
    <row r="75" spans="1:24" ht="34.5" customHeight="1" x14ac:dyDescent="0.2">
      <c r="A75" s="54">
        <v>7</v>
      </c>
      <c r="B75" s="46" t="s">
        <v>165</v>
      </c>
      <c r="C75" s="10"/>
      <c r="D75" s="98">
        <v>-403419.63654374215</v>
      </c>
      <c r="E75" s="147" t="s">
        <v>166</v>
      </c>
      <c r="F75" s="147"/>
      <c r="G75" s="147"/>
      <c r="H75" s="147"/>
      <c r="I75" s="147"/>
    </row>
    <row r="76" spans="1:24" x14ac:dyDescent="0.2">
      <c r="A76" s="54">
        <v>8</v>
      </c>
      <c r="B76" s="46"/>
      <c r="C76" s="10"/>
      <c r="D76" s="98"/>
      <c r="E76" s="147"/>
      <c r="F76" s="147"/>
      <c r="G76" s="147"/>
      <c r="H76" s="147"/>
      <c r="I76" s="147"/>
    </row>
    <row r="77" spans="1:24" x14ac:dyDescent="0.2">
      <c r="A77" s="54">
        <v>9</v>
      </c>
      <c r="B77" s="46"/>
      <c r="C77" s="10"/>
      <c r="D77" s="98"/>
      <c r="E77" s="157"/>
      <c r="F77" s="158"/>
      <c r="G77" s="158"/>
      <c r="H77" s="158"/>
      <c r="I77" s="159"/>
    </row>
    <row r="78" spans="1:24" x14ac:dyDescent="0.2">
      <c r="A78" s="54">
        <v>10</v>
      </c>
      <c r="B78" s="46"/>
      <c r="C78" s="10"/>
      <c r="D78" s="98"/>
      <c r="E78" s="147"/>
      <c r="F78" s="147"/>
      <c r="G78" s="147"/>
      <c r="H78" s="147"/>
      <c r="I78" s="147"/>
    </row>
    <row r="79" spans="1:24" ht="15" x14ac:dyDescent="0.25">
      <c r="A79" s="1" t="s">
        <v>150</v>
      </c>
      <c r="B79" s="2" t="s">
        <v>131</v>
      </c>
      <c r="C79" s="2"/>
      <c r="D79" s="99">
        <f>SUM(D65:D78)</f>
        <v>-1436893.0454144585</v>
      </c>
      <c r="E79" s="25"/>
      <c r="F79" s="25"/>
      <c r="G79" s="25"/>
      <c r="H79" s="25"/>
    </row>
    <row r="80" spans="1:24" ht="15" x14ac:dyDescent="0.25">
      <c r="B80" s="124" t="s">
        <v>132</v>
      </c>
      <c r="C80" s="71"/>
      <c r="D80" s="99">
        <f>K59</f>
        <v>-1294134.8287347015</v>
      </c>
      <c r="E80" s="25"/>
      <c r="F80" s="25"/>
      <c r="G80" s="25"/>
      <c r="H80" s="25"/>
    </row>
    <row r="81" spans="1:19" ht="15" x14ac:dyDescent="0.25">
      <c r="B81" s="71" t="s">
        <v>24</v>
      </c>
      <c r="C81" s="71"/>
      <c r="D81" s="100">
        <f>D79-D80</f>
        <v>-142758.216679757</v>
      </c>
    </row>
    <row r="82" spans="1:19" ht="15.75" thickBot="1" x14ac:dyDescent="0.3">
      <c r="B82" s="135" t="s">
        <v>73</v>
      </c>
      <c r="C82" s="72"/>
      <c r="D82" s="61">
        <f>IF(ISERROR(D81/J59),0,D81/J59)</f>
        <v>-9.7722710890038719E-4</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19" x14ac:dyDescent="0.2">
      <c r="B89" s="116"/>
      <c r="C89" s="107"/>
      <c r="D89" s="107"/>
      <c r="E89" s="108"/>
      <c r="F89" s="131">
        <f t="shared" ref="F89:F91" si="6">SUM(D89:E89)</f>
        <v>0</v>
      </c>
      <c r="G89" s="109">
        <f>F89-C89</f>
        <v>0</v>
      </c>
      <c r="H89" s="108"/>
      <c r="I89" s="105">
        <f>IF(ISERROR(G89/H89),0,G89/H89)</f>
        <v>0</v>
      </c>
      <c r="J89" s="79"/>
      <c r="K89" s="79"/>
      <c r="L89" s="35"/>
      <c r="M89" s="35"/>
      <c r="N89" s="35"/>
      <c r="O89" s="35"/>
      <c r="P89" s="35"/>
      <c r="Q89" s="35"/>
      <c r="R89" s="35"/>
      <c r="S89" s="35"/>
    </row>
    <row r="90" spans="1:19" x14ac:dyDescent="0.2">
      <c r="B90" s="116"/>
      <c r="C90" s="107"/>
      <c r="D90" s="107"/>
      <c r="E90" s="108"/>
      <c r="F90" s="131">
        <f t="shared" si="6"/>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6"/>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7">SUM(C88:C91)</f>
        <v>0</v>
      </c>
      <c r="D92" s="130">
        <f t="shared" si="7"/>
        <v>0</v>
      </c>
      <c r="E92" s="130">
        <f t="shared" si="7"/>
        <v>0</v>
      </c>
      <c r="F92" s="132">
        <f t="shared" si="7"/>
        <v>0</v>
      </c>
      <c r="G92" s="130">
        <f>SUM(G88:G91)</f>
        <v>0</v>
      </c>
      <c r="H92" s="77">
        <f t="shared" si="7"/>
        <v>0</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Nagy, Judith</cp:lastModifiedBy>
  <cp:lastPrinted>2017-09-12T21:29:11Z</cp:lastPrinted>
  <dcterms:created xsi:type="dcterms:W3CDTF">2017-05-01T19:29:01Z</dcterms:created>
  <dcterms:modified xsi:type="dcterms:W3CDTF">2017-10-03T23:53:09Z</dcterms:modified>
</cp:coreProperties>
</file>