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1556" windowHeight="1116"/>
  </bookViews>
  <sheets>
    <sheet name="Sheet1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J10" i="1"/>
  <c r="K10" i="1"/>
  <c r="L10" i="1"/>
  <c r="M10" i="1"/>
  <c r="N10" i="1"/>
  <c r="O10" i="1"/>
  <c r="D10" i="1"/>
  <c r="L31" i="1" l="1"/>
  <c r="G31" i="1" l="1"/>
  <c r="O31" i="1"/>
  <c r="N31" i="1"/>
  <c r="M31" i="1"/>
  <c r="K31" i="1"/>
  <c r="J31" i="1"/>
  <c r="I31" i="1"/>
  <c r="H31" i="1"/>
  <c r="O22" i="1"/>
  <c r="N22" i="1"/>
  <c r="E23" i="1" l="1"/>
  <c r="O28" i="1" l="1"/>
  <c r="N28" i="1"/>
  <c r="M28" i="1"/>
  <c r="L28" i="1"/>
  <c r="K28" i="1"/>
  <c r="J28" i="1"/>
  <c r="I28" i="1"/>
  <c r="H28" i="1"/>
  <c r="G28" i="1"/>
  <c r="F28" i="1"/>
  <c r="D28" i="1"/>
  <c r="O19" i="1" l="1"/>
  <c r="M16" i="1"/>
  <c r="E17" i="1" l="1"/>
  <c r="O16" i="1" l="1"/>
  <c r="M17" i="1"/>
  <c r="M20" i="1" s="1"/>
  <c r="M22" i="1" s="1"/>
  <c r="L17" i="1"/>
  <c r="K17" i="1"/>
  <c r="K20" i="1" s="1"/>
  <c r="H17" i="1"/>
  <c r="H20" i="1" s="1"/>
  <c r="H22" i="1" s="1"/>
  <c r="G17" i="1"/>
  <c r="G20" i="1" s="1"/>
  <c r="G22" i="1" s="1"/>
  <c r="F17" i="1"/>
  <c r="D17" i="1"/>
  <c r="D20" i="1" s="1"/>
  <c r="D22" i="1" s="1"/>
  <c r="F20" i="1" l="1"/>
  <c r="F22" i="1" s="1"/>
  <c r="L20" i="1"/>
  <c r="L22" i="1" s="1"/>
  <c r="N17" i="1"/>
  <c r="N19" i="1" l="1"/>
  <c r="I17" i="1" l="1"/>
  <c r="I20" i="1" s="1"/>
  <c r="I22" i="1" s="1"/>
  <c r="I10" i="1"/>
  <c r="J17" i="1"/>
  <c r="J20" i="1" s="1"/>
  <c r="J22" i="1" s="1"/>
  <c r="N16" i="1" l="1"/>
</calcChain>
</file>

<file path=xl/sharedStrings.xml><?xml version="1.0" encoding="utf-8"?>
<sst xmlns="http://schemas.openxmlformats.org/spreadsheetml/2006/main" count="85" uniqueCount="41">
  <si>
    <t>Cost of Capital</t>
  </si>
  <si>
    <t>Rate Base and Capital Expenditures</t>
  </si>
  <si>
    <t>Operating Expenses</t>
  </si>
  <si>
    <t>Revenue Requirement</t>
  </si>
  <si>
    <t>Regulated Return on Capital</t>
  </si>
  <si>
    <t>Regulated Rate of Return</t>
  </si>
  <si>
    <t>Rate Base</t>
  </si>
  <si>
    <t>Working Capital Allowance ($)</t>
  </si>
  <si>
    <t>Amortization / Depreciation</t>
  </si>
  <si>
    <t>Taxes/PILs</t>
  </si>
  <si>
    <t>OM&amp;A</t>
  </si>
  <si>
    <t>Service Revenue Requirement</t>
  </si>
  <si>
    <t>Other Revenues</t>
  </si>
  <si>
    <t>Base Revenue Requirement</t>
  </si>
  <si>
    <t>Grossed up Revenue Deficiency / Sufficiency</t>
  </si>
  <si>
    <t xml:space="preserve">          Change</t>
  </si>
  <si>
    <t>Reference (1)</t>
  </si>
  <si>
    <t>Item / Description (2)</t>
  </si>
  <si>
    <t/>
  </si>
  <si>
    <t xml:space="preserve"> </t>
  </si>
  <si>
    <t>Changes resulting from IRR's and models submitted on July 20, 2017</t>
  </si>
  <si>
    <r>
      <rPr>
        <b/>
        <sz val="10"/>
        <rFont val="Arial"/>
        <family val="2"/>
      </rPr>
      <t>JT2.4</t>
    </r>
    <r>
      <rPr>
        <sz val="10"/>
        <rFont val="Arial"/>
        <family val="2"/>
      </rPr>
      <t xml:space="preserve"> - Updated Load Forecast (with actuals to August 2017)</t>
    </r>
  </si>
  <si>
    <t>Working Capital Base</t>
  </si>
  <si>
    <t>Amended Application - RRWF May 8, 2017</t>
  </si>
  <si>
    <t>Original Application - RRWF Nov 28, 2016</t>
  </si>
  <si>
    <t>RRWF filed September 20, 2017</t>
  </si>
  <si>
    <t>IR 1.0-Staff-13 (Responses to Interrogatories, August 4, 2017, Page 27), &amp; IR 3.0-VECC-21 (Response to Interrogatories, August 4, 2017 Page 151 - 152)- corrected 2017 late payment charges from $78,000 to $111,252, a net increase of $33,252.00. The GS&lt;50 forecast not included in the 78K forecast.</t>
  </si>
  <si>
    <t>Summary of Proposed Changes EB-2016-0085 October 11, 2017</t>
  </si>
  <si>
    <t>Original Application - Forward Test Year</t>
  </si>
  <si>
    <t xml:space="preserve">Amended Application </t>
  </si>
  <si>
    <r>
      <rPr>
        <b/>
        <sz val="11"/>
        <color theme="1"/>
        <rFont val="Calibri"/>
        <family val="2"/>
        <scheme val="minor"/>
      </rPr>
      <t>Procedural Order #2</t>
    </r>
    <r>
      <rPr>
        <sz val="11"/>
        <color theme="1"/>
        <rFont val="Calibri"/>
        <family val="2"/>
        <scheme val="minor"/>
      </rPr>
      <t xml:space="preserve"> - withdrawal of Pole Attachment revenue at new proposed rate</t>
    </r>
  </si>
  <si>
    <r>
      <rPr>
        <b/>
        <sz val="10"/>
        <rFont val="Arial"/>
        <family val="2"/>
      </rPr>
      <t>IR  5.0 Staff-55, 5.0 Staff-56, 5-SEC-35,5-SEC-36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(Response to Interrogatories, August 4, 2017 Pages 212- 218)</t>
    </r>
    <r>
      <rPr>
        <sz val="10"/>
        <rFont val="Arial"/>
        <family val="2"/>
      </rPr>
      <t xml:space="preserve"> - Regulated Rate of Return - change of long term debt rate from 3.72% to 3.57%. Which changes Regulated Rate of Return to 5.58% from 5.67%. Adjustment of transportation depreciation from Capital Base to offset OM&amp;A.</t>
    </r>
  </si>
  <si>
    <t>Removal of leasing area in line with EB-2014-0086 Decision</t>
  </si>
  <si>
    <t>Removal of forecasted leasing revenue for "leasing area"</t>
  </si>
  <si>
    <t>Key drivers of change from the November 28, 2016 application to the Amended application on May 8, 2017.</t>
  </si>
  <si>
    <t>Removal of Z Factor request &amp; 3% envelope reduction of OM&amp;A</t>
  </si>
  <si>
    <t>Changes resulting from Technical Conference and models submitted on September 20,2017</t>
  </si>
  <si>
    <r>
      <rPr>
        <b/>
        <sz val="10"/>
        <rFont val="Arial"/>
        <family val="2"/>
      </rPr>
      <t>JT1.2 &amp; JT1.6</t>
    </r>
    <r>
      <rPr>
        <sz val="10"/>
        <rFont val="Arial"/>
        <family val="2"/>
      </rPr>
      <t xml:space="preserve"> - change in capital contributions for the 2017 Test Year resulting in Net Capital expenditures of $4,404,645 . Additional contributions equalled $2,284,299</t>
    </r>
  </si>
  <si>
    <t>tab 8. Rev_Def_Suff tab cells F34, J34 and N34.  The correct formula includes a MAX function preventing negative taxes and results in the $3,348,878.</t>
  </si>
  <si>
    <t>See Note</t>
  </si>
  <si>
    <t xml:space="preserve">Note for cell O33: The Sept 20 RRWF file 2017_Rev_Reqt_Work_Form_V7 1 TC_20170920 had an incorrect excel formula in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</si>
</sst>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0.00_);[Red]\(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4" xfId="0" quotePrefix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0" fillId="3" borderId="3" xfId="0" applyFill="1" applyBorder="1"/>
    <xf numFmtId="0" fontId="4" fillId="3" borderId="15" xfId="0" applyFont="1" applyFill="1" applyBorder="1" applyAlignment="1">
      <alignment vertical="top"/>
    </xf>
    <xf numFmtId="0" fontId="0" fillId="0" borderId="16" xfId="0" applyBorder="1"/>
    <xf numFmtId="0" fontId="0" fillId="3" borderId="17" xfId="0" applyFill="1" applyBorder="1"/>
    <xf numFmtId="0" fontId="4" fillId="3" borderId="5" xfId="0" applyFont="1" applyFill="1" applyBorder="1" applyAlignment="1">
      <alignment vertical="top"/>
    </xf>
    <xf numFmtId="0" fontId="4" fillId="3" borderId="7" xfId="0" applyFont="1" applyFill="1" applyBorder="1" applyAlignment="1">
      <alignment vertical="top" wrapText="1"/>
    </xf>
    <xf numFmtId="0" fontId="0" fillId="0" borderId="11" xfId="0" quotePrefix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0" fillId="5" borderId="2" xfId="0" applyFill="1" applyBorder="1"/>
    <xf numFmtId="0" fontId="5" fillId="5" borderId="16" xfId="0" applyFont="1" applyFill="1" applyBorder="1" applyAlignment="1" applyProtection="1">
      <alignment vertical="top" wrapText="1"/>
      <protection locked="0"/>
    </xf>
    <xf numFmtId="0" fontId="5" fillId="6" borderId="14" xfId="0" applyFont="1" applyFill="1" applyBorder="1" applyAlignment="1" applyProtection="1">
      <alignment vertical="top" wrapText="1"/>
      <protection locked="0"/>
    </xf>
    <xf numFmtId="0" fontId="0" fillId="6" borderId="14" xfId="0" quotePrefix="1" applyFill="1" applyBorder="1" applyAlignment="1">
      <alignment vertical="top" wrapText="1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0" fillId="4" borderId="11" xfId="0" quotePrefix="1" applyFill="1" applyBorder="1" applyAlignment="1">
      <alignment vertical="top" wrapText="1"/>
    </xf>
    <xf numFmtId="0" fontId="0" fillId="4" borderId="25" xfId="0" applyFill="1" applyBorder="1"/>
    <xf numFmtId="0" fontId="0" fillId="4" borderId="22" xfId="0" applyFill="1" applyBorder="1"/>
    <xf numFmtId="0" fontId="0" fillId="0" borderId="26" xfId="0" quotePrefix="1" applyFill="1" applyBorder="1" applyAlignment="1">
      <alignment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1" xfId="0" applyBorder="1"/>
    <xf numFmtId="164" fontId="8" fillId="4" borderId="10" xfId="1" applyNumberFormat="1" applyFont="1" applyFill="1" applyBorder="1"/>
    <xf numFmtId="10" fontId="8" fillId="4" borderId="29" xfId="2" applyNumberFormat="1" applyFont="1" applyFill="1" applyBorder="1"/>
    <xf numFmtId="164" fontId="8" fillId="4" borderId="12" xfId="1" applyNumberFormat="1" applyFont="1" applyFill="1" applyBorder="1"/>
    <xf numFmtId="164" fontId="8" fillId="4" borderId="29" xfId="1" applyNumberFormat="1" applyFont="1" applyFill="1" applyBorder="1"/>
    <xf numFmtId="0" fontId="8" fillId="0" borderId="10" xfId="0" applyFont="1" applyBorder="1"/>
    <xf numFmtId="0" fontId="8" fillId="0" borderId="29" xfId="0" applyFont="1" applyBorder="1"/>
    <xf numFmtId="0" fontId="8" fillId="0" borderId="12" xfId="0" applyFont="1" applyBorder="1"/>
    <xf numFmtId="164" fontId="8" fillId="3" borderId="10" xfId="1" applyNumberFormat="1" applyFont="1" applyFill="1" applyBorder="1" applyAlignment="1" applyProtection="1">
      <alignment vertical="top"/>
      <protection locked="0"/>
    </xf>
    <xf numFmtId="10" fontId="8" fillId="3" borderId="29" xfId="2" applyNumberFormat="1" applyFont="1" applyFill="1" applyBorder="1" applyAlignment="1" applyProtection="1">
      <alignment vertical="top"/>
      <protection locked="0"/>
    </xf>
    <xf numFmtId="164" fontId="8" fillId="3" borderId="12" xfId="0" applyNumberFormat="1" applyFont="1" applyFill="1" applyBorder="1" applyAlignment="1" applyProtection="1">
      <alignment vertical="top"/>
      <protection locked="0"/>
    </xf>
    <xf numFmtId="164" fontId="8" fillId="3" borderId="29" xfId="0" applyNumberFormat="1" applyFont="1" applyFill="1" applyBorder="1" applyAlignment="1" applyProtection="1">
      <alignment vertical="top"/>
      <protection locked="0"/>
    </xf>
    <xf numFmtId="164" fontId="8" fillId="3" borderId="12" xfId="1" applyNumberFormat="1" applyFont="1" applyFill="1" applyBorder="1" applyAlignment="1" applyProtection="1">
      <alignment vertical="top"/>
      <protection locked="0"/>
    </xf>
    <xf numFmtId="38" fontId="8" fillId="0" borderId="10" xfId="0" applyNumberFormat="1" applyFont="1" applyBorder="1"/>
    <xf numFmtId="164" fontId="8" fillId="0" borderId="29" xfId="0" applyNumberFormat="1" applyFont="1" applyBorder="1"/>
    <xf numFmtId="38" fontId="8" fillId="0" borderId="29" xfId="0" applyNumberFormat="1" applyFont="1" applyBorder="1"/>
    <xf numFmtId="38" fontId="8" fillId="4" borderId="10" xfId="0" applyNumberFormat="1" applyFont="1" applyFill="1" applyBorder="1"/>
    <xf numFmtId="164" fontId="8" fillId="4" borderId="29" xfId="0" applyNumberFormat="1" applyFont="1" applyFill="1" applyBorder="1"/>
    <xf numFmtId="38" fontId="8" fillId="4" borderId="29" xfId="0" applyNumberFormat="1" applyFont="1" applyFill="1" applyBorder="1"/>
    <xf numFmtId="0" fontId="8" fillId="4" borderId="23" xfId="0" applyFont="1" applyFill="1" applyBorder="1"/>
    <xf numFmtId="0" fontId="8" fillId="4" borderId="30" xfId="0" applyFont="1" applyFill="1" applyBorder="1"/>
    <xf numFmtId="0" fontId="8" fillId="4" borderId="24" xfId="0" applyFont="1" applyFill="1" applyBorder="1"/>
    <xf numFmtId="164" fontId="8" fillId="2" borderId="10" xfId="1" applyNumberFormat="1" applyFont="1" applyFill="1" applyBorder="1" applyAlignment="1" applyProtection="1">
      <alignment vertical="top"/>
      <protection locked="0"/>
    </xf>
    <xf numFmtId="10" fontId="8" fillId="2" borderId="11" xfId="2" applyNumberFormat="1" applyFont="1" applyFill="1" applyBorder="1" applyAlignment="1" applyProtection="1">
      <alignment vertical="top"/>
      <protection locked="0"/>
    </xf>
    <xf numFmtId="164" fontId="8" fillId="2" borderId="12" xfId="0" applyNumberFormat="1" applyFont="1" applyFill="1" applyBorder="1" applyAlignment="1" applyProtection="1">
      <alignment vertical="top"/>
      <protection locked="0"/>
    </xf>
    <xf numFmtId="164" fontId="8" fillId="2" borderId="11" xfId="0" applyNumberFormat="1" applyFont="1" applyFill="1" applyBorder="1" applyAlignment="1" applyProtection="1">
      <alignment vertical="top"/>
      <protection locked="0"/>
    </xf>
    <xf numFmtId="164" fontId="8" fillId="2" borderId="12" xfId="1" applyNumberFormat="1" applyFont="1" applyFill="1" applyBorder="1" applyAlignment="1" applyProtection="1">
      <alignment vertical="top"/>
      <protection locked="0"/>
    </xf>
    <xf numFmtId="38" fontId="8" fillId="2" borderId="12" xfId="1" applyNumberFormat="1" applyFont="1" applyFill="1" applyBorder="1" applyAlignment="1" applyProtection="1">
      <alignment vertical="top"/>
      <protection locked="0"/>
    </xf>
    <xf numFmtId="38" fontId="8" fillId="2" borderId="2" xfId="1" applyNumberFormat="1" applyFont="1" applyFill="1" applyBorder="1" applyAlignment="1" applyProtection="1">
      <alignment vertical="top"/>
      <protection locked="0"/>
    </xf>
    <xf numFmtId="164" fontId="8" fillId="0" borderId="10" xfId="0" applyNumberFormat="1" applyFont="1" applyBorder="1"/>
    <xf numFmtId="10" fontId="8" fillId="0" borderId="11" xfId="0" applyNumberFormat="1" applyFont="1" applyBorder="1"/>
    <xf numFmtId="164" fontId="8" fillId="0" borderId="12" xfId="0" applyNumberFormat="1" applyFont="1" applyBorder="1"/>
    <xf numFmtId="164" fontId="8" fillId="0" borderId="11" xfId="1" applyNumberFormat="1" applyFont="1" applyBorder="1"/>
    <xf numFmtId="164" fontId="8" fillId="0" borderId="11" xfId="0" applyNumberFormat="1" applyFont="1" applyBorder="1"/>
    <xf numFmtId="164" fontId="8" fillId="0" borderId="2" xfId="0" applyNumberFormat="1" applyFont="1" applyBorder="1"/>
    <xf numFmtId="0" fontId="8" fillId="5" borderId="10" xfId="0" applyFont="1" applyFill="1" applyBorder="1"/>
    <xf numFmtId="0" fontId="8" fillId="5" borderId="11" xfId="0" applyFont="1" applyFill="1" applyBorder="1"/>
    <xf numFmtId="0" fontId="8" fillId="5" borderId="12" xfId="0" applyFont="1" applyFill="1" applyBorder="1"/>
    <xf numFmtId="0" fontId="8" fillId="5" borderId="2" xfId="0" applyFont="1" applyFill="1" applyBorder="1"/>
    <xf numFmtId="38" fontId="8" fillId="2" borderId="12" xfId="0" applyNumberFormat="1" applyFont="1" applyFill="1" applyBorder="1" applyAlignment="1" applyProtection="1">
      <alignment vertical="top"/>
      <protection locked="0"/>
    </xf>
    <xf numFmtId="10" fontId="8" fillId="0" borderId="12" xfId="2" applyNumberFormat="1" applyFont="1" applyBorder="1"/>
    <xf numFmtId="0" fontId="8" fillId="0" borderId="11" xfId="0" applyFont="1" applyBorder="1"/>
    <xf numFmtId="0" fontId="8" fillId="0" borderId="2" xfId="0" applyFont="1" applyBorder="1"/>
    <xf numFmtId="38" fontId="8" fillId="2" borderId="10" xfId="1" applyNumberFormat="1" applyFont="1" applyFill="1" applyBorder="1" applyAlignment="1" applyProtection="1">
      <alignment vertical="top"/>
      <protection locked="0"/>
    </xf>
    <xf numFmtId="164" fontId="8" fillId="0" borderId="23" xfId="0" applyNumberFormat="1" applyFont="1" applyBorder="1"/>
    <xf numFmtId="10" fontId="8" fillId="0" borderId="22" xfId="0" applyNumberFormat="1" applyFont="1" applyBorder="1"/>
    <xf numFmtId="164" fontId="8" fillId="0" borderId="24" xfId="0" applyNumberFormat="1" applyFont="1" applyBorder="1"/>
    <xf numFmtId="164" fontId="8" fillId="0" borderId="22" xfId="1" applyNumberFormat="1" applyFont="1" applyBorder="1"/>
    <xf numFmtId="164" fontId="8" fillId="0" borderId="22" xfId="0" applyNumberFormat="1" applyFont="1" applyBorder="1"/>
    <xf numFmtId="164" fontId="8" fillId="0" borderId="27" xfId="0" applyNumberFormat="1" applyFont="1" applyBorder="1"/>
    <xf numFmtId="164" fontId="8" fillId="6" borderId="10" xfId="1" applyNumberFormat="1" applyFont="1" applyFill="1" applyBorder="1" applyAlignment="1" applyProtection="1">
      <alignment vertical="top"/>
      <protection locked="0"/>
    </xf>
    <xf numFmtId="10" fontId="8" fillId="6" borderId="11" xfId="2" applyNumberFormat="1" applyFont="1" applyFill="1" applyBorder="1" applyAlignment="1" applyProtection="1">
      <alignment vertical="top"/>
      <protection locked="0"/>
    </xf>
    <xf numFmtId="164" fontId="8" fillId="6" borderId="12" xfId="0" applyNumberFormat="1" applyFont="1" applyFill="1" applyBorder="1" applyAlignment="1" applyProtection="1">
      <alignment vertical="top"/>
      <protection locked="0"/>
    </xf>
    <xf numFmtId="164" fontId="8" fillId="6" borderId="11" xfId="0" applyNumberFormat="1" applyFont="1" applyFill="1" applyBorder="1" applyAlignment="1" applyProtection="1">
      <alignment vertical="top"/>
      <protection locked="0"/>
    </xf>
    <xf numFmtId="164" fontId="8" fillId="6" borderId="12" xfId="1" applyNumberFormat="1" applyFont="1" applyFill="1" applyBorder="1" applyAlignment="1" applyProtection="1">
      <alignment vertical="top"/>
      <protection locked="0"/>
    </xf>
    <xf numFmtId="164" fontId="8" fillId="6" borderId="2" xfId="1" applyNumberFormat="1" applyFont="1" applyFill="1" applyBorder="1" applyAlignment="1" applyProtection="1">
      <alignment vertical="top"/>
      <protection locked="0"/>
    </xf>
    <xf numFmtId="164" fontId="8" fillId="6" borderId="10" xfId="0" applyNumberFormat="1" applyFont="1" applyFill="1" applyBorder="1"/>
    <xf numFmtId="10" fontId="8" fillId="6" borderId="11" xfId="0" applyNumberFormat="1" applyFont="1" applyFill="1" applyBorder="1"/>
    <xf numFmtId="164" fontId="8" fillId="6" borderId="12" xfId="0" applyNumberFormat="1" applyFont="1" applyFill="1" applyBorder="1"/>
    <xf numFmtId="164" fontId="8" fillId="6" borderId="11" xfId="1" applyNumberFormat="1" applyFont="1" applyFill="1" applyBorder="1"/>
    <xf numFmtId="164" fontId="8" fillId="6" borderId="11" xfId="0" applyNumberFormat="1" applyFont="1" applyFill="1" applyBorder="1"/>
    <xf numFmtId="164" fontId="8" fillId="6" borderId="2" xfId="0" applyNumberFormat="1" applyFont="1" applyFill="1" applyBorder="1"/>
    <xf numFmtId="165" fontId="8" fillId="0" borderId="12" xfId="0" applyNumberFormat="1" applyFont="1" applyBorder="1"/>
    <xf numFmtId="38" fontId="8" fillId="6" borderId="10" xfId="1" applyNumberFormat="1" applyFont="1" applyFill="1" applyBorder="1" applyAlignment="1" applyProtection="1">
      <alignment vertical="top"/>
      <protection locked="0"/>
    </xf>
    <xf numFmtId="38" fontId="8" fillId="6" borderId="12" xfId="0" applyNumberFormat="1" applyFont="1" applyFill="1" applyBorder="1" applyAlignment="1" applyProtection="1">
      <alignment vertical="top"/>
      <protection locked="0"/>
    </xf>
    <xf numFmtId="38" fontId="8" fillId="6" borderId="11" xfId="0" applyNumberFormat="1" applyFont="1" applyFill="1" applyBorder="1" applyAlignment="1" applyProtection="1">
      <alignment vertical="top"/>
      <protection locked="0"/>
    </xf>
    <xf numFmtId="0" fontId="8" fillId="0" borderId="23" xfId="0" applyFont="1" applyBorder="1"/>
    <xf numFmtId="0" fontId="8" fillId="0" borderId="22" xfId="0" applyFont="1" applyBorder="1"/>
    <xf numFmtId="0" fontId="8" fillId="0" borderId="24" xfId="0" applyFont="1" applyBorder="1"/>
    <xf numFmtId="0" fontId="8" fillId="0" borderId="27" xfId="0" applyFont="1" applyBorder="1"/>
    <xf numFmtId="0" fontId="4" fillId="4" borderId="0" xfId="0" applyFont="1" applyFill="1" applyBorder="1" applyAlignment="1">
      <alignment vertical="center" wrapText="1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6" fillId="4" borderId="14" xfId="0" quotePrefix="1" applyFont="1" applyFill="1" applyBorder="1" applyAlignment="1">
      <alignment horizontal="center" vertical="top" wrapText="1"/>
    </xf>
    <xf numFmtId="0" fontId="6" fillId="6" borderId="14" xfId="0" quotePrefix="1" applyFont="1" applyFill="1" applyBorder="1" applyAlignment="1">
      <alignment horizontal="center" vertical="top" wrapText="1"/>
    </xf>
    <xf numFmtId="9" fontId="8" fillId="2" borderId="11" xfId="2" applyNumberFormat="1" applyFont="1" applyFill="1" applyBorder="1" applyAlignment="1" applyProtection="1">
      <alignment vertical="top"/>
      <protection locked="0"/>
    </xf>
    <xf numFmtId="9" fontId="8" fillId="6" borderId="11" xfId="2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left"/>
    </xf>
    <xf numFmtId="38" fontId="8" fillId="0" borderId="10" xfId="0" applyNumberFormat="1" applyFont="1" applyBorder="1" applyAlignment="1">
      <alignment wrapText="1"/>
    </xf>
    <xf numFmtId="38" fontId="8" fillId="0" borderId="29" xfId="0" applyNumberFormat="1" applyFont="1" applyBorder="1" applyAlignment="1">
      <alignment vertical="top" wrapText="1"/>
    </xf>
    <xf numFmtId="0" fontId="4" fillId="5" borderId="0" xfId="0" applyFont="1" applyFill="1" applyBorder="1" applyAlignment="1" applyProtection="1">
      <alignment horizontal="left" vertical="top" wrapText="1"/>
      <protection locked="0"/>
    </xf>
    <xf numFmtId="38" fontId="8" fillId="3" borderId="10" xfId="1" applyNumberFormat="1" applyFont="1" applyFill="1" applyBorder="1" applyAlignment="1" applyProtection="1">
      <alignment vertical="top"/>
      <protection locked="0"/>
    </xf>
    <xf numFmtId="10" fontId="8" fillId="3" borderId="11" xfId="2" applyNumberFormat="1" applyFont="1" applyFill="1" applyBorder="1" applyAlignment="1" applyProtection="1">
      <alignment vertical="top"/>
      <protection locked="0"/>
    </xf>
    <xf numFmtId="0" fontId="0" fillId="0" borderId="0" xfId="0" applyFill="1" applyBorder="1"/>
    <xf numFmtId="38" fontId="8" fillId="0" borderId="10" xfId="1" applyNumberFormat="1" applyFont="1" applyFill="1" applyBorder="1" applyAlignment="1" applyProtection="1">
      <alignment vertical="top"/>
      <protection locked="0"/>
    </xf>
    <xf numFmtId="10" fontId="8" fillId="0" borderId="32" xfId="2" applyNumberFormat="1" applyFont="1" applyFill="1" applyBorder="1" applyAlignment="1" applyProtection="1">
      <alignment vertical="top"/>
      <protection locked="0"/>
    </xf>
    <xf numFmtId="38" fontId="8" fillId="0" borderId="0" xfId="1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0" fontId="5" fillId="3" borderId="16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7" fillId="6" borderId="14" xfId="0" applyFont="1" applyFill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2" borderId="26" xfId="0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0" fontId="5" fillId="6" borderId="14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3" borderId="18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9"/>
  <sheetViews>
    <sheetView tabSelected="1" topLeftCell="B1" zoomScaleNormal="100" workbookViewId="0">
      <selection activeCell="D13" sqref="D13"/>
    </sheetView>
  </sheetViews>
  <sheetFormatPr defaultRowHeight="14.4" x14ac:dyDescent="0.3"/>
  <cols>
    <col min="1" max="1" width="3.21875" bestFit="1" customWidth="1"/>
    <col min="2" max="2" width="59.33203125" customWidth="1"/>
    <col min="3" max="3" width="37.77734375" customWidth="1"/>
    <col min="4" max="4" width="13.77734375" customWidth="1"/>
    <col min="5" max="5" width="12.77734375" customWidth="1"/>
    <col min="6" max="6" width="14.77734375" customWidth="1"/>
    <col min="7" max="7" width="17.88671875" customWidth="1"/>
    <col min="8" max="8" width="14.77734375" customWidth="1"/>
    <col min="9" max="9" width="15.77734375" customWidth="1"/>
    <col min="10" max="10" width="12.77734375" customWidth="1"/>
    <col min="11" max="12" width="14.21875" customWidth="1"/>
    <col min="13" max="13" width="12.77734375" customWidth="1"/>
    <col min="14" max="14" width="14.21875" customWidth="1"/>
    <col min="15" max="15" width="12.77734375" customWidth="1"/>
    <col min="16" max="16" width="20.88671875" customWidth="1"/>
  </cols>
  <sheetData>
    <row r="3" spans="1:15" ht="22.8" x14ac:dyDescent="0.4">
      <c r="B3" s="136" t="s">
        <v>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6.2" thickBot="1" x14ac:dyDescent="0.35"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5.6" thickTop="1" thickBot="1" x14ac:dyDescent="0.35">
      <c r="A5" s="2"/>
      <c r="B5" s="16"/>
      <c r="C5" s="19"/>
      <c r="D5" s="137" t="s">
        <v>0</v>
      </c>
      <c r="E5" s="138"/>
      <c r="F5" s="139" t="s">
        <v>1</v>
      </c>
      <c r="G5" s="139"/>
      <c r="H5" s="140"/>
      <c r="I5" s="141" t="s">
        <v>2</v>
      </c>
      <c r="J5" s="137"/>
      <c r="K5" s="138"/>
      <c r="L5" s="137" t="s">
        <v>3</v>
      </c>
      <c r="M5" s="137"/>
      <c r="N5" s="137"/>
      <c r="O5" s="142"/>
    </row>
    <row r="6" spans="1:15" ht="53.4" thickBot="1" x14ac:dyDescent="0.35">
      <c r="A6" s="2"/>
      <c r="B6" s="17" t="s">
        <v>16</v>
      </c>
      <c r="C6" s="20" t="s">
        <v>17</v>
      </c>
      <c r="D6" s="10" t="s">
        <v>4</v>
      </c>
      <c r="E6" s="11" t="s">
        <v>5</v>
      </c>
      <c r="F6" s="10" t="s">
        <v>6</v>
      </c>
      <c r="G6" s="12" t="s">
        <v>22</v>
      </c>
      <c r="H6" s="11" t="s">
        <v>7</v>
      </c>
      <c r="I6" s="13" t="s">
        <v>8</v>
      </c>
      <c r="J6" s="14" t="s">
        <v>9</v>
      </c>
      <c r="K6" s="15" t="s">
        <v>10</v>
      </c>
      <c r="L6" s="13" t="s">
        <v>11</v>
      </c>
      <c r="M6" s="12" t="s">
        <v>12</v>
      </c>
      <c r="N6" s="12" t="s">
        <v>13</v>
      </c>
      <c r="O6" s="21" t="s">
        <v>14</v>
      </c>
    </row>
    <row r="7" spans="1:15" ht="15" thickTop="1" x14ac:dyDescent="0.3">
      <c r="A7" s="2"/>
      <c r="B7" s="7"/>
      <c r="C7" s="4"/>
      <c r="D7" s="3"/>
      <c r="E7" s="35"/>
      <c r="F7" s="3"/>
      <c r="G7" s="5"/>
      <c r="H7" s="35"/>
      <c r="I7" s="36"/>
      <c r="J7" s="6"/>
      <c r="K7" s="35"/>
      <c r="L7" s="36"/>
      <c r="M7" s="5"/>
      <c r="N7" s="5"/>
      <c r="O7" s="6"/>
    </row>
    <row r="8" spans="1:15" ht="26.4" x14ac:dyDescent="0.3">
      <c r="A8" s="112">
        <v>1</v>
      </c>
      <c r="B8" s="106" t="s">
        <v>28</v>
      </c>
      <c r="C8" s="124" t="s">
        <v>24</v>
      </c>
      <c r="D8" s="37">
        <v>3188474</v>
      </c>
      <c r="E8" s="38">
        <v>5.6656000000000005E-2</v>
      </c>
      <c r="F8" s="37">
        <v>56277779</v>
      </c>
      <c r="G8" s="39">
        <v>38538085.397838026</v>
      </c>
      <c r="H8" s="40">
        <v>2890356.4048378519</v>
      </c>
      <c r="I8" s="37">
        <v>2746369</v>
      </c>
      <c r="J8" s="39">
        <v>140564</v>
      </c>
      <c r="K8" s="40">
        <v>6187624.5</v>
      </c>
      <c r="L8" s="37">
        <v>12385532</v>
      </c>
      <c r="M8" s="39">
        <v>1207120.6022162021</v>
      </c>
      <c r="N8" s="39">
        <v>11178412</v>
      </c>
      <c r="O8" s="37">
        <v>3492919</v>
      </c>
    </row>
    <row r="9" spans="1:15" ht="15.6" x14ac:dyDescent="0.3">
      <c r="A9" s="7"/>
      <c r="B9" s="18"/>
      <c r="C9" s="125"/>
      <c r="D9" s="41"/>
      <c r="E9" s="42"/>
      <c r="F9" s="41"/>
      <c r="G9" s="43"/>
      <c r="H9" s="42"/>
      <c r="I9" s="41"/>
      <c r="J9" s="43"/>
      <c r="K9" s="42"/>
      <c r="L9" s="41"/>
      <c r="M9" s="43"/>
      <c r="N9" s="43"/>
      <c r="O9" s="41"/>
    </row>
    <row r="10" spans="1:15" ht="15.6" x14ac:dyDescent="0.3">
      <c r="A10" s="7"/>
      <c r="B10" s="123"/>
      <c r="C10" s="126" t="s">
        <v>15</v>
      </c>
      <c r="D10" s="116">
        <f>D12-D8</f>
        <v>-113472</v>
      </c>
      <c r="E10" s="117">
        <f t="shared" ref="E10:O10" si="0">E12-E8</f>
        <v>4.3999999999995432E-5</v>
      </c>
      <c r="F10" s="116">
        <f t="shared" si="0"/>
        <v>-2002820</v>
      </c>
      <c r="G10" s="116">
        <f t="shared" si="0"/>
        <v>-208819.39783802629</v>
      </c>
      <c r="H10" s="116">
        <f t="shared" si="0"/>
        <v>-15661.404837851878</v>
      </c>
      <c r="I10" s="116">
        <f t="shared" si="0"/>
        <v>-47000.079400000162</v>
      </c>
      <c r="J10" s="116">
        <f t="shared" si="0"/>
        <v>-1184</v>
      </c>
      <c r="K10" s="116">
        <f t="shared" si="0"/>
        <v>-197268.5</v>
      </c>
      <c r="L10" s="116">
        <f t="shared" si="0"/>
        <v>-370475</v>
      </c>
      <c r="M10" s="116">
        <f t="shared" si="0"/>
        <v>-99999.602216202067</v>
      </c>
      <c r="N10" s="116">
        <f t="shared" si="0"/>
        <v>-270476</v>
      </c>
      <c r="O10" s="116">
        <f t="shared" si="0"/>
        <v>-367632</v>
      </c>
    </row>
    <row r="11" spans="1:15" s="122" customFormat="1" ht="15.6" x14ac:dyDescent="0.3">
      <c r="A11" s="118"/>
      <c r="B11" s="25"/>
      <c r="C11" s="125"/>
      <c r="D11" s="119"/>
      <c r="E11" s="120"/>
      <c r="F11" s="119"/>
      <c r="G11" s="119"/>
      <c r="H11" s="121"/>
      <c r="I11" s="119"/>
      <c r="J11" s="119"/>
      <c r="K11" s="121"/>
      <c r="L11" s="119"/>
      <c r="M11" s="119"/>
      <c r="N11" s="119"/>
      <c r="O11" s="119"/>
    </row>
    <row r="12" spans="1:15" ht="26.4" x14ac:dyDescent="0.3">
      <c r="A12" s="134">
        <v>2</v>
      </c>
      <c r="B12" s="107" t="s">
        <v>29</v>
      </c>
      <c r="C12" s="126" t="s">
        <v>23</v>
      </c>
      <c r="D12" s="44">
        <v>3075002</v>
      </c>
      <c r="E12" s="45">
        <v>5.67E-2</v>
      </c>
      <c r="F12" s="44">
        <v>54274959</v>
      </c>
      <c r="G12" s="46">
        <v>38329266</v>
      </c>
      <c r="H12" s="47">
        <v>2874695</v>
      </c>
      <c r="I12" s="44">
        <v>2699368.9205999998</v>
      </c>
      <c r="J12" s="48">
        <v>139380</v>
      </c>
      <c r="K12" s="47">
        <v>5990356</v>
      </c>
      <c r="L12" s="44">
        <v>12015057</v>
      </c>
      <c r="M12" s="46">
        <v>1107121</v>
      </c>
      <c r="N12" s="48">
        <v>10907936</v>
      </c>
      <c r="O12" s="44">
        <v>3125287</v>
      </c>
    </row>
    <row r="13" spans="1:15" ht="97.2" customHeight="1" x14ac:dyDescent="0.3">
      <c r="A13" s="134"/>
      <c r="B13" s="115" t="s">
        <v>34</v>
      </c>
      <c r="C13" s="22"/>
      <c r="D13" s="49"/>
      <c r="E13" s="50"/>
      <c r="F13" s="113" t="s">
        <v>32</v>
      </c>
      <c r="G13" s="49"/>
      <c r="H13" s="51"/>
      <c r="I13" s="49"/>
      <c r="J13" s="49"/>
      <c r="K13" s="114" t="s">
        <v>35</v>
      </c>
      <c r="L13" s="49"/>
      <c r="M13" s="113" t="s">
        <v>33</v>
      </c>
      <c r="N13" s="49"/>
      <c r="O13" s="49"/>
    </row>
    <row r="14" spans="1:15" ht="34.799999999999997" customHeight="1" x14ac:dyDescent="0.3">
      <c r="A14" s="134"/>
      <c r="B14" s="28" t="s">
        <v>20</v>
      </c>
      <c r="C14" s="29"/>
      <c r="D14" s="52"/>
      <c r="E14" s="53"/>
      <c r="F14" s="52"/>
      <c r="G14" s="52"/>
      <c r="H14" s="54"/>
      <c r="I14" s="52"/>
      <c r="J14" s="52"/>
      <c r="K14" s="54"/>
      <c r="L14" s="52"/>
      <c r="M14" s="52"/>
      <c r="N14" s="52"/>
      <c r="O14" s="52"/>
    </row>
    <row r="15" spans="1:15" ht="16.2" thickBot="1" x14ac:dyDescent="0.35">
      <c r="A15" s="134"/>
      <c r="B15" s="30"/>
      <c r="C15" s="31"/>
      <c r="D15" s="55"/>
      <c r="E15" s="56"/>
      <c r="F15" s="55"/>
      <c r="G15" s="57"/>
      <c r="H15" s="56"/>
      <c r="I15" s="55"/>
      <c r="J15" s="57"/>
      <c r="K15" s="56"/>
      <c r="L15" s="55"/>
      <c r="M15" s="57"/>
      <c r="N15" s="57"/>
      <c r="O15" s="55"/>
    </row>
    <row r="16" spans="1:15" ht="21.6" customHeight="1" x14ac:dyDescent="0.3">
      <c r="A16" s="134">
        <v>3</v>
      </c>
      <c r="B16" s="131" t="s">
        <v>26</v>
      </c>
      <c r="C16" s="108" t="s">
        <v>15</v>
      </c>
      <c r="D16" s="58"/>
      <c r="E16" s="59"/>
      <c r="F16" s="58"/>
      <c r="G16" s="60"/>
      <c r="H16" s="61"/>
      <c r="I16" s="58"/>
      <c r="J16" s="62"/>
      <c r="K16" s="61"/>
      <c r="L16" s="58">
        <v>0</v>
      </c>
      <c r="M16" s="60">
        <f>111252-78000</f>
        <v>33252</v>
      </c>
      <c r="N16" s="63">
        <f>N17-N12</f>
        <v>-33252</v>
      </c>
      <c r="O16" s="64">
        <f>O17-O12</f>
        <v>-45241</v>
      </c>
    </row>
    <row r="17" spans="1:15" ht="50.4" customHeight="1" x14ac:dyDescent="0.3">
      <c r="A17" s="134"/>
      <c r="B17" s="131"/>
      <c r="C17" s="9"/>
      <c r="D17" s="65">
        <f t="shared" ref="D17:L17" si="1">D12</f>
        <v>3075002</v>
      </c>
      <c r="E17" s="66">
        <f t="shared" si="1"/>
        <v>5.67E-2</v>
      </c>
      <c r="F17" s="65">
        <f t="shared" si="1"/>
        <v>54274959</v>
      </c>
      <c r="G17" s="67">
        <f t="shared" si="1"/>
        <v>38329266</v>
      </c>
      <c r="H17" s="68">
        <f t="shared" si="1"/>
        <v>2874695</v>
      </c>
      <c r="I17" s="65">
        <f t="shared" si="1"/>
        <v>2699368.9205999998</v>
      </c>
      <c r="J17" s="67">
        <f t="shared" si="1"/>
        <v>139380</v>
      </c>
      <c r="K17" s="69">
        <f t="shared" si="1"/>
        <v>5990356</v>
      </c>
      <c r="L17" s="65">
        <f t="shared" si="1"/>
        <v>12015057</v>
      </c>
      <c r="M17" s="67">
        <f>M12+M16</f>
        <v>1140373</v>
      </c>
      <c r="N17" s="67">
        <f>L17-M17</f>
        <v>10874684</v>
      </c>
      <c r="O17" s="70">
        <v>3080046</v>
      </c>
    </row>
    <row r="18" spans="1:15" ht="15.6" x14ac:dyDescent="0.3">
      <c r="A18" s="134"/>
      <c r="B18" s="8"/>
      <c r="C18" s="24"/>
      <c r="D18" s="71"/>
      <c r="E18" s="72"/>
      <c r="F18" s="71"/>
      <c r="G18" s="73"/>
      <c r="H18" s="72"/>
      <c r="I18" s="71"/>
      <c r="J18" s="73"/>
      <c r="K18" s="72"/>
      <c r="L18" s="71"/>
      <c r="M18" s="73"/>
      <c r="N18" s="73"/>
      <c r="O18" s="74"/>
    </row>
    <row r="19" spans="1:15" ht="15.6" x14ac:dyDescent="0.3">
      <c r="A19" s="134">
        <v>4</v>
      </c>
      <c r="B19" s="130" t="s">
        <v>30</v>
      </c>
      <c r="C19" s="108" t="s">
        <v>15</v>
      </c>
      <c r="D19" s="58">
        <v>0</v>
      </c>
      <c r="E19" s="110">
        <v>0</v>
      </c>
      <c r="F19" s="58">
        <v>0</v>
      </c>
      <c r="G19" s="60">
        <v>0</v>
      </c>
      <c r="H19" s="61">
        <v>0</v>
      </c>
      <c r="I19" s="58">
        <v>0</v>
      </c>
      <c r="J19" s="62">
        <v>0</v>
      </c>
      <c r="K19" s="61">
        <v>0</v>
      </c>
      <c r="L19" s="58">
        <v>0</v>
      </c>
      <c r="M19" s="75">
        <v>-164615</v>
      </c>
      <c r="N19" s="62">
        <f>N20-N17</f>
        <v>164615</v>
      </c>
      <c r="O19" s="62">
        <f>O20-O17</f>
        <v>223966</v>
      </c>
    </row>
    <row r="20" spans="1:15" ht="20.399999999999999" customHeight="1" x14ac:dyDescent="0.3">
      <c r="A20" s="134"/>
      <c r="B20" s="130"/>
      <c r="C20" s="9" t="s">
        <v>19</v>
      </c>
      <c r="D20" s="67">
        <f t="shared" ref="D20:K20" si="2">D17+D19</f>
        <v>3075002</v>
      </c>
      <c r="E20" s="76">
        <v>5.67E-2</v>
      </c>
      <c r="F20" s="67">
        <f t="shared" si="2"/>
        <v>54274959</v>
      </c>
      <c r="G20" s="67">
        <f t="shared" si="2"/>
        <v>38329266</v>
      </c>
      <c r="H20" s="67">
        <f t="shared" si="2"/>
        <v>2874695</v>
      </c>
      <c r="I20" s="67">
        <f t="shared" si="2"/>
        <v>2699368.9205999998</v>
      </c>
      <c r="J20" s="67">
        <f t="shared" si="2"/>
        <v>139380</v>
      </c>
      <c r="K20" s="67">
        <f t="shared" si="2"/>
        <v>5990356</v>
      </c>
      <c r="L20" s="65">
        <f>L17</f>
        <v>12015057</v>
      </c>
      <c r="M20" s="67">
        <f>M17+M19</f>
        <v>975758</v>
      </c>
      <c r="N20" s="67">
        <v>11039299</v>
      </c>
      <c r="O20" s="70">
        <v>3304012</v>
      </c>
    </row>
    <row r="21" spans="1:15" ht="15.6" x14ac:dyDescent="0.3">
      <c r="A21" s="23"/>
      <c r="B21" s="2"/>
      <c r="C21" s="2"/>
      <c r="D21" s="41"/>
      <c r="E21" s="77"/>
      <c r="F21" s="41">
        <v>0</v>
      </c>
      <c r="G21" s="43"/>
      <c r="H21" s="77"/>
      <c r="I21" s="41"/>
      <c r="J21" s="43"/>
      <c r="K21" s="77"/>
      <c r="L21" s="41"/>
      <c r="M21" s="43"/>
      <c r="N21" s="43"/>
      <c r="O21" s="78"/>
    </row>
    <row r="22" spans="1:15" ht="15.6" x14ac:dyDescent="0.3">
      <c r="A22" s="134">
        <v>5</v>
      </c>
      <c r="B22" s="128" t="s">
        <v>31</v>
      </c>
      <c r="C22" s="108" t="s">
        <v>15</v>
      </c>
      <c r="D22" s="79">
        <f>D23-D20</f>
        <v>-46319</v>
      </c>
      <c r="E22" s="59">
        <v>5.5800000000000002E-2</v>
      </c>
      <c r="F22" s="79">
        <f>F23-F20</f>
        <v>-13045</v>
      </c>
      <c r="G22" s="79">
        <f>G23-G20</f>
        <v>-173935</v>
      </c>
      <c r="H22" s="79">
        <f>H23-H20</f>
        <v>-13045</v>
      </c>
      <c r="I22" s="79">
        <f>I23-I20</f>
        <v>7.9400000162422657E-2</v>
      </c>
      <c r="J22" s="79">
        <f>J23-J20</f>
        <v>-165</v>
      </c>
      <c r="K22" s="79">
        <v>0</v>
      </c>
      <c r="L22" s="79">
        <f>L23-L20</f>
        <v>-46484</v>
      </c>
      <c r="M22" s="79">
        <f>M23-M20</f>
        <v>0</v>
      </c>
      <c r="N22" s="79">
        <f>N23-N20</f>
        <v>-46484</v>
      </c>
      <c r="O22" s="79">
        <f>O23-O20</f>
        <v>-63020</v>
      </c>
    </row>
    <row r="23" spans="1:15" ht="52.8" customHeight="1" thickBot="1" x14ac:dyDescent="0.35">
      <c r="A23" s="134"/>
      <c r="B23" s="129"/>
      <c r="C23" s="32" t="s">
        <v>19</v>
      </c>
      <c r="D23" s="80">
        <v>3028683</v>
      </c>
      <c r="E23" s="81">
        <f>E22-E20</f>
        <v>-8.9999999999999802E-4</v>
      </c>
      <c r="F23" s="80">
        <v>54261914</v>
      </c>
      <c r="G23" s="82">
        <v>38155331</v>
      </c>
      <c r="H23" s="83">
        <v>2861650</v>
      </c>
      <c r="I23" s="80">
        <v>2699369</v>
      </c>
      <c r="J23" s="82">
        <v>139215</v>
      </c>
      <c r="K23" s="84">
        <v>5990356</v>
      </c>
      <c r="L23" s="80">
        <v>11968573</v>
      </c>
      <c r="M23" s="82">
        <v>975758</v>
      </c>
      <c r="N23" s="82">
        <v>10992815</v>
      </c>
      <c r="O23" s="85">
        <v>3240992</v>
      </c>
    </row>
    <row r="24" spans="1:15" ht="15.6" x14ac:dyDescent="0.3">
      <c r="A24" s="134"/>
      <c r="B24" s="2"/>
      <c r="C24" s="2"/>
      <c r="D24" s="41"/>
      <c r="E24" s="77"/>
      <c r="F24" s="41"/>
      <c r="G24" s="43"/>
      <c r="H24" s="77"/>
      <c r="I24" s="41"/>
      <c r="J24" s="43"/>
      <c r="K24" s="77"/>
      <c r="L24" s="41"/>
      <c r="M24" s="43"/>
      <c r="N24" s="43"/>
      <c r="O24" s="78"/>
    </row>
    <row r="25" spans="1:15" ht="15.6" x14ac:dyDescent="0.3">
      <c r="A25" s="134">
        <v>6</v>
      </c>
      <c r="B25" s="127" t="s">
        <v>36</v>
      </c>
      <c r="C25" s="26"/>
      <c r="D25" s="86"/>
      <c r="E25" s="87"/>
      <c r="F25" s="86"/>
      <c r="G25" s="88"/>
      <c r="H25" s="89"/>
      <c r="I25" s="86"/>
      <c r="J25" s="90"/>
      <c r="K25" s="89"/>
      <c r="L25" s="86"/>
      <c r="M25" s="88"/>
      <c r="N25" s="90"/>
      <c r="O25" s="91"/>
    </row>
    <row r="26" spans="1:15" ht="15.6" x14ac:dyDescent="0.3">
      <c r="A26" s="134"/>
      <c r="B26" s="127"/>
      <c r="C26" s="27" t="s">
        <v>19</v>
      </c>
      <c r="D26" s="92" t="s">
        <v>18</v>
      </c>
      <c r="E26" s="93" t="s">
        <v>18</v>
      </c>
      <c r="F26" s="92" t="s">
        <v>18</v>
      </c>
      <c r="G26" s="94" t="s">
        <v>18</v>
      </c>
      <c r="H26" s="95" t="s">
        <v>18</v>
      </c>
      <c r="I26" s="92" t="s">
        <v>18</v>
      </c>
      <c r="J26" s="94" t="s">
        <v>18</v>
      </c>
      <c r="K26" s="96" t="s">
        <v>18</v>
      </c>
      <c r="L26" s="92" t="s">
        <v>18</v>
      </c>
      <c r="M26" s="94" t="s">
        <v>18</v>
      </c>
      <c r="N26" s="94"/>
      <c r="O26" s="97" t="s">
        <v>18</v>
      </c>
    </row>
    <row r="27" spans="1:15" ht="15.6" x14ac:dyDescent="0.3">
      <c r="A27" s="135"/>
      <c r="B27" s="8"/>
      <c r="C27" s="2"/>
      <c r="D27" s="41"/>
      <c r="E27" s="77"/>
      <c r="F27" s="41"/>
      <c r="G27" s="43"/>
      <c r="H27" s="77"/>
      <c r="I27" s="41"/>
      <c r="J27" s="43"/>
      <c r="K27" s="77"/>
      <c r="L27" s="41"/>
      <c r="M27" s="43"/>
      <c r="N27" s="98"/>
      <c r="O27" s="78"/>
    </row>
    <row r="28" spans="1:15" ht="15.6" x14ac:dyDescent="0.3">
      <c r="A28" s="134">
        <v>7</v>
      </c>
      <c r="B28" s="133" t="s">
        <v>37</v>
      </c>
      <c r="C28" s="109" t="s">
        <v>15</v>
      </c>
      <c r="D28" s="99">
        <f>D29-D23</f>
        <v>-63750</v>
      </c>
      <c r="E28" s="111">
        <v>0</v>
      </c>
      <c r="F28" s="99">
        <f t="shared" ref="F28:O28" si="3">F29-F23</f>
        <v>-1142150</v>
      </c>
      <c r="G28" s="99">
        <f t="shared" si="3"/>
        <v>0</v>
      </c>
      <c r="H28" s="99">
        <f t="shared" si="3"/>
        <v>0</v>
      </c>
      <c r="I28" s="99">
        <f t="shared" si="3"/>
        <v>0</v>
      </c>
      <c r="J28" s="99">
        <f t="shared" si="3"/>
        <v>18481</v>
      </c>
      <c r="K28" s="99">
        <f t="shared" si="3"/>
        <v>0</v>
      </c>
      <c r="L28" s="99">
        <f t="shared" si="3"/>
        <v>-45269</v>
      </c>
      <c r="M28" s="99">
        <f t="shared" si="3"/>
        <v>0</v>
      </c>
      <c r="N28" s="99">
        <f t="shared" si="3"/>
        <v>-45269</v>
      </c>
      <c r="O28" s="99">
        <f t="shared" si="3"/>
        <v>-86734</v>
      </c>
    </row>
    <row r="29" spans="1:15" ht="40.799999999999997" customHeight="1" x14ac:dyDescent="0.3">
      <c r="A29" s="134"/>
      <c r="B29" s="133"/>
      <c r="C29" s="9" t="s">
        <v>19</v>
      </c>
      <c r="D29" s="65">
        <v>2964933</v>
      </c>
      <c r="E29" s="66">
        <v>5.5800000000000002E-2</v>
      </c>
      <c r="F29" s="65">
        <v>53119764</v>
      </c>
      <c r="G29" s="67">
        <v>38155331</v>
      </c>
      <c r="H29" s="68">
        <v>2861650</v>
      </c>
      <c r="I29" s="65">
        <v>2699369</v>
      </c>
      <c r="J29" s="67">
        <v>157696</v>
      </c>
      <c r="K29" s="69">
        <v>5990356</v>
      </c>
      <c r="L29" s="65">
        <v>11923304</v>
      </c>
      <c r="M29" s="67">
        <v>975758</v>
      </c>
      <c r="N29" s="67">
        <v>10947546</v>
      </c>
      <c r="O29" s="70">
        <v>3154258</v>
      </c>
    </row>
    <row r="30" spans="1:15" ht="15.6" x14ac:dyDescent="0.3">
      <c r="A30" s="134"/>
      <c r="B30" s="2"/>
      <c r="C30" s="2"/>
      <c r="D30" s="41"/>
      <c r="E30" s="77"/>
      <c r="F30" s="41"/>
      <c r="G30" s="43"/>
      <c r="H30" s="77"/>
      <c r="I30" s="41"/>
      <c r="J30" s="43"/>
      <c r="K30" s="77"/>
      <c r="L30" s="41"/>
      <c r="M30" s="43"/>
      <c r="N30" s="43"/>
      <c r="O30" s="78"/>
    </row>
    <row r="31" spans="1:15" ht="15.6" x14ac:dyDescent="0.3">
      <c r="A31" s="134">
        <v>7</v>
      </c>
      <c r="B31" s="133" t="s">
        <v>21</v>
      </c>
      <c r="C31" s="109" t="s">
        <v>15</v>
      </c>
      <c r="D31" s="86"/>
      <c r="E31" s="87"/>
      <c r="F31" s="86"/>
      <c r="G31" s="100">
        <f t="shared" ref="G31:O31" si="4">G34-G29</f>
        <v>-9250</v>
      </c>
      <c r="H31" s="101">
        <f t="shared" si="4"/>
        <v>-694</v>
      </c>
      <c r="I31" s="101">
        <f t="shared" si="4"/>
        <v>0</v>
      </c>
      <c r="J31" s="101">
        <f t="shared" si="4"/>
        <v>7754</v>
      </c>
      <c r="K31" s="101">
        <f t="shared" si="4"/>
        <v>0</v>
      </c>
      <c r="L31" s="101">
        <f>L34-L29</f>
        <v>7606</v>
      </c>
      <c r="M31" s="101">
        <f t="shared" si="4"/>
        <v>0</v>
      </c>
      <c r="N31" s="101">
        <f t="shared" si="4"/>
        <v>7607</v>
      </c>
      <c r="O31" s="101">
        <f t="shared" si="4"/>
        <v>194620</v>
      </c>
    </row>
    <row r="32" spans="1:15" ht="15.6" x14ac:dyDescent="0.3">
      <c r="A32" s="134"/>
      <c r="B32" s="133"/>
      <c r="C32" s="9" t="s">
        <v>19</v>
      </c>
      <c r="D32" s="65" t="s">
        <v>18</v>
      </c>
      <c r="E32" s="66" t="s">
        <v>18</v>
      </c>
      <c r="F32" s="65" t="s">
        <v>18</v>
      </c>
      <c r="G32" s="67" t="s">
        <v>18</v>
      </c>
      <c r="H32" s="68" t="s">
        <v>18</v>
      </c>
      <c r="I32" s="65" t="s">
        <v>18</v>
      </c>
      <c r="J32" s="67" t="s">
        <v>18</v>
      </c>
      <c r="K32" s="69" t="s">
        <v>18</v>
      </c>
      <c r="L32" s="65" t="s">
        <v>18</v>
      </c>
      <c r="M32" s="67" t="s">
        <v>18</v>
      </c>
      <c r="N32" s="67" t="s">
        <v>18</v>
      </c>
      <c r="O32" s="70" t="s">
        <v>18</v>
      </c>
    </row>
    <row r="33" spans="1:16" ht="15.6" x14ac:dyDescent="0.3">
      <c r="A33" s="134"/>
      <c r="B33" s="2"/>
      <c r="C33" s="2"/>
      <c r="D33" s="41"/>
      <c r="E33" s="77"/>
      <c r="F33" s="41"/>
      <c r="G33" s="43"/>
      <c r="H33" s="77"/>
      <c r="I33" s="41"/>
      <c r="J33" s="43"/>
      <c r="K33" s="77"/>
      <c r="L33" s="41"/>
      <c r="M33" s="43"/>
      <c r="N33" s="43"/>
      <c r="O33" s="78"/>
    </row>
    <row r="34" spans="1:16" ht="15.6" x14ac:dyDescent="0.3">
      <c r="A34" s="134">
        <v>8</v>
      </c>
      <c r="B34" s="132" t="s">
        <v>25</v>
      </c>
      <c r="C34" s="26"/>
      <c r="D34" s="86">
        <v>2964785</v>
      </c>
      <c r="E34" s="87">
        <v>5.5800000000000002E-2</v>
      </c>
      <c r="F34" s="86">
        <v>53119071</v>
      </c>
      <c r="G34" s="88">
        <v>38146081</v>
      </c>
      <c r="H34" s="89">
        <v>2860956</v>
      </c>
      <c r="I34" s="86">
        <v>2699369</v>
      </c>
      <c r="J34" s="90">
        <v>165450</v>
      </c>
      <c r="K34" s="89">
        <v>5990356</v>
      </c>
      <c r="L34" s="86">
        <v>11930910</v>
      </c>
      <c r="M34" s="88">
        <v>975758</v>
      </c>
      <c r="N34" s="90">
        <v>10955153</v>
      </c>
      <c r="O34" s="91">
        <v>3348878</v>
      </c>
      <c r="P34" t="s">
        <v>39</v>
      </c>
    </row>
    <row r="35" spans="1:16" ht="15.6" x14ac:dyDescent="0.3">
      <c r="A35" s="134"/>
      <c r="B35" s="132"/>
      <c r="C35" s="9" t="s">
        <v>19</v>
      </c>
      <c r="D35" s="65" t="s">
        <v>18</v>
      </c>
      <c r="E35" s="66" t="s">
        <v>18</v>
      </c>
      <c r="F35" s="65" t="s">
        <v>18</v>
      </c>
      <c r="G35" s="67" t="s">
        <v>19</v>
      </c>
      <c r="H35" s="68" t="s">
        <v>19</v>
      </c>
      <c r="I35" s="65" t="s">
        <v>19</v>
      </c>
      <c r="J35" s="67" t="s">
        <v>19</v>
      </c>
      <c r="K35" s="69" t="s">
        <v>18</v>
      </c>
      <c r="L35" s="65" t="s">
        <v>18</v>
      </c>
      <c r="M35" s="67" t="s">
        <v>18</v>
      </c>
      <c r="N35" s="67" t="s">
        <v>18</v>
      </c>
      <c r="O35" s="70" t="s">
        <v>18</v>
      </c>
    </row>
    <row r="36" spans="1:16" ht="16.2" thickBot="1" x14ac:dyDescent="0.35">
      <c r="A36" s="134"/>
      <c r="B36" s="33"/>
      <c r="C36" s="34"/>
      <c r="D36" s="102"/>
      <c r="E36" s="103"/>
      <c r="F36" s="102"/>
      <c r="G36" s="104"/>
      <c r="H36" s="103"/>
      <c r="I36" s="102"/>
      <c r="J36" s="104"/>
      <c r="K36" s="103"/>
      <c r="L36" s="102"/>
      <c r="M36" s="104"/>
      <c r="N36" s="104"/>
      <c r="O36" s="105"/>
    </row>
    <row r="38" spans="1:16" x14ac:dyDescent="0.3">
      <c r="B38" t="s">
        <v>40</v>
      </c>
    </row>
    <row r="39" spans="1:16" x14ac:dyDescent="0.3">
      <c r="B39" t="s">
        <v>38</v>
      </c>
    </row>
  </sheetData>
  <mergeCells count="20">
    <mergeCell ref="A16:A18"/>
    <mergeCell ref="A19:A20"/>
    <mergeCell ref="A12:A15"/>
    <mergeCell ref="B3:O3"/>
    <mergeCell ref="D5:E5"/>
    <mergeCell ref="F5:H5"/>
    <mergeCell ref="I5:K5"/>
    <mergeCell ref="L5:O5"/>
    <mergeCell ref="A31:A33"/>
    <mergeCell ref="A34:A36"/>
    <mergeCell ref="A22:A24"/>
    <mergeCell ref="A25:A27"/>
    <mergeCell ref="A28:A30"/>
    <mergeCell ref="B25:B26"/>
    <mergeCell ref="B22:B23"/>
    <mergeCell ref="B19:B20"/>
    <mergeCell ref="B16:B17"/>
    <mergeCell ref="B34:B35"/>
    <mergeCell ref="B31:B32"/>
    <mergeCell ref="B28:B29"/>
  </mergeCells>
  <pageMargins left="0" right="0" top="0" bottom="0" header="0.3" footer="0.3"/>
  <pageSetup paperSize="3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2017-10-11T20:56:27.4480010Z</cp:lastPrinted>
  <dcterms:created xsi:type="dcterms:W3CDTF">2017-10-11T20:56:27.4480010Z</dcterms:created>
  <dcterms:modified xsi:type="dcterms:W3CDTF">2017-10-11T20:56:27.4480010Z</dcterms:modified>
</cp:coreProperties>
</file>