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65" windowWidth="19410" windowHeight="11400" tabRatio="880" activeTab="1"/>
  </bookViews>
  <sheets>
    <sheet name="Instructions" sheetId="2" r:id="rId1"/>
    <sheet name="GA Analysis " sheetId="4" r:id="rId2"/>
  </sheets>
  <externalReferences>
    <externalReference r:id="rId3"/>
  </externalReference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25" i="4" l="1"/>
  <c r="D26" i="4" l="1"/>
  <c r="D24" i="4" l="1"/>
  <c r="F51" i="4"/>
  <c r="H51" i="4" s="1"/>
  <c r="D88" i="4" l="1"/>
  <c r="E88" i="4"/>
  <c r="I48" i="4" l="1"/>
  <c r="I49" i="4"/>
  <c r="I50" i="4"/>
  <c r="I51" i="4"/>
  <c r="I52" i="4"/>
  <c r="I53" i="4"/>
  <c r="I54" i="4"/>
  <c r="I55" i="4"/>
  <c r="I56" i="4"/>
  <c r="I57" i="4"/>
  <c r="I58" i="4"/>
  <c r="I47" i="4"/>
  <c r="G48" i="4"/>
  <c r="G49" i="4"/>
  <c r="G50" i="4"/>
  <c r="G51" i="4"/>
  <c r="G52" i="4"/>
  <c r="G53" i="4"/>
  <c r="G54" i="4"/>
  <c r="G55" i="4"/>
  <c r="G56" i="4"/>
  <c r="G57" i="4"/>
  <c r="G58" i="4"/>
  <c r="G47" i="4"/>
  <c r="G91" i="4" l="1"/>
  <c r="G90" i="4"/>
  <c r="G89" i="4"/>
  <c r="F88" i="4"/>
  <c r="F89" i="4"/>
  <c r="F90" i="4"/>
  <c r="F91" i="4"/>
  <c r="F47" i="4" l="1"/>
  <c r="J47" i="4" s="1"/>
  <c r="H47" i="4" l="1"/>
  <c r="K47" i="4" s="1"/>
  <c r="D79" i="4"/>
  <c r="F52" i="4" l="1"/>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K51" i="4"/>
  <c r="H55" i="4" l="1"/>
  <c r="K55" i="4"/>
  <c r="J50" i="4"/>
  <c r="K50" i="4" s="1"/>
  <c r="K58" i="4"/>
  <c r="J49" i="4"/>
  <c r="K49" i="4" s="1"/>
  <c r="K53" i="4"/>
  <c r="F59" i="4"/>
  <c r="H48" i="4"/>
  <c r="K48" i="4" s="1"/>
  <c r="K57" i="4"/>
  <c r="D22" i="4" l="1"/>
  <c r="F24" i="4" s="1"/>
  <c r="F26" i="4"/>
  <c r="J59" i="4"/>
  <c r="H59" i="4"/>
  <c r="K59" i="4"/>
  <c r="C88" i="4" l="1"/>
  <c r="G88" i="4" s="1"/>
  <c r="I88" i="4" s="1"/>
  <c r="H88" i="4"/>
  <c r="F25" i="4"/>
  <c r="F23" i="4"/>
  <c r="D80" i="4"/>
  <c r="D81" i="4" s="1"/>
  <c r="D82" i="4" s="1"/>
  <c r="H92" i="4"/>
  <c r="G92" i="4" l="1"/>
  <c r="C92" i="4"/>
  <c r="E92" i="4"/>
  <c r="E82" i="4" l="1"/>
</calcChain>
</file>

<file path=xl/sharedStrings.xml><?xml version="1.0" encoding="utf-8"?>
<sst xmlns="http://schemas.openxmlformats.org/spreadsheetml/2006/main" count="195" uniqueCount="165">
  <si>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</si>
  <si>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</si>
  <si>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</si>
  <si>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</si>
  <si>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</si>
  <si>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</si>
  <si>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</si>
  <si>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</si>
  <si>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</si>
  <si>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</si>
  <si>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</si>
  <si>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</si>
  <si>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</si>
  <si>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</si>
  <si>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</si>
  <si>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</si>
  <si>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</si>
  <si>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</si>
  <si>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</si>
  <si>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</si>
  <si>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</si>
  <si>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</si>
  <si>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</si>
  <si>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</si>
  <si>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</si>
  <si>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</si>
  <si>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</si>
  <si>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</si>
  <si>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</si>
  <si>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</si>
  <si>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</si>
  <si>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</si>
  <si>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</si>
  <si>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</si>
  <si>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</si>
  <si>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</si>
  <si>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</si>
  <si>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</si>
  <si>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</si>
  <si>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</si>
  <si>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</si>
  <si>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</si>
  <si>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</si>
  <si>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</si>
  <si>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</si>
  <si>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</si>
  <si>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</si>
  <si>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</si>
  <si>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</si>
  <si>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</si>
  <si>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</si>
  <si>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</si>
  <si>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</si>
  <si>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</si>
  <si>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</si>
  <si>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</si>
  <si>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</si>
  <si>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</si>
  <si>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</si>
  <si>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</si>
  <si>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</si>
  <si>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</si>
  <si>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</si>
  <si>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</si>
  <si>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</si>
  <si>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</si>
  <si>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</si>
  <si>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</si>
  <si>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</si>
  <si>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</si>
  <si>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</si>
  <si>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</si>
  <si>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</si>
  <si>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</si>
  <si>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</si>
  <si>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</si>
  <si>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</si>
  <si>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</si>
  <si>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</si>
  <si>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</si>
  <si>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</si>
  <si>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</si>
  <si>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</si>
  <si>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</si>
  <si>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</si>
  <si>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</si>
  <si>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</si>
  <si>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</si>
  <si>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</si>
  <si>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</si>
  <si>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</si>
  <si>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</si>
  <si>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</si>
  <si>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</si>
  <si>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</si>
  <si>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</si>
  <si>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</si>
  <si>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</si>
  <si>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</si>
  <si>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</si>
  <si>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</si>
  <si>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</si>
  <si>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</si>
  <si>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</si>
  <si>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</si>
  <si>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</si>
  <si>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</si>
  <si>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</si>
  <si>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</si>
  <si>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</si>
  <si>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</si>
  <si>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</si>
  <si>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</si>
  <si>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</si>
  <si>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</si>
  <si>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</si>
  <si>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</si>
  <si>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</si>
  <si>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</si>
  <si>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</si>
  <si>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</si>
  <si>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</si>
  <si>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</si>
  <si>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</si>
  <si>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</si>
  <si>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</si>
  <si>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</si>
  <si>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</si>
  <si>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</si>
  <si>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</si>
  <si>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</si>
  <si>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</si>
  <si>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</si>
  <si>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</si>
  <si>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</si>
  <si>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</si>
  <si>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</si>
  <si>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</si>
  <si>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</si>
  <si>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</si>
  <si>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</si>
  <si>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</si>
  <si>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</si>
  <si>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</si>
  <si>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</si>
  <si>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</si>
  <si>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</si>
  <si>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</si>
  <si>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</si>
  <si>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</si>
  <si>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</si>
  <si>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</si>
  <si>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</si>
  <si>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</si>
  <si>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</si>
  <si>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</si>
  <si>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</si>
  <si>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</si>
  <si>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</si>
  <si>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</si>
  <si>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</si>
  <si>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</si>
  <si>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</si>
  <si>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</si>
  <si>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Temporary difference between Class A IESO Settlement amount and GA revenue accrued for Class A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</si>
</sst>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70" formatCode="_([$€-2]* #,##0.00_);_([$€-2]* \(#,##0.00\);_([$€-2]* &quot;-&quot;??_)"/>
    <numFmt numFmtId="171" formatCode="&quot;$&quot;#,##0_);\(&quot;$&quot;#,##0\)"/>
    <numFmt numFmtId="173" formatCode="_(&quot;$&quot;* #,##0_);_(&quot;$&quot;* \(#,##0\);_(&quot;$&quot;* &quot;-&quot;??_);_(@_)"/>
    <numFmt numFmtId="174" formatCode="_(* #,##0_);_(* \(#,##0\);_(* &quot;-&quot;??_);_(@_)"/>
    <numFmt numFmtId="175" formatCode="_(&quot;$&quot;* #,##0.00_);_(&quot;$&quot;* \(#,##0.00\);_(&quot;$&quot;* &quot;-&quot;??_);_(@_)"/>
    <numFmt numFmtId="177" formatCode="_(* #,##0.00_);_(* \(#,##0.00\);_(* &quot;-&quot;??_);_(@_)"/>
    <numFmt numFmtId="180" formatCode="_(* #,##0.0_);_(* \(#,##0.0\);_(* &quot;-&quot;??_);_(@_)"/>
    <numFmt numFmtId="181" formatCode="#,##0.0"/>
    <numFmt numFmtId="182" formatCode="mm/dd/yyyy"/>
    <numFmt numFmtId="183" formatCode="0\-0"/>
    <numFmt numFmtId="184" formatCode="_(* #,##0_);_(* \(#,##0\);_(* &quot;-&quot;_);_(@_)"/>
    <numFmt numFmtId="185" formatCode="_-* #,##0.0_-;\-* #,##0.0_-;_-* &quot;-&quot;??_-;_-@_-"/>
    <numFmt numFmtId="186" formatCode="&quot;$&quot;#,##0_);[Red]\(&quot;$&quot;#,##0\)"/>
    <numFmt numFmtId="187" formatCode="_-* #,##0.000_-;\-* #,##0.000_-;_-* &quot;-&quot;??_-;_-@_-"/>
    <numFmt numFmtId="188" formatCode="##\-#"/>
    <numFmt numFmtId="189" formatCode="&quot;£ &quot;#,##0.00;[Red]\-&quot;£ &quot;#,##0.00"/>
  </numFmts>
  <fonts count="8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b/>
      <sz val="11"/>
      <color theme="0"/>
      <name val="Calibri"/>
      <family val="2"/>
      <scheme val="minor"/>
    </font>
    <font>
      <sz val="10"/>
      <name val="Times New Roman"/>
      <family val="1"/>
    </font>
    <font>
      <sz val="10"/>
      <color indexed="8"/>
      <name val="Arial"/>
      <family val="2"/>
    </font>
    <font>
      <sz val="11"/>
      <color indexed="8"/>
      <name val="Calibri"/>
      <family val="2"/>
    </font>
    <font>
      <sz val="10"/>
      <color theme="1"/>
      <name val="Arial"/>
      <family val="2"/>
    </font>
    <font>
      <sz val="10"/>
      <color indexed="9"/>
      <name val="Arial"/>
      <family val="2"/>
    </font>
    <font>
      <sz val="11"/>
      <color indexed="9"/>
      <name val="Calibri"/>
      <family val="2"/>
    </font>
    <font>
      <sz val="10"/>
      <color theme="0"/>
      <name val="Arial"/>
      <family val="2"/>
    </font>
    <font>
      <sz val="10"/>
      <color indexed="20"/>
      <name val="Arial"/>
      <family val="2"/>
    </font>
    <font>
      <sz val="11"/>
      <color indexed="20"/>
      <name val="Calibri"/>
      <family val="2"/>
    </font>
    <font>
      <sz val="10"/>
      <color rgb="FF9C0006"/>
      <name val="Arial"/>
      <family val="2"/>
    </font>
    <font>
      <b/>
      <sz val="10"/>
      <color indexed="52"/>
      <name val="Arial"/>
      <family val="2"/>
    </font>
    <font>
      <b/>
      <sz val="11"/>
      <color indexed="52"/>
      <name val="Calibri"/>
      <family val="2"/>
    </font>
    <font>
      <b/>
      <sz val="10"/>
      <color rgb="FFFA7D00"/>
      <name val="Arial"/>
      <family val="2"/>
    </font>
    <font>
      <b/>
      <sz val="10"/>
      <color indexed="9"/>
      <name val="Arial"/>
      <family val="2"/>
    </font>
    <font>
      <b/>
      <sz val="11"/>
      <color indexed="9"/>
      <name val="Calibri"/>
      <family val="2"/>
    </font>
    <font>
      <b/>
      <sz val="10"/>
      <color theme="0"/>
      <name val="Arial"/>
      <family val="2"/>
    </font>
    <font>
      <sz val="8"/>
      <color indexed="72"/>
      <name val="MS Sans Serif"/>
      <family val="2"/>
    </font>
    <font>
      <sz val="10"/>
      <name val="Tahoma"/>
      <family val="2"/>
    </font>
    <font>
      <i/>
      <sz val="10"/>
      <color indexed="23"/>
      <name val="Arial"/>
      <family val="2"/>
    </font>
    <font>
      <i/>
      <sz val="11"/>
      <color indexed="23"/>
      <name val="Calibri"/>
      <family val="2"/>
    </font>
    <font>
      <i/>
      <sz val="10"/>
      <color rgb="FF7F7F7F"/>
      <name val="Arial"/>
      <family val="2"/>
    </font>
    <font>
      <sz val="11"/>
      <color indexed="17"/>
      <name val="Calibri"/>
      <family val="2"/>
    </font>
    <font>
      <sz val="10"/>
      <color rgb="FF006100"/>
      <name val="Arial"/>
      <family val="2"/>
    </font>
    <font>
      <sz val="10"/>
      <color indexed="17"/>
      <name val="Arial"/>
      <family val="2"/>
    </font>
    <font>
      <sz val="8"/>
      <name val="Arial"/>
      <family val="2"/>
    </font>
    <font>
      <b/>
      <sz val="16"/>
      <name val="Times New Roman"/>
      <family val="1"/>
    </font>
    <font>
      <b/>
      <sz val="15"/>
      <color indexed="56"/>
      <name val="Arial"/>
      <family val="2"/>
    </font>
    <font>
      <b/>
      <sz val="15"/>
      <color indexed="56"/>
      <name val="Calibri"/>
      <family val="2"/>
    </font>
    <font>
      <b/>
      <sz val="15"/>
      <color theme="3"/>
      <name val="Arial"/>
      <family val="2"/>
    </font>
    <font>
      <b/>
      <sz val="18"/>
      <name val="Arial"/>
      <family val="2"/>
    </font>
    <font>
      <b/>
      <sz val="13"/>
      <color indexed="56"/>
      <name val="Arial"/>
      <family val="2"/>
    </font>
    <font>
      <b/>
      <sz val="13"/>
      <color indexed="56"/>
      <name val="Calibri"/>
      <family val="2"/>
    </font>
    <font>
      <b/>
      <sz val="13"/>
      <color theme="3"/>
      <name val="Arial"/>
      <family val="2"/>
    </font>
    <font>
      <b/>
      <sz val="11"/>
      <color indexed="56"/>
      <name val="Arial"/>
      <family val="2"/>
    </font>
    <font>
      <b/>
      <sz val="11"/>
      <color indexed="56"/>
      <name val="Calibri"/>
      <family val="2"/>
    </font>
    <font>
      <b/>
      <sz val="11"/>
      <color theme="3"/>
      <name val="Arial"/>
      <family val="2"/>
    </font>
    <font>
      <u/>
      <sz val="10"/>
      <color indexed="12"/>
      <name val="Arial"/>
      <family val="2"/>
    </font>
    <font>
      <u/>
      <sz val="12"/>
      <color theme="10"/>
      <name val="Arial"/>
      <family val="2"/>
    </font>
    <font>
      <u/>
      <sz val="7.5"/>
      <color indexed="12"/>
      <name val="Arial"/>
      <family val="2"/>
    </font>
    <font>
      <u/>
      <sz val="10"/>
      <color theme="10"/>
      <name val="Arial"/>
      <family val="2"/>
    </font>
    <font>
      <sz val="10"/>
      <color indexed="62"/>
      <name val="Arial"/>
      <family val="2"/>
    </font>
    <font>
      <sz val="11"/>
      <color indexed="62"/>
      <name val="Calibri"/>
      <family val="2"/>
    </font>
    <font>
      <sz val="10"/>
      <color rgb="FF3F3F76"/>
      <name val="Arial"/>
      <family val="2"/>
    </font>
    <font>
      <sz val="10"/>
      <color indexed="52"/>
      <name val="Arial"/>
      <family val="2"/>
    </font>
    <font>
      <sz val="11"/>
      <color indexed="52"/>
      <name val="Calibri"/>
      <family val="2"/>
    </font>
    <font>
      <sz val="10"/>
      <color rgb="FFFA7D00"/>
      <name val="Arial"/>
      <family val="2"/>
    </font>
    <font>
      <sz val="10"/>
      <color indexed="60"/>
      <name val="Arial"/>
      <family val="2"/>
    </font>
    <font>
      <sz val="11"/>
      <color indexed="60"/>
      <name val="Calibri"/>
      <family val="2"/>
    </font>
    <font>
      <sz val="10"/>
      <color rgb="FF9C6500"/>
      <name val="Arial"/>
      <family val="2"/>
    </font>
    <font>
      <b/>
      <sz val="10"/>
      <color indexed="63"/>
      <name val="Arial"/>
      <family val="2"/>
    </font>
    <font>
      <b/>
      <sz val="11"/>
      <color indexed="63"/>
      <name val="Calibri"/>
      <family val="2"/>
    </font>
    <font>
      <b/>
      <sz val="10"/>
      <color rgb="FF3F3F3F"/>
      <name val="Arial"/>
      <family val="2"/>
    </font>
    <font>
      <b/>
      <sz val="18"/>
      <color indexed="56"/>
      <name val="Cambria"/>
      <family val="2"/>
    </font>
    <font>
      <b/>
      <sz val="10"/>
      <color indexed="8"/>
      <name val="Arial"/>
      <family val="2"/>
    </font>
    <font>
      <b/>
      <sz val="11"/>
      <color indexed="8"/>
      <name val="Calibri"/>
      <family val="2"/>
    </font>
    <font>
      <b/>
      <sz val="10"/>
      <color theme="1"/>
      <name val="Arial"/>
      <family val="2"/>
    </font>
    <font>
      <sz val="10"/>
      <color indexed="10"/>
      <name val="Arial"/>
      <family val="2"/>
    </font>
    <font>
      <sz val="11"/>
      <color indexed="10"/>
      <name val="Calibri"/>
      <family val="2"/>
    </font>
    <font>
      <sz val="10"/>
      <color rgb="FFFF0000"/>
      <name val="Arial"/>
      <family val="2"/>
    </font>
  </fonts>
  <fills count="61">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s>
  <borders count="4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0"/>
      </top>
      <bottom/>
      <diagonal/>
    </border>
  </borders>
  <cellStyleXfs count="440">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0" fontId="1" fillId="0" borderId="0"/>
    <xf numFmtId="44"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180" fontId="5" fillId="0" borderId="0"/>
    <xf numFmtId="180" fontId="5" fillId="0" borderId="0"/>
    <xf numFmtId="180" fontId="5" fillId="0" borderId="0"/>
    <xf numFmtId="180" fontId="5" fillId="0" borderId="0"/>
    <xf numFmtId="180" fontId="5" fillId="0" borderId="0"/>
    <xf numFmtId="181" fontId="5" fillId="0" borderId="0"/>
    <xf numFmtId="181" fontId="5" fillId="0" borderId="0"/>
    <xf numFmtId="181" fontId="5" fillId="0" borderId="0"/>
    <xf numFmtId="181" fontId="5" fillId="0" borderId="0"/>
    <xf numFmtId="181" fontId="5" fillId="0" borderId="0"/>
    <xf numFmtId="180" fontId="5" fillId="0" borderId="0"/>
    <xf numFmtId="180" fontId="5" fillId="0" borderId="0"/>
    <xf numFmtId="180" fontId="5" fillId="0" borderId="0"/>
    <xf numFmtId="14" fontId="5" fillId="0" borderId="0"/>
    <xf numFmtId="182" fontId="5" fillId="0" borderId="0"/>
    <xf numFmtId="182" fontId="5" fillId="0" borderId="0"/>
    <xf numFmtId="182" fontId="5" fillId="0" borderId="0"/>
    <xf numFmtId="182" fontId="5" fillId="0" borderId="0"/>
    <xf numFmtId="183" fontId="5" fillId="0" borderId="0"/>
    <xf numFmtId="183" fontId="5" fillId="0" borderId="0"/>
    <xf numFmtId="183" fontId="5" fillId="0" borderId="0"/>
    <xf numFmtId="183" fontId="5" fillId="0" borderId="0"/>
    <xf numFmtId="183" fontId="5" fillId="0" borderId="0"/>
    <xf numFmtId="14" fontId="5" fillId="0" borderId="0"/>
    <xf numFmtId="170" fontId="22" fillId="36" borderId="0" applyNumberFormat="0" applyBorder="0" applyAlignment="0" applyProtection="0"/>
    <xf numFmtId="170" fontId="23" fillId="36" borderId="0" applyNumberFormat="0" applyBorder="0" applyAlignment="0" applyProtection="0"/>
    <xf numFmtId="170" fontId="24" fillId="13" borderId="0" applyNumberFormat="0" applyBorder="0" applyAlignment="0" applyProtection="0"/>
    <xf numFmtId="170" fontId="23" fillId="36" borderId="0" applyNumberFormat="0" applyBorder="0" applyAlignment="0" applyProtection="0"/>
    <xf numFmtId="170" fontId="22" fillId="37" borderId="0" applyNumberFormat="0" applyBorder="0" applyAlignment="0" applyProtection="0"/>
    <xf numFmtId="170" fontId="23" fillId="37" borderId="0" applyNumberFormat="0" applyBorder="0" applyAlignment="0" applyProtection="0"/>
    <xf numFmtId="170" fontId="24" fillId="17" borderId="0" applyNumberFormat="0" applyBorder="0" applyAlignment="0" applyProtection="0"/>
    <xf numFmtId="170" fontId="23" fillId="37" borderId="0" applyNumberFormat="0" applyBorder="0" applyAlignment="0" applyProtection="0"/>
    <xf numFmtId="170" fontId="22" fillId="38" borderId="0" applyNumberFormat="0" applyBorder="0" applyAlignment="0" applyProtection="0"/>
    <xf numFmtId="170" fontId="23" fillId="38" borderId="0" applyNumberFormat="0" applyBorder="0" applyAlignment="0" applyProtection="0"/>
    <xf numFmtId="170" fontId="24" fillId="21" borderId="0" applyNumberFormat="0" applyBorder="0" applyAlignment="0" applyProtection="0"/>
    <xf numFmtId="170" fontId="23" fillId="38" borderId="0" applyNumberFormat="0" applyBorder="0" applyAlignment="0" applyProtection="0"/>
    <xf numFmtId="170" fontId="22" fillId="39" borderId="0" applyNumberFormat="0" applyBorder="0" applyAlignment="0" applyProtection="0"/>
    <xf numFmtId="170" fontId="23" fillId="39" borderId="0" applyNumberFormat="0" applyBorder="0" applyAlignment="0" applyProtection="0"/>
    <xf numFmtId="170" fontId="24" fillId="25" borderId="0" applyNumberFormat="0" applyBorder="0" applyAlignment="0" applyProtection="0"/>
    <xf numFmtId="170" fontId="23" fillId="39" borderId="0" applyNumberFormat="0" applyBorder="0" applyAlignment="0" applyProtection="0"/>
    <xf numFmtId="170" fontId="22" fillId="40" borderId="0" applyNumberFormat="0" applyBorder="0" applyAlignment="0" applyProtection="0"/>
    <xf numFmtId="170" fontId="23" fillId="40" borderId="0" applyNumberFormat="0" applyBorder="0" applyAlignment="0" applyProtection="0"/>
    <xf numFmtId="170" fontId="24" fillId="29" borderId="0" applyNumberFormat="0" applyBorder="0" applyAlignment="0" applyProtection="0"/>
    <xf numFmtId="170" fontId="23" fillId="40" borderId="0" applyNumberFormat="0" applyBorder="0" applyAlignment="0" applyProtection="0"/>
    <xf numFmtId="170" fontId="22" fillId="41" borderId="0" applyNumberFormat="0" applyBorder="0" applyAlignment="0" applyProtection="0"/>
    <xf numFmtId="170" fontId="23" fillId="41" borderId="0" applyNumberFormat="0" applyBorder="0" applyAlignment="0" applyProtection="0"/>
    <xf numFmtId="170" fontId="24" fillId="33" borderId="0" applyNumberFormat="0" applyBorder="0" applyAlignment="0" applyProtection="0"/>
    <xf numFmtId="170" fontId="23" fillId="41" borderId="0" applyNumberFormat="0" applyBorder="0" applyAlignment="0" applyProtection="0"/>
    <xf numFmtId="170" fontId="22" fillId="42" borderId="0" applyNumberFormat="0" applyBorder="0" applyAlignment="0" applyProtection="0"/>
    <xf numFmtId="170" fontId="23" fillId="42" borderId="0" applyNumberFormat="0" applyBorder="0" applyAlignment="0" applyProtection="0"/>
    <xf numFmtId="170" fontId="24" fillId="14" borderId="0" applyNumberFormat="0" applyBorder="0" applyAlignment="0" applyProtection="0"/>
    <xf numFmtId="170" fontId="23" fillId="42" borderId="0" applyNumberFormat="0" applyBorder="0" applyAlignment="0" applyProtection="0"/>
    <xf numFmtId="170" fontId="22" fillId="43" borderId="0" applyNumberFormat="0" applyBorder="0" applyAlignment="0" applyProtection="0"/>
    <xf numFmtId="170" fontId="23" fillId="43" borderId="0" applyNumberFormat="0" applyBorder="0" applyAlignment="0" applyProtection="0"/>
    <xf numFmtId="170" fontId="24" fillId="18" borderId="0" applyNumberFormat="0" applyBorder="0" applyAlignment="0" applyProtection="0"/>
    <xf numFmtId="170" fontId="23" fillId="43" borderId="0" applyNumberFormat="0" applyBorder="0" applyAlignment="0" applyProtection="0"/>
    <xf numFmtId="170" fontId="22" fillId="44" borderId="0" applyNumberFormat="0" applyBorder="0" applyAlignment="0" applyProtection="0"/>
    <xf numFmtId="170" fontId="23" fillId="44" borderId="0" applyNumberFormat="0" applyBorder="0" applyAlignment="0" applyProtection="0"/>
    <xf numFmtId="170" fontId="24" fillId="22" borderId="0" applyNumberFormat="0" applyBorder="0" applyAlignment="0" applyProtection="0"/>
    <xf numFmtId="170" fontId="23" fillId="44" borderId="0" applyNumberFormat="0" applyBorder="0" applyAlignment="0" applyProtection="0"/>
    <xf numFmtId="170" fontId="22" fillId="39" borderId="0" applyNumberFormat="0" applyBorder="0" applyAlignment="0" applyProtection="0"/>
    <xf numFmtId="170" fontId="23" fillId="39" borderId="0" applyNumberFormat="0" applyBorder="0" applyAlignment="0" applyProtection="0"/>
    <xf numFmtId="170" fontId="24" fillId="26" borderId="0" applyNumberFormat="0" applyBorder="0" applyAlignment="0" applyProtection="0"/>
    <xf numFmtId="170" fontId="23" fillId="39" borderId="0" applyNumberFormat="0" applyBorder="0" applyAlignment="0" applyProtection="0"/>
    <xf numFmtId="170" fontId="22" fillId="42" borderId="0" applyNumberFormat="0" applyBorder="0" applyAlignment="0" applyProtection="0"/>
    <xf numFmtId="170" fontId="23" fillId="42" borderId="0" applyNumberFormat="0" applyBorder="0" applyAlignment="0" applyProtection="0"/>
    <xf numFmtId="170" fontId="24" fillId="30" borderId="0" applyNumberFormat="0" applyBorder="0" applyAlignment="0" applyProtection="0"/>
    <xf numFmtId="170" fontId="23" fillId="42" borderId="0" applyNumberFormat="0" applyBorder="0" applyAlignment="0" applyProtection="0"/>
    <xf numFmtId="170" fontId="22" fillId="45" borderId="0" applyNumberFormat="0" applyBorder="0" applyAlignment="0" applyProtection="0"/>
    <xf numFmtId="170" fontId="23" fillId="45" borderId="0" applyNumberFormat="0" applyBorder="0" applyAlignment="0" applyProtection="0"/>
    <xf numFmtId="170" fontId="24" fillId="34" borderId="0" applyNumberFormat="0" applyBorder="0" applyAlignment="0" applyProtection="0"/>
    <xf numFmtId="170" fontId="23" fillId="45" borderId="0" applyNumberFormat="0" applyBorder="0" applyAlignment="0" applyProtection="0"/>
    <xf numFmtId="170" fontId="25" fillId="46" borderId="0" applyNumberFormat="0" applyBorder="0" applyAlignment="0" applyProtection="0"/>
    <xf numFmtId="170" fontId="26" fillId="46" borderId="0" applyNumberFormat="0" applyBorder="0" applyAlignment="0" applyProtection="0"/>
    <xf numFmtId="170" fontId="27" fillId="15" borderId="0" applyNumberFormat="0" applyBorder="0" applyAlignment="0" applyProtection="0"/>
    <xf numFmtId="170" fontId="26" fillId="46" borderId="0" applyNumberFormat="0" applyBorder="0" applyAlignment="0" applyProtection="0"/>
    <xf numFmtId="170" fontId="25" fillId="43" borderId="0" applyNumberFormat="0" applyBorder="0" applyAlignment="0" applyProtection="0"/>
    <xf numFmtId="170" fontId="26" fillId="43" borderId="0" applyNumberFormat="0" applyBorder="0" applyAlignment="0" applyProtection="0"/>
    <xf numFmtId="170" fontId="27" fillId="19" borderId="0" applyNumberFormat="0" applyBorder="0" applyAlignment="0" applyProtection="0"/>
    <xf numFmtId="170" fontId="26" fillId="43" borderId="0" applyNumberFormat="0" applyBorder="0" applyAlignment="0" applyProtection="0"/>
    <xf numFmtId="170" fontId="25" fillId="44" borderId="0" applyNumberFormat="0" applyBorder="0" applyAlignment="0" applyProtection="0"/>
    <xf numFmtId="170" fontId="26" fillId="44" borderId="0" applyNumberFormat="0" applyBorder="0" applyAlignment="0" applyProtection="0"/>
    <xf numFmtId="170" fontId="27" fillId="23" borderId="0" applyNumberFormat="0" applyBorder="0" applyAlignment="0" applyProtection="0"/>
    <xf numFmtId="170" fontId="26" fillId="44" borderId="0" applyNumberFormat="0" applyBorder="0" applyAlignment="0" applyProtection="0"/>
    <xf numFmtId="170" fontId="25" fillId="47" borderId="0" applyNumberFormat="0" applyBorder="0" applyAlignment="0" applyProtection="0"/>
    <xf numFmtId="170" fontId="26" fillId="47" borderId="0" applyNumberFormat="0" applyBorder="0" applyAlignment="0" applyProtection="0"/>
    <xf numFmtId="170" fontId="27" fillId="27" borderId="0" applyNumberFormat="0" applyBorder="0" applyAlignment="0" applyProtection="0"/>
    <xf numFmtId="170" fontId="26" fillId="47" borderId="0" applyNumberFormat="0" applyBorder="0" applyAlignment="0" applyProtection="0"/>
    <xf numFmtId="170" fontId="25" fillId="48" borderId="0" applyNumberFormat="0" applyBorder="0" applyAlignment="0" applyProtection="0"/>
    <xf numFmtId="170" fontId="26" fillId="48" borderId="0" applyNumberFormat="0" applyBorder="0" applyAlignment="0" applyProtection="0"/>
    <xf numFmtId="170" fontId="27" fillId="31" borderId="0" applyNumberFormat="0" applyBorder="0" applyAlignment="0" applyProtection="0"/>
    <xf numFmtId="170" fontId="26" fillId="48" borderId="0" applyNumberFormat="0" applyBorder="0" applyAlignment="0" applyProtection="0"/>
    <xf numFmtId="170" fontId="25" fillId="49" borderId="0" applyNumberFormat="0" applyBorder="0" applyAlignment="0" applyProtection="0"/>
    <xf numFmtId="170" fontId="26" fillId="49" borderId="0" applyNumberFormat="0" applyBorder="0" applyAlignment="0" applyProtection="0"/>
    <xf numFmtId="170" fontId="27" fillId="35" borderId="0" applyNumberFormat="0" applyBorder="0" applyAlignment="0" applyProtection="0"/>
    <xf numFmtId="170" fontId="26" fillId="49" borderId="0" applyNumberFormat="0" applyBorder="0" applyAlignment="0" applyProtection="0"/>
    <xf numFmtId="170" fontId="25" fillId="50" borderId="0" applyNumberFormat="0" applyBorder="0" applyAlignment="0" applyProtection="0"/>
    <xf numFmtId="170" fontId="26" fillId="50" borderId="0" applyNumberFormat="0" applyBorder="0" applyAlignment="0" applyProtection="0"/>
    <xf numFmtId="170" fontId="27" fillId="12" borderId="0" applyNumberFormat="0" applyBorder="0" applyAlignment="0" applyProtection="0"/>
    <xf numFmtId="170" fontId="26" fillId="50" borderId="0" applyNumberFormat="0" applyBorder="0" applyAlignment="0" applyProtection="0"/>
    <xf numFmtId="170" fontId="25" fillId="51" borderId="0" applyNumberFormat="0" applyBorder="0" applyAlignment="0" applyProtection="0"/>
    <xf numFmtId="170" fontId="26" fillId="51" borderId="0" applyNumberFormat="0" applyBorder="0" applyAlignment="0" applyProtection="0"/>
    <xf numFmtId="170" fontId="27" fillId="16" borderId="0" applyNumberFormat="0" applyBorder="0" applyAlignment="0" applyProtection="0"/>
    <xf numFmtId="170" fontId="26" fillId="51" borderId="0" applyNumberFormat="0" applyBorder="0" applyAlignment="0" applyProtection="0"/>
    <xf numFmtId="170" fontId="25" fillId="52" borderId="0" applyNumberFormat="0" applyBorder="0" applyAlignment="0" applyProtection="0"/>
    <xf numFmtId="170" fontId="26" fillId="52" borderId="0" applyNumberFormat="0" applyBorder="0" applyAlignment="0" applyProtection="0"/>
    <xf numFmtId="170" fontId="27" fillId="20" borderId="0" applyNumberFormat="0" applyBorder="0" applyAlignment="0" applyProtection="0"/>
    <xf numFmtId="170" fontId="26" fillId="52" borderId="0" applyNumberFormat="0" applyBorder="0" applyAlignment="0" applyProtection="0"/>
    <xf numFmtId="170" fontId="25" fillId="47" borderId="0" applyNumberFormat="0" applyBorder="0" applyAlignment="0" applyProtection="0"/>
    <xf numFmtId="170" fontId="26" fillId="47" borderId="0" applyNumberFormat="0" applyBorder="0" applyAlignment="0" applyProtection="0"/>
    <xf numFmtId="170" fontId="27" fillId="24" borderId="0" applyNumberFormat="0" applyBorder="0" applyAlignment="0" applyProtection="0"/>
    <xf numFmtId="170" fontId="26" fillId="47" borderId="0" applyNumberFormat="0" applyBorder="0" applyAlignment="0" applyProtection="0"/>
    <xf numFmtId="170" fontId="25" fillId="48" borderId="0" applyNumberFormat="0" applyBorder="0" applyAlignment="0" applyProtection="0"/>
    <xf numFmtId="170" fontId="26" fillId="48" borderId="0" applyNumberFormat="0" applyBorder="0" applyAlignment="0" applyProtection="0"/>
    <xf numFmtId="170" fontId="27" fillId="28" borderId="0" applyNumberFormat="0" applyBorder="0" applyAlignment="0" applyProtection="0"/>
    <xf numFmtId="170" fontId="26" fillId="48" borderId="0" applyNumberFormat="0" applyBorder="0" applyAlignment="0" applyProtection="0"/>
    <xf numFmtId="170" fontId="25" fillId="53" borderId="0" applyNumberFormat="0" applyBorder="0" applyAlignment="0" applyProtection="0"/>
    <xf numFmtId="170" fontId="26" fillId="53" borderId="0" applyNumberFormat="0" applyBorder="0" applyAlignment="0" applyProtection="0"/>
    <xf numFmtId="170" fontId="27" fillId="32" borderId="0" applyNumberFormat="0" applyBorder="0" applyAlignment="0" applyProtection="0"/>
    <xf numFmtId="170" fontId="26" fillId="53" borderId="0" applyNumberFormat="0" applyBorder="0" applyAlignment="0" applyProtection="0"/>
    <xf numFmtId="170" fontId="28" fillId="37" borderId="0" applyNumberFormat="0" applyBorder="0" applyAlignment="0" applyProtection="0"/>
    <xf numFmtId="170" fontId="29" fillId="37" borderId="0" applyNumberFormat="0" applyBorder="0" applyAlignment="0" applyProtection="0"/>
    <xf numFmtId="170" fontId="30" fillId="6" borderId="0" applyNumberFormat="0" applyBorder="0" applyAlignment="0" applyProtection="0"/>
    <xf numFmtId="170" fontId="29" fillId="37" borderId="0" applyNumberFormat="0" applyBorder="0" applyAlignment="0" applyProtection="0"/>
    <xf numFmtId="170" fontId="31" fillId="54" borderId="26" applyNumberFormat="0" applyAlignment="0" applyProtection="0"/>
    <xf numFmtId="170" fontId="32" fillId="54" borderId="26" applyNumberFormat="0" applyAlignment="0" applyProtection="0"/>
    <xf numFmtId="170" fontId="33" fillId="9" borderId="30" applyNumberFormat="0" applyAlignment="0" applyProtection="0"/>
    <xf numFmtId="170" fontId="32" fillId="54" borderId="26" applyNumberFormat="0" applyAlignment="0" applyProtection="0"/>
    <xf numFmtId="170" fontId="34" fillId="55" borderId="36" applyNumberFormat="0" applyAlignment="0" applyProtection="0"/>
    <xf numFmtId="170" fontId="35" fillId="55" borderId="36" applyNumberFormat="0" applyAlignment="0" applyProtection="0"/>
    <xf numFmtId="170" fontId="36" fillId="10" borderId="33" applyNumberFormat="0" applyAlignment="0" applyProtection="0"/>
    <xf numFmtId="170" fontId="35" fillId="55" borderId="36" applyNumberFormat="0" applyAlignment="0" applyProtection="0"/>
    <xf numFmtId="170" fontId="20" fillId="10" borderId="33" applyNumberFormat="0" applyAlignment="0" applyProtection="0"/>
    <xf numFmtId="43" fontId="5" fillId="0" borderId="0" applyFont="0" applyFill="0" applyBorder="0" applyAlignment="0" applyProtection="0"/>
    <xf numFmtId="177" fontId="5" fillId="0" borderId="0" applyFont="0" applyFill="0" applyBorder="0" applyAlignment="0" applyProtection="0"/>
    <xf numFmtId="167" fontId="5" fillId="0" borderId="0" applyFont="0" applyFill="0" applyBorder="0" applyAlignment="0" applyProtection="0"/>
    <xf numFmtId="43" fontId="23" fillId="0" borderId="0" applyFont="0" applyFill="0" applyBorder="0" applyAlignment="0" applyProtection="0"/>
    <xf numFmtId="177" fontId="5" fillId="0" borderId="0" applyFont="0" applyFill="0" applyBorder="0" applyAlignment="0" applyProtection="0"/>
    <xf numFmtId="173" fontId="5" fillId="0" borderId="0" applyFont="0" applyFill="0" applyBorder="0" applyAlignment="0" applyProtection="0"/>
    <xf numFmtId="177" fontId="5" fillId="0" borderId="0" applyFont="0" applyFill="0" applyBorder="0" applyAlignment="0" applyProtection="0"/>
    <xf numFmtId="173" fontId="5"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3"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7" fontId="5" fillId="0" borderId="0" applyFont="0" applyFill="0" applyBorder="0" applyAlignment="0" applyProtection="0"/>
    <xf numFmtId="181" fontId="21" fillId="0" borderId="0" applyFont="0" applyFill="0" applyBorder="0" applyAlignment="0" applyProtection="0"/>
    <xf numFmtId="173" fontId="5" fillId="0" borderId="0" applyFont="0" applyFill="0" applyBorder="0" applyAlignment="0" applyProtection="0"/>
    <xf numFmtId="43" fontId="23"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5" fontId="5" fillId="0" borderId="0" applyFont="0" applyFill="0" applyBorder="0" applyAlignment="0" applyProtection="0"/>
    <xf numFmtId="173" fontId="5" fillId="0" borderId="0" applyFont="0" applyFill="0" applyBorder="0" applyAlignment="0" applyProtection="0"/>
    <xf numFmtId="17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7" fontId="2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84" fontId="5" fillId="0" borderId="0" applyFont="0" applyFill="0" applyBorder="0" applyAlignment="0" applyProtection="0"/>
    <xf numFmtId="177" fontId="5" fillId="0" borderId="0" applyFont="0" applyFill="0" applyBorder="0" applyAlignment="0" applyProtection="0">
      <alignment vertical="center"/>
    </xf>
    <xf numFmtId="170" fontId="37" fillId="0" borderId="0" applyAlignment="0">
      <alignment vertical="top" wrapText="1"/>
      <protection locked="0"/>
    </xf>
    <xf numFmtId="180"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43" fontId="5" fillId="0" borderId="0" applyFont="0" applyFill="0" applyBorder="0" applyAlignment="0" applyProtection="0"/>
    <xf numFmtId="17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0" fontId="5" fillId="0" borderId="0" applyFont="0" applyFill="0" applyBorder="0" applyAlignment="0" applyProtection="0"/>
    <xf numFmtId="175" fontId="5" fillId="0" borderId="0" applyFont="0" applyFill="0" applyBorder="0" applyAlignment="0" applyProtection="0"/>
    <xf numFmtId="164" fontId="5" fillId="0" borderId="0" applyFont="0" applyFill="0" applyBorder="0" applyAlignment="0" applyProtection="0"/>
    <xf numFmtId="175" fontId="5" fillId="0" borderId="0" applyFont="0" applyFill="0" applyBorder="0" applyAlignment="0" applyProtection="0"/>
    <xf numFmtId="43" fontId="5" fillId="0" borderId="0" applyFont="0" applyFill="0" applyBorder="0" applyAlignment="0" applyProtection="0"/>
    <xf numFmtId="177"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85" fontId="5" fillId="0" borderId="0" applyFont="0" applyFill="0" applyBorder="0" applyAlignment="0" applyProtection="0"/>
    <xf numFmtId="184"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74" fontId="5" fillId="0" borderId="0" applyFont="0" applyFill="0" applyBorder="0" applyAlignment="0" applyProtection="0"/>
    <xf numFmtId="44" fontId="23" fillId="0" borderId="0" applyFont="0" applyFill="0" applyBorder="0" applyAlignment="0" applyProtection="0"/>
    <xf numFmtId="177" fontId="5" fillId="0" borderId="0" applyFont="0" applyFill="0" applyBorder="0" applyAlignment="0" applyProtection="0"/>
    <xf numFmtId="44" fontId="10" fillId="0" borderId="0" applyFont="0" applyFill="0" applyBorder="0" applyAlignment="0" applyProtection="0"/>
    <xf numFmtId="175" fontId="5" fillId="0" borderId="0" applyFont="0" applyFill="0" applyBorder="0" applyAlignment="0" applyProtection="0"/>
    <xf numFmtId="44" fontId="10" fillId="0" borderId="0" applyFont="0" applyFill="0" applyBorder="0" applyAlignment="0" applyProtection="0"/>
    <xf numFmtId="175"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5" fontId="5" fillId="0" borderId="0" applyFont="0" applyFill="0" applyBorder="0" applyAlignment="0" applyProtection="0"/>
    <xf numFmtId="186" fontId="21" fillId="0" borderId="0" applyFont="0" applyFill="0" applyBorder="0" applyAlignment="0" applyProtection="0"/>
    <xf numFmtId="174" fontId="5" fillId="0" borderId="0" applyFont="0" applyFill="0" applyBorder="0" applyAlignment="0" applyProtection="0"/>
    <xf numFmtId="170" fontId="37" fillId="0" borderId="0" applyNumberFormat="0" applyFill="0" applyBorder="0" applyProtection="0">
      <alignment horizontal="left" vertical="center"/>
      <protection locked="0"/>
    </xf>
    <xf numFmtId="44" fontId="5" fillId="0" borderId="0" applyFont="0" applyFill="0" applyBorder="0" applyAlignment="0" applyProtection="0"/>
    <xf numFmtId="177" fontId="5" fillId="0" borderId="0" applyFont="0" applyFill="0" applyBorder="0" applyAlignment="0" applyProtection="0"/>
    <xf numFmtId="44" fontId="23"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164" fontId="21" fillId="0" borderId="0" applyFont="0" applyFill="0" applyBorder="0" applyAlignment="0" applyProtection="0"/>
    <xf numFmtId="187" fontId="5" fillId="0" borderId="0" applyFont="0" applyFill="0" applyBorder="0" applyAlignment="0" applyProtection="0"/>
    <xf numFmtId="175" fontId="5" fillId="0" borderId="0" applyFont="0" applyFill="0" applyBorder="0" applyAlignment="0" applyProtection="0"/>
    <xf numFmtId="44" fontId="23"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80" fontId="5" fillId="0" borderId="0" applyFont="0" applyFill="0" applyBorder="0" applyAlignment="0" applyProtection="0"/>
    <xf numFmtId="174" fontId="5" fillId="0" borderId="0" applyFont="0" applyFill="0" applyBorder="0" applyAlignment="0" applyProtection="0"/>
    <xf numFmtId="173" fontId="5" fillId="0" borderId="0" applyFont="0" applyFill="0" applyBorder="0" applyAlignment="0" applyProtection="0"/>
    <xf numFmtId="175"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44"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 fontId="38" fillId="0" borderId="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39" fillId="0" borderId="0" applyNumberFormat="0" applyFill="0" applyBorder="0" applyAlignment="0" applyProtection="0"/>
    <xf numFmtId="170" fontId="40" fillId="0" borderId="0" applyNumberFormat="0" applyFill="0" applyBorder="0" applyAlignment="0" applyProtection="0"/>
    <xf numFmtId="170" fontId="41" fillId="0" borderId="0" applyNumberFormat="0" applyFill="0" applyBorder="0" applyAlignment="0" applyProtection="0"/>
    <xf numFmtId="170" fontId="40"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170" fontId="19" fillId="5" borderId="0" applyNumberFormat="0" applyBorder="0" applyAlignment="0" applyProtection="0"/>
    <xf numFmtId="170" fontId="42" fillId="38" borderId="0" applyNumberFormat="0" applyBorder="0" applyAlignment="0" applyProtection="0"/>
    <xf numFmtId="170" fontId="43" fillId="5" borderId="0" applyNumberFormat="0" applyBorder="0" applyAlignment="0" applyProtection="0"/>
    <xf numFmtId="170" fontId="44" fillId="38" borderId="0" applyNumberFormat="0" applyBorder="0" applyAlignment="0" applyProtection="0"/>
    <xf numFmtId="170" fontId="42" fillId="38" borderId="0" applyNumberFormat="0" applyBorder="0" applyAlignment="0" applyProtection="0"/>
    <xf numFmtId="38" fontId="45" fillId="56" borderId="0" applyNumberFormat="0" applyBorder="0" applyAlignment="0" applyProtection="0"/>
    <xf numFmtId="38" fontId="45" fillId="56" borderId="0" applyNumberFormat="0" applyBorder="0" applyAlignment="0" applyProtection="0"/>
    <xf numFmtId="170" fontId="46" fillId="0" borderId="0"/>
    <xf numFmtId="170" fontId="11" fillId="0" borderId="19" applyNumberFormat="0" applyAlignment="0" applyProtection="0">
      <alignment horizontal="left" vertical="center"/>
    </xf>
    <xf numFmtId="170" fontId="11" fillId="0" borderId="23">
      <alignment horizontal="left" vertical="center"/>
    </xf>
    <xf numFmtId="170" fontId="47" fillId="0" borderId="37" applyNumberFormat="0" applyFill="0" applyAlignment="0" applyProtection="0"/>
    <xf numFmtId="170" fontId="48" fillId="0" borderId="37" applyNumberFormat="0" applyFill="0" applyAlignment="0" applyProtection="0"/>
    <xf numFmtId="170" fontId="17" fillId="0" borderId="27" applyNumberFormat="0" applyFill="0" applyAlignment="0" applyProtection="0"/>
    <xf numFmtId="170" fontId="48" fillId="0" borderId="37" applyNumberFormat="0" applyFill="0" applyAlignment="0" applyProtection="0"/>
    <xf numFmtId="170" fontId="49" fillId="0" borderId="27" applyNumberFormat="0" applyFill="0" applyAlignment="0" applyProtection="0"/>
    <xf numFmtId="170" fontId="50" fillId="0" borderId="0" applyNumberFormat="0" applyFont="0" applyFill="0" applyAlignment="0" applyProtection="0"/>
    <xf numFmtId="170" fontId="51" fillId="0" borderId="38" applyNumberFormat="0" applyFill="0" applyAlignment="0" applyProtection="0"/>
    <xf numFmtId="170" fontId="52" fillId="0" borderId="38" applyNumberFormat="0" applyFill="0" applyAlignment="0" applyProtection="0"/>
    <xf numFmtId="170" fontId="18" fillId="0" borderId="28" applyNumberFormat="0" applyFill="0" applyAlignment="0" applyProtection="0"/>
    <xf numFmtId="170" fontId="52" fillId="0" borderId="38" applyNumberFormat="0" applyFill="0" applyAlignment="0" applyProtection="0"/>
    <xf numFmtId="170" fontId="53" fillId="0" borderId="28" applyNumberFormat="0" applyFill="0" applyAlignment="0" applyProtection="0"/>
    <xf numFmtId="170" fontId="11" fillId="0" borderId="0" applyNumberFormat="0" applyFont="0" applyFill="0" applyAlignment="0" applyProtection="0"/>
    <xf numFmtId="170" fontId="54" fillId="0" borderId="39" applyNumberFormat="0" applyFill="0" applyAlignment="0" applyProtection="0"/>
    <xf numFmtId="170" fontId="55" fillId="0" borderId="39" applyNumberFormat="0" applyFill="0" applyAlignment="0" applyProtection="0"/>
    <xf numFmtId="170" fontId="56" fillId="0" borderId="29" applyNumberFormat="0" applyFill="0" applyAlignment="0" applyProtection="0"/>
    <xf numFmtId="170" fontId="55" fillId="0" borderId="39" applyNumberFormat="0" applyFill="0" applyAlignment="0" applyProtection="0"/>
    <xf numFmtId="170" fontId="54" fillId="0" borderId="0" applyNumberFormat="0" applyFill="0" applyBorder="0" applyAlignment="0" applyProtection="0"/>
    <xf numFmtId="170" fontId="55" fillId="0" borderId="0" applyNumberFormat="0" applyFill="0" applyBorder="0" applyAlignment="0" applyProtection="0"/>
    <xf numFmtId="170" fontId="56" fillId="0" borderId="0" applyNumberFormat="0" applyFill="0" applyBorder="0" applyAlignment="0" applyProtection="0"/>
    <xf numFmtId="170" fontId="55" fillId="0" borderId="0" applyNumberFormat="0" applyFill="0" applyBorder="0" applyAlignment="0" applyProtection="0"/>
    <xf numFmtId="170" fontId="57" fillId="0" borderId="0" applyNumberFormat="0" applyFill="0" applyBorder="0" applyAlignment="0" applyProtection="0">
      <alignment vertical="top"/>
      <protection locked="0"/>
    </xf>
    <xf numFmtId="170" fontId="57" fillId="0" borderId="0" applyNumberFormat="0" applyFill="0" applyBorder="0" applyAlignment="0" applyProtection="0">
      <alignment vertical="top"/>
      <protection locked="0"/>
    </xf>
    <xf numFmtId="170" fontId="58" fillId="0" borderId="0" applyNumberFormat="0" applyFill="0" applyBorder="0" applyAlignment="0" applyProtection="0"/>
    <xf numFmtId="170" fontId="59" fillId="0" borderId="0" applyNumberFormat="0" applyFill="0" applyBorder="0" applyAlignment="0" applyProtection="0">
      <alignment vertical="top"/>
      <protection locked="0"/>
    </xf>
    <xf numFmtId="170" fontId="60" fillId="0" borderId="0" applyNumberFormat="0" applyFill="0" applyBorder="0" applyAlignment="0" applyProtection="0"/>
    <xf numFmtId="170" fontId="60" fillId="0" borderId="0" applyNumberFormat="0" applyFill="0" applyBorder="0" applyAlignment="0" applyProtection="0"/>
    <xf numFmtId="10" fontId="45" fillId="57" borderId="2" applyNumberFormat="0" applyBorder="0" applyAlignment="0" applyProtection="0"/>
    <xf numFmtId="10" fontId="45" fillId="57" borderId="2" applyNumberFormat="0" applyBorder="0" applyAlignment="0" applyProtection="0"/>
    <xf numFmtId="170" fontId="61" fillId="41" borderId="26" applyNumberFormat="0" applyAlignment="0" applyProtection="0"/>
    <xf numFmtId="170" fontId="62" fillId="41" borderId="26" applyNumberFormat="0" applyAlignment="0" applyProtection="0"/>
    <xf numFmtId="170" fontId="63" fillId="8" borderId="30" applyNumberFormat="0" applyAlignment="0" applyProtection="0"/>
    <xf numFmtId="170" fontId="61" fillId="41" borderId="26" applyNumberFormat="0" applyAlignment="0" applyProtection="0"/>
    <xf numFmtId="170" fontId="62" fillId="41" borderId="26" applyNumberFormat="0" applyAlignment="0" applyProtection="0"/>
    <xf numFmtId="170" fontId="63" fillId="8" borderId="30" applyNumberFormat="0" applyAlignment="0" applyProtection="0"/>
    <xf numFmtId="170" fontId="61" fillId="41" borderId="26" applyNumberFormat="0" applyAlignment="0" applyProtection="0"/>
    <xf numFmtId="170" fontId="62" fillId="41" borderId="26" applyNumberFormat="0" applyAlignment="0" applyProtection="0"/>
    <xf numFmtId="170" fontId="61" fillId="41" borderId="26" applyNumberFormat="0" applyAlignment="0" applyProtection="0"/>
    <xf numFmtId="170" fontId="64" fillId="0" borderId="40" applyNumberFormat="0" applyFill="0" applyAlignment="0" applyProtection="0"/>
    <xf numFmtId="170" fontId="65" fillId="0" borderId="40" applyNumberFormat="0" applyFill="0" applyAlignment="0" applyProtection="0"/>
    <xf numFmtId="170" fontId="66" fillId="0" borderId="32" applyNumberFormat="0" applyFill="0" applyAlignment="0" applyProtection="0"/>
    <xf numFmtId="170" fontId="65" fillId="0" borderId="40" applyNumberFormat="0" applyFill="0" applyAlignment="0" applyProtection="0"/>
    <xf numFmtId="188" fontId="5" fillId="0" borderId="0"/>
    <xf numFmtId="188" fontId="5" fillId="0" borderId="0"/>
    <xf numFmtId="188" fontId="5" fillId="0" borderId="0"/>
    <xf numFmtId="188" fontId="5" fillId="0" borderId="0"/>
    <xf numFmtId="188" fontId="5" fillId="0" borderId="0"/>
    <xf numFmtId="174" fontId="5" fillId="0" borderId="0"/>
    <xf numFmtId="174" fontId="5" fillId="0" borderId="0"/>
    <xf numFmtId="174" fontId="5" fillId="0" borderId="0"/>
    <xf numFmtId="174" fontId="5" fillId="0" borderId="0"/>
    <xf numFmtId="174" fontId="5" fillId="0" borderId="0"/>
    <xf numFmtId="188" fontId="5" fillId="0" borderId="0"/>
    <xf numFmtId="188" fontId="5" fillId="0" borderId="0"/>
    <xf numFmtId="188" fontId="5" fillId="0" borderId="0"/>
    <xf numFmtId="170" fontId="67" fillId="58" borderId="0" applyNumberFormat="0" applyBorder="0" applyAlignment="0" applyProtection="0"/>
    <xf numFmtId="170" fontId="68" fillId="58" borderId="0" applyNumberFormat="0" applyBorder="0" applyAlignment="0" applyProtection="0"/>
    <xf numFmtId="170" fontId="69" fillId="7" borderId="0" applyNumberFormat="0" applyBorder="0" applyAlignment="0" applyProtection="0"/>
    <xf numFmtId="170" fontId="68" fillId="58" borderId="0" applyNumberFormat="0" applyBorder="0" applyAlignment="0" applyProtection="0"/>
    <xf numFmtId="189" fontId="5" fillId="0" borderId="0"/>
    <xf numFmtId="170" fontId="5" fillId="0" borderId="0"/>
    <xf numFmtId="189" fontId="5" fillId="0" borderId="0"/>
    <xf numFmtId="189" fontId="5" fillId="0" borderId="0"/>
    <xf numFmtId="189" fontId="5" fillId="0" borderId="0"/>
    <xf numFmtId="189" fontId="5" fillId="0" borderId="0"/>
    <xf numFmtId="170" fontId="5" fillId="0" borderId="0"/>
    <xf numFmtId="170" fontId="24" fillId="0" borderId="0"/>
    <xf numFmtId="170" fontId="5" fillId="0" borderId="0"/>
    <xf numFmtId="170" fontId="24" fillId="0" borderId="0"/>
    <xf numFmtId="170" fontId="24" fillId="0" borderId="0"/>
    <xf numFmtId="170" fontId="24" fillId="0" borderId="0"/>
    <xf numFmtId="170" fontId="5" fillId="0" borderId="0"/>
    <xf numFmtId="170" fontId="5" fillId="0" borderId="0"/>
    <xf numFmtId="170" fontId="5" fillId="0" borderId="0"/>
    <xf numFmtId="170" fontId="5" fillId="0" borderId="0"/>
    <xf numFmtId="170" fontId="5" fillId="0" borderId="0"/>
    <xf numFmtId="170" fontId="21" fillId="0" borderId="0"/>
    <xf numFmtId="170" fontId="1" fillId="0" borderId="0"/>
    <xf numFmtId="170" fontId="21" fillId="0" borderId="0"/>
    <xf numFmtId="170" fontId="5" fillId="0" borderId="0"/>
    <xf numFmtId="170" fontId="1" fillId="0" borderId="0"/>
    <xf numFmtId="170" fontId="5" fillId="0" borderId="0"/>
    <xf numFmtId="170" fontId="5" fillId="0" borderId="0"/>
    <xf numFmtId="170" fontId="5" fillId="0" borderId="0"/>
    <xf numFmtId="170" fontId="24" fillId="0" borderId="0"/>
    <xf numFmtId="170" fontId="5" fillId="0" borderId="0"/>
    <xf numFmtId="170" fontId="37" fillId="0" borderId="0" applyAlignment="0">
      <alignment vertical="top" wrapText="1"/>
      <protection locked="0"/>
    </xf>
    <xf numFmtId="170" fontId="5" fillId="0" borderId="0"/>
    <xf numFmtId="170" fontId="10" fillId="0" borderId="0"/>
    <xf numFmtId="170" fontId="5" fillId="0" borderId="0"/>
    <xf numFmtId="170" fontId="1" fillId="0" borderId="0"/>
    <xf numFmtId="170" fontId="22" fillId="0" borderId="0"/>
    <xf numFmtId="170" fontId="10" fillId="0" borderId="0"/>
    <xf numFmtId="170" fontId="23" fillId="0" borderId="0"/>
    <xf numFmtId="170" fontId="1" fillId="0" borderId="0"/>
    <xf numFmtId="170" fontId="10" fillId="0" borderId="0"/>
    <xf numFmtId="170" fontId="24" fillId="0" borderId="0"/>
    <xf numFmtId="170" fontId="10" fillId="0" borderId="0"/>
    <xf numFmtId="170" fontId="24" fillId="0" borderId="0"/>
    <xf numFmtId="170" fontId="5" fillId="0" borderId="0"/>
    <xf numFmtId="170" fontId="24" fillId="0" borderId="0"/>
    <xf numFmtId="170" fontId="5" fillId="0" borderId="0"/>
    <xf numFmtId="170" fontId="24" fillId="0" borderId="0"/>
    <xf numFmtId="170" fontId="5" fillId="59" borderId="41" applyNumberFormat="0" applyFont="0" applyAlignment="0" applyProtection="0"/>
    <xf numFmtId="170" fontId="5" fillId="59" borderId="41" applyNumberFormat="0" applyFont="0" applyAlignment="0" applyProtection="0"/>
    <xf numFmtId="170" fontId="5" fillId="59" borderId="41" applyNumberFormat="0" applyFont="0" applyAlignment="0" applyProtection="0"/>
    <xf numFmtId="170" fontId="23" fillId="11" borderId="34" applyNumberFormat="0" applyFont="0" applyAlignment="0" applyProtection="0"/>
    <xf numFmtId="170" fontId="23" fillId="59" borderId="41" applyNumberFormat="0" applyFont="0" applyAlignment="0" applyProtection="0"/>
    <xf numFmtId="170" fontId="22" fillId="11" borderId="34" applyNumberFormat="0" applyFont="0" applyAlignment="0" applyProtection="0"/>
    <xf numFmtId="170" fontId="5" fillId="59" borderId="41" applyNumberFormat="0" applyFont="0" applyAlignment="0" applyProtection="0"/>
    <xf numFmtId="170" fontId="5" fillId="59" borderId="41" applyNumberFormat="0" applyFont="0" applyAlignment="0" applyProtection="0"/>
    <xf numFmtId="170" fontId="5" fillId="59" borderId="41" applyNumberFormat="0" applyFont="0" applyAlignment="0" applyProtection="0"/>
    <xf numFmtId="170" fontId="23" fillId="59" borderId="41" applyNumberFormat="0" applyFont="0" applyAlignment="0" applyProtection="0"/>
    <xf numFmtId="170" fontId="5" fillId="59" borderId="41" applyNumberFormat="0" applyFont="0" applyAlignment="0" applyProtection="0"/>
    <xf numFmtId="170" fontId="70" fillId="54" borderId="42" applyNumberFormat="0" applyAlignment="0" applyProtection="0"/>
    <xf numFmtId="170" fontId="71" fillId="54" borderId="42" applyNumberFormat="0" applyAlignment="0" applyProtection="0"/>
    <xf numFmtId="170" fontId="72" fillId="9" borderId="31" applyNumberFormat="0" applyAlignment="0" applyProtection="0"/>
    <xf numFmtId="170" fontId="71" fillId="54" borderId="42" applyNumberFormat="0" applyAlignment="0" applyProtection="0"/>
    <xf numFmtId="170" fontId="34" fillId="60" borderId="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37" fillId="0" borderId="0" applyFill="0" applyBorder="0" applyProtection="0">
      <alignment horizontal="right" vertical="center"/>
      <protection locked="0"/>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170" fontId="73" fillId="0" borderId="0" applyNumberFormat="0" applyFill="0" applyBorder="0" applyAlignment="0" applyProtection="0"/>
    <xf numFmtId="170" fontId="74" fillId="0" borderId="43" applyNumberFormat="0" applyFill="0" applyAlignment="0" applyProtection="0"/>
    <xf numFmtId="170" fontId="75" fillId="0" borderId="43" applyNumberFormat="0" applyFill="0" applyAlignment="0" applyProtection="0"/>
    <xf numFmtId="170" fontId="16" fillId="0" borderId="35" applyNumberFormat="0" applyFill="0" applyAlignment="0" applyProtection="0"/>
    <xf numFmtId="170" fontId="75" fillId="0" borderId="43" applyNumberFormat="0" applyFill="0" applyAlignment="0" applyProtection="0"/>
    <xf numFmtId="170" fontId="76" fillId="0" borderId="35" applyNumberFormat="0" applyFill="0" applyAlignment="0" applyProtection="0"/>
    <xf numFmtId="170" fontId="5" fillId="0" borderId="44" applyNumberFormat="0" applyFont="0" applyBorder="0" applyAlignment="0" applyProtection="0"/>
    <xf numFmtId="170" fontId="5" fillId="0" borderId="44" applyNumberFormat="0" applyFont="0" applyBorder="0" applyAlignment="0" applyProtection="0"/>
    <xf numFmtId="170" fontId="77" fillId="0" borderId="0" applyNumberFormat="0" applyFill="0" applyBorder="0" applyAlignment="0" applyProtection="0"/>
    <xf numFmtId="170" fontId="78" fillId="0" borderId="0" applyNumberFormat="0" applyFill="0" applyBorder="0" applyAlignment="0" applyProtection="0"/>
    <xf numFmtId="170" fontId="79" fillId="0" borderId="0" applyNumberFormat="0" applyFill="0" applyBorder="0" applyAlignment="0" applyProtection="0"/>
    <xf numFmtId="170" fontId="78" fillId="0" borderId="0" applyNumberFormat="0" applyFill="0" applyBorder="0" applyAlignment="0" applyProtection="0"/>
  </cellStyleXfs>
  <cellXfs count="16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43" fontId="2" fillId="0" borderId="0" xfId="5" applyFont="1" applyBorder="1"/>
    <xf numFmtId="0" fontId="2" fillId="3" borderId="2" xfId="0" applyFont="1" applyFill="1" applyBorder="1" applyAlignment="1">
      <alignment horizontal="right"/>
    </xf>
    <xf numFmtId="167" fontId="2" fillId="0" borderId="0" xfId="0" applyNumberFormat="1" applyFont="1"/>
    <xf numFmtId="10" fontId="2" fillId="0" borderId="0" xfId="4" applyNumberFormat="1" applyFont="1"/>
    <xf numFmtId="167" fontId="2" fillId="0" borderId="0" xfId="4" applyNumberFormat="1" applyFont="1"/>
    <xf numFmtId="167" fontId="7" fillId="0" borderId="0" xfId="0" applyNumberFormat="1" applyFont="1"/>
    <xf numFmtId="167" fontId="2" fillId="0" borderId="0" xfId="5"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9" xfId="0" applyFont="1" applyFill="1" applyBorder="1" applyAlignment="1">
      <alignment horizontal="left"/>
    </xf>
    <xf numFmtId="0" fontId="2" fillId="2" borderId="23" xfId="0" applyFont="1" applyFill="1" applyBorder="1" applyAlignment="1">
      <alignment horizontal="left"/>
    </xf>
    <xf numFmtId="0" fontId="2" fillId="2" borderId="1" xfId="0" applyFont="1" applyFill="1" applyBorder="1" applyAlignment="1">
      <alignment horizontal="left"/>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440">
    <cellStyle name="$" xfId="10"/>
    <cellStyle name="$ 2" xfId="11"/>
    <cellStyle name="$ 2 2" xfId="12"/>
    <cellStyle name="$ 3" xfId="13"/>
    <cellStyle name="$ 4" xfId="14"/>
    <cellStyle name="$.00" xfId="15"/>
    <cellStyle name="$.00 2" xfId="16"/>
    <cellStyle name="$.00 2 2" xfId="17"/>
    <cellStyle name="$.00 3" xfId="18"/>
    <cellStyle name="$.00 4" xfId="19"/>
    <cellStyle name="$_2. 2011-2014  Rev_ FCast_IRM 2012_COS2013_Ongoing Operations_with CDM" xfId="20"/>
    <cellStyle name="$_2. 2011-2014  Rev_ FCast_IRM 2012_COS2013_Ongoing Operations_with CDM_1. Creation and Assumptions Budget_Revised with CDM" xfId="21"/>
    <cellStyle name="$_Oct 2010 SM PILs Recognition" xfId="22"/>
    <cellStyle name="$M" xfId="23"/>
    <cellStyle name="$M 2" xfId="24"/>
    <cellStyle name="$M 2 2" xfId="25"/>
    <cellStyle name="$M 3" xfId="26"/>
    <cellStyle name="$M 4" xfId="27"/>
    <cellStyle name="$M.00" xfId="28"/>
    <cellStyle name="$M.00 2" xfId="29"/>
    <cellStyle name="$M.00 2 2" xfId="30"/>
    <cellStyle name="$M.00 3" xfId="31"/>
    <cellStyle name="$M.00 4" xfId="32"/>
    <cellStyle name="$M_10. Management Fee Allocation Oct11" xfId="33"/>
    <cellStyle name="20% - Accent1 2" xfId="34"/>
    <cellStyle name="20% - Accent1 2 2" xfId="35"/>
    <cellStyle name="20% - Accent1 2 3" xfId="36"/>
    <cellStyle name="20% - Accent1 3" xfId="37"/>
    <cellStyle name="20% - Accent2 2" xfId="38"/>
    <cellStyle name="20% - Accent2 2 2" xfId="39"/>
    <cellStyle name="20% - Accent2 2 3" xfId="40"/>
    <cellStyle name="20% - Accent2 3" xfId="41"/>
    <cellStyle name="20% - Accent3 2" xfId="42"/>
    <cellStyle name="20% - Accent3 2 2" xfId="43"/>
    <cellStyle name="20% - Accent3 2 3" xfId="44"/>
    <cellStyle name="20% - Accent3 3" xfId="45"/>
    <cellStyle name="20% - Accent4 2" xfId="46"/>
    <cellStyle name="20% - Accent4 2 2" xfId="47"/>
    <cellStyle name="20% - Accent4 2 3" xfId="48"/>
    <cellStyle name="20% - Accent4 3" xfId="49"/>
    <cellStyle name="20% - Accent5 2" xfId="50"/>
    <cellStyle name="20% - Accent5 2 2" xfId="51"/>
    <cellStyle name="20% - Accent5 2 3" xfId="52"/>
    <cellStyle name="20% - Accent5 3" xfId="53"/>
    <cellStyle name="20% - Accent6 2" xfId="54"/>
    <cellStyle name="20% - Accent6 2 2" xfId="55"/>
    <cellStyle name="20% - Accent6 2 3" xfId="56"/>
    <cellStyle name="20% - Accent6 3" xfId="57"/>
    <cellStyle name="40% - Accent1 2" xfId="58"/>
    <cellStyle name="40% - Accent1 2 2" xfId="59"/>
    <cellStyle name="40% - Accent1 2 3" xfId="60"/>
    <cellStyle name="40% - Accent1 3" xfId="61"/>
    <cellStyle name="40% - Accent2 2" xfId="62"/>
    <cellStyle name="40% - Accent2 2 2" xfId="63"/>
    <cellStyle name="40% - Accent2 2 3" xfId="64"/>
    <cellStyle name="40% - Accent2 3" xfId="65"/>
    <cellStyle name="40% - Accent3 2" xfId="66"/>
    <cellStyle name="40% - Accent3 2 2" xfId="67"/>
    <cellStyle name="40% - Accent3 2 3" xfId="68"/>
    <cellStyle name="40% - Accent3 3" xfId="69"/>
    <cellStyle name="40% - Accent4 2" xfId="70"/>
    <cellStyle name="40% - Accent4 2 2" xfId="71"/>
    <cellStyle name="40% - Accent4 2 3" xfId="72"/>
    <cellStyle name="40% - Accent4 3" xfId="73"/>
    <cellStyle name="40% - Accent5 2" xfId="74"/>
    <cellStyle name="40% - Accent5 2 2" xfId="75"/>
    <cellStyle name="40% - Accent5 2 3" xfId="76"/>
    <cellStyle name="40% - Accent5 3" xfId="77"/>
    <cellStyle name="40% - Accent6 2" xfId="78"/>
    <cellStyle name="40% - Accent6 2 2" xfId="79"/>
    <cellStyle name="40% - Accent6 2 3" xfId="80"/>
    <cellStyle name="40% - Accent6 3" xfId="81"/>
    <cellStyle name="60% - Accent1 2" xfId="82"/>
    <cellStyle name="60% - Accent1 2 2" xfId="83"/>
    <cellStyle name="60% - Accent1 2 3" xfId="84"/>
    <cellStyle name="60% - Accent1 3" xfId="85"/>
    <cellStyle name="60% - Accent2 2" xfId="86"/>
    <cellStyle name="60% - Accent2 2 2" xfId="87"/>
    <cellStyle name="60% - Accent2 2 3" xfId="88"/>
    <cellStyle name="60% - Accent2 3" xfId="89"/>
    <cellStyle name="60% - Accent3 2" xfId="90"/>
    <cellStyle name="60% - Accent3 2 2" xfId="91"/>
    <cellStyle name="60% - Accent3 2 3" xfId="92"/>
    <cellStyle name="60% - Accent3 3" xfId="93"/>
    <cellStyle name="60% - Accent4 2" xfId="94"/>
    <cellStyle name="60% - Accent4 2 2" xfId="95"/>
    <cellStyle name="60% - Accent4 2 3" xfId="96"/>
    <cellStyle name="60% - Accent4 3" xfId="97"/>
    <cellStyle name="60% - Accent5 2" xfId="98"/>
    <cellStyle name="60% - Accent5 2 2" xfId="99"/>
    <cellStyle name="60% - Accent5 2 3" xfId="100"/>
    <cellStyle name="60% - Accent5 3" xfId="101"/>
    <cellStyle name="60% - Accent6 2" xfId="102"/>
    <cellStyle name="60% - Accent6 2 2" xfId="103"/>
    <cellStyle name="60% - Accent6 2 3" xfId="104"/>
    <cellStyle name="60% - Accent6 3" xfId="105"/>
    <cellStyle name="Accent1 2" xfId="106"/>
    <cellStyle name="Accent1 2 2" xfId="107"/>
    <cellStyle name="Accent1 2 3" xfId="108"/>
    <cellStyle name="Accent1 3" xfId="109"/>
    <cellStyle name="Accent2 2" xfId="110"/>
    <cellStyle name="Accent2 2 2" xfId="111"/>
    <cellStyle name="Accent2 2 3" xfId="112"/>
    <cellStyle name="Accent2 3" xfId="113"/>
    <cellStyle name="Accent3 2" xfId="114"/>
    <cellStyle name="Accent3 2 2" xfId="115"/>
    <cellStyle name="Accent3 2 3" xfId="116"/>
    <cellStyle name="Accent3 3" xfId="117"/>
    <cellStyle name="Accent4 2" xfId="118"/>
    <cellStyle name="Accent4 2 2" xfId="119"/>
    <cellStyle name="Accent4 2 3" xfId="120"/>
    <cellStyle name="Accent4 3" xfId="121"/>
    <cellStyle name="Accent5 2" xfId="122"/>
    <cellStyle name="Accent5 2 2" xfId="123"/>
    <cellStyle name="Accent5 2 3" xfId="124"/>
    <cellStyle name="Accent5 3" xfId="125"/>
    <cellStyle name="Accent6 2" xfId="126"/>
    <cellStyle name="Accent6 2 2" xfId="127"/>
    <cellStyle name="Accent6 2 3" xfId="128"/>
    <cellStyle name="Accent6 3" xfId="129"/>
    <cellStyle name="Bad 2" xfId="130"/>
    <cellStyle name="Bad 2 2" xfId="131"/>
    <cellStyle name="Bad 2 3" xfId="132"/>
    <cellStyle name="Bad 3" xfId="133"/>
    <cellStyle name="Calculation 2" xfId="134"/>
    <cellStyle name="Calculation 2 2" xfId="135"/>
    <cellStyle name="Calculation 2 3" xfId="136"/>
    <cellStyle name="Calculation 3" xfId="137"/>
    <cellStyle name="Check Cell 2" xfId="138"/>
    <cellStyle name="Check Cell 2 2" xfId="139"/>
    <cellStyle name="Check Cell 2 3" xfId="140"/>
    <cellStyle name="Check Cell 3" xfId="141"/>
    <cellStyle name="Check Cell 4" xfId="142"/>
    <cellStyle name="Comma" xfId="5" builtinId="3"/>
    <cellStyle name="Comma 10" xfId="143"/>
    <cellStyle name="Comma 10 2" xfId="144"/>
    <cellStyle name="Comma 10 3" xfId="145"/>
    <cellStyle name="Comma 10 4" xfId="146"/>
    <cellStyle name="Comma 10 5" xfId="147"/>
    <cellStyle name="Comma 11" xfId="148"/>
    <cellStyle name="Comma 11 2" xfId="149"/>
    <cellStyle name="Comma 12" xfId="150"/>
    <cellStyle name="Comma 12 2" xfId="151"/>
    <cellStyle name="Comma 13" xfId="152"/>
    <cellStyle name="Comma 13 2" xfId="153"/>
    <cellStyle name="Comma 14" xfId="154"/>
    <cellStyle name="Comma 15" xfId="155"/>
    <cellStyle name="Comma 16" xfId="156"/>
    <cellStyle name="Comma 16 2" xfId="9"/>
    <cellStyle name="Comma 17" xfId="157"/>
    <cellStyle name="Comma 18" xfId="158"/>
    <cellStyle name="Comma 19" xfId="159"/>
    <cellStyle name="Comma 2" xfId="160"/>
    <cellStyle name="Comma 2 2" xfId="161"/>
    <cellStyle name="Comma 2 2 2" xfId="162"/>
    <cellStyle name="Comma 2 2 2 2" xfId="163"/>
    <cellStyle name="Comma 2 2 3" xfId="164"/>
    <cellStyle name="Comma 2 3" xfId="8"/>
    <cellStyle name="Comma 2 4" xfId="165"/>
    <cellStyle name="Comma 20" xfId="166"/>
    <cellStyle name="Comma 21" xfId="167"/>
    <cellStyle name="Comma 22" xfId="168"/>
    <cellStyle name="Comma 23" xfId="169"/>
    <cellStyle name="Comma 24" xfId="170"/>
    <cellStyle name="Comma 25" xfId="171"/>
    <cellStyle name="Comma 26" xfId="172"/>
    <cellStyle name="Comma 27" xfId="173"/>
    <cellStyle name="Comma 27 2" xfId="174"/>
    <cellStyle name="Comma 3" xfId="175"/>
    <cellStyle name="Comma 3 2" xfId="176"/>
    <cellStyle name="Comma 3 2 2" xfId="177"/>
    <cellStyle name="Comma 3 2 3" xfId="178"/>
    <cellStyle name="Comma 3 3" xfId="179"/>
    <cellStyle name="Comma 3 4" xfId="180"/>
    <cellStyle name="Comma 3 5" xfId="181"/>
    <cellStyle name="Comma 4" xfId="182"/>
    <cellStyle name="Comma 4 2" xfId="183"/>
    <cellStyle name="Comma 4 3" xfId="184"/>
    <cellStyle name="Comma 4 4" xfId="185"/>
    <cellStyle name="Comma 5" xfId="186"/>
    <cellStyle name="Comma 5 2" xfId="187"/>
    <cellStyle name="Comma 5 3" xfId="188"/>
    <cellStyle name="Comma 6" xfId="189"/>
    <cellStyle name="Comma 6 2" xfId="190"/>
    <cellStyle name="Comma 7" xfId="191"/>
    <cellStyle name="Comma 7 2" xfId="192"/>
    <cellStyle name="Comma 8" xfId="193"/>
    <cellStyle name="Comma 8 2" xfId="194"/>
    <cellStyle name="Comma 9" xfId="195"/>
    <cellStyle name="Comma 9 2" xfId="196"/>
    <cellStyle name="Comma 9 3" xfId="197"/>
    <cellStyle name="Comma0" xfId="198"/>
    <cellStyle name="Comma0 2" xfId="199"/>
    <cellStyle name="Comma0 2 2" xfId="200"/>
    <cellStyle name="Comma0 3" xfId="201"/>
    <cellStyle name="Comma0 4" xfId="202"/>
    <cellStyle name="Currency" xfId="1" builtinId="4"/>
    <cellStyle name="Currency 10" xfId="203"/>
    <cellStyle name="Currency 10 2" xfId="204"/>
    <cellStyle name="Currency 10 3" xfId="205"/>
    <cellStyle name="Currency 11" xfId="206"/>
    <cellStyle name="Currency 11 2" xfId="207"/>
    <cellStyle name="Currency 12" xfId="208"/>
    <cellStyle name="Currency 12 2" xfId="209"/>
    <cellStyle name="Currency 13" xfId="210"/>
    <cellStyle name="Currency 14" xfId="211"/>
    <cellStyle name="Currency 2" xfId="7"/>
    <cellStyle name="Currency 2 2" xfId="212"/>
    <cellStyle name="Currency 2 2 2" xfId="213"/>
    <cellStyle name="Currency 2 2 2 2" xfId="214"/>
    <cellStyle name="Currency 2 2 3" xfId="215"/>
    <cellStyle name="Currency 2 3" xfId="216"/>
    <cellStyle name="Currency 2 3 2" xfId="217"/>
    <cellStyle name="Currency 2 3 3" xfId="218"/>
    <cellStyle name="Currency 2 4" xfId="219"/>
    <cellStyle name="Currency 3" xfId="220"/>
    <cellStyle name="Currency 3 2" xfId="221"/>
    <cellStyle name="Currency 3 2 2" xfId="222"/>
    <cellStyle name="Currency 3 2 3" xfId="223"/>
    <cellStyle name="Currency 3 3" xfId="224"/>
    <cellStyle name="Currency 3 3 2" xfId="225"/>
    <cellStyle name="Currency 3 4" xfId="226"/>
    <cellStyle name="Currency 4" xfId="227"/>
    <cellStyle name="Currency 4 2" xfId="228"/>
    <cellStyle name="Currency 4 3" xfId="229"/>
    <cellStyle name="Currency 5" xfId="230"/>
    <cellStyle name="Currency 5 2" xfId="231"/>
    <cellStyle name="Currency 5 3" xfId="232"/>
    <cellStyle name="Currency 5 4" xfId="233"/>
    <cellStyle name="Currency 6" xfId="234"/>
    <cellStyle name="Currency 6 2" xfId="235"/>
    <cellStyle name="Currency 7" xfId="236"/>
    <cellStyle name="Currency 7 2" xfId="237"/>
    <cellStyle name="Currency 8" xfId="238"/>
    <cellStyle name="Currency 8 2" xfId="239"/>
    <cellStyle name="Currency 9" xfId="240"/>
    <cellStyle name="Currency 9 2" xfId="241"/>
    <cellStyle name="Currency0" xfId="242"/>
    <cellStyle name="Currency0 2" xfId="243"/>
    <cellStyle name="Currency0 2 2" xfId="244"/>
    <cellStyle name="Currency0 3" xfId="245"/>
    <cellStyle name="Currency0 4" xfId="246"/>
    <cellStyle name="custom" xfId="247"/>
    <cellStyle name="Date" xfId="248"/>
    <cellStyle name="Date 2" xfId="249"/>
    <cellStyle name="Date 2 2" xfId="250"/>
    <cellStyle name="Date 3" xfId="251"/>
    <cellStyle name="Date 4" xfId="252"/>
    <cellStyle name="Euro" xfId="253"/>
    <cellStyle name="Euro 2" xfId="254"/>
    <cellStyle name="Explanatory Text 2" xfId="255"/>
    <cellStyle name="Explanatory Text 2 2" xfId="256"/>
    <cellStyle name="Explanatory Text 2 3" xfId="257"/>
    <cellStyle name="Explanatory Text 3" xfId="258"/>
    <cellStyle name="Fixed" xfId="259"/>
    <cellStyle name="Fixed 2" xfId="260"/>
    <cellStyle name="Fixed 2 2" xfId="261"/>
    <cellStyle name="Fixed 3" xfId="262"/>
    <cellStyle name="Fixed 4" xfId="263"/>
    <cellStyle name="Good 2" xfId="264"/>
    <cellStyle name="Good 2 2" xfId="265"/>
    <cellStyle name="Good 2 3" xfId="266"/>
    <cellStyle name="Good 3" xfId="267"/>
    <cellStyle name="Good 3 2" xfId="268"/>
    <cellStyle name="Grey" xfId="269"/>
    <cellStyle name="Grey 2" xfId="270"/>
    <cellStyle name="header" xfId="271"/>
    <cellStyle name="Header1" xfId="272"/>
    <cellStyle name="Header2" xfId="273"/>
    <cellStyle name="Heading 1 2" xfId="274"/>
    <cellStyle name="Heading 1 2 2" xfId="275"/>
    <cellStyle name="Heading 1 2 3" xfId="276"/>
    <cellStyle name="Heading 1 3" xfId="277"/>
    <cellStyle name="Heading 1 3 2" xfId="278"/>
    <cellStyle name="Heading 1 4" xfId="279"/>
    <cellStyle name="Heading 2 2" xfId="280"/>
    <cellStyle name="Heading 2 2 2" xfId="281"/>
    <cellStyle name="Heading 2 2 3" xfId="282"/>
    <cellStyle name="Heading 2 3" xfId="283"/>
    <cellStyle name="Heading 2 3 2" xfId="284"/>
    <cellStyle name="Heading 2 4" xfId="285"/>
    <cellStyle name="Heading 3 2" xfId="286"/>
    <cellStyle name="Heading 3 2 2" xfId="287"/>
    <cellStyle name="Heading 3 2 3" xfId="288"/>
    <cellStyle name="Heading 3 3" xfId="289"/>
    <cellStyle name="Heading 4 2" xfId="290"/>
    <cellStyle name="Heading 4 2 2" xfId="291"/>
    <cellStyle name="Heading 4 2 3" xfId="292"/>
    <cellStyle name="Heading 4 3" xfId="293"/>
    <cellStyle name="Hyperlink 2" xfId="294"/>
    <cellStyle name="Hyperlink 2 2" xfId="295"/>
    <cellStyle name="Hyperlink 3" xfId="296"/>
    <cellStyle name="Hyperlink 3 2" xfId="297"/>
    <cellStyle name="Hyperlink 4" xfId="298"/>
    <cellStyle name="Hyperlink 6" xfId="299"/>
    <cellStyle name="Input [yellow]" xfId="300"/>
    <cellStyle name="Input [yellow] 2" xfId="301"/>
    <cellStyle name="Input 2" xfId="302"/>
    <cellStyle name="Input 2 2" xfId="303"/>
    <cellStyle name="Input 2 3" xfId="304"/>
    <cellStyle name="Input 3" xfId="305"/>
    <cellStyle name="Input 3 2" xfId="306"/>
    <cellStyle name="Input 3 3" xfId="307"/>
    <cellStyle name="Input 4" xfId="308"/>
    <cellStyle name="Input 4 2" xfId="309"/>
    <cellStyle name="Input 5" xfId="310"/>
    <cellStyle name="Linked Cell 2" xfId="311"/>
    <cellStyle name="Linked Cell 2 2" xfId="312"/>
    <cellStyle name="Linked Cell 2 3" xfId="313"/>
    <cellStyle name="Linked Cell 3" xfId="314"/>
    <cellStyle name="M" xfId="315"/>
    <cellStyle name="M 2" xfId="316"/>
    <cellStyle name="M 2 2" xfId="317"/>
    <cellStyle name="M 3" xfId="318"/>
    <cellStyle name="M 4" xfId="319"/>
    <cellStyle name="M.00" xfId="320"/>
    <cellStyle name="M.00 2" xfId="321"/>
    <cellStyle name="M.00 2 2" xfId="322"/>
    <cellStyle name="M.00 3" xfId="323"/>
    <cellStyle name="M.00 4" xfId="324"/>
    <cellStyle name="M_2. 2011-2014  Rev_ FCast_IRM 2012_COS2013_Ongoing Operations_with CDM" xfId="325"/>
    <cellStyle name="M_2. 2011-2014  Rev_ FCast_IRM 2012_COS2013_Ongoing Operations_with CDM_1. Creation and Assumptions Budget_Revised with CDM" xfId="326"/>
    <cellStyle name="M_Oct 2010 SM PILs Recognition" xfId="327"/>
    <cellStyle name="Neutral 2" xfId="328"/>
    <cellStyle name="Neutral 2 2" xfId="329"/>
    <cellStyle name="Neutral 2 3" xfId="330"/>
    <cellStyle name="Neutral 3" xfId="331"/>
    <cellStyle name="Normal" xfId="0" builtinId="0"/>
    <cellStyle name="Normal - Style1" xfId="332"/>
    <cellStyle name="Normal - Style1 2" xfId="333"/>
    <cellStyle name="Normal - Style1 2 2" xfId="334"/>
    <cellStyle name="Normal - Style1 3" xfId="335"/>
    <cellStyle name="Normal - Style1 4" xfId="336"/>
    <cellStyle name="Normal - Style1_1595 FIT Support" xfId="337"/>
    <cellStyle name="Normal 10" xfId="338"/>
    <cellStyle name="Normal 10 2" xfId="339"/>
    <cellStyle name="Normal 11" xfId="340"/>
    <cellStyle name="Normal 12" xfId="341"/>
    <cellStyle name="Normal 13" xfId="342"/>
    <cellStyle name="Normal 14" xfId="343"/>
    <cellStyle name="Normal 15" xfId="344"/>
    <cellStyle name="Normal 16" xfId="345"/>
    <cellStyle name="Normal 17" xfId="346"/>
    <cellStyle name="Normal 2" xfId="2"/>
    <cellStyle name="Normal 2 2" xfId="347"/>
    <cellStyle name="Normal 2 2 2" xfId="348"/>
    <cellStyle name="Normal 2 2 2 2" xfId="349"/>
    <cellStyle name="Normal 2 2 3" xfId="350"/>
    <cellStyle name="Normal 2 2 4" xfId="351"/>
    <cellStyle name="Normal 2 3" xfId="352"/>
    <cellStyle name="Normal 2 4" xfId="353"/>
    <cellStyle name="Normal 24" xfId="354"/>
    <cellStyle name="Normal 28" xfId="355"/>
    <cellStyle name="Normal 3" xfId="6"/>
    <cellStyle name="Normal 3 2" xfId="356"/>
    <cellStyle name="Normal 3 2 2" xfId="357"/>
    <cellStyle name="Normal 3 2 3" xfId="358"/>
    <cellStyle name="Normal 3 3" xfId="359"/>
    <cellStyle name="Normal 3 4" xfId="360"/>
    <cellStyle name="Normal 4" xfId="361"/>
    <cellStyle name="Normal 4 2" xfId="362"/>
    <cellStyle name="Normal 4 2 2" xfId="363"/>
    <cellStyle name="Normal 4 3" xfId="364"/>
    <cellStyle name="Normal 5" xfId="365"/>
    <cellStyle name="Normal 5 2" xfId="366"/>
    <cellStyle name="Normal 5 3" xfId="367"/>
    <cellStyle name="Normal 6" xfId="368"/>
    <cellStyle name="Normal 6 2" xfId="369"/>
    <cellStyle name="Normal 7" xfId="370"/>
    <cellStyle name="Normal 7 2" xfId="371"/>
    <cellStyle name="Normal 8" xfId="372"/>
    <cellStyle name="Normal 8 2" xfId="373"/>
    <cellStyle name="Normal 9" xfId="374"/>
    <cellStyle name="Normal 9 2" xfId="375"/>
    <cellStyle name="Note 2" xfId="376"/>
    <cellStyle name="Note 2 2" xfId="377"/>
    <cellStyle name="Note 2 3" xfId="378"/>
    <cellStyle name="Note 2 4" xfId="379"/>
    <cellStyle name="Note 3" xfId="380"/>
    <cellStyle name="Note 3 2" xfId="381"/>
    <cellStyle name="Note 4" xfId="382"/>
    <cellStyle name="Note 4 2" xfId="383"/>
    <cellStyle name="Note 5" xfId="384"/>
    <cellStyle name="Note 6" xfId="385"/>
    <cellStyle name="Note 7" xfId="386"/>
    <cellStyle name="Output 2" xfId="387"/>
    <cellStyle name="Output 2 2" xfId="388"/>
    <cellStyle name="Output 2 3" xfId="389"/>
    <cellStyle name="Output 3" xfId="390"/>
    <cellStyle name="Output Line Items" xfId="391"/>
    <cellStyle name="Percent" xfId="4" builtinId="5"/>
    <cellStyle name="Percent [2]" xfId="392"/>
    <cellStyle name="Percent [2] 2" xfId="393"/>
    <cellStyle name="Percent [2] 2 2" xfId="394"/>
    <cellStyle name="Percent [2] 3" xfId="395"/>
    <cellStyle name="Percent [2] 4" xfId="396"/>
    <cellStyle name="Percent 10" xfId="397"/>
    <cellStyle name="Percent 10 2" xfId="398"/>
    <cellStyle name="Percent 11" xfId="399"/>
    <cellStyle name="Percent 12" xfId="400"/>
    <cellStyle name="Percent 13" xfId="401"/>
    <cellStyle name="Percent 14" xfId="402"/>
    <cellStyle name="Percent 15" xfId="403"/>
    <cellStyle name="Percent 16" xfId="404"/>
    <cellStyle name="Percent 17" xfId="405"/>
    <cellStyle name="Percent 2" xfId="3"/>
    <cellStyle name="Percent 2 2" xfId="406"/>
    <cellStyle name="Percent 2 2 2" xfId="407"/>
    <cellStyle name="Percent 2 2 3" xfId="408"/>
    <cellStyle name="Percent 2 3" xfId="409"/>
    <cellStyle name="Percent 3" xfId="410"/>
    <cellStyle name="Percent 3 2" xfId="411"/>
    <cellStyle name="Percent 3 2 2" xfId="412"/>
    <cellStyle name="Percent 3 3" xfId="413"/>
    <cellStyle name="Percent 4" xfId="414"/>
    <cellStyle name="Percent 4 2" xfId="415"/>
    <cellStyle name="Percent 4 3" xfId="416"/>
    <cellStyle name="Percent 5" xfId="417"/>
    <cellStyle name="Percent 5 2" xfId="418"/>
    <cellStyle name="Percent 6" xfId="419"/>
    <cellStyle name="Percent 6 2" xfId="420"/>
    <cellStyle name="Percent 6 3" xfId="421"/>
    <cellStyle name="Percent 7" xfId="422"/>
    <cellStyle name="Percent 7 2" xfId="423"/>
    <cellStyle name="Percent 8" xfId="424"/>
    <cellStyle name="Percent 8 2" xfId="425"/>
    <cellStyle name="Percent 9" xfId="426"/>
    <cellStyle name="Percent 9 2" xfId="427"/>
    <cellStyle name="Title 2" xfId="428"/>
    <cellStyle name="Total 2" xfId="429"/>
    <cellStyle name="Total 2 2" xfId="430"/>
    <cellStyle name="Total 2 3" xfId="431"/>
    <cellStyle name="Total 3" xfId="432"/>
    <cellStyle name="Total 3 2" xfId="433"/>
    <cellStyle name="Total 4" xfId="434"/>
    <cellStyle name="Total 5" xfId="435"/>
    <cellStyle name="Warning Text 2" xfId="436"/>
    <cellStyle name="Warning Text 2 2" xfId="437"/>
    <cellStyle name="Warning Text 2 3" xfId="438"/>
    <cellStyle name="Warning Text 3" xfId="4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Enersource RZ </a:t>
          </a:r>
          <a:r>
            <a:rPr lang="en-CA" sz="1100" baseline="0">
              <a:solidFill>
                <a:schemeClr val="dk1"/>
              </a:solidFill>
              <a:effectLst/>
              <a:latin typeface="+mn-lt"/>
              <a:ea typeface="+mn-ea"/>
              <a:cs typeface="+mn-cs"/>
            </a:rPr>
            <a:t>bills customers based on the GA first estimate, and the IESO charges GA based on actual GA rates.  Enersource RZ applies GA first estimate on all billing and unbilled revenue transactions for non-RPP Class B customers in each customer class.</a:t>
          </a:r>
          <a:endParaRPr lang="en-CA">
            <a:effectLst/>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9525</xdr:colOff>
      <xdr:row>0</xdr:row>
      <xdr:rowOff>19050</xdr:rowOff>
    </xdr:from>
    <xdr:to>
      <xdr:col>4</xdr:col>
      <xdr:colOff>1170745</xdr:colOff>
      <xdr:row>9</xdr:row>
      <xdr:rowOff>19050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5" y="1905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133350</xdr:rowOff>
    </xdr:to>
    <xdr:sp macro="" textlink="">
      <xdr:nvSpPr>
        <xdr:cNvPr id="8" name="TextBox 7"/>
        <xdr:cNvSpPr txBox="1"/>
      </xdr:nvSpPr>
      <xdr:spPr>
        <a:xfrm>
          <a:off x="9896475" y="428625"/>
          <a:ext cx="3057525" cy="9715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2018%20IRM%20Application/IRM%20Application/2018%20IRM_Alectra_former%20Enersource_Sept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GA Calculation"/>
      <sheetName val="6A. GA Allocation_Class A"/>
      <sheetName val="6B. GA Allocation_new Class B"/>
      <sheetName val="7. CBR Allocation"/>
      <sheetName val="7A. CBR Allocation_Class A"/>
      <sheetName val="7B. CBR Allocation_new Class B"/>
      <sheetName val="8. Calculation of Def-Var RR"/>
      <sheetName val="9. STS-Tax Change"/>
      <sheetName val="10. Shared Tax - RR"/>
      <sheetName val="11. RTSR - Current Rates"/>
      <sheetName val="12. RTSR-UTRs &amp; Sub-Tx"/>
      <sheetName val="13. RTSR-Historic Wholesale"/>
      <sheetName val="14. RTSR-Current Wholesale"/>
      <sheetName val="15. RTSR-Forecast Wholesale"/>
      <sheetName val="16. RTSR-Rates to Forecast"/>
      <sheetName val="17. Rev2Cost-GDPIPI"/>
      <sheetName val="18. Regulatory Charges"/>
      <sheetName val="19. Additional Rates"/>
      <sheetName val="20. Final Tariff Schedule"/>
      <sheetName val="21. Bill Impacts"/>
      <sheetName val="RATES"/>
      <sheetName val="BoD Repor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0">
          <cell r="E20">
            <v>221283806.379067</v>
          </cell>
        </row>
        <row r="29">
          <cell r="E29">
            <v>1183539322.1846855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C59" sqref="C59"/>
    </sheetView>
  </sheetViews>
  <sheetFormatPr defaultColWidth="9.140625" defaultRowHeight="15" x14ac:dyDescent="0.2"/>
  <cols>
    <col min="1" max="1" width="5.5703125" style="42" customWidth="1"/>
    <col min="2" max="2" width="16.140625" style="81" customWidth="1"/>
    <col min="3" max="3" width="164.5703125" style="40" customWidth="1"/>
    <col min="4" max="16384" width="9.140625" style="40"/>
  </cols>
  <sheetData>
    <row r="10" spans="1:3" ht="15.75" x14ac:dyDescent="0.25">
      <c r="C10" s="136" t="s">
        <v>161</v>
      </c>
    </row>
    <row r="11" spans="1:3" ht="15.75" x14ac:dyDescent="0.2">
      <c r="A11" s="43" t="s">
        <v>122</v>
      </c>
    </row>
    <row r="13" spans="1:3" ht="15.75" x14ac:dyDescent="0.2">
      <c r="A13" s="44" t="s">
        <v>31</v>
      </c>
    </row>
    <row r="14" spans="1:3" ht="34.5" customHeight="1" x14ac:dyDescent="0.2">
      <c r="A14" s="145" t="s">
        <v>154</v>
      </c>
      <c r="B14" s="145"/>
      <c r="C14" s="145"/>
    </row>
    <row r="16" spans="1:3" ht="15.75" x14ac:dyDescent="0.2">
      <c r="A16" s="44" t="s">
        <v>46</v>
      </c>
    </row>
    <row r="17" spans="1:26" x14ac:dyDescent="0.2">
      <c r="A17" s="42" t="s">
        <v>47</v>
      </c>
    </row>
    <row r="18" spans="1:26" ht="33" customHeight="1" x14ac:dyDescent="0.2">
      <c r="A18" s="147" t="s">
        <v>85</v>
      </c>
      <c r="B18" s="147"/>
      <c r="C18" s="147"/>
    </row>
    <row r="20" spans="1:26" x14ac:dyDescent="0.2">
      <c r="A20" s="42">
        <v>1</v>
      </c>
      <c r="B20" s="144" t="s">
        <v>140</v>
      </c>
      <c r="C20" s="144"/>
    </row>
    <row r="21" spans="1:26" x14ac:dyDescent="0.2">
      <c r="B21" s="132"/>
      <c r="C21" s="132"/>
    </row>
    <row r="23" spans="1:26" ht="31.5" customHeight="1" x14ac:dyDescent="0.2">
      <c r="A23" s="42">
        <v>2</v>
      </c>
      <c r="B23" s="145" t="s">
        <v>86</v>
      </c>
      <c r="C23" s="145"/>
    </row>
    <row r="24" spans="1:26" x14ac:dyDescent="0.2">
      <c r="B24" s="131"/>
      <c r="C24" s="131"/>
    </row>
    <row r="26" spans="1:26" x14ac:dyDescent="0.2">
      <c r="A26" s="42">
        <v>3</v>
      </c>
      <c r="B26" s="146" t="s">
        <v>109</v>
      </c>
      <c r="C26" s="146"/>
    </row>
    <row r="27" spans="1:26" ht="32.25" customHeight="1" x14ac:dyDescent="0.2">
      <c r="B27" s="145" t="s">
        <v>117</v>
      </c>
      <c r="C27" s="145"/>
    </row>
    <row r="28" spans="1:26" ht="63" customHeight="1" x14ac:dyDescent="0.2">
      <c r="B28" s="145" t="s">
        <v>129</v>
      </c>
      <c r="C28" s="145"/>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5" t="s">
        <v>118</v>
      </c>
      <c r="C29" s="145"/>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4" t="s">
        <v>43</v>
      </c>
    </row>
    <row r="31" spans="1:26" x14ac:dyDescent="0.2">
      <c r="B31" s="84"/>
    </row>
    <row r="32" spans="1:26" x14ac:dyDescent="0.2">
      <c r="B32" s="84"/>
    </row>
    <row r="33" spans="1:3" ht="35.25" customHeight="1" x14ac:dyDescent="0.2">
      <c r="A33" s="145" t="s">
        <v>155</v>
      </c>
      <c r="B33" s="145"/>
      <c r="C33" s="145"/>
    </row>
    <row r="34" spans="1:3" x14ac:dyDescent="0.2">
      <c r="B34" s="131"/>
      <c r="C34" s="131"/>
    </row>
    <row r="35" spans="1:3" x14ac:dyDescent="0.2">
      <c r="B35" s="83"/>
    </row>
    <row r="36" spans="1:3" x14ac:dyDescent="0.2">
      <c r="A36" s="42">
        <v>4</v>
      </c>
      <c r="B36" s="146" t="s">
        <v>141</v>
      </c>
      <c r="C36" s="146"/>
    </row>
    <row r="37" spans="1:3" ht="78.75" customHeight="1" x14ac:dyDescent="0.2">
      <c r="B37" s="145" t="s">
        <v>142</v>
      </c>
      <c r="C37" s="145"/>
    </row>
    <row r="38" spans="1:3" ht="65.25" customHeight="1" x14ac:dyDescent="0.2">
      <c r="B38" s="145" t="s">
        <v>124</v>
      </c>
      <c r="C38" s="145"/>
    </row>
    <row r="39" spans="1:3" ht="31.5" customHeight="1" x14ac:dyDescent="0.2">
      <c r="B39" s="145" t="s">
        <v>123</v>
      </c>
      <c r="C39" s="145"/>
    </row>
    <row r="40" spans="1:3" ht="30" customHeight="1" x14ac:dyDescent="0.2">
      <c r="B40" s="145" t="s">
        <v>125</v>
      </c>
      <c r="C40" s="145"/>
    </row>
    <row r="41" spans="1:3" x14ac:dyDescent="0.2">
      <c r="B41" s="131"/>
      <c r="C41" s="131"/>
    </row>
    <row r="42" spans="1:3" ht="47.25" customHeight="1" x14ac:dyDescent="0.2">
      <c r="B42" s="88" t="s">
        <v>110</v>
      </c>
      <c r="C42" s="41" t="s">
        <v>87</v>
      </c>
    </row>
    <row r="43" spans="1:3" ht="33.75" customHeight="1" x14ac:dyDescent="0.2">
      <c r="B43" s="88" t="s">
        <v>112</v>
      </c>
      <c r="C43" s="41" t="s">
        <v>111</v>
      </c>
    </row>
    <row r="44" spans="1:3" x14ac:dyDescent="0.2">
      <c r="B44" s="88" t="s">
        <v>115</v>
      </c>
      <c r="C44" s="41" t="s">
        <v>113</v>
      </c>
    </row>
    <row r="45" spans="1:3" x14ac:dyDescent="0.2">
      <c r="B45" s="89" t="s">
        <v>116</v>
      </c>
      <c r="C45" s="82" t="s">
        <v>114</v>
      </c>
    </row>
    <row r="46" spans="1:3" x14ac:dyDescent="0.2">
      <c r="B46" s="86"/>
      <c r="C46" s="82"/>
    </row>
    <row r="48" spans="1:3" x14ac:dyDescent="0.2">
      <c r="A48" s="42">
        <v>5</v>
      </c>
      <c r="B48" s="87" t="s">
        <v>119</v>
      </c>
    </row>
    <row r="49" spans="2:3" ht="29.25" customHeight="1" x14ac:dyDescent="0.2">
      <c r="B49" s="145" t="s">
        <v>135</v>
      </c>
      <c r="C49" s="145"/>
    </row>
    <row r="51" spans="2:3" ht="30" customHeight="1" x14ac:dyDescent="0.2">
      <c r="B51" s="145" t="s">
        <v>120</v>
      </c>
      <c r="C51" s="145"/>
    </row>
    <row r="52" spans="2:3" ht="30" customHeight="1" x14ac:dyDescent="0.2">
      <c r="B52" s="145" t="s">
        <v>88</v>
      </c>
      <c r="C52" s="145"/>
    </row>
    <row r="53" spans="2:3" x14ac:dyDescent="0.2">
      <c r="B53" s="131"/>
      <c r="C53" s="131"/>
    </row>
    <row r="54" spans="2:3" x14ac:dyDescent="0.2">
      <c r="B54" s="134" t="s">
        <v>89</v>
      </c>
    </row>
    <row r="55" spans="2:3" x14ac:dyDescent="0.2">
      <c r="B55" s="90" t="s">
        <v>90</v>
      </c>
      <c r="C55" s="41" t="s">
        <v>91</v>
      </c>
    </row>
    <row r="56" spans="2:3" ht="45" x14ac:dyDescent="0.2">
      <c r="B56" s="90"/>
      <c r="C56" s="41" t="s">
        <v>156</v>
      </c>
    </row>
    <row r="57" spans="2:3" x14ac:dyDescent="0.2">
      <c r="B57" s="90"/>
      <c r="C57" s="40" t="s">
        <v>92</v>
      </c>
    </row>
    <row r="58" spans="2:3" x14ac:dyDescent="0.2">
      <c r="B58" s="90"/>
      <c r="C58" s="40" t="s">
        <v>93</v>
      </c>
    </row>
    <row r="59" spans="2:3" ht="21" customHeight="1" x14ac:dyDescent="0.2">
      <c r="B59" s="91" t="s">
        <v>96</v>
      </c>
      <c r="C59" s="40" t="s">
        <v>95</v>
      </c>
    </row>
    <row r="60" spans="2:3" ht="18.75" customHeight="1" x14ac:dyDescent="0.2">
      <c r="B60" s="91"/>
      <c r="C60" s="41" t="s">
        <v>94</v>
      </c>
    </row>
    <row r="61" spans="2:3" x14ac:dyDescent="0.2">
      <c r="B61" s="91"/>
      <c r="C61" s="40" t="s">
        <v>97</v>
      </c>
    </row>
    <row r="62" spans="2:3" x14ac:dyDescent="0.2">
      <c r="B62" s="91"/>
      <c r="C62" s="40" t="s">
        <v>98</v>
      </c>
    </row>
    <row r="63" spans="2:3" x14ac:dyDescent="0.2">
      <c r="B63" s="91" t="s">
        <v>100</v>
      </c>
      <c r="C63" s="40" t="s">
        <v>99</v>
      </c>
    </row>
    <row r="64" spans="2:3" ht="45" x14ac:dyDescent="0.2">
      <c r="B64" s="91"/>
      <c r="C64" s="131" t="s">
        <v>101</v>
      </c>
    </row>
    <row r="65" spans="1:3" x14ac:dyDescent="0.2">
      <c r="B65" s="91"/>
      <c r="C65" s="40" t="s">
        <v>102</v>
      </c>
    </row>
    <row r="66" spans="1:3" x14ac:dyDescent="0.2">
      <c r="B66" s="91"/>
      <c r="C66" s="40" t="s">
        <v>126</v>
      </c>
    </row>
    <row r="67" spans="1:3" x14ac:dyDescent="0.2">
      <c r="B67" s="91" t="s">
        <v>104</v>
      </c>
      <c r="C67" s="40" t="s">
        <v>103</v>
      </c>
    </row>
    <row r="68" spans="1:3" ht="45" x14ac:dyDescent="0.2">
      <c r="B68" s="91"/>
      <c r="C68" s="131" t="s">
        <v>144</v>
      </c>
    </row>
    <row r="69" spans="1:3" ht="30" x14ac:dyDescent="0.2">
      <c r="B69" s="91"/>
      <c r="C69" s="131" t="s">
        <v>145</v>
      </c>
    </row>
    <row r="70" spans="1:3" x14ac:dyDescent="0.2">
      <c r="B70" s="91" t="s">
        <v>106</v>
      </c>
      <c r="C70" s="40" t="s">
        <v>105</v>
      </c>
    </row>
    <row r="71" spans="1:3" ht="30" x14ac:dyDescent="0.2">
      <c r="B71" s="91"/>
      <c r="C71" s="131" t="s">
        <v>107</v>
      </c>
    </row>
    <row r="72" spans="1:3" x14ac:dyDescent="0.2">
      <c r="B72" s="91" t="s">
        <v>146</v>
      </c>
      <c r="C72" s="131" t="s">
        <v>137</v>
      </c>
    </row>
    <row r="73" spans="1:3" ht="45" x14ac:dyDescent="0.2">
      <c r="B73" s="91"/>
      <c r="C73" s="131" t="s">
        <v>148</v>
      </c>
    </row>
    <row r="74" spans="1:3" x14ac:dyDescent="0.2">
      <c r="B74" s="91" t="s">
        <v>147</v>
      </c>
      <c r="C74" s="131" t="s">
        <v>149</v>
      </c>
    </row>
    <row r="75" spans="1:3" ht="30" x14ac:dyDescent="0.2">
      <c r="B75" s="91"/>
      <c r="C75" s="131" t="s">
        <v>127</v>
      </c>
    </row>
    <row r="76" spans="1:3" x14ac:dyDescent="0.2">
      <c r="B76" s="91"/>
      <c r="C76" s="131"/>
    </row>
    <row r="77" spans="1:3" x14ac:dyDescent="0.2">
      <c r="A77" s="42">
        <v>6</v>
      </c>
      <c r="B77" s="135" t="s">
        <v>151</v>
      </c>
      <c r="C77" s="131"/>
    </row>
    <row r="78" spans="1:3" ht="59.25" customHeight="1" x14ac:dyDescent="0.2">
      <c r="B78" s="147" t="s">
        <v>152</v>
      </c>
      <c r="C78" s="147"/>
    </row>
    <row r="79" spans="1:3" x14ac:dyDescent="0.2">
      <c r="B79" s="85"/>
      <c r="C79" s="131"/>
    </row>
    <row r="81" spans="1:3" ht="30.75" customHeight="1" x14ac:dyDescent="0.2">
      <c r="A81" s="42">
        <v>7</v>
      </c>
      <c r="B81" s="145" t="s">
        <v>153</v>
      </c>
      <c r="C81" s="145"/>
    </row>
    <row r="82" spans="1:3" x14ac:dyDescent="0.2">
      <c r="B82" s="131"/>
      <c r="C82" s="131"/>
    </row>
    <row r="83" spans="1:3" ht="15.75" customHeight="1" x14ac:dyDescent="0.2">
      <c r="B83" s="144" t="s">
        <v>108</v>
      </c>
      <c r="C83" s="144"/>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34"/>
  <sheetViews>
    <sheetView tabSelected="1" zoomScale="90" zoomScaleNormal="90" zoomScaleSheetLayoutView="100" workbookViewId="0">
      <selection activeCell="D82" sqref="D82"/>
    </sheetView>
  </sheetViews>
  <sheetFormatPr defaultColWidth="9.140625" defaultRowHeight="14.25" x14ac:dyDescent="0.2"/>
  <cols>
    <col min="1" max="1" width="10.28515625" style="1" customWidth="1"/>
    <col min="2" max="2" width="53.85546875" style="1" customWidth="1"/>
    <col min="3" max="7" width="15.28515625" style="1" customWidth="1"/>
    <col min="8" max="8" width="15.7109375" style="1" customWidth="1"/>
    <col min="9" max="10" width="15.28515625" style="1" customWidth="1"/>
    <col min="11" max="11" width="14.7109375" style="1" customWidth="1"/>
    <col min="12" max="13" width="5.57031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4"/>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7"/>
      <c r="J20" s="77"/>
      <c r="K20" s="77"/>
      <c r="L20" s="77"/>
      <c r="M20" s="77"/>
      <c r="N20" s="77"/>
      <c r="O20" s="77"/>
      <c r="P20" s="77"/>
      <c r="Q20" s="77"/>
      <c r="R20" s="77"/>
      <c r="S20" s="77"/>
    </row>
    <row r="21" spans="1:24" ht="13.9" x14ac:dyDescent="0.25">
      <c r="A21" s="4"/>
      <c r="B21" s="155" t="s">
        <v>25</v>
      </c>
      <c r="C21" s="155"/>
      <c r="D21" s="24">
        <v>2016</v>
      </c>
      <c r="E21" s="156"/>
      <c r="F21" s="157"/>
      <c r="G21" s="77"/>
      <c r="H21" s="77"/>
      <c r="I21" s="77"/>
      <c r="J21" s="77"/>
      <c r="K21" s="77"/>
      <c r="L21" s="77"/>
      <c r="M21" s="77"/>
      <c r="N21" s="77"/>
      <c r="O21" s="77"/>
      <c r="P21" s="77"/>
      <c r="Q21" s="77"/>
    </row>
    <row r="22" spans="1:24" ht="14.45" thickBot="1" x14ac:dyDescent="0.3">
      <c r="A22" s="4"/>
      <c r="B22" s="5" t="s">
        <v>3</v>
      </c>
      <c r="C22" s="5" t="s">
        <v>2</v>
      </c>
      <c r="D22" s="115">
        <f>D23+D24</f>
        <v>7310443066</v>
      </c>
      <c r="E22" s="6" t="s">
        <v>0</v>
      </c>
      <c r="F22" s="7">
        <v>1</v>
      </c>
      <c r="G22" s="77"/>
      <c r="H22" s="77"/>
      <c r="I22" s="77"/>
      <c r="J22" s="77"/>
      <c r="K22" s="77"/>
      <c r="L22" s="77"/>
      <c r="M22" s="77"/>
      <c r="N22" s="77"/>
      <c r="O22" s="77"/>
      <c r="P22" s="77"/>
      <c r="Q22" s="77"/>
    </row>
    <row r="23" spans="1:24" ht="13.9" x14ac:dyDescent="0.25">
      <c r="B23" s="5" t="s">
        <v>7</v>
      </c>
      <c r="C23" s="5" t="s">
        <v>1</v>
      </c>
      <c r="D23" s="116">
        <v>2517266730</v>
      </c>
      <c r="E23" s="6" t="s">
        <v>0</v>
      </c>
      <c r="F23" s="8">
        <f>IFERROR(D23/$D$22,0)</f>
        <v>0.34433846311005523</v>
      </c>
    </row>
    <row r="24" spans="1:24" ht="14.45" thickBot="1" x14ac:dyDescent="0.3">
      <c r="B24" s="5" t="s">
        <v>8</v>
      </c>
      <c r="C24" s="5" t="s">
        <v>6</v>
      </c>
      <c r="D24" s="115">
        <f>D25+D26</f>
        <v>4793176336</v>
      </c>
      <c r="E24" s="6" t="s">
        <v>0</v>
      </c>
      <c r="F24" s="8">
        <f>IFERROR(D24/$D$22,0)</f>
        <v>0.65566153688994477</v>
      </c>
    </row>
    <row r="25" spans="1:24" ht="13.9" x14ac:dyDescent="0.25">
      <c r="B25" s="5" t="s">
        <v>9</v>
      </c>
      <c r="C25" s="5" t="s">
        <v>4</v>
      </c>
      <c r="D25" s="116">
        <f>'[1]6. GA Calculation'!$E$29</f>
        <v>1183539322.1846855</v>
      </c>
      <c r="E25" s="6" t="s">
        <v>0</v>
      </c>
      <c r="F25" s="8">
        <f>IFERROR(D25/$D$22,0)</f>
        <v>0.16189707128548553</v>
      </c>
    </row>
    <row r="26" spans="1:24" ht="13.9" x14ac:dyDescent="0.25">
      <c r="B26" s="5" t="s">
        <v>61</v>
      </c>
      <c r="C26" s="5" t="s">
        <v>5</v>
      </c>
      <c r="D26" s="117">
        <f>4793176336-D25</f>
        <v>3609637013.8153143</v>
      </c>
      <c r="E26" s="6" t="s">
        <v>0</v>
      </c>
      <c r="F26" s="8">
        <f>IFERROR(D26/$D$22,0)</f>
        <v>0.49376446560445919</v>
      </c>
      <c r="G26" s="29"/>
      <c r="H26" s="29"/>
    </row>
    <row r="27" spans="1:24" ht="34.5" customHeight="1" x14ac:dyDescent="0.25">
      <c r="B27" s="158" t="s">
        <v>77</v>
      </c>
      <c r="C27" s="158"/>
      <c r="D27" s="158"/>
      <c r="E27" s="158"/>
      <c r="F27" s="158"/>
      <c r="G27" s="159"/>
      <c r="H27" s="159"/>
    </row>
    <row r="28" spans="1:24" x14ac:dyDescent="0.2">
      <c r="D28" s="118"/>
      <c r="E28" s="35"/>
      <c r="F28" s="35"/>
      <c r="G28" s="35"/>
    </row>
    <row r="29" spans="1:24" ht="15" x14ac:dyDescent="0.25">
      <c r="A29" s="1" t="s">
        <v>35</v>
      </c>
      <c r="B29" s="3" t="s">
        <v>41</v>
      </c>
      <c r="D29" s="139"/>
    </row>
    <row r="30" spans="1:24" ht="15" x14ac:dyDescent="0.25">
      <c r="B30" s="3"/>
      <c r="D30" s="139"/>
    </row>
    <row r="31" spans="1:24" ht="15" x14ac:dyDescent="0.25">
      <c r="B31" s="2" t="s">
        <v>22</v>
      </c>
      <c r="C31" s="138" t="s">
        <v>162</v>
      </c>
      <c r="E31" s="77"/>
      <c r="F31" s="35"/>
      <c r="G31" s="35"/>
      <c r="H31" s="35"/>
      <c r="I31" s="35"/>
      <c r="J31" s="35"/>
      <c r="K31" s="35"/>
    </row>
    <row r="32" spans="1:24" x14ac:dyDescent="0.2">
      <c r="E32" s="77"/>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7.5" customHeight="1" thickBot="1" x14ac:dyDescent="0.3">
      <c r="B44" s="2" t="s">
        <v>25</v>
      </c>
      <c r="C44" s="94">
        <v>2016</v>
      </c>
      <c r="D44" s="77"/>
      <c r="E44" s="77"/>
      <c r="F44" s="78"/>
      <c r="G44" s="33"/>
      <c r="H44" s="33"/>
      <c r="I44" s="33"/>
      <c r="J44" s="33"/>
      <c r="K44" s="33"/>
      <c r="N44" s="3" t="s">
        <v>29</v>
      </c>
    </row>
    <row r="45" spans="1:23" s="9" customFormat="1" ht="93" customHeight="1" thickBot="1" x14ac:dyDescent="0.3">
      <c r="B45" s="50" t="s">
        <v>39</v>
      </c>
      <c r="C45" s="61" t="s">
        <v>139</v>
      </c>
      <c r="D45" s="79" t="s">
        <v>83</v>
      </c>
      <c r="E45" s="80" t="s">
        <v>84</v>
      </c>
      <c r="F45" s="66" t="s">
        <v>128</v>
      </c>
      <c r="G45" s="26" t="s">
        <v>49</v>
      </c>
      <c r="H45" s="26" t="s">
        <v>23</v>
      </c>
      <c r="I45" s="26" t="s">
        <v>50</v>
      </c>
      <c r="J45" s="26" t="s">
        <v>76</v>
      </c>
      <c r="K45" s="67" t="s">
        <v>78</v>
      </c>
      <c r="N45" s="11"/>
      <c r="O45" s="148">
        <v>2016</v>
      </c>
      <c r="P45" s="148"/>
      <c r="Q45" s="148"/>
      <c r="R45" s="148">
        <v>2015</v>
      </c>
      <c r="S45" s="148"/>
      <c r="T45" s="148"/>
      <c r="U45" s="148">
        <v>2014</v>
      </c>
      <c r="V45" s="148"/>
      <c r="W45" s="148"/>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9" t="s">
        <v>26</v>
      </c>
      <c r="P46" s="99" t="s">
        <v>27</v>
      </c>
      <c r="Q46" s="99" t="s">
        <v>28</v>
      </c>
      <c r="R46" s="99" t="s">
        <v>26</v>
      </c>
      <c r="S46" s="99" t="s">
        <v>27</v>
      </c>
      <c r="T46" s="99" t="s">
        <v>28</v>
      </c>
      <c r="U46" s="99" t="s">
        <v>26</v>
      </c>
      <c r="V46" s="99" t="s">
        <v>27</v>
      </c>
      <c r="W46" s="99" t="s">
        <v>28</v>
      </c>
    </row>
    <row r="47" spans="1:23" x14ac:dyDescent="0.2">
      <c r="B47" s="13" t="s">
        <v>10</v>
      </c>
      <c r="C47" s="92">
        <v>395974054.61237097</v>
      </c>
      <c r="D47" s="92">
        <v>285401937.61996162</v>
      </c>
      <c r="E47" s="59">
        <v>315243137.24326253</v>
      </c>
      <c r="F47" s="51">
        <f>C47-D47+E47</f>
        <v>425815254.23567188</v>
      </c>
      <c r="G47" s="109">
        <f>+O47</f>
        <v>8.4229999999999999E-2</v>
      </c>
      <c r="H47" s="15">
        <f>F47*G47</f>
        <v>35866418.864270642</v>
      </c>
      <c r="I47" s="109">
        <f>+Q47</f>
        <v>9.1789999999999997E-2</v>
      </c>
      <c r="J47" s="17">
        <f>F47*I47</f>
        <v>39085582.18629232</v>
      </c>
      <c r="K47" s="16">
        <f>J47-H47</f>
        <v>3219163.3220216781</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2">
        <v>262625885.49691829</v>
      </c>
      <c r="D48" s="92">
        <v>315243137.24326253</v>
      </c>
      <c r="E48" s="59">
        <v>290273834.26425266</v>
      </c>
      <c r="F48" s="51">
        <f t="shared" ref="F48:F58" si="0">C48-D48+E48</f>
        <v>237656582.51790842</v>
      </c>
      <c r="G48" s="109">
        <f t="shared" ref="G48:G58" si="1">+O48</f>
        <v>0.10384</v>
      </c>
      <c r="H48" s="15">
        <f t="shared" ref="H48:H58" si="2">F48*G48</f>
        <v>24678259.528659612</v>
      </c>
      <c r="I48" s="109">
        <f t="shared" ref="I48:I58" si="3">+Q48</f>
        <v>9.851E-2</v>
      </c>
      <c r="J48" s="17">
        <f t="shared" ref="J48:J58" si="4">F48*I48</f>
        <v>23411549.943839159</v>
      </c>
      <c r="K48" s="16">
        <f t="shared" ref="K48:K58" si="5">J48-H48</f>
        <v>-1266709.5848204531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2">
        <v>359056498.55907774</v>
      </c>
      <c r="D49" s="92">
        <v>290273834.26425266</v>
      </c>
      <c r="E49" s="59">
        <v>296496892.04167593</v>
      </c>
      <c r="F49" s="51">
        <f t="shared" si="0"/>
        <v>365279556.336501</v>
      </c>
      <c r="G49" s="109">
        <f t="shared" si="1"/>
        <v>9.0219999999999995E-2</v>
      </c>
      <c r="H49" s="15">
        <f t="shared" si="2"/>
        <v>32955521.572679117</v>
      </c>
      <c r="I49" s="109">
        <f t="shared" si="3"/>
        <v>0.1061</v>
      </c>
      <c r="J49" s="17">
        <f t="shared" si="4"/>
        <v>38756160.927302755</v>
      </c>
      <c r="K49" s="16">
        <f t="shared" si="5"/>
        <v>5800639.3546236381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2">
        <v>231726952.45563352</v>
      </c>
      <c r="D50" s="92">
        <v>296496892.04167593</v>
      </c>
      <c r="E50" s="59">
        <v>289784804.20965749</v>
      </c>
      <c r="F50" s="51">
        <f t="shared" si="0"/>
        <v>225014864.62361509</v>
      </c>
      <c r="G50" s="109">
        <f t="shared" si="1"/>
        <v>0.12114999999999999</v>
      </c>
      <c r="H50" s="15">
        <f t="shared" si="2"/>
        <v>27260550.849150967</v>
      </c>
      <c r="I50" s="109">
        <f t="shared" si="3"/>
        <v>0.11132</v>
      </c>
      <c r="J50" s="17">
        <f t="shared" si="4"/>
        <v>25048654.729900833</v>
      </c>
      <c r="K50" s="16">
        <f t="shared" si="5"/>
        <v>-2211896.1192501336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2">
        <v>352649536.08841884</v>
      </c>
      <c r="D51" s="92">
        <v>289784804.20965749</v>
      </c>
      <c r="E51" s="59">
        <v>286806075.92503601</v>
      </c>
      <c r="F51" s="51">
        <f>C51-D51+E51</f>
        <v>349670807.80379736</v>
      </c>
      <c r="G51" s="109">
        <f t="shared" si="1"/>
        <v>0.10405</v>
      </c>
      <c r="H51" s="15">
        <f>F51*G51</f>
        <v>36383247.551985115</v>
      </c>
      <c r="I51" s="109">
        <f t="shared" si="3"/>
        <v>0.10749</v>
      </c>
      <c r="J51" s="17">
        <f t="shared" si="4"/>
        <v>37586115.130830176</v>
      </c>
      <c r="K51" s="16">
        <f t="shared" si="5"/>
        <v>1202867.5788450614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2">
        <v>278677027.3819741</v>
      </c>
      <c r="D52" s="92">
        <v>286806075.92503601</v>
      </c>
      <c r="E52" s="59">
        <v>297361091.75965661</v>
      </c>
      <c r="F52" s="51">
        <f t="shared" si="0"/>
        <v>289232043.2165947</v>
      </c>
      <c r="G52" s="109">
        <f t="shared" si="1"/>
        <v>0.11650000000000001</v>
      </c>
      <c r="H52" s="15">
        <f t="shared" si="2"/>
        <v>33695533.034733281</v>
      </c>
      <c r="I52" s="109">
        <f t="shared" si="3"/>
        <v>9.5449999999999993E-2</v>
      </c>
      <c r="J52" s="17">
        <f t="shared" si="4"/>
        <v>27607198.525023963</v>
      </c>
      <c r="K52" s="16">
        <f t="shared" si="5"/>
        <v>-6088334.5097093172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59">
        <v>468711196.55667168</v>
      </c>
      <c r="D53" s="92">
        <v>297361091.75965661</v>
      </c>
      <c r="E53" s="59">
        <v>321669959.17568803</v>
      </c>
      <c r="F53" s="51">
        <f t="shared" si="0"/>
        <v>493020063.9727031</v>
      </c>
      <c r="G53" s="109">
        <f t="shared" si="1"/>
        <v>7.6670000000000002E-2</v>
      </c>
      <c r="H53" s="15">
        <f t="shared" si="2"/>
        <v>37799848.304787144</v>
      </c>
      <c r="I53" s="109">
        <f t="shared" si="3"/>
        <v>8.3059999999999995E-2</v>
      </c>
      <c r="J53" s="17">
        <f t="shared" si="4"/>
        <v>40950246.513572715</v>
      </c>
      <c r="K53" s="16">
        <f t="shared" si="5"/>
        <v>3150398.2087855712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59">
        <v>326452211.69331306</v>
      </c>
      <c r="D54" s="92">
        <v>321669959.17568803</v>
      </c>
      <c r="E54" s="59">
        <v>324663868.94620138</v>
      </c>
      <c r="F54" s="51">
        <f t="shared" si="0"/>
        <v>329446121.46382642</v>
      </c>
      <c r="G54" s="109">
        <f t="shared" si="1"/>
        <v>8.5690000000000002E-2</v>
      </c>
      <c r="H54" s="15">
        <f t="shared" si="2"/>
        <v>28230238.148235288</v>
      </c>
      <c r="I54" s="109">
        <f t="shared" si="3"/>
        <v>7.1029999999999996E-2</v>
      </c>
      <c r="J54" s="17">
        <f t="shared" si="4"/>
        <v>23400558.00757559</v>
      </c>
      <c r="K54" s="16">
        <f t="shared" si="5"/>
        <v>-4829680.1406596974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59">
        <v>399306872.23796052</v>
      </c>
      <c r="D55" s="92">
        <v>324663868.94620138</v>
      </c>
      <c r="E55" s="59">
        <v>321544272.37960339</v>
      </c>
      <c r="F55" s="51">
        <f t="shared" si="0"/>
        <v>396187275.67136252</v>
      </c>
      <c r="G55" s="109">
        <f t="shared" si="1"/>
        <v>7.0599999999999996E-2</v>
      </c>
      <c r="H55" s="15">
        <f t="shared" si="2"/>
        <v>27970821.662398193</v>
      </c>
      <c r="I55" s="109">
        <f t="shared" si="3"/>
        <v>9.5310000000000006E-2</v>
      </c>
      <c r="J55" s="17">
        <f t="shared" si="4"/>
        <v>37760609.244237565</v>
      </c>
      <c r="K55" s="16">
        <f t="shared" si="5"/>
        <v>9789787.5818393715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59">
        <v>234374817.48971197</v>
      </c>
      <c r="D56" s="92">
        <v>321544272.37960339</v>
      </c>
      <c r="E56" s="59">
        <v>254417264.19753087</v>
      </c>
      <c r="F56" s="51">
        <f t="shared" si="0"/>
        <v>167247809.30763945</v>
      </c>
      <c r="G56" s="109">
        <f t="shared" si="1"/>
        <v>9.7199999999999995E-2</v>
      </c>
      <c r="H56" s="15">
        <f t="shared" si="2"/>
        <v>16256487.064702554</v>
      </c>
      <c r="I56" s="109">
        <f t="shared" si="3"/>
        <v>0.11226</v>
      </c>
      <c r="J56" s="17">
        <f t="shared" si="4"/>
        <v>18775239.072875604</v>
      </c>
      <c r="K56" s="16">
        <f t="shared" si="5"/>
        <v>2518752.0081730504</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59">
        <v>250406218.64558709</v>
      </c>
      <c r="D57" s="92">
        <v>254417264.19753087</v>
      </c>
      <c r="E57" s="59">
        <v>243047508.51601335</v>
      </c>
      <c r="F57" s="51">
        <f t="shared" si="0"/>
        <v>239036462.96406958</v>
      </c>
      <c r="G57" s="109">
        <f t="shared" si="1"/>
        <v>0.12271</v>
      </c>
      <c r="H57" s="15">
        <f t="shared" si="2"/>
        <v>29332164.370320976</v>
      </c>
      <c r="I57" s="109">
        <f t="shared" si="3"/>
        <v>0.11108999999999999</v>
      </c>
      <c r="J57" s="17">
        <f t="shared" si="4"/>
        <v>26554560.670678489</v>
      </c>
      <c r="K57" s="16">
        <f t="shared" si="5"/>
        <v>-2777603.6996424869</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3">
        <v>305699474.60826874</v>
      </c>
      <c r="D58" s="92">
        <v>243047508.51601335</v>
      </c>
      <c r="E58" s="59">
        <v>282430734.28355676</v>
      </c>
      <c r="F58" s="51">
        <f t="shared" si="0"/>
        <v>345082700.37581217</v>
      </c>
      <c r="G58" s="109">
        <f t="shared" si="1"/>
        <v>0.10594000000000001</v>
      </c>
      <c r="H58" s="15">
        <f t="shared" si="2"/>
        <v>36558061.277813546</v>
      </c>
      <c r="I58" s="109">
        <f t="shared" si="3"/>
        <v>8.7080000000000005E-2</v>
      </c>
      <c r="J58" s="17">
        <f t="shared" si="4"/>
        <v>30049801.548725724</v>
      </c>
      <c r="K58" s="16">
        <f t="shared" si="5"/>
        <v>-6508259.7290878221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6" t="s">
        <v>133</v>
      </c>
      <c r="C59" s="95">
        <f>SUM(C47:C58)</f>
        <v>3865660745.8259063</v>
      </c>
      <c r="D59" s="95">
        <f>SUM(D47:D58)</f>
        <v>3526710646.2785397</v>
      </c>
      <c r="E59" s="95">
        <f>SUM(E47:E58)</f>
        <v>3523739442.9421349</v>
      </c>
      <c r="F59" s="95">
        <f>SUM(F47:F58)</f>
        <v>3862689542.4895015</v>
      </c>
      <c r="G59" s="37"/>
      <c r="H59" s="38">
        <f>SUM(H47:H58)</f>
        <v>366987152.22973651</v>
      </c>
      <c r="I59" s="37"/>
      <c r="J59" s="38">
        <f>SUM(J47:J58)</f>
        <v>368986276.50085491</v>
      </c>
      <c r="K59" s="39">
        <f>SUM(K47:K58)</f>
        <v>1999124.2711184602</v>
      </c>
      <c r="N59" s="31"/>
      <c r="O59" s="32"/>
      <c r="P59" s="32"/>
      <c r="Q59" s="32"/>
      <c r="R59" s="32"/>
      <c r="S59" s="32"/>
      <c r="T59" s="32"/>
      <c r="U59" s="32"/>
      <c r="V59" s="32"/>
      <c r="W59" s="32"/>
    </row>
    <row r="60" spans="1:24" x14ac:dyDescent="0.2">
      <c r="C60" s="139"/>
      <c r="D60" s="139"/>
      <c r="E60" s="139"/>
      <c r="F60" s="139"/>
      <c r="G60" s="142"/>
      <c r="H60" s="4"/>
      <c r="I60" s="4"/>
      <c r="J60" s="68"/>
      <c r="K60" s="124"/>
      <c r="N60" s="29"/>
      <c r="O60" s="30"/>
      <c r="P60" s="30"/>
      <c r="Q60" s="30"/>
      <c r="R60" s="30"/>
      <c r="S60" s="30"/>
      <c r="T60" s="30"/>
      <c r="U60" s="30"/>
      <c r="V60" s="30"/>
      <c r="W60" s="30"/>
    </row>
    <row r="61" spans="1:24" x14ac:dyDescent="0.2">
      <c r="C61" s="141"/>
      <c r="F61" s="143"/>
      <c r="G61" s="140"/>
      <c r="N61" s="29"/>
      <c r="O61" s="30"/>
      <c r="P61" s="30"/>
      <c r="Q61" s="30"/>
      <c r="R61" s="30"/>
      <c r="S61" s="30"/>
      <c r="T61" s="30"/>
      <c r="U61" s="30"/>
      <c r="V61" s="30"/>
      <c r="W61" s="30"/>
    </row>
    <row r="62" spans="1:24" ht="15" x14ac:dyDescent="0.25">
      <c r="A62" s="1" t="s">
        <v>143</v>
      </c>
      <c r="B62" s="47" t="s">
        <v>136</v>
      </c>
      <c r="C62" s="140"/>
      <c r="F62" s="140"/>
      <c r="K62" s="113"/>
      <c r="N62" s="29"/>
      <c r="O62" s="30"/>
      <c r="P62" s="30"/>
      <c r="Q62" s="30"/>
      <c r="R62" s="30"/>
      <c r="S62" s="30"/>
      <c r="T62" s="30"/>
      <c r="U62" s="30"/>
      <c r="V62" s="30"/>
      <c r="W62" s="30"/>
    </row>
    <row r="63" spans="1:24" ht="15" x14ac:dyDescent="0.25">
      <c r="B63" s="3"/>
      <c r="C63" s="2"/>
      <c r="K63" s="121"/>
      <c r="N63" s="29"/>
      <c r="O63" s="29"/>
      <c r="P63" s="29"/>
      <c r="Q63" s="29"/>
      <c r="R63" s="29"/>
      <c r="S63" s="29"/>
      <c r="T63" s="29"/>
      <c r="U63" s="29"/>
      <c r="V63" s="29"/>
      <c r="W63" s="29"/>
    </row>
    <row r="64" spans="1:24" ht="90" x14ac:dyDescent="0.25">
      <c r="A64" s="11"/>
      <c r="B64" s="100" t="s">
        <v>45</v>
      </c>
      <c r="C64" s="48" t="s">
        <v>67</v>
      </c>
      <c r="D64" s="48" t="s">
        <v>121</v>
      </c>
      <c r="E64" s="160" t="s">
        <v>44</v>
      </c>
      <c r="F64" s="160"/>
      <c r="G64" s="160"/>
      <c r="H64" s="160"/>
      <c r="I64" s="160"/>
      <c r="K64" s="119"/>
      <c r="O64" s="29"/>
      <c r="P64" s="29"/>
      <c r="Q64" s="29"/>
      <c r="R64" s="29"/>
      <c r="S64" s="29"/>
      <c r="T64" s="29"/>
      <c r="U64" s="29"/>
      <c r="V64" s="29"/>
      <c r="W64" s="29"/>
      <c r="X64" s="29"/>
    </row>
    <row r="65" spans="1:24" ht="30.75" customHeight="1" x14ac:dyDescent="0.25">
      <c r="A65" s="165" t="s">
        <v>134</v>
      </c>
      <c r="B65" s="166"/>
      <c r="C65" s="167"/>
      <c r="D65" s="125">
        <v>-1033668.0035294064</v>
      </c>
      <c r="E65" s="149"/>
      <c r="F65" s="150"/>
      <c r="G65" s="150"/>
      <c r="H65" s="150"/>
      <c r="I65" s="151"/>
      <c r="K65" s="119"/>
      <c r="O65" s="29"/>
      <c r="P65" s="29"/>
      <c r="Q65" s="29"/>
      <c r="R65" s="29"/>
      <c r="S65" s="29"/>
      <c r="T65" s="29"/>
      <c r="U65" s="29"/>
      <c r="V65" s="29"/>
      <c r="W65" s="29"/>
      <c r="X65" s="29"/>
    </row>
    <row r="66" spans="1:24" ht="28.5" x14ac:dyDescent="0.2">
      <c r="A66" s="69" t="s">
        <v>51</v>
      </c>
      <c r="B66" s="49" t="s">
        <v>62</v>
      </c>
      <c r="C66" s="110"/>
      <c r="D66" s="96">
        <v>0</v>
      </c>
      <c r="E66" s="161"/>
      <c r="F66" s="161"/>
      <c r="G66" s="161"/>
      <c r="H66" s="161"/>
      <c r="I66" s="161"/>
      <c r="K66" s="119"/>
      <c r="O66" s="29"/>
      <c r="P66" s="29"/>
      <c r="Q66" s="29"/>
      <c r="R66" s="29"/>
      <c r="S66" s="29"/>
      <c r="T66" s="29"/>
      <c r="U66" s="29"/>
      <c r="V66" s="29"/>
      <c r="W66" s="29"/>
      <c r="X66" s="29"/>
    </row>
    <row r="67" spans="1:24" ht="28.5" x14ac:dyDescent="0.2">
      <c r="A67" s="69" t="s">
        <v>52</v>
      </c>
      <c r="B67" s="49" t="s">
        <v>79</v>
      </c>
      <c r="C67" s="111" t="s">
        <v>163</v>
      </c>
      <c r="D67" s="112">
        <v>-2514038</v>
      </c>
      <c r="E67" s="162"/>
      <c r="F67" s="163"/>
      <c r="G67" s="163"/>
      <c r="H67" s="163"/>
      <c r="I67" s="164"/>
      <c r="J67" s="77"/>
      <c r="K67" s="120"/>
      <c r="L67" s="77"/>
      <c r="M67" s="77"/>
      <c r="N67" s="77"/>
      <c r="O67" s="77"/>
      <c r="P67" s="77"/>
      <c r="Q67" s="77"/>
    </row>
    <row r="68" spans="1:24" ht="28.5" x14ac:dyDescent="0.2">
      <c r="A68" s="69" t="s">
        <v>65</v>
      </c>
      <c r="B68" s="49" t="s">
        <v>64</v>
      </c>
      <c r="C68" s="110"/>
      <c r="D68" s="112"/>
      <c r="E68" s="161"/>
      <c r="F68" s="161"/>
      <c r="G68" s="161"/>
      <c r="H68" s="161"/>
      <c r="I68" s="161"/>
      <c r="J68" s="77"/>
      <c r="K68" s="120"/>
      <c r="L68" s="77"/>
      <c r="M68" s="77"/>
      <c r="N68" s="77"/>
      <c r="O68" s="77"/>
      <c r="P68" s="77"/>
      <c r="Q68" s="77"/>
    </row>
    <row r="69" spans="1:24" ht="28.5" x14ac:dyDescent="0.2">
      <c r="A69" s="69" t="s">
        <v>66</v>
      </c>
      <c r="B69" s="49" t="s">
        <v>63</v>
      </c>
      <c r="C69" s="111"/>
      <c r="D69" s="112"/>
      <c r="E69" s="162"/>
      <c r="F69" s="163"/>
      <c r="G69" s="163"/>
      <c r="H69" s="163"/>
      <c r="I69" s="164"/>
      <c r="J69" s="77"/>
      <c r="K69" s="123"/>
      <c r="L69" s="77"/>
      <c r="M69" s="77"/>
      <c r="N69" s="77"/>
      <c r="O69" s="77"/>
      <c r="P69" s="77"/>
      <c r="Q69" s="77"/>
    </row>
    <row r="70" spans="1:24" ht="28.5" x14ac:dyDescent="0.2">
      <c r="A70" s="69" t="s">
        <v>69</v>
      </c>
      <c r="B70" s="49" t="s">
        <v>71</v>
      </c>
      <c r="C70" s="110"/>
      <c r="D70" s="96"/>
      <c r="E70" s="152"/>
      <c r="F70" s="153"/>
      <c r="G70" s="153"/>
      <c r="H70" s="153"/>
      <c r="I70" s="154"/>
      <c r="J70" s="77"/>
      <c r="K70" s="123"/>
      <c r="L70" s="77"/>
      <c r="M70" s="77"/>
      <c r="N70" s="77"/>
      <c r="O70" s="77"/>
      <c r="P70" s="77"/>
      <c r="Q70" s="77"/>
    </row>
    <row r="71" spans="1:24" ht="28.5" x14ac:dyDescent="0.2">
      <c r="A71" s="69" t="s">
        <v>70</v>
      </c>
      <c r="B71" s="49" t="s">
        <v>72</v>
      </c>
      <c r="C71" s="110"/>
      <c r="D71" s="96"/>
      <c r="E71" s="161"/>
      <c r="F71" s="161"/>
      <c r="G71" s="161"/>
      <c r="H71" s="161"/>
      <c r="I71" s="161"/>
      <c r="J71" s="77"/>
      <c r="K71" s="123"/>
      <c r="L71" s="77"/>
      <c r="M71" s="77"/>
      <c r="N71" s="77"/>
      <c r="O71" s="77"/>
      <c r="P71" s="77"/>
      <c r="Q71" s="77"/>
    </row>
    <row r="72" spans="1:24" ht="33.75" customHeight="1" x14ac:dyDescent="0.2">
      <c r="A72" s="69">
        <v>4</v>
      </c>
      <c r="B72" s="49" t="s">
        <v>68</v>
      </c>
      <c r="C72" s="110" t="s">
        <v>163</v>
      </c>
      <c r="D72" s="96">
        <v>2925788.8899999848</v>
      </c>
      <c r="E72" s="161" t="s">
        <v>164</v>
      </c>
      <c r="F72" s="161"/>
      <c r="G72" s="161"/>
      <c r="H72" s="161"/>
      <c r="I72" s="161"/>
      <c r="J72" s="77"/>
      <c r="K72" s="123"/>
      <c r="L72" s="77"/>
      <c r="M72" s="77"/>
      <c r="N72" s="77"/>
      <c r="O72" s="77"/>
      <c r="P72" s="77"/>
      <c r="Q72" s="77"/>
    </row>
    <row r="73" spans="1:24" ht="42.75" x14ac:dyDescent="0.2">
      <c r="A73" s="69">
        <v>5</v>
      </c>
      <c r="B73" s="49" t="s">
        <v>81</v>
      </c>
      <c r="C73" s="110"/>
      <c r="D73" s="96"/>
      <c r="E73" s="161"/>
      <c r="F73" s="161"/>
      <c r="G73" s="161"/>
      <c r="H73" s="161"/>
      <c r="I73" s="161"/>
      <c r="J73" s="77"/>
      <c r="K73" s="123"/>
      <c r="L73" s="77"/>
      <c r="M73" s="77"/>
      <c r="N73" s="77"/>
      <c r="O73" s="77"/>
      <c r="P73" s="77"/>
      <c r="Q73" s="77"/>
    </row>
    <row r="74" spans="1:24" ht="28.5" x14ac:dyDescent="0.2">
      <c r="A74" s="53">
        <v>6</v>
      </c>
      <c r="B74" s="127" t="s">
        <v>137</v>
      </c>
      <c r="C74" s="110"/>
      <c r="D74" s="96"/>
      <c r="E74" s="161"/>
      <c r="F74" s="161"/>
      <c r="G74" s="161"/>
      <c r="H74" s="161"/>
      <c r="I74" s="161"/>
      <c r="K74" s="137"/>
    </row>
    <row r="75" spans="1:24" x14ac:dyDescent="0.2">
      <c r="A75" s="53">
        <v>7</v>
      </c>
      <c r="B75" s="46"/>
      <c r="C75" s="10"/>
      <c r="D75" s="96"/>
      <c r="E75" s="161"/>
      <c r="F75" s="161"/>
      <c r="G75" s="161"/>
      <c r="H75" s="161"/>
      <c r="I75" s="161"/>
    </row>
    <row r="76" spans="1:24" x14ac:dyDescent="0.2">
      <c r="A76" s="53">
        <v>8</v>
      </c>
      <c r="B76" s="46"/>
      <c r="C76" s="10"/>
      <c r="D76" s="96"/>
      <c r="E76" s="161"/>
      <c r="F76" s="161"/>
      <c r="G76" s="161"/>
      <c r="H76" s="161"/>
      <c r="I76" s="161"/>
    </row>
    <row r="77" spans="1:24" x14ac:dyDescent="0.2">
      <c r="A77" s="53">
        <v>9</v>
      </c>
      <c r="B77" s="46"/>
      <c r="C77" s="10"/>
      <c r="D77" s="96"/>
      <c r="E77" s="162"/>
      <c r="F77" s="163"/>
      <c r="G77" s="163"/>
      <c r="H77" s="163"/>
      <c r="I77" s="164"/>
    </row>
    <row r="78" spans="1:24" x14ac:dyDescent="0.2">
      <c r="A78" s="53">
        <v>10</v>
      </c>
      <c r="B78" s="46"/>
      <c r="C78" s="10"/>
      <c r="D78" s="96"/>
      <c r="E78" s="161"/>
      <c r="F78" s="161"/>
      <c r="G78" s="161"/>
      <c r="H78" s="161"/>
      <c r="I78" s="161"/>
    </row>
    <row r="79" spans="1:24" ht="15" x14ac:dyDescent="0.25">
      <c r="A79" s="1" t="s">
        <v>150</v>
      </c>
      <c r="B79" s="2" t="s">
        <v>131</v>
      </c>
      <c r="C79" s="2"/>
      <c r="D79" s="97">
        <f>SUM(D65:D78)</f>
        <v>-621917.11352942139</v>
      </c>
      <c r="E79" s="25"/>
      <c r="F79" s="25"/>
      <c r="G79" s="25"/>
      <c r="H79" s="25"/>
    </row>
    <row r="80" spans="1:24" ht="15" x14ac:dyDescent="0.25">
      <c r="B80" s="122" t="s">
        <v>132</v>
      </c>
      <c r="C80" s="70"/>
      <c r="D80" s="97">
        <f>K59</f>
        <v>1999124.2711184602</v>
      </c>
      <c r="E80" s="25"/>
      <c r="F80" s="25"/>
      <c r="G80" s="25"/>
      <c r="H80" s="25"/>
    </row>
    <row r="81" spans="1:19" ht="15" x14ac:dyDescent="0.25">
      <c r="B81" s="70" t="s">
        <v>24</v>
      </c>
      <c r="C81" s="70"/>
      <c r="D81" s="98">
        <f>D79-D80</f>
        <v>-2621041.3846478816</v>
      </c>
    </row>
    <row r="82" spans="1:19" ht="15.75" thickBot="1" x14ac:dyDescent="0.3">
      <c r="B82" s="133" t="s">
        <v>73</v>
      </c>
      <c r="C82" s="71"/>
      <c r="D82" s="60">
        <f>IF(ISERROR(D81/J59),0,D81/J59)</f>
        <v>-7.1033573646791413E-3</v>
      </c>
      <c r="E82" s="102" t="str">
        <f>IF(AND(D82&lt;0.01,D82&gt;-0.01),"","Unresolved differences of greater than + or - 1% should be explained")</f>
        <v/>
      </c>
      <c r="F82"/>
      <c r="G82" s="77"/>
      <c r="H82" s="35"/>
      <c r="I82" s="35"/>
      <c r="J82" s="35"/>
      <c r="K82" s="35"/>
      <c r="L82" s="35"/>
    </row>
    <row r="83" spans="1:19" ht="15.75" thickTop="1" x14ac:dyDescent="0.25">
      <c r="B83" s="2"/>
      <c r="C83" s="55"/>
      <c r="D83" s="58"/>
      <c r="G83" s="77"/>
    </row>
    <row r="84" spans="1:19" ht="15" x14ac:dyDescent="0.25">
      <c r="B84" s="2"/>
      <c r="C84" s="55"/>
      <c r="D84" s="34"/>
    </row>
    <row r="85" spans="1:19" ht="15" x14ac:dyDescent="0.25">
      <c r="A85" s="1" t="s">
        <v>75</v>
      </c>
      <c r="B85" s="72" t="s">
        <v>138</v>
      </c>
      <c r="C85" s="57"/>
      <c r="D85" s="58"/>
    </row>
    <row r="86" spans="1:19" ht="15" x14ac:dyDescent="0.25">
      <c r="B86" s="56"/>
      <c r="C86" s="57"/>
      <c r="D86" s="58"/>
    </row>
    <row r="87" spans="1:19" ht="90" x14ac:dyDescent="0.25">
      <c r="B87" s="101" t="s">
        <v>25</v>
      </c>
      <c r="C87" s="48" t="s">
        <v>157</v>
      </c>
      <c r="D87" s="48" t="s">
        <v>158</v>
      </c>
      <c r="E87" s="48" t="s">
        <v>159</v>
      </c>
      <c r="F87" s="73" t="s">
        <v>131</v>
      </c>
      <c r="G87" s="48" t="s">
        <v>24</v>
      </c>
      <c r="H87" s="75" t="s">
        <v>160</v>
      </c>
      <c r="I87" s="48" t="s">
        <v>73</v>
      </c>
      <c r="J87" s="77"/>
      <c r="K87" s="77"/>
      <c r="L87" s="35"/>
      <c r="M87" s="35"/>
      <c r="N87" s="35"/>
      <c r="O87" s="35"/>
      <c r="P87" s="35"/>
      <c r="Q87" s="35"/>
      <c r="R87" s="35"/>
      <c r="S87" s="35"/>
    </row>
    <row r="88" spans="1:19" x14ac:dyDescent="0.2">
      <c r="B88" s="114">
        <v>2016</v>
      </c>
      <c r="C88" s="105">
        <f>+K59</f>
        <v>1999124.2711184602</v>
      </c>
      <c r="D88" s="105">
        <f>+D65</f>
        <v>-1033668.0035294064</v>
      </c>
      <c r="E88" s="106">
        <f>+SUM(D66:D78)</f>
        <v>411750.88999998476</v>
      </c>
      <c r="F88" s="129">
        <f>SUM(D88:E88)</f>
        <v>-621917.11352942162</v>
      </c>
      <c r="G88" s="107">
        <f>F88-C88</f>
        <v>-2621041.3846478816</v>
      </c>
      <c r="H88" s="106">
        <f>+J59</f>
        <v>368986276.50085491</v>
      </c>
      <c r="I88" s="103">
        <f>IF(ISERROR(G88/H88),0,G88/H88)</f>
        <v>-7.1033573646791413E-3</v>
      </c>
      <c r="J88" s="77"/>
      <c r="K88" s="77"/>
      <c r="L88" s="35"/>
      <c r="M88" s="35"/>
      <c r="N88" s="35"/>
      <c r="O88" s="35"/>
      <c r="P88" s="35"/>
      <c r="Q88" s="35"/>
      <c r="R88" s="35"/>
      <c r="S88" s="35"/>
    </row>
    <row r="89" spans="1:19" x14ac:dyDescent="0.2">
      <c r="B89" s="114"/>
      <c r="C89" s="105"/>
      <c r="D89" s="105"/>
      <c r="E89" s="106"/>
      <c r="F89" s="129">
        <f t="shared" ref="F89:F91" si="6">SUM(D89:E89)</f>
        <v>0</v>
      </c>
      <c r="G89" s="107">
        <f>F89-C89</f>
        <v>0</v>
      </c>
      <c r="H89" s="106"/>
      <c r="I89" s="103">
        <f>IF(ISERROR(G89/H89),0,G89/H89)</f>
        <v>0</v>
      </c>
      <c r="J89" s="77"/>
      <c r="K89" s="77"/>
      <c r="L89" s="35"/>
      <c r="M89" s="35"/>
      <c r="N89" s="35"/>
      <c r="O89" s="35"/>
      <c r="P89" s="35"/>
      <c r="Q89" s="35"/>
      <c r="R89" s="35"/>
      <c r="S89" s="35"/>
    </row>
    <row r="90" spans="1:19" x14ac:dyDescent="0.2">
      <c r="B90" s="114"/>
      <c r="C90" s="105"/>
      <c r="D90" s="105"/>
      <c r="E90" s="106"/>
      <c r="F90" s="129">
        <f t="shared" si="6"/>
        <v>0</v>
      </c>
      <c r="G90" s="107">
        <f>F90-C90</f>
        <v>0</v>
      </c>
      <c r="H90" s="106"/>
      <c r="I90" s="103">
        <f>IF(ISERROR(G90/H90),0,G90/H90)</f>
        <v>0</v>
      </c>
      <c r="J90" s="77"/>
      <c r="K90" s="77"/>
      <c r="L90" s="35"/>
      <c r="M90" s="35"/>
      <c r="N90" s="35"/>
      <c r="O90" s="35"/>
      <c r="P90" s="35"/>
      <c r="Q90" s="35"/>
      <c r="R90" s="35"/>
      <c r="S90" s="35"/>
    </row>
    <row r="91" spans="1:19" ht="15" thickBot="1" x14ac:dyDescent="0.25">
      <c r="B91" s="114"/>
      <c r="C91" s="108"/>
      <c r="D91" s="108"/>
      <c r="E91" s="108"/>
      <c r="F91" s="129">
        <f t="shared" si="6"/>
        <v>0</v>
      </c>
      <c r="G91" s="107">
        <f>F91-C91</f>
        <v>0</v>
      </c>
      <c r="H91" s="108"/>
      <c r="I91" s="104">
        <f>IF(ISERROR(G91/H91),0,G91/H91)</f>
        <v>0</v>
      </c>
      <c r="J91" s="77"/>
      <c r="K91" s="77"/>
      <c r="L91" s="35"/>
      <c r="M91" s="35"/>
      <c r="N91" s="35"/>
      <c r="O91" s="35"/>
      <c r="P91" s="35"/>
      <c r="Q91" s="35"/>
      <c r="R91" s="35"/>
      <c r="S91" s="35"/>
    </row>
    <row r="92" spans="1:19" ht="15.75" thickBot="1" x14ac:dyDescent="0.3">
      <c r="B92" s="74" t="s">
        <v>74</v>
      </c>
      <c r="C92" s="128">
        <f t="shared" ref="C92:H92" si="7">SUM(C88:C91)</f>
        <v>1999124.2711184602</v>
      </c>
      <c r="D92" s="128">
        <f t="shared" si="7"/>
        <v>-1033668.0035294064</v>
      </c>
      <c r="E92" s="128">
        <f t="shared" si="7"/>
        <v>411750.88999998476</v>
      </c>
      <c r="F92" s="130">
        <f t="shared" si="7"/>
        <v>-621917.11352942162</v>
      </c>
      <c r="G92" s="128">
        <f>SUM(G88:G91)</f>
        <v>-2621041.3846478816</v>
      </c>
      <c r="H92" s="128">
        <f t="shared" si="7"/>
        <v>368986276.50085491</v>
      </c>
      <c r="I92" s="76" t="s">
        <v>80</v>
      </c>
      <c r="J92" s="77"/>
      <c r="K92" s="77"/>
      <c r="L92" s="35"/>
      <c r="M92" s="35"/>
      <c r="N92" s="35"/>
      <c r="O92" s="35"/>
      <c r="P92" s="35"/>
      <c r="Q92" s="35"/>
      <c r="R92" s="35"/>
      <c r="S92" s="35"/>
    </row>
    <row r="93" spans="1:19" x14ac:dyDescent="0.2">
      <c r="B93" s="4"/>
      <c r="C93" s="4"/>
      <c r="D93" s="4"/>
      <c r="E93" s="4"/>
      <c r="F93" s="4"/>
      <c r="G93" s="4"/>
      <c r="J93" s="77"/>
      <c r="K93" s="77"/>
      <c r="L93" s="35"/>
      <c r="M93" s="35"/>
      <c r="N93" s="35"/>
      <c r="O93" s="35"/>
      <c r="P93" s="35"/>
      <c r="Q93" s="35"/>
      <c r="R93" s="35"/>
      <c r="S93" s="35"/>
    </row>
    <row r="94" spans="1:19" x14ac:dyDescent="0.2">
      <c r="J94" s="77"/>
      <c r="K94" s="77"/>
      <c r="L94" s="35"/>
      <c r="M94" s="35"/>
      <c r="N94" s="35"/>
      <c r="O94" s="35"/>
      <c r="P94" s="35"/>
      <c r="Q94" s="35"/>
      <c r="R94" s="35"/>
      <c r="S94" s="35"/>
    </row>
    <row r="95" spans="1:19" ht="15" x14ac:dyDescent="0.25">
      <c r="B95" s="3" t="s">
        <v>37</v>
      </c>
      <c r="J95" s="77"/>
      <c r="K95" s="77"/>
    </row>
    <row r="96" spans="1:19" x14ac:dyDescent="0.2">
      <c r="B96" s="52"/>
      <c r="C96" s="52"/>
      <c r="D96" s="52"/>
      <c r="E96" s="52"/>
      <c r="F96" s="52"/>
      <c r="G96" s="52"/>
      <c r="H96" s="52"/>
      <c r="J96" s="77"/>
      <c r="K96" s="77"/>
    </row>
    <row r="97" spans="2:11" x14ac:dyDescent="0.2">
      <c r="B97" s="52"/>
      <c r="C97" s="52"/>
      <c r="D97" s="52"/>
      <c r="E97" s="52"/>
      <c r="F97" s="52"/>
      <c r="G97" s="52"/>
      <c r="H97" s="52"/>
      <c r="J97" s="77"/>
      <c r="K97" s="77"/>
    </row>
    <row r="98" spans="2:11" x14ac:dyDescent="0.2">
      <c r="B98" s="52"/>
      <c r="C98" s="52"/>
      <c r="D98" s="52"/>
      <c r="E98" s="52"/>
      <c r="F98" s="52"/>
      <c r="G98" s="52"/>
      <c r="H98" s="52"/>
    </row>
    <row r="99" spans="2:11" x14ac:dyDescent="0.2">
      <c r="B99" s="52"/>
      <c r="C99" s="52"/>
      <c r="D99" s="52"/>
      <c r="E99" s="52"/>
      <c r="F99" s="52"/>
      <c r="G99" s="52"/>
      <c r="H99" s="52"/>
    </row>
    <row r="100" spans="2:11" x14ac:dyDescent="0.2">
      <c r="B100" s="52"/>
      <c r="C100" s="52"/>
      <c r="D100" s="52"/>
      <c r="E100" s="52"/>
      <c r="F100" s="52"/>
      <c r="G100" s="52"/>
      <c r="H100" s="52"/>
    </row>
    <row r="101" spans="2:11" x14ac:dyDescent="0.2">
      <c r="B101" s="52"/>
      <c r="C101" s="52"/>
      <c r="D101" s="52"/>
      <c r="E101" s="52"/>
      <c r="F101" s="52"/>
      <c r="G101" s="52"/>
      <c r="H101" s="52"/>
    </row>
    <row r="102" spans="2:11" x14ac:dyDescent="0.2">
      <c r="B102" s="52"/>
      <c r="C102" s="52"/>
      <c r="D102" s="52"/>
      <c r="E102" s="52"/>
      <c r="F102" s="52"/>
      <c r="G102" s="52"/>
      <c r="H102" s="52"/>
    </row>
    <row r="103" spans="2:11" x14ac:dyDescent="0.2">
      <c r="B103" s="52"/>
      <c r="C103" s="52"/>
      <c r="D103" s="52"/>
      <c r="E103" s="52"/>
      <c r="F103" s="52"/>
      <c r="G103" s="52"/>
      <c r="H103" s="52"/>
    </row>
    <row r="122" spans="4:4" x14ac:dyDescent="0.2">
      <c r="D122" s="139"/>
    </row>
    <row r="123" spans="4:4" x14ac:dyDescent="0.2">
      <c r="D123" s="139"/>
    </row>
    <row r="124" spans="4:4" x14ac:dyDescent="0.2">
      <c r="D124" s="139"/>
    </row>
    <row r="125" spans="4:4" x14ac:dyDescent="0.2">
      <c r="D125" s="139"/>
    </row>
    <row r="126" spans="4:4" x14ac:dyDescent="0.2">
      <c r="D126" s="139"/>
    </row>
    <row r="127" spans="4:4" x14ac:dyDescent="0.2">
      <c r="D127" s="139"/>
    </row>
    <row r="128" spans="4:4" x14ac:dyDescent="0.2">
      <c r="D128" s="139"/>
    </row>
    <row r="129" spans="4:4" x14ac:dyDescent="0.2">
      <c r="D129" s="139"/>
    </row>
    <row r="130" spans="4:4" x14ac:dyDescent="0.2">
      <c r="D130" s="139"/>
    </row>
    <row r="131" spans="4:4" x14ac:dyDescent="0.2">
      <c r="D131" s="139"/>
    </row>
    <row r="132" spans="4:4" x14ac:dyDescent="0.2">
      <c r="D132" s="139"/>
    </row>
    <row r="133" spans="4:4" x14ac:dyDescent="0.2">
      <c r="D133" s="139"/>
    </row>
    <row r="134" spans="4:4" x14ac:dyDescent="0.2">
      <c r="D134" s="139"/>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1B6397-865D-4123-B043-7453540FAF83}"/>
</file>

<file path=customXml/itemProps2.xml><?xml version="1.0" encoding="utf-8"?>
<ds:datastoreItem xmlns:ds="http://schemas.openxmlformats.org/officeDocument/2006/customXml" ds:itemID="{B50AF1E7-FF4F-41B1-947E-314763F7B92A}"/>
</file>

<file path=customXml/itemProps3.xml><?xml version="1.0" encoding="utf-8"?>
<ds:datastoreItem xmlns:ds="http://schemas.openxmlformats.org/officeDocument/2006/customXml" ds:itemID="{5F1885EA-D0A4-42F8-B426-76B454010F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Belinda Dhaliwal</cp:lastModifiedBy>
  <cp:lastPrinted>2017-09-26T18:28:07Z</cp:lastPrinted>
  <dcterms:created xsi:type="dcterms:W3CDTF">2017-05-01T19:29:01Z</dcterms:created>
  <dcterms:modified xsi:type="dcterms:W3CDTF">2017-10-02T16:55:23Z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