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65" windowWidth="19410" windowHeight="11400" tabRatio="880" activeTab="1"/>
  </bookViews>
  <sheets>
    <sheet name="Instructions" sheetId="2" r:id="rId1"/>
    <sheet name="GA Analysis " sheetId="4" r:id="rId2"/>
  </sheets>
  <externalReferences>
    <externalReference r:id="rId3"/>
  </externalReferences>
  <definedNames>
    <definedName name="GARate" localSheetId="1">#REF!</definedName>
    <definedName name="GARate">#REF!</definedName>
    <definedName name="_xlnm.Print_Area" localSheetId="1">'GA Analysis '!$A$12:$K$107</definedName>
    <definedName name="_xlnm.Print_Area" localSheetId="0">Instructions!$A$11:$C$83</definedName>
  </definedNames>
  <calcPr calcId="145621"/>
</workbook>
</file>

<file path=xl/calcChain.xml><?xml version="1.0" encoding="utf-8"?>
<calcChain xmlns="http://schemas.openxmlformats.org/spreadsheetml/2006/main">
  <c r="D25" i="4" l="1"/>
  <c r="D26" i="4" l="1"/>
  <c r="D24" i="4" l="1"/>
  <c r="F51" i="4"/>
  <c r="H51" i="4" s="1"/>
  <c r="D88" i="4" l="1"/>
  <c r="E88" i="4"/>
  <c r="I48" i="4" l="1"/>
  <c r="I49" i="4"/>
  <c r="I50" i="4"/>
  <c r="I51" i="4"/>
  <c r="I52" i="4"/>
  <c r="I53" i="4"/>
  <c r="I54" i="4"/>
  <c r="I55" i="4"/>
  <c r="I56" i="4"/>
  <c r="I57" i="4"/>
  <c r="I58" i="4"/>
  <c r="I47" i="4"/>
  <c r="G48" i="4"/>
  <c r="G49" i="4"/>
  <c r="G50" i="4"/>
  <c r="G51" i="4"/>
  <c r="G52" i="4"/>
  <c r="G53" i="4"/>
  <c r="G54" i="4"/>
  <c r="G55" i="4"/>
  <c r="G56" i="4"/>
  <c r="G57" i="4"/>
  <c r="G58" i="4"/>
  <c r="G47" i="4"/>
  <c r="G91" i="4" l="1"/>
  <c r="G90" i="4"/>
  <c r="G89" i="4"/>
  <c r="F88" i="4"/>
  <c r="F89" i="4"/>
  <c r="F90" i="4"/>
  <c r="F91" i="4"/>
  <c r="F47" i="4" l="1"/>
  <c r="J47" i="4" s="1"/>
  <c r="H47" i="4" l="1"/>
  <c r="K47" i="4" s="1"/>
  <c r="D79" i="4"/>
  <c r="F52" i="4" l="1"/>
  <c r="J52" i="4" s="1"/>
  <c r="F53" i="4"/>
  <c r="F54" i="4"/>
  <c r="H54" i="4" s="1"/>
  <c r="F58" i="4"/>
  <c r="F56" i="4"/>
  <c r="J56" i="4" s="1"/>
  <c r="F57" i="4"/>
  <c r="I91" i="4"/>
  <c r="I90" i="4"/>
  <c r="I89" i="4"/>
  <c r="D92" i="4"/>
  <c r="F92" i="4"/>
  <c r="C59" i="4"/>
  <c r="J51" i="4" l="1"/>
  <c r="E59" i="4"/>
  <c r="F55" i="4"/>
  <c r="J55" i="4" s="1"/>
  <c r="D59" i="4"/>
  <c r="H58" i="4"/>
  <c r="F50" i="4"/>
  <c r="H50" i="4" s="1"/>
  <c r="F49" i="4"/>
  <c r="H49" i="4" s="1"/>
  <c r="F48" i="4"/>
  <c r="J48" i="4" s="1"/>
  <c r="J54" i="4"/>
  <c r="K54" i="4" s="1"/>
  <c r="H57" i="4"/>
  <c r="J57" i="4"/>
  <c r="H53" i="4"/>
  <c r="J58" i="4"/>
  <c r="J53" i="4"/>
  <c r="H52" i="4"/>
  <c r="K52" i="4" s="1"/>
  <c r="H56" i="4"/>
  <c r="K56" i="4" s="1"/>
  <c r="K51" i="4"/>
  <c r="H55" i="4" l="1"/>
  <c r="K55" i="4"/>
  <c r="J50" i="4"/>
  <c r="K50" i="4" s="1"/>
  <c r="K58" i="4"/>
  <c r="J49" i="4"/>
  <c r="K49" i="4" s="1"/>
  <c r="K53" i="4"/>
  <c r="F59" i="4"/>
  <c r="H48" i="4"/>
  <c r="K48" i="4" s="1"/>
  <c r="K57" i="4"/>
  <c r="D22" i="4" l="1"/>
  <c r="F24" i="4" s="1"/>
  <c r="F26" i="4"/>
  <c r="J59" i="4"/>
  <c r="H59" i="4"/>
  <c r="K59" i="4"/>
  <c r="C88" i="4" l="1"/>
  <c r="G88" i="4" s="1"/>
  <c r="I88" i="4" s="1"/>
  <c r="H88" i="4"/>
  <c r="F25" i="4"/>
  <c r="F23" i="4"/>
  <c r="D80" i="4"/>
  <c r="D81" i="4" s="1"/>
  <c r="D82" i="4" s="1"/>
  <c r="H92" i="4"/>
  <c r="G92" i="4" l="1"/>
  <c r="C92" i="4"/>
  <c r="E92" i="4"/>
  <c r="E82" i="4" l="1"/>
</calcChain>
</file>

<file path=xl/sharedStrings.xml><?xml version="1.0" encoding="utf-8"?>
<sst xmlns="http://schemas.openxmlformats.org/spreadsheetml/2006/main" count="195" uniqueCount="165">
  <si>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</si>
  <si>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</si>
  <si>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</si>
  <si>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</si>
  <si>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</si>
  <si>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</si>
  <si>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</si>
  <si>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</si>
  <si>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</si>
  <si>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</si>
  <si>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</si>
  <si>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</si>
  <si>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</si>
  <si>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</si>
  <si>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</si>
  <si>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</si>
  <si>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</si>
  <si>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</si>
  <si>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</si>
  <si>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</si>
  <si>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</si>
  <si>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</si>
  <si>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</si>
  <si>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</si>
  <si>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</si>
  <si>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</si>
  <si>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</si>
  <si>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</si>
  <si>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</si>
  <si>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</si>
  <si>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</si>
  <si>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</si>
  <si>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</si>
  <si>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</si>
  <si>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</si>
  <si>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</si>
  <si>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</si>
  <si>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</si>
  <si>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G</t>
  </si>
  <si>
    <t>Calendar Month</t>
  </si>
  <si>
    <t>F</t>
  </si>
  <si>
    <t>GA Billing Rate</t>
  </si>
  <si>
    <t>GA Billing Rate Description</t>
  </si>
  <si>
    <t>*O.Reg 429/04, section 16(3)</t>
  </si>
  <si>
    <t>Explanation</t>
  </si>
  <si>
    <t xml:space="preserve"> Item</t>
  </si>
  <si>
    <t>Notes to GA Analysis:</t>
  </si>
  <si>
    <t>Refer to the GA Analysis Tab to complete the below steps.</t>
  </si>
  <si>
    <t>Account 1589 Global Adjustment (GA) Analysis Workform</t>
  </si>
  <si>
    <t>GA Rate Billed  ($/kWh)</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</si>
  <si>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</si>
  <si>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</si>
  <si>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</si>
  <si>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</si>
  <si>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</si>
  <si>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</si>
  <si>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</si>
  <si>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</si>
  <si>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</si>
  <si>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</si>
  <si>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</si>
  <si>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</si>
  <si>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</si>
  <si>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</si>
  <si>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</si>
  <si>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</si>
  <si>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</si>
  <si>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</si>
  <si>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</si>
  <si>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</si>
  <si>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</si>
  <si>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</si>
  <si>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</si>
  <si>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</si>
  <si>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</si>
  <si>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</si>
  <si>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</si>
  <si>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</si>
  <si>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</si>
  <si>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</si>
  <si>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</si>
  <si>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</si>
  <si>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</si>
  <si>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Deduct Previous Month Unbilled Loss Adjusted Consumption (kWh)</t>
  </si>
  <si>
    <t>Add Current Month Unbilled Loss Adjusted Consumption (kWh)</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</si>
  <si>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</si>
  <si>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</si>
  <si>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</si>
  <si>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</si>
  <si>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</si>
  <si>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</si>
  <si>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</si>
  <si>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</si>
  <si>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</si>
  <si>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</si>
  <si>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</si>
  <si>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</si>
  <si>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</si>
  <si>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</si>
  <si>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</si>
  <si>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</si>
  <si>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</si>
  <si>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</si>
  <si>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</si>
  <si>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</si>
  <si>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</si>
  <si>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</si>
  <si>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</si>
  <si>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Please provide any additional details in the Additional Notes and Comments textbox.</t>
  </si>
  <si>
    <t xml:space="preserve">GA Billing Rate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</si>
  <si>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</si>
  <si>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</si>
  <si>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</si>
  <si>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</si>
  <si>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</si>
  <si>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</si>
  <si>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</si>
  <si>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</si>
  <si>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</si>
  <si>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</si>
  <si>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</si>
  <si>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</si>
  <si>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</si>
  <si>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</si>
  <si>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</si>
  <si>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</si>
  <si>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b.    Current year end differences should be added.</t>
  </si>
  <si>
    <t>Any remaining unreconciled balance that is greater than +/- 1% of the GA payments to the IESO annually must be analyzed and investigated to identify any additional reconciling items or to identify corrections to the balance requested for disposition.</t>
  </si>
  <si>
    <t>Non-RPP Class B Including Loss Adjusted Consumption, Adjusted for Unbilled (kWh)</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</si>
  <si>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</si>
  <si>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Year(s) Requested for Disposition</t>
  </si>
  <si>
    <t>Adjusted Net Change in Principal Balance in the GL</t>
  </si>
  <si>
    <t>Net Change in Expected GA Balance in the Year Per Analysis</t>
  </si>
  <si>
    <t>Net Change in Expected GA Balance in the Year (i.e. Transactions in the Year)</t>
  </si>
  <si>
    <t xml:space="preserve"> Net Change in Principal Balance in the GL (i.e. Transactions in the Year)</t>
  </si>
  <si>
    <t>Enter the  net change in principal balance in the GL. This will equal to the transactions recorded in the account for the year. If multiple years are requested for disposition, the sum of the net changes in principal balance will equal the cumulative principal balance requested for disposition.</t>
  </si>
  <si>
    <t xml:space="preserve">Reconciling Items </t>
  </si>
  <si>
    <t>Differences in GA IESO posted rate and rate charged on IESO invoice</t>
  </si>
  <si>
    <t>Summary of GA  (if multiple years requested for disposition)</t>
  </si>
  <si>
    <t>Non-RPP Class B Including Loss Factor Billed Consumption (kWh)</t>
  </si>
  <si>
    <t>Indicate which years the balance requested for disposition pertains to (e.g. 2016, or 2016 and 2015)</t>
  </si>
  <si>
    <t>Analysis of Expected GA Amount</t>
  </si>
  <si>
    <t xml:space="preserve">• The analysis calculates a balance in Account 1589 RSVA- GA that can be reasonably expected.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</si>
  <si>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 xml:space="preserve">Note 5 </t>
  </si>
  <si>
    <t xml:space="preserve">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t>
  </si>
  <si>
    <t>If any such balances pertaining to Class A exist, the distributor must also ensure that these amounts are excluded from the Account 1589 RSVA-GA balance requested for disposition.</t>
  </si>
  <si>
    <t>6)</t>
  </si>
  <si>
    <t>7-10)</t>
  </si>
  <si>
    <t>If there are any differences between the GA IESO posted rate used in the Analysis of Expected GA Amount table above (note 4) and the GA rate that is actually charged per a distributor's invoice for non-RPP volumes Class B, the impact of this may need to be quantified. The monthly difference in rate should be multiplied by non-RPP Class B volumes.</t>
  </si>
  <si>
    <t>Any other items that cause differences between the expected GA amount and the GA recorded in the general ledger.</t>
  </si>
  <si>
    <t>Note 6</t>
  </si>
  <si>
    <t>Materiaility Threshold</t>
  </si>
  <si>
    <t>The net change in principal balance in the GL should be summed with the reconciling items to determine the adjusted net change in principal balance in the GL. This amount will be compared to the expected net change in the principal balance as calculated in the Analysis of Expected GA Amount table (note 4). The difference between the two will be compared to the annual GA payments to the IESO.  If the difference is greater than +/-1%, then distributors may reassess the reconciling items to determine if there are additional reconciling items that could impact the difference.</t>
  </si>
  <si>
    <t xml:space="preserve">Complete the table to obtain the annual GA expected transactions and cumulative GA balance in the GL using each of the Analysis of Expected GA Amount table (note 4) and Reconciling Items tables (note 6) completed for each year. </t>
  </si>
  <si>
    <t xml:space="preserve">To calculate an approximate expected balance in Account 1589 RSVA - GA and compare the expected amount to the amount in the general ledger. Material differences between the two need to be reconciled and explained on an annual basis. Materiality is assessed on an annual basis based on a threshold of +/- 1% of the annual IESO GA charges. </t>
  </si>
  <si>
    <t>Note: Distributors should create a copy of the Analysis of Expected GA Amount table in a separate tab for each year that is being requested for disposition, calculate the net change in expected GA balance in the year, determine the reconciliation adjustments (see note 6) and assess materiality for each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</si>
  <si>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This would include true ups to the pro-ration of the GA charge based on RPP vs. non-RPP volumes, true up of GA accrual expense to the actual expense per invoice. </t>
    </r>
  </si>
  <si>
    <t>Annual Net Change in Expected GA Balance from GA Analysis (cell K59)</t>
  </si>
  <si>
    <t xml:space="preserve"> Net Change in Principal Balance in the  GL (cell D65)</t>
  </si>
  <si>
    <t>Reconciling Items (sum of cells D66 to D78)</t>
  </si>
  <si>
    <t>Payments to IESO (cell J59)</t>
  </si>
  <si>
    <t>version 1.4</t>
  </si>
  <si>
    <t>1st Estimate</t>
  </si>
  <si>
    <t>Y</t>
  </si>
  <si>
    <t>Temporary difference between Class A IESO Settlement amount and GA revenue accrued for Class A customers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</si>
</sst>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quot;$&quot;* #,##0.00_-;_-&quot;$&quot;* &quot;-&quot;??_-;_-@_-"/>
    <numFmt numFmtId="43" formatCode="_-* #,##0.00_-;\-* #,##0.00_-;_-* &quot;-&quot;??_-;_-@_-"/>
    <numFmt numFmtId="164" formatCode="0.0%"/>
    <numFmt numFmtId="165" formatCode="_-&quot;$&quot;* #,##0_-;\-&quot;$&quot;* #,##0_-;_-&quot;$&quot;* &quot;-&quot;??_-;_-@_-"/>
    <numFmt numFmtId="166" formatCode="0.00000"/>
    <numFmt numFmtId="167" formatCode="_-* #,##0_-;\-* #,##0_-;_-* &quot;-&quot;??_-;_-@_-"/>
    <numFmt numFmtId="170" formatCode="_([$€-2]* #,##0.00_);_([$€-2]* \(#,##0.00\);_([$€-2]* &quot;-&quot;??_)"/>
    <numFmt numFmtId="171" formatCode="&quot;$&quot;#,##0_);\(&quot;$&quot;#,##0\)"/>
    <numFmt numFmtId="173" formatCode="_(&quot;$&quot;* #,##0_);_(&quot;$&quot;* \(#,##0\);_(&quot;$&quot;* &quot;-&quot;??_);_(@_)"/>
    <numFmt numFmtId="174" formatCode="_(* #,##0_);_(* \(#,##0\);_(* &quot;-&quot;??_);_(@_)"/>
    <numFmt numFmtId="175" formatCode="_(&quot;$&quot;* #,##0.00_);_(&quot;$&quot;* \(#,##0.00\);_(&quot;$&quot;* &quot;-&quot;??_);_(@_)"/>
    <numFmt numFmtId="177" formatCode="_(* #,##0.00_);_(* \(#,##0.00\);_(* &quot;-&quot;??_);_(@_)"/>
    <numFmt numFmtId="180" formatCode="_(* #,##0.0_);_(* \(#,##0.0\);_(* &quot;-&quot;??_);_(@_)"/>
    <numFmt numFmtId="181" formatCode="#,##0.0"/>
    <numFmt numFmtId="182" formatCode="mm/dd/yyyy"/>
    <numFmt numFmtId="183" formatCode="0\-0"/>
    <numFmt numFmtId="184" formatCode="_(* #,##0_);_(* \(#,##0\);_(* &quot;-&quot;_);_(@_)"/>
    <numFmt numFmtId="185" formatCode="_-* #,##0.0_-;\-* #,##0.0_-;_-* &quot;-&quot;??_-;_-@_-"/>
    <numFmt numFmtId="186" formatCode="&quot;$&quot;#,##0_);[Red]\(&quot;$&quot;#,##0\)"/>
    <numFmt numFmtId="187" formatCode="_-* #,##0.000_-;\-* #,##0.000_-;_-* &quot;-&quot;??_-;_-@_-"/>
    <numFmt numFmtId="188" formatCode="##\-#"/>
    <numFmt numFmtId="189" formatCode="&quot;£ &quot;#,##0.00;[Red]\-&quot;£ &quot;#,##0.00"/>
  </numFmts>
  <fonts count="80"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b/>
      <u/>
      <sz val="11"/>
      <color rgb="FFFF0000"/>
      <name val="Arial"/>
      <family val="2"/>
    </font>
    <font>
      <u/>
      <sz val="12"/>
      <name val="Arial"/>
      <family val="2"/>
    </font>
    <font>
      <i/>
      <sz val="12"/>
      <name val="Arial"/>
      <family val="2"/>
    </font>
    <font>
      <b/>
      <sz val="11"/>
      <color theme="1"/>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b/>
      <sz val="11"/>
      <color theme="0"/>
      <name val="Calibri"/>
      <family val="2"/>
      <scheme val="minor"/>
    </font>
    <font>
      <sz val="10"/>
      <name val="Times New Roman"/>
      <family val="1"/>
    </font>
    <font>
      <sz val="10"/>
      <color indexed="8"/>
      <name val="Arial"/>
      <family val="2"/>
    </font>
    <font>
      <sz val="11"/>
      <color indexed="8"/>
      <name val="Calibri"/>
      <family val="2"/>
    </font>
    <font>
      <sz val="10"/>
      <color theme="1"/>
      <name val="Arial"/>
      <family val="2"/>
    </font>
    <font>
      <sz val="10"/>
      <color indexed="9"/>
      <name val="Arial"/>
      <family val="2"/>
    </font>
    <font>
      <sz val="11"/>
      <color indexed="9"/>
      <name val="Calibri"/>
      <family val="2"/>
    </font>
    <font>
      <sz val="10"/>
      <color theme="0"/>
      <name val="Arial"/>
      <family val="2"/>
    </font>
    <font>
      <sz val="10"/>
      <color indexed="20"/>
      <name val="Arial"/>
      <family val="2"/>
    </font>
    <font>
      <sz val="11"/>
      <color indexed="20"/>
      <name val="Calibri"/>
      <family val="2"/>
    </font>
    <font>
      <sz val="10"/>
      <color rgb="FF9C0006"/>
      <name val="Arial"/>
      <family val="2"/>
    </font>
    <font>
      <b/>
      <sz val="10"/>
      <color indexed="52"/>
      <name val="Arial"/>
      <family val="2"/>
    </font>
    <font>
      <b/>
      <sz val="11"/>
      <color indexed="52"/>
      <name val="Calibri"/>
      <family val="2"/>
    </font>
    <font>
      <b/>
      <sz val="10"/>
      <color rgb="FFFA7D00"/>
      <name val="Arial"/>
      <family val="2"/>
    </font>
    <font>
      <b/>
      <sz val="10"/>
      <color indexed="9"/>
      <name val="Arial"/>
      <family val="2"/>
    </font>
    <font>
      <b/>
      <sz val="11"/>
      <color indexed="9"/>
      <name val="Calibri"/>
      <family val="2"/>
    </font>
    <font>
      <b/>
      <sz val="10"/>
      <color theme="0"/>
      <name val="Arial"/>
      <family val="2"/>
    </font>
    <font>
      <sz val="8"/>
      <color indexed="72"/>
      <name val="MS Sans Serif"/>
      <family val="2"/>
    </font>
    <font>
      <sz val="10"/>
      <name val="Tahoma"/>
      <family val="2"/>
    </font>
    <font>
      <i/>
      <sz val="10"/>
      <color indexed="23"/>
      <name val="Arial"/>
      <family val="2"/>
    </font>
    <font>
      <i/>
      <sz val="11"/>
      <color indexed="23"/>
      <name val="Calibri"/>
      <family val="2"/>
    </font>
    <font>
      <i/>
      <sz val="10"/>
      <color rgb="FF7F7F7F"/>
      <name val="Arial"/>
      <family val="2"/>
    </font>
    <font>
      <sz val="11"/>
      <color indexed="17"/>
      <name val="Calibri"/>
      <family val="2"/>
    </font>
    <font>
      <sz val="10"/>
      <color rgb="FF006100"/>
      <name val="Arial"/>
      <family val="2"/>
    </font>
    <font>
      <sz val="10"/>
      <color indexed="17"/>
      <name val="Arial"/>
      <family val="2"/>
    </font>
    <font>
      <sz val="8"/>
      <name val="Arial"/>
      <family val="2"/>
    </font>
    <font>
      <b/>
      <sz val="16"/>
      <name val="Times New Roman"/>
      <family val="1"/>
    </font>
    <font>
      <b/>
      <sz val="15"/>
      <color indexed="56"/>
      <name val="Arial"/>
      <family val="2"/>
    </font>
    <font>
      <b/>
      <sz val="15"/>
      <color indexed="56"/>
      <name val="Calibri"/>
      <family val="2"/>
    </font>
    <font>
      <b/>
      <sz val="15"/>
      <color theme="3"/>
      <name val="Arial"/>
      <family val="2"/>
    </font>
    <font>
      <b/>
      <sz val="18"/>
      <name val="Arial"/>
      <family val="2"/>
    </font>
    <font>
      <b/>
      <sz val="13"/>
      <color indexed="56"/>
      <name val="Arial"/>
      <family val="2"/>
    </font>
    <font>
      <b/>
      <sz val="13"/>
      <color indexed="56"/>
      <name val="Calibri"/>
      <family val="2"/>
    </font>
    <font>
      <b/>
      <sz val="13"/>
      <color theme="3"/>
      <name val="Arial"/>
      <family val="2"/>
    </font>
    <font>
      <b/>
      <sz val="11"/>
      <color indexed="56"/>
      <name val="Arial"/>
      <family val="2"/>
    </font>
    <font>
      <b/>
      <sz val="11"/>
      <color indexed="56"/>
      <name val="Calibri"/>
      <family val="2"/>
    </font>
    <font>
      <b/>
      <sz val="11"/>
      <color theme="3"/>
      <name val="Arial"/>
      <family val="2"/>
    </font>
    <font>
      <u/>
      <sz val="10"/>
      <color indexed="12"/>
      <name val="Arial"/>
      <family val="2"/>
    </font>
    <font>
      <u/>
      <sz val="12"/>
      <color theme="10"/>
      <name val="Arial"/>
      <family val="2"/>
    </font>
    <font>
      <u/>
      <sz val="7.5"/>
      <color indexed="12"/>
      <name val="Arial"/>
      <family val="2"/>
    </font>
    <font>
      <u/>
      <sz val="10"/>
      <color theme="10"/>
      <name val="Arial"/>
      <family val="2"/>
    </font>
    <font>
      <sz val="10"/>
      <color indexed="62"/>
      <name val="Arial"/>
      <family val="2"/>
    </font>
    <font>
      <sz val="11"/>
      <color indexed="62"/>
      <name val="Calibri"/>
      <family val="2"/>
    </font>
    <font>
      <sz val="10"/>
      <color rgb="FF3F3F76"/>
      <name val="Arial"/>
      <family val="2"/>
    </font>
    <font>
      <sz val="10"/>
      <color indexed="52"/>
      <name val="Arial"/>
      <family val="2"/>
    </font>
    <font>
      <sz val="11"/>
      <color indexed="52"/>
      <name val="Calibri"/>
      <family val="2"/>
    </font>
    <font>
      <sz val="10"/>
      <color rgb="FFFA7D00"/>
      <name val="Arial"/>
      <family val="2"/>
    </font>
    <font>
      <sz val="10"/>
      <color indexed="60"/>
      <name val="Arial"/>
      <family val="2"/>
    </font>
    <font>
      <sz val="11"/>
      <color indexed="60"/>
      <name val="Calibri"/>
      <family val="2"/>
    </font>
    <font>
      <sz val="10"/>
      <color rgb="FF9C6500"/>
      <name val="Arial"/>
      <family val="2"/>
    </font>
    <font>
      <b/>
      <sz val="10"/>
      <color indexed="63"/>
      <name val="Arial"/>
      <family val="2"/>
    </font>
    <font>
      <b/>
      <sz val="11"/>
      <color indexed="63"/>
      <name val="Calibri"/>
      <family val="2"/>
    </font>
    <font>
      <b/>
      <sz val="10"/>
      <color rgb="FF3F3F3F"/>
      <name val="Arial"/>
      <family val="2"/>
    </font>
    <font>
      <b/>
      <sz val="18"/>
      <color indexed="56"/>
      <name val="Cambria"/>
      <family val="2"/>
    </font>
    <font>
      <b/>
      <sz val="10"/>
      <color indexed="8"/>
      <name val="Arial"/>
      <family val="2"/>
    </font>
    <font>
      <b/>
      <sz val="11"/>
      <color indexed="8"/>
      <name val="Calibri"/>
      <family val="2"/>
    </font>
    <font>
      <b/>
      <sz val="10"/>
      <color theme="1"/>
      <name val="Arial"/>
      <family val="2"/>
    </font>
    <font>
      <sz val="10"/>
      <color indexed="10"/>
      <name val="Arial"/>
      <family val="2"/>
    </font>
    <font>
      <sz val="11"/>
      <color indexed="10"/>
      <name val="Calibri"/>
      <family val="2"/>
    </font>
    <font>
      <sz val="10"/>
      <color rgb="FFFF0000"/>
      <name val="Arial"/>
      <family val="2"/>
    </font>
  </fonts>
  <fills count="61">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1"/>
        <bgColor indexed="64"/>
      </patternFill>
    </fill>
  </fills>
  <borders count="4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0"/>
      </top>
      <bottom/>
      <diagonal/>
    </border>
  </borders>
  <cellStyleXfs count="440">
    <xf numFmtId="0" fontId="0" fillId="0" borderId="0"/>
    <xf numFmtId="4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xf numFmtId="44" fontId="5" fillId="0" borderId="0" applyFont="0" applyFill="0" applyBorder="0" applyAlignment="0" applyProtection="0"/>
    <xf numFmtId="173" fontId="5" fillId="0" borderId="0" applyFont="0" applyFill="0" applyBorder="0" applyAlignment="0" applyProtection="0"/>
    <xf numFmtId="43" fontId="5"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1" fontId="5" fillId="0" borderId="0"/>
    <xf numFmtId="181" fontId="5" fillId="0" borderId="0"/>
    <xf numFmtId="181" fontId="5" fillId="0" borderId="0"/>
    <xf numFmtId="181" fontId="5" fillId="0" borderId="0"/>
    <xf numFmtId="181" fontId="5" fillId="0" borderId="0"/>
    <xf numFmtId="180" fontId="5" fillId="0" borderId="0"/>
    <xf numFmtId="180" fontId="5" fillId="0" borderId="0"/>
    <xf numFmtId="180" fontId="5" fillId="0" borderId="0"/>
    <xf numFmtId="14" fontId="5" fillId="0" borderId="0"/>
    <xf numFmtId="182" fontId="5" fillId="0" borderId="0"/>
    <xf numFmtId="182" fontId="5" fillId="0" borderId="0"/>
    <xf numFmtId="182" fontId="5" fillId="0" borderId="0"/>
    <xf numFmtId="182" fontId="5" fillId="0" borderId="0"/>
    <xf numFmtId="183" fontId="5" fillId="0" borderId="0"/>
    <xf numFmtId="183" fontId="5" fillId="0" borderId="0"/>
    <xf numFmtId="183" fontId="5" fillId="0" borderId="0"/>
    <xf numFmtId="183" fontId="5" fillId="0" borderId="0"/>
    <xf numFmtId="183" fontId="5" fillId="0" borderId="0"/>
    <xf numFmtId="14" fontId="5" fillId="0" borderId="0"/>
    <xf numFmtId="170" fontId="22" fillId="36" borderId="0" applyNumberFormat="0" applyBorder="0" applyAlignment="0" applyProtection="0"/>
    <xf numFmtId="170" fontId="23" fillId="36" borderId="0" applyNumberFormat="0" applyBorder="0" applyAlignment="0" applyProtection="0"/>
    <xf numFmtId="170" fontId="24" fillId="13" borderId="0" applyNumberFormat="0" applyBorder="0" applyAlignment="0" applyProtection="0"/>
    <xf numFmtId="170" fontId="23" fillId="36" borderId="0" applyNumberFormat="0" applyBorder="0" applyAlignment="0" applyProtection="0"/>
    <xf numFmtId="170" fontId="22" fillId="37" borderId="0" applyNumberFormat="0" applyBorder="0" applyAlignment="0" applyProtection="0"/>
    <xf numFmtId="170" fontId="23" fillId="37" borderId="0" applyNumberFormat="0" applyBorder="0" applyAlignment="0" applyProtection="0"/>
    <xf numFmtId="170" fontId="24" fillId="17" borderId="0" applyNumberFormat="0" applyBorder="0" applyAlignment="0" applyProtection="0"/>
    <xf numFmtId="170" fontId="23" fillId="37" borderId="0" applyNumberFormat="0" applyBorder="0" applyAlignment="0" applyProtection="0"/>
    <xf numFmtId="170" fontId="22" fillId="38" borderId="0" applyNumberFormat="0" applyBorder="0" applyAlignment="0" applyProtection="0"/>
    <xf numFmtId="170" fontId="23" fillId="38" borderId="0" applyNumberFormat="0" applyBorder="0" applyAlignment="0" applyProtection="0"/>
    <xf numFmtId="170" fontId="24" fillId="21" borderId="0" applyNumberFormat="0" applyBorder="0" applyAlignment="0" applyProtection="0"/>
    <xf numFmtId="170" fontId="23" fillId="38" borderId="0" applyNumberFormat="0" applyBorder="0" applyAlignment="0" applyProtection="0"/>
    <xf numFmtId="170" fontId="22" fillId="39" borderId="0" applyNumberFormat="0" applyBorder="0" applyAlignment="0" applyProtection="0"/>
    <xf numFmtId="170" fontId="23" fillId="39" borderId="0" applyNumberFormat="0" applyBorder="0" applyAlignment="0" applyProtection="0"/>
    <xf numFmtId="170" fontId="24" fillId="25" borderId="0" applyNumberFormat="0" applyBorder="0" applyAlignment="0" applyProtection="0"/>
    <xf numFmtId="170" fontId="23" fillId="39" borderId="0" applyNumberFormat="0" applyBorder="0" applyAlignment="0" applyProtection="0"/>
    <xf numFmtId="170" fontId="22" fillId="40" borderId="0" applyNumberFormat="0" applyBorder="0" applyAlignment="0" applyProtection="0"/>
    <xf numFmtId="170" fontId="23" fillId="40" borderId="0" applyNumberFormat="0" applyBorder="0" applyAlignment="0" applyProtection="0"/>
    <xf numFmtId="170" fontId="24" fillId="29" borderId="0" applyNumberFormat="0" applyBorder="0" applyAlignment="0" applyProtection="0"/>
    <xf numFmtId="170" fontId="23" fillId="40" borderId="0" applyNumberFormat="0" applyBorder="0" applyAlignment="0" applyProtection="0"/>
    <xf numFmtId="170" fontId="22" fillId="41" borderId="0" applyNumberFormat="0" applyBorder="0" applyAlignment="0" applyProtection="0"/>
    <xf numFmtId="170" fontId="23" fillId="41" borderId="0" applyNumberFormat="0" applyBorder="0" applyAlignment="0" applyProtection="0"/>
    <xf numFmtId="170" fontId="24" fillId="33" borderId="0" applyNumberFormat="0" applyBorder="0" applyAlignment="0" applyProtection="0"/>
    <xf numFmtId="170" fontId="23" fillId="41" borderId="0" applyNumberFormat="0" applyBorder="0" applyAlignment="0" applyProtection="0"/>
    <xf numFmtId="170" fontId="22" fillId="42" borderId="0" applyNumberFormat="0" applyBorder="0" applyAlignment="0" applyProtection="0"/>
    <xf numFmtId="170" fontId="23" fillId="42" borderId="0" applyNumberFormat="0" applyBorder="0" applyAlignment="0" applyProtection="0"/>
    <xf numFmtId="170" fontId="24" fillId="14" borderId="0" applyNumberFormat="0" applyBorder="0" applyAlignment="0" applyProtection="0"/>
    <xf numFmtId="170" fontId="23" fillId="42" borderId="0" applyNumberFormat="0" applyBorder="0" applyAlignment="0" applyProtection="0"/>
    <xf numFmtId="170" fontId="22" fillId="43" borderId="0" applyNumberFormat="0" applyBorder="0" applyAlignment="0" applyProtection="0"/>
    <xf numFmtId="170" fontId="23" fillId="43" borderId="0" applyNumberFormat="0" applyBorder="0" applyAlignment="0" applyProtection="0"/>
    <xf numFmtId="170" fontId="24" fillId="18" borderId="0" applyNumberFormat="0" applyBorder="0" applyAlignment="0" applyProtection="0"/>
    <xf numFmtId="170" fontId="23" fillId="43" borderId="0" applyNumberFormat="0" applyBorder="0" applyAlignment="0" applyProtection="0"/>
    <xf numFmtId="170" fontId="22" fillId="44" borderId="0" applyNumberFormat="0" applyBorder="0" applyAlignment="0" applyProtection="0"/>
    <xf numFmtId="170" fontId="23" fillId="44" borderId="0" applyNumberFormat="0" applyBorder="0" applyAlignment="0" applyProtection="0"/>
    <xf numFmtId="170" fontId="24" fillId="22" borderId="0" applyNumberFormat="0" applyBorder="0" applyAlignment="0" applyProtection="0"/>
    <xf numFmtId="170" fontId="23" fillId="44" borderId="0" applyNumberFormat="0" applyBorder="0" applyAlignment="0" applyProtection="0"/>
    <xf numFmtId="170" fontId="22" fillId="39" borderId="0" applyNumberFormat="0" applyBorder="0" applyAlignment="0" applyProtection="0"/>
    <xf numFmtId="170" fontId="23" fillId="39" borderId="0" applyNumberFormat="0" applyBorder="0" applyAlignment="0" applyProtection="0"/>
    <xf numFmtId="170" fontId="24" fillId="26" borderId="0" applyNumberFormat="0" applyBorder="0" applyAlignment="0" applyProtection="0"/>
    <xf numFmtId="170" fontId="23" fillId="39" borderId="0" applyNumberFormat="0" applyBorder="0" applyAlignment="0" applyProtection="0"/>
    <xf numFmtId="170" fontId="22" fillId="42" borderId="0" applyNumberFormat="0" applyBorder="0" applyAlignment="0" applyProtection="0"/>
    <xf numFmtId="170" fontId="23" fillId="42" borderId="0" applyNumberFormat="0" applyBorder="0" applyAlignment="0" applyProtection="0"/>
    <xf numFmtId="170" fontId="24" fillId="30" borderId="0" applyNumberFormat="0" applyBorder="0" applyAlignment="0" applyProtection="0"/>
    <xf numFmtId="170" fontId="23" fillId="42" borderId="0" applyNumberFormat="0" applyBorder="0" applyAlignment="0" applyProtection="0"/>
    <xf numFmtId="170" fontId="22" fillId="45" borderId="0" applyNumberFormat="0" applyBorder="0" applyAlignment="0" applyProtection="0"/>
    <xf numFmtId="170" fontId="23" fillId="45" borderId="0" applyNumberFormat="0" applyBorder="0" applyAlignment="0" applyProtection="0"/>
    <xf numFmtId="170" fontId="24" fillId="34" borderId="0" applyNumberFormat="0" applyBorder="0" applyAlignment="0" applyProtection="0"/>
    <xf numFmtId="170" fontId="23" fillId="45" borderId="0" applyNumberFormat="0" applyBorder="0" applyAlignment="0" applyProtection="0"/>
    <xf numFmtId="170" fontId="25" fillId="46" borderId="0" applyNumberFormat="0" applyBorder="0" applyAlignment="0" applyProtection="0"/>
    <xf numFmtId="170" fontId="26" fillId="46" borderId="0" applyNumberFormat="0" applyBorder="0" applyAlignment="0" applyProtection="0"/>
    <xf numFmtId="170" fontId="27" fillId="15" borderId="0" applyNumberFormat="0" applyBorder="0" applyAlignment="0" applyProtection="0"/>
    <xf numFmtId="170" fontId="26" fillId="46" borderId="0" applyNumberFormat="0" applyBorder="0" applyAlignment="0" applyProtection="0"/>
    <xf numFmtId="170" fontId="25" fillId="43" borderId="0" applyNumberFormat="0" applyBorder="0" applyAlignment="0" applyProtection="0"/>
    <xf numFmtId="170" fontId="26" fillId="43" borderId="0" applyNumberFormat="0" applyBorder="0" applyAlignment="0" applyProtection="0"/>
    <xf numFmtId="170" fontId="27" fillId="19" borderId="0" applyNumberFormat="0" applyBorder="0" applyAlignment="0" applyProtection="0"/>
    <xf numFmtId="170" fontId="26" fillId="43" borderId="0" applyNumberFormat="0" applyBorder="0" applyAlignment="0" applyProtection="0"/>
    <xf numFmtId="170" fontId="25" fillId="44" borderId="0" applyNumberFormat="0" applyBorder="0" applyAlignment="0" applyProtection="0"/>
    <xf numFmtId="170" fontId="26" fillId="44" borderId="0" applyNumberFormat="0" applyBorder="0" applyAlignment="0" applyProtection="0"/>
    <xf numFmtId="170" fontId="27" fillId="23" borderId="0" applyNumberFormat="0" applyBorder="0" applyAlignment="0" applyProtection="0"/>
    <xf numFmtId="170" fontId="26" fillId="44" borderId="0" applyNumberFormat="0" applyBorder="0" applyAlignment="0" applyProtection="0"/>
    <xf numFmtId="170" fontId="25" fillId="47" borderId="0" applyNumberFormat="0" applyBorder="0" applyAlignment="0" applyProtection="0"/>
    <xf numFmtId="170" fontId="26" fillId="47" borderId="0" applyNumberFormat="0" applyBorder="0" applyAlignment="0" applyProtection="0"/>
    <xf numFmtId="170" fontId="27" fillId="27" borderId="0" applyNumberFormat="0" applyBorder="0" applyAlignment="0" applyProtection="0"/>
    <xf numFmtId="170" fontId="26" fillId="47" borderId="0" applyNumberFormat="0" applyBorder="0" applyAlignment="0" applyProtection="0"/>
    <xf numFmtId="170" fontId="25" fillId="48" borderId="0" applyNumberFormat="0" applyBorder="0" applyAlignment="0" applyProtection="0"/>
    <xf numFmtId="170" fontId="26" fillId="48" borderId="0" applyNumberFormat="0" applyBorder="0" applyAlignment="0" applyProtection="0"/>
    <xf numFmtId="170" fontId="27" fillId="31" borderId="0" applyNumberFormat="0" applyBorder="0" applyAlignment="0" applyProtection="0"/>
    <xf numFmtId="170" fontId="26" fillId="48" borderId="0" applyNumberFormat="0" applyBorder="0" applyAlignment="0" applyProtection="0"/>
    <xf numFmtId="170" fontId="25" fillId="49" borderId="0" applyNumberFormat="0" applyBorder="0" applyAlignment="0" applyProtection="0"/>
    <xf numFmtId="170" fontId="26" fillId="49" borderId="0" applyNumberFormat="0" applyBorder="0" applyAlignment="0" applyProtection="0"/>
    <xf numFmtId="170" fontId="27" fillId="35" borderId="0" applyNumberFormat="0" applyBorder="0" applyAlignment="0" applyProtection="0"/>
    <xf numFmtId="170" fontId="26" fillId="49" borderId="0" applyNumberFormat="0" applyBorder="0" applyAlignment="0" applyProtection="0"/>
    <xf numFmtId="170" fontId="25" fillId="50" borderId="0" applyNumberFormat="0" applyBorder="0" applyAlignment="0" applyProtection="0"/>
    <xf numFmtId="170" fontId="26" fillId="50" borderId="0" applyNumberFormat="0" applyBorder="0" applyAlignment="0" applyProtection="0"/>
    <xf numFmtId="170" fontId="27" fillId="12" borderId="0" applyNumberFormat="0" applyBorder="0" applyAlignment="0" applyProtection="0"/>
    <xf numFmtId="170" fontId="26" fillId="50" borderId="0" applyNumberFormat="0" applyBorder="0" applyAlignment="0" applyProtection="0"/>
    <xf numFmtId="170" fontId="25" fillId="51" borderId="0" applyNumberFormat="0" applyBorder="0" applyAlignment="0" applyProtection="0"/>
    <xf numFmtId="170" fontId="26" fillId="51" borderId="0" applyNumberFormat="0" applyBorder="0" applyAlignment="0" applyProtection="0"/>
    <xf numFmtId="170" fontId="27" fillId="16" borderId="0" applyNumberFormat="0" applyBorder="0" applyAlignment="0" applyProtection="0"/>
    <xf numFmtId="170" fontId="26" fillId="51" borderId="0" applyNumberFormat="0" applyBorder="0" applyAlignment="0" applyProtection="0"/>
    <xf numFmtId="170" fontId="25" fillId="52" borderId="0" applyNumberFormat="0" applyBorder="0" applyAlignment="0" applyProtection="0"/>
    <xf numFmtId="170" fontId="26" fillId="52" borderId="0" applyNumberFormat="0" applyBorder="0" applyAlignment="0" applyProtection="0"/>
    <xf numFmtId="170" fontId="27" fillId="20" borderId="0" applyNumberFormat="0" applyBorder="0" applyAlignment="0" applyProtection="0"/>
    <xf numFmtId="170" fontId="26" fillId="52" borderId="0" applyNumberFormat="0" applyBorder="0" applyAlignment="0" applyProtection="0"/>
    <xf numFmtId="170" fontId="25" fillId="47" borderId="0" applyNumberFormat="0" applyBorder="0" applyAlignment="0" applyProtection="0"/>
    <xf numFmtId="170" fontId="26" fillId="47" borderId="0" applyNumberFormat="0" applyBorder="0" applyAlignment="0" applyProtection="0"/>
    <xf numFmtId="170" fontId="27" fillId="24" borderId="0" applyNumberFormat="0" applyBorder="0" applyAlignment="0" applyProtection="0"/>
    <xf numFmtId="170" fontId="26" fillId="47" borderId="0" applyNumberFormat="0" applyBorder="0" applyAlignment="0" applyProtection="0"/>
    <xf numFmtId="170" fontId="25" fillId="48" borderId="0" applyNumberFormat="0" applyBorder="0" applyAlignment="0" applyProtection="0"/>
    <xf numFmtId="170" fontId="26" fillId="48" borderId="0" applyNumberFormat="0" applyBorder="0" applyAlignment="0" applyProtection="0"/>
    <xf numFmtId="170" fontId="27" fillId="28" borderId="0" applyNumberFormat="0" applyBorder="0" applyAlignment="0" applyProtection="0"/>
    <xf numFmtId="170" fontId="26" fillId="48" borderId="0" applyNumberFormat="0" applyBorder="0" applyAlignment="0" applyProtection="0"/>
    <xf numFmtId="170" fontId="25" fillId="53" borderId="0" applyNumberFormat="0" applyBorder="0" applyAlignment="0" applyProtection="0"/>
    <xf numFmtId="170" fontId="26" fillId="53" borderId="0" applyNumberFormat="0" applyBorder="0" applyAlignment="0" applyProtection="0"/>
    <xf numFmtId="170" fontId="27" fillId="32" borderId="0" applyNumberFormat="0" applyBorder="0" applyAlignment="0" applyProtection="0"/>
    <xf numFmtId="170" fontId="26" fillId="53" borderId="0" applyNumberFormat="0" applyBorder="0" applyAlignment="0" applyProtection="0"/>
    <xf numFmtId="170" fontId="28" fillId="37" borderId="0" applyNumberFormat="0" applyBorder="0" applyAlignment="0" applyProtection="0"/>
    <xf numFmtId="170" fontId="29" fillId="37" borderId="0" applyNumberFormat="0" applyBorder="0" applyAlignment="0" applyProtection="0"/>
    <xf numFmtId="170" fontId="30" fillId="6" borderId="0" applyNumberFormat="0" applyBorder="0" applyAlignment="0" applyProtection="0"/>
    <xf numFmtId="170" fontId="29" fillId="37" borderId="0" applyNumberFormat="0" applyBorder="0" applyAlignment="0" applyProtection="0"/>
    <xf numFmtId="170" fontId="31" fillId="54" borderId="26" applyNumberFormat="0" applyAlignment="0" applyProtection="0"/>
    <xf numFmtId="170" fontId="32" fillId="54" borderId="26" applyNumberFormat="0" applyAlignment="0" applyProtection="0"/>
    <xf numFmtId="170" fontId="33" fillId="9" borderId="30" applyNumberFormat="0" applyAlignment="0" applyProtection="0"/>
    <xf numFmtId="170" fontId="32" fillId="54" borderId="26" applyNumberFormat="0" applyAlignment="0" applyProtection="0"/>
    <xf numFmtId="170" fontId="34" fillId="55" borderId="36" applyNumberFormat="0" applyAlignment="0" applyProtection="0"/>
    <xf numFmtId="170" fontId="35" fillId="55" borderId="36" applyNumberFormat="0" applyAlignment="0" applyProtection="0"/>
    <xf numFmtId="170" fontId="36" fillId="10" borderId="33" applyNumberFormat="0" applyAlignment="0" applyProtection="0"/>
    <xf numFmtId="170" fontId="35" fillId="55" borderId="36" applyNumberFormat="0" applyAlignment="0" applyProtection="0"/>
    <xf numFmtId="170" fontId="20" fillId="10" borderId="33" applyNumberFormat="0" applyAlignment="0" applyProtection="0"/>
    <xf numFmtId="43" fontId="5" fillId="0" borderId="0" applyFont="0" applyFill="0" applyBorder="0" applyAlignment="0" applyProtection="0"/>
    <xf numFmtId="177" fontId="5" fillId="0" borderId="0" applyFont="0" applyFill="0" applyBorder="0" applyAlignment="0" applyProtection="0"/>
    <xf numFmtId="167" fontId="5" fillId="0" borderId="0" applyFont="0" applyFill="0" applyBorder="0" applyAlignment="0" applyProtection="0"/>
    <xf numFmtId="43" fontId="23" fillId="0" borderId="0" applyFont="0" applyFill="0" applyBorder="0" applyAlignment="0" applyProtection="0"/>
    <xf numFmtId="177" fontId="5" fillId="0" borderId="0" applyFont="0" applyFill="0" applyBorder="0" applyAlignment="0" applyProtection="0"/>
    <xf numFmtId="173" fontId="5" fillId="0" borderId="0" applyFont="0" applyFill="0" applyBorder="0" applyAlignment="0" applyProtection="0"/>
    <xf numFmtId="177" fontId="5" fillId="0" borderId="0" applyFont="0" applyFill="0" applyBorder="0" applyAlignment="0" applyProtection="0"/>
    <xf numFmtId="173" fontId="5"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3"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7" fontId="5" fillId="0" borderId="0" applyFont="0" applyFill="0" applyBorder="0" applyAlignment="0" applyProtection="0"/>
    <xf numFmtId="181" fontId="21" fillId="0" borderId="0" applyFont="0" applyFill="0" applyBorder="0" applyAlignment="0" applyProtection="0"/>
    <xf numFmtId="173" fontId="5" fillId="0" borderId="0" applyFont="0" applyFill="0" applyBorder="0" applyAlignment="0" applyProtection="0"/>
    <xf numFmtId="43" fontId="23"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5" fontId="5" fillId="0" borderId="0" applyFont="0" applyFill="0" applyBorder="0" applyAlignment="0" applyProtection="0"/>
    <xf numFmtId="173" fontId="5" fillId="0" borderId="0" applyFont="0" applyFill="0" applyBorder="0" applyAlignment="0" applyProtection="0"/>
    <xf numFmtId="17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7"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84" fontId="5" fillId="0" borderId="0" applyFont="0" applyFill="0" applyBorder="0" applyAlignment="0" applyProtection="0"/>
    <xf numFmtId="177" fontId="5" fillId="0" borderId="0" applyFont="0" applyFill="0" applyBorder="0" applyAlignment="0" applyProtection="0">
      <alignment vertical="center"/>
    </xf>
    <xf numFmtId="170" fontId="37" fillId="0" borderId="0" applyAlignment="0">
      <alignment vertical="top" wrapText="1"/>
      <protection locked="0"/>
    </xf>
    <xf numFmtId="180"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43" fontId="5" fillId="0" borderId="0" applyFont="0" applyFill="0" applyBorder="0" applyAlignment="0" applyProtection="0"/>
    <xf numFmtId="17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75" fontId="5" fillId="0" borderId="0" applyFont="0" applyFill="0" applyBorder="0" applyAlignment="0" applyProtection="0"/>
    <xf numFmtId="164" fontId="5" fillId="0" borderId="0" applyFont="0" applyFill="0" applyBorder="0" applyAlignment="0" applyProtection="0"/>
    <xf numFmtId="175" fontId="5" fillId="0" borderId="0" applyFont="0" applyFill="0" applyBorder="0" applyAlignment="0" applyProtection="0"/>
    <xf numFmtId="43" fontId="5" fillId="0" borderId="0" applyFont="0" applyFill="0" applyBorder="0" applyAlignment="0" applyProtection="0"/>
    <xf numFmtId="177" fontId="5" fillId="0" borderId="0" applyFont="0" applyFill="0" applyBorder="0" applyAlignment="0" applyProtection="0"/>
    <xf numFmtId="43" fontId="5" fillId="0" borderId="0" applyFont="0" applyFill="0" applyBorder="0" applyAlignment="0" applyProtection="0"/>
    <xf numFmtId="17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174" fontId="5" fillId="0" borderId="0" applyFont="0" applyFill="0" applyBorder="0" applyAlignment="0" applyProtection="0"/>
    <xf numFmtId="44" fontId="23" fillId="0" borderId="0" applyFont="0" applyFill="0" applyBorder="0" applyAlignment="0" applyProtection="0"/>
    <xf numFmtId="177" fontId="5" fillId="0" borderId="0" applyFont="0" applyFill="0" applyBorder="0" applyAlignment="0" applyProtection="0"/>
    <xf numFmtId="44" fontId="10" fillId="0" borderId="0" applyFont="0" applyFill="0" applyBorder="0" applyAlignment="0" applyProtection="0"/>
    <xf numFmtId="175" fontId="5" fillId="0" borderId="0" applyFont="0" applyFill="0" applyBorder="0" applyAlignment="0" applyProtection="0"/>
    <xf numFmtId="44" fontId="10" fillId="0" borderId="0" applyFont="0" applyFill="0" applyBorder="0" applyAlignment="0" applyProtection="0"/>
    <xf numFmtId="175"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5" fontId="5" fillId="0" borderId="0" applyFont="0" applyFill="0" applyBorder="0" applyAlignment="0" applyProtection="0"/>
    <xf numFmtId="186" fontId="21" fillId="0" borderId="0" applyFont="0" applyFill="0" applyBorder="0" applyAlignment="0" applyProtection="0"/>
    <xf numFmtId="174" fontId="5" fillId="0" borderId="0" applyFont="0" applyFill="0" applyBorder="0" applyAlignment="0" applyProtection="0"/>
    <xf numFmtId="170" fontId="37" fillId="0" borderId="0" applyNumberFormat="0" applyFill="0" applyBorder="0" applyProtection="0">
      <alignment horizontal="left" vertical="center"/>
      <protection locked="0"/>
    </xf>
    <xf numFmtId="44" fontId="5" fillId="0" borderId="0" applyFont="0" applyFill="0" applyBorder="0" applyAlignment="0" applyProtection="0"/>
    <xf numFmtId="177" fontId="5" fillId="0" borderId="0" applyFont="0" applyFill="0" applyBorder="0" applyAlignment="0" applyProtection="0"/>
    <xf numFmtId="44" fontId="23" fillId="0" borderId="0" applyFont="0" applyFill="0" applyBorder="0" applyAlignment="0" applyProtection="0"/>
    <xf numFmtId="174" fontId="5" fillId="0" borderId="0" applyFont="0" applyFill="0" applyBorder="0" applyAlignment="0" applyProtection="0"/>
    <xf numFmtId="44" fontId="5" fillId="0" borderId="0" applyFont="0" applyFill="0" applyBorder="0" applyAlignment="0" applyProtection="0"/>
    <xf numFmtId="164" fontId="21" fillId="0" borderId="0" applyFont="0" applyFill="0" applyBorder="0" applyAlignment="0" applyProtection="0"/>
    <xf numFmtId="187" fontId="5" fillId="0" borderId="0" applyFont="0" applyFill="0" applyBorder="0" applyAlignment="0" applyProtection="0"/>
    <xf numFmtId="175" fontId="5" fillId="0" borderId="0" applyFont="0" applyFill="0" applyBorder="0" applyAlignment="0" applyProtection="0"/>
    <xf numFmtId="44" fontId="23" fillId="0" borderId="0" applyFont="0" applyFill="0" applyBorder="0" applyAlignment="0" applyProtection="0"/>
    <xf numFmtId="173" fontId="5" fillId="0" borderId="0" applyFont="0" applyFill="0" applyBorder="0" applyAlignment="0" applyProtection="0"/>
    <xf numFmtId="174" fontId="5" fillId="0" borderId="0" applyFont="0" applyFill="0" applyBorder="0" applyAlignment="0" applyProtection="0"/>
    <xf numFmtId="175" fontId="5" fillId="0" borderId="0" applyFont="0" applyFill="0" applyBorder="0" applyAlignment="0" applyProtection="0"/>
    <xf numFmtId="180" fontId="5" fillId="0" borderId="0" applyFont="0" applyFill="0" applyBorder="0" applyAlignment="0" applyProtection="0"/>
    <xf numFmtId="174" fontId="5" fillId="0" borderId="0" applyFont="0" applyFill="0" applyBorder="0" applyAlignment="0" applyProtection="0"/>
    <xf numFmtId="173" fontId="5" fillId="0" borderId="0" applyFont="0" applyFill="0" applyBorder="0" applyAlignment="0" applyProtection="0"/>
    <xf numFmtId="175" fontId="5" fillId="0" borderId="0" applyFont="0" applyFill="0" applyBorder="0" applyAlignment="0" applyProtection="0"/>
    <xf numFmtId="173" fontId="5" fillId="0" borderId="0" applyFont="0" applyFill="0" applyBorder="0" applyAlignment="0" applyProtection="0"/>
    <xf numFmtId="174" fontId="5" fillId="0" borderId="0" applyFont="0" applyFill="0" applyBorder="0" applyAlignment="0" applyProtection="0"/>
    <xf numFmtId="44" fontId="5" fillId="0" borderId="0" applyFont="0" applyFill="0" applyBorder="0" applyAlignment="0" applyProtection="0"/>
    <xf numFmtId="174" fontId="5" fillId="0" borderId="0" applyFont="0" applyFill="0" applyBorder="0" applyAlignment="0" applyProtection="0"/>
    <xf numFmtId="175" fontId="5" fillId="0" borderId="0" applyFont="0" applyFill="0" applyBorder="0" applyAlignment="0" applyProtection="0"/>
    <xf numFmtId="174" fontId="5" fillId="0" borderId="0" applyFont="0" applyFill="0" applyBorder="0" applyAlignment="0" applyProtection="0"/>
    <xf numFmtId="175" fontId="5" fillId="0" borderId="0" applyFont="0" applyFill="0" applyBorder="0" applyAlignment="0" applyProtection="0"/>
    <xf numFmtId="174" fontId="5" fillId="0" borderId="0" applyFont="0" applyFill="0" applyBorder="0" applyAlignment="0" applyProtection="0"/>
    <xf numFmtId="175"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4" fontId="38" fillId="0" borderId="0"/>
    <xf numFmtId="14" fontId="5" fillId="0" borderId="0" applyFont="0" applyFill="0" applyBorder="0" applyAlignment="0" applyProtection="0"/>
    <xf numFmtId="14" fontId="5" fillId="0" borderId="0" applyFont="0" applyFill="0" applyBorder="0" applyAlignment="0" applyProtection="0"/>
    <xf numFmtId="14" fontId="5" fillId="0" borderId="0" applyFont="0" applyFill="0" applyBorder="0" applyAlignment="0" applyProtection="0"/>
    <xf numFmtId="14" fontId="5" fillId="0" borderId="0" applyFont="0" applyFill="0" applyBorder="0" applyAlignment="0" applyProtection="0"/>
    <xf numFmtId="14"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39" fillId="0" borderId="0" applyNumberFormat="0" applyFill="0" applyBorder="0" applyAlignment="0" applyProtection="0"/>
    <xf numFmtId="170" fontId="40" fillId="0" borderId="0" applyNumberFormat="0" applyFill="0" applyBorder="0" applyAlignment="0" applyProtection="0"/>
    <xf numFmtId="170" fontId="41" fillId="0" borderId="0" applyNumberFormat="0" applyFill="0" applyBorder="0" applyAlignment="0" applyProtection="0"/>
    <xf numFmtId="170" fontId="40" fillId="0" borderId="0" applyNumberForma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170" fontId="19" fillId="5" borderId="0" applyNumberFormat="0" applyBorder="0" applyAlignment="0" applyProtection="0"/>
    <xf numFmtId="170" fontId="42" fillId="38" borderId="0" applyNumberFormat="0" applyBorder="0" applyAlignment="0" applyProtection="0"/>
    <xf numFmtId="170" fontId="43" fillId="5" borderId="0" applyNumberFormat="0" applyBorder="0" applyAlignment="0" applyProtection="0"/>
    <xf numFmtId="170" fontId="44" fillId="38" borderId="0" applyNumberFormat="0" applyBorder="0" applyAlignment="0" applyProtection="0"/>
    <xf numFmtId="170" fontId="42" fillId="38" borderId="0" applyNumberFormat="0" applyBorder="0" applyAlignment="0" applyProtection="0"/>
    <xf numFmtId="38" fontId="45" fillId="56" borderId="0" applyNumberFormat="0" applyBorder="0" applyAlignment="0" applyProtection="0"/>
    <xf numFmtId="38" fontId="45" fillId="56" borderId="0" applyNumberFormat="0" applyBorder="0" applyAlignment="0" applyProtection="0"/>
    <xf numFmtId="170" fontId="46" fillId="0" borderId="0"/>
    <xf numFmtId="170" fontId="11" fillId="0" borderId="19" applyNumberFormat="0" applyAlignment="0" applyProtection="0">
      <alignment horizontal="left" vertical="center"/>
    </xf>
    <xf numFmtId="170" fontId="11" fillId="0" borderId="23">
      <alignment horizontal="left" vertical="center"/>
    </xf>
    <xf numFmtId="170" fontId="47" fillId="0" borderId="37" applyNumberFormat="0" applyFill="0" applyAlignment="0" applyProtection="0"/>
    <xf numFmtId="170" fontId="48" fillId="0" borderId="37" applyNumberFormat="0" applyFill="0" applyAlignment="0" applyProtection="0"/>
    <xf numFmtId="170" fontId="17" fillId="0" borderId="27" applyNumberFormat="0" applyFill="0" applyAlignment="0" applyProtection="0"/>
    <xf numFmtId="170" fontId="48" fillId="0" borderId="37" applyNumberFormat="0" applyFill="0" applyAlignment="0" applyProtection="0"/>
    <xf numFmtId="170" fontId="49" fillId="0" borderId="27" applyNumberFormat="0" applyFill="0" applyAlignment="0" applyProtection="0"/>
    <xf numFmtId="170" fontId="50" fillId="0" borderId="0" applyNumberFormat="0" applyFont="0" applyFill="0" applyAlignment="0" applyProtection="0"/>
    <xf numFmtId="170" fontId="51" fillId="0" borderId="38" applyNumberFormat="0" applyFill="0" applyAlignment="0" applyProtection="0"/>
    <xf numFmtId="170" fontId="52" fillId="0" borderId="38" applyNumberFormat="0" applyFill="0" applyAlignment="0" applyProtection="0"/>
    <xf numFmtId="170" fontId="18" fillId="0" borderId="28" applyNumberFormat="0" applyFill="0" applyAlignment="0" applyProtection="0"/>
    <xf numFmtId="170" fontId="52" fillId="0" borderId="38" applyNumberFormat="0" applyFill="0" applyAlignment="0" applyProtection="0"/>
    <xf numFmtId="170" fontId="53" fillId="0" borderId="28" applyNumberFormat="0" applyFill="0" applyAlignment="0" applyProtection="0"/>
    <xf numFmtId="170" fontId="11" fillId="0" borderId="0" applyNumberFormat="0" applyFont="0" applyFill="0" applyAlignment="0" applyProtection="0"/>
    <xf numFmtId="170" fontId="54" fillId="0" borderId="39" applyNumberFormat="0" applyFill="0" applyAlignment="0" applyProtection="0"/>
    <xf numFmtId="170" fontId="55" fillId="0" borderId="39" applyNumberFormat="0" applyFill="0" applyAlignment="0" applyProtection="0"/>
    <xf numFmtId="170" fontId="56" fillId="0" borderId="29" applyNumberFormat="0" applyFill="0" applyAlignment="0" applyProtection="0"/>
    <xf numFmtId="170" fontId="55" fillId="0" borderId="39" applyNumberFormat="0" applyFill="0" applyAlignment="0" applyProtection="0"/>
    <xf numFmtId="170" fontId="54" fillId="0" borderId="0" applyNumberFormat="0" applyFill="0" applyBorder="0" applyAlignment="0" applyProtection="0"/>
    <xf numFmtId="170" fontId="55" fillId="0" borderId="0" applyNumberFormat="0" applyFill="0" applyBorder="0" applyAlignment="0" applyProtection="0"/>
    <xf numFmtId="170" fontId="56" fillId="0" borderId="0" applyNumberFormat="0" applyFill="0" applyBorder="0" applyAlignment="0" applyProtection="0"/>
    <xf numFmtId="170" fontId="55" fillId="0" borderId="0" applyNumberFormat="0" applyFill="0" applyBorder="0" applyAlignment="0" applyProtection="0"/>
    <xf numFmtId="170" fontId="57" fillId="0" borderId="0" applyNumberFormat="0" applyFill="0" applyBorder="0" applyAlignment="0" applyProtection="0">
      <alignment vertical="top"/>
      <protection locked="0"/>
    </xf>
    <xf numFmtId="170" fontId="57" fillId="0" borderId="0" applyNumberFormat="0" applyFill="0" applyBorder="0" applyAlignment="0" applyProtection="0">
      <alignment vertical="top"/>
      <protection locked="0"/>
    </xf>
    <xf numFmtId="170" fontId="58" fillId="0" borderId="0" applyNumberFormat="0" applyFill="0" applyBorder="0" applyAlignment="0" applyProtection="0"/>
    <xf numFmtId="170" fontId="59" fillId="0" borderId="0" applyNumberFormat="0" applyFill="0" applyBorder="0" applyAlignment="0" applyProtection="0">
      <alignment vertical="top"/>
      <protection locked="0"/>
    </xf>
    <xf numFmtId="170" fontId="60" fillId="0" borderId="0" applyNumberFormat="0" applyFill="0" applyBorder="0" applyAlignment="0" applyProtection="0"/>
    <xf numFmtId="170" fontId="60" fillId="0" borderId="0" applyNumberFormat="0" applyFill="0" applyBorder="0" applyAlignment="0" applyProtection="0"/>
    <xf numFmtId="10" fontId="45" fillId="57" borderId="2" applyNumberFormat="0" applyBorder="0" applyAlignment="0" applyProtection="0"/>
    <xf numFmtId="10" fontId="45" fillId="57" borderId="2" applyNumberFormat="0" applyBorder="0" applyAlignment="0" applyProtection="0"/>
    <xf numFmtId="170" fontId="61" fillId="41" borderId="26" applyNumberFormat="0" applyAlignment="0" applyProtection="0"/>
    <xf numFmtId="170" fontId="62" fillId="41" borderId="26" applyNumberFormat="0" applyAlignment="0" applyProtection="0"/>
    <xf numFmtId="170" fontId="63" fillId="8" borderId="30" applyNumberFormat="0" applyAlignment="0" applyProtection="0"/>
    <xf numFmtId="170" fontId="61" fillId="41" borderId="26" applyNumberFormat="0" applyAlignment="0" applyProtection="0"/>
    <xf numFmtId="170" fontId="62" fillId="41" borderId="26" applyNumberFormat="0" applyAlignment="0" applyProtection="0"/>
    <xf numFmtId="170" fontId="63" fillId="8" borderId="30" applyNumberFormat="0" applyAlignment="0" applyProtection="0"/>
    <xf numFmtId="170" fontId="61" fillId="41" borderId="26" applyNumberFormat="0" applyAlignment="0" applyProtection="0"/>
    <xf numFmtId="170" fontId="62" fillId="41" borderId="26" applyNumberFormat="0" applyAlignment="0" applyProtection="0"/>
    <xf numFmtId="170" fontId="61" fillId="41" borderId="26" applyNumberFormat="0" applyAlignment="0" applyProtection="0"/>
    <xf numFmtId="170" fontId="64" fillId="0" borderId="40" applyNumberFormat="0" applyFill="0" applyAlignment="0" applyProtection="0"/>
    <xf numFmtId="170" fontId="65" fillId="0" borderId="40" applyNumberFormat="0" applyFill="0" applyAlignment="0" applyProtection="0"/>
    <xf numFmtId="170" fontId="66" fillId="0" borderId="32" applyNumberFormat="0" applyFill="0" applyAlignment="0" applyProtection="0"/>
    <xf numFmtId="170" fontId="65" fillId="0" borderId="40" applyNumberFormat="0" applyFill="0" applyAlignment="0" applyProtection="0"/>
    <xf numFmtId="188" fontId="5" fillId="0" borderId="0"/>
    <xf numFmtId="188" fontId="5" fillId="0" borderId="0"/>
    <xf numFmtId="188" fontId="5" fillId="0" borderId="0"/>
    <xf numFmtId="188" fontId="5" fillId="0" borderId="0"/>
    <xf numFmtId="188" fontId="5" fillId="0" borderId="0"/>
    <xf numFmtId="174" fontId="5" fillId="0" borderId="0"/>
    <xf numFmtId="174" fontId="5" fillId="0" borderId="0"/>
    <xf numFmtId="174" fontId="5" fillId="0" borderId="0"/>
    <xf numFmtId="174" fontId="5" fillId="0" borderId="0"/>
    <xf numFmtId="174" fontId="5" fillId="0" borderId="0"/>
    <xf numFmtId="188" fontId="5" fillId="0" borderId="0"/>
    <xf numFmtId="188" fontId="5" fillId="0" borderId="0"/>
    <xf numFmtId="188" fontId="5" fillId="0" borderId="0"/>
    <xf numFmtId="170" fontId="67" fillId="58" borderId="0" applyNumberFormat="0" applyBorder="0" applyAlignment="0" applyProtection="0"/>
    <xf numFmtId="170" fontId="68" fillId="58" borderId="0" applyNumberFormat="0" applyBorder="0" applyAlignment="0" applyProtection="0"/>
    <xf numFmtId="170" fontId="69" fillId="7" borderId="0" applyNumberFormat="0" applyBorder="0" applyAlignment="0" applyProtection="0"/>
    <xf numFmtId="170" fontId="68" fillId="58" borderId="0" applyNumberFormat="0" applyBorder="0" applyAlignment="0" applyProtection="0"/>
    <xf numFmtId="189" fontId="5" fillId="0" borderId="0"/>
    <xf numFmtId="170" fontId="5" fillId="0" borderId="0"/>
    <xf numFmtId="189" fontId="5" fillId="0" borderId="0"/>
    <xf numFmtId="189" fontId="5" fillId="0" borderId="0"/>
    <xf numFmtId="189" fontId="5" fillId="0" borderId="0"/>
    <xf numFmtId="189" fontId="5" fillId="0" borderId="0"/>
    <xf numFmtId="170" fontId="5" fillId="0" borderId="0"/>
    <xf numFmtId="170" fontId="24" fillId="0" borderId="0"/>
    <xf numFmtId="170" fontId="5" fillId="0" borderId="0"/>
    <xf numFmtId="170" fontId="24" fillId="0" borderId="0"/>
    <xf numFmtId="170" fontId="24" fillId="0" borderId="0"/>
    <xf numFmtId="170" fontId="24" fillId="0" borderId="0"/>
    <xf numFmtId="170" fontId="5" fillId="0" borderId="0"/>
    <xf numFmtId="170" fontId="5" fillId="0" borderId="0"/>
    <xf numFmtId="170" fontId="5" fillId="0" borderId="0"/>
    <xf numFmtId="170" fontId="5" fillId="0" borderId="0"/>
    <xf numFmtId="170" fontId="5" fillId="0" borderId="0"/>
    <xf numFmtId="170" fontId="21" fillId="0" borderId="0"/>
    <xf numFmtId="170" fontId="1" fillId="0" borderId="0"/>
    <xf numFmtId="170" fontId="21" fillId="0" borderId="0"/>
    <xf numFmtId="170" fontId="5" fillId="0" borderId="0"/>
    <xf numFmtId="170" fontId="1" fillId="0" borderId="0"/>
    <xf numFmtId="170" fontId="5" fillId="0" borderId="0"/>
    <xf numFmtId="170" fontId="5" fillId="0" borderId="0"/>
    <xf numFmtId="170" fontId="5" fillId="0" borderId="0"/>
    <xf numFmtId="170" fontId="24" fillId="0" borderId="0"/>
    <xf numFmtId="170" fontId="5" fillId="0" borderId="0"/>
    <xf numFmtId="170" fontId="37" fillId="0" borderId="0" applyAlignment="0">
      <alignment vertical="top" wrapText="1"/>
      <protection locked="0"/>
    </xf>
    <xf numFmtId="170" fontId="5" fillId="0" borderId="0"/>
    <xf numFmtId="170" fontId="10" fillId="0" borderId="0"/>
    <xf numFmtId="170" fontId="5" fillId="0" borderId="0"/>
    <xf numFmtId="170" fontId="1" fillId="0" borderId="0"/>
    <xf numFmtId="170" fontId="22" fillId="0" borderId="0"/>
    <xf numFmtId="170" fontId="10" fillId="0" borderId="0"/>
    <xf numFmtId="170" fontId="23" fillId="0" borderId="0"/>
    <xf numFmtId="170" fontId="1" fillId="0" borderId="0"/>
    <xf numFmtId="170" fontId="10" fillId="0" borderId="0"/>
    <xf numFmtId="170" fontId="24" fillId="0" borderId="0"/>
    <xf numFmtId="170" fontId="10" fillId="0" borderId="0"/>
    <xf numFmtId="170" fontId="24" fillId="0" borderId="0"/>
    <xf numFmtId="170" fontId="5" fillId="0" borderId="0"/>
    <xf numFmtId="170" fontId="24" fillId="0" borderId="0"/>
    <xf numFmtId="170" fontId="5" fillId="0" borderId="0"/>
    <xf numFmtId="170" fontId="24" fillId="0" borderId="0"/>
    <xf numFmtId="170" fontId="5" fillId="59" borderId="41" applyNumberFormat="0" applyFont="0" applyAlignment="0" applyProtection="0"/>
    <xf numFmtId="170" fontId="5" fillId="59" borderId="41" applyNumberFormat="0" applyFont="0" applyAlignment="0" applyProtection="0"/>
    <xf numFmtId="170" fontId="5" fillId="59" borderId="41" applyNumberFormat="0" applyFont="0" applyAlignment="0" applyProtection="0"/>
    <xf numFmtId="170" fontId="23" fillId="11" borderId="34" applyNumberFormat="0" applyFont="0" applyAlignment="0" applyProtection="0"/>
    <xf numFmtId="170" fontId="23" fillId="59" borderId="41" applyNumberFormat="0" applyFont="0" applyAlignment="0" applyProtection="0"/>
    <xf numFmtId="170" fontId="22" fillId="11" borderId="34" applyNumberFormat="0" applyFont="0" applyAlignment="0" applyProtection="0"/>
    <xf numFmtId="170" fontId="5" fillId="59" borderId="41" applyNumberFormat="0" applyFont="0" applyAlignment="0" applyProtection="0"/>
    <xf numFmtId="170" fontId="5" fillId="59" borderId="41" applyNumberFormat="0" applyFont="0" applyAlignment="0" applyProtection="0"/>
    <xf numFmtId="170" fontId="5" fillId="59" borderId="41" applyNumberFormat="0" applyFont="0" applyAlignment="0" applyProtection="0"/>
    <xf numFmtId="170" fontId="23" fillId="59" borderId="41" applyNumberFormat="0" applyFont="0" applyAlignment="0" applyProtection="0"/>
    <xf numFmtId="170" fontId="5" fillId="59" borderId="41" applyNumberFormat="0" applyFont="0" applyAlignment="0" applyProtection="0"/>
    <xf numFmtId="170" fontId="70" fillId="54" borderId="42" applyNumberFormat="0" applyAlignment="0" applyProtection="0"/>
    <xf numFmtId="170" fontId="71" fillId="54" borderId="42" applyNumberFormat="0" applyAlignment="0" applyProtection="0"/>
    <xf numFmtId="170" fontId="72" fillId="9" borderId="31" applyNumberFormat="0" applyAlignment="0" applyProtection="0"/>
    <xf numFmtId="170" fontId="71" fillId="54" borderId="42" applyNumberFormat="0" applyAlignment="0" applyProtection="0"/>
    <xf numFmtId="170" fontId="34" fillId="6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 fontId="37" fillId="0" borderId="0" applyFill="0" applyBorder="0" applyProtection="0">
      <alignment horizontal="right" vertical="center"/>
      <protection locked="0"/>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170" fontId="73" fillId="0" borderId="0" applyNumberFormat="0" applyFill="0" applyBorder="0" applyAlignment="0" applyProtection="0"/>
    <xf numFmtId="170" fontId="74" fillId="0" borderId="43" applyNumberFormat="0" applyFill="0" applyAlignment="0" applyProtection="0"/>
    <xf numFmtId="170" fontId="75" fillId="0" borderId="43" applyNumberFormat="0" applyFill="0" applyAlignment="0" applyProtection="0"/>
    <xf numFmtId="170" fontId="16" fillId="0" borderId="35" applyNumberFormat="0" applyFill="0" applyAlignment="0" applyProtection="0"/>
    <xf numFmtId="170" fontId="75" fillId="0" borderId="43" applyNumberFormat="0" applyFill="0" applyAlignment="0" applyProtection="0"/>
    <xf numFmtId="170" fontId="76" fillId="0" borderId="35" applyNumberFormat="0" applyFill="0" applyAlignment="0" applyProtection="0"/>
    <xf numFmtId="170" fontId="5" fillId="0" borderId="44" applyNumberFormat="0" applyFont="0" applyBorder="0" applyAlignment="0" applyProtection="0"/>
    <xf numFmtId="170" fontId="5" fillId="0" borderId="44" applyNumberFormat="0" applyFont="0" applyBorder="0" applyAlignment="0" applyProtection="0"/>
    <xf numFmtId="170" fontId="77" fillId="0" borderId="0" applyNumberFormat="0" applyFill="0" applyBorder="0" applyAlignment="0" applyProtection="0"/>
    <xf numFmtId="170" fontId="78" fillId="0" borderId="0" applyNumberFormat="0" applyFill="0" applyBorder="0" applyAlignment="0" applyProtection="0"/>
    <xf numFmtId="170" fontId="79" fillId="0" borderId="0" applyNumberFormat="0" applyFill="0" applyBorder="0" applyAlignment="0" applyProtection="0"/>
    <xf numFmtId="170" fontId="78" fillId="0" borderId="0" applyNumberFormat="0" applyFill="0" applyBorder="0" applyAlignment="0" applyProtection="0"/>
  </cellStyleXfs>
  <cellXfs count="168">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7" fillId="0" borderId="2" xfId="0" applyFont="1" applyBorder="1" applyAlignment="1">
      <alignment horizontal="left" vertical="center"/>
    </xf>
    <xf numFmtId="0" fontId="7" fillId="0" borderId="2" xfId="0" applyFont="1" applyBorder="1" applyAlignment="1">
      <alignment horizontal="center" vertical="center"/>
    </xf>
    <xf numFmtId="9" fontId="7" fillId="0" borderId="2" xfId="3" applyFont="1" applyBorder="1" applyAlignment="1">
      <alignment horizontal="right" vertical="center"/>
    </xf>
    <xf numFmtId="164" fontId="7" fillId="0" borderId="2" xfId="3" applyNumberFormat="1" applyFont="1" applyBorder="1" applyAlignment="1">
      <alignment horizontal="right" vertical="center"/>
    </xf>
    <xf numFmtId="0" fontId="3" fillId="0" borderId="0" xfId="0" applyFont="1" applyAlignment="1">
      <alignment wrapText="1"/>
    </xf>
    <xf numFmtId="0" fontId="2" fillId="2" borderId="2" xfId="0" applyFont="1" applyFill="1" applyBorder="1"/>
    <xf numFmtId="0" fontId="2" fillId="0" borderId="2" xfId="0" applyFont="1" applyBorder="1"/>
    <xf numFmtId="0" fontId="3" fillId="0" borderId="4" xfId="0" applyFont="1" applyBorder="1" applyAlignment="1">
      <alignment horizontal="center" wrapText="1"/>
    </xf>
    <xf numFmtId="0" fontId="2" fillId="0" borderId="7" xfId="0" applyFont="1" applyBorder="1"/>
    <xf numFmtId="0" fontId="6" fillId="0" borderId="0" xfId="0" applyFont="1" applyFill="1" applyBorder="1" applyAlignment="1">
      <alignment horizontal="left" vertical="center"/>
    </xf>
    <xf numFmtId="165" fontId="2" fillId="0" borderId="2" xfId="1" applyNumberFormat="1" applyFont="1" applyFill="1" applyBorder="1"/>
    <xf numFmtId="165" fontId="2" fillId="0" borderId="8" xfId="1" applyNumberFormat="1" applyFont="1" applyBorder="1"/>
    <xf numFmtId="165" fontId="2" fillId="0" borderId="2" xfId="1" applyNumberFormat="1" applyFont="1" applyBorder="1"/>
    <xf numFmtId="0" fontId="3" fillId="0" borderId="2" xfId="0" applyFont="1" applyBorder="1" applyAlignment="1">
      <alignment wrapText="1"/>
    </xf>
    <xf numFmtId="166" fontId="2" fillId="0" borderId="2" xfId="0" applyNumberFormat="1" applyFont="1" applyBorder="1" applyAlignment="1">
      <alignment wrapText="1"/>
    </xf>
    <xf numFmtId="166" fontId="2" fillId="0" borderId="2" xfId="0" applyNumberFormat="1" applyFont="1" applyBorder="1"/>
    <xf numFmtId="0" fontId="6" fillId="0" borderId="0" xfId="0" applyFont="1" applyBorder="1" applyAlignment="1">
      <alignment vertical="center"/>
    </xf>
    <xf numFmtId="0" fontId="8" fillId="0" borderId="0" xfId="0" applyFont="1" applyBorder="1" applyAlignment="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xf>
    <xf numFmtId="44" fontId="2" fillId="0" borderId="0" xfId="1" applyFont="1"/>
    <xf numFmtId="0" fontId="3" fillId="0" borderId="13" xfId="0" applyFont="1" applyBorder="1" applyAlignment="1">
      <alignment horizontal="center" wrapText="1"/>
    </xf>
    <xf numFmtId="0" fontId="2" fillId="0" borderId="3" xfId="0" applyFont="1" applyBorder="1"/>
    <xf numFmtId="166" fontId="2" fillId="0" borderId="3" xfId="0" applyNumberFormat="1" applyFont="1" applyBorder="1"/>
    <xf numFmtId="0" fontId="2" fillId="0" borderId="0" xfId="0" applyFont="1" applyBorder="1"/>
    <xf numFmtId="166" fontId="2" fillId="0" borderId="0" xfId="0" applyNumberFormat="1" applyFont="1" applyBorder="1"/>
    <xf numFmtId="0" fontId="2" fillId="0" borderId="10" xfId="0" applyFont="1" applyBorder="1"/>
    <xf numFmtId="166" fontId="2" fillId="0" borderId="10" xfId="0" applyNumberFormat="1" applyFont="1" applyBorder="1"/>
    <xf numFmtId="0" fontId="3" fillId="0" borderId="0" xfId="0" applyFont="1" applyFill="1" applyBorder="1" applyAlignment="1"/>
    <xf numFmtId="9" fontId="2" fillId="0" borderId="0" xfId="4" applyFont="1" applyBorder="1"/>
    <xf numFmtId="0" fontId="2" fillId="0" borderId="0" xfId="0" applyFont="1" applyFill="1"/>
    <xf numFmtId="0" fontId="3" fillId="0" borderId="0" xfId="0" applyFont="1" applyFill="1" applyBorder="1" applyAlignment="1">
      <alignment wrapText="1"/>
    </xf>
    <xf numFmtId="0" fontId="3" fillId="0" borderId="16" xfId="0" applyFont="1" applyBorder="1"/>
    <xf numFmtId="165" fontId="3" fillId="0" borderId="16" xfId="1" applyNumberFormat="1" applyFont="1" applyBorder="1"/>
    <xf numFmtId="165" fontId="3" fillId="0" borderId="17" xfId="1" applyNumberFormat="1" applyFont="1" applyBorder="1"/>
    <xf numFmtId="0" fontId="10" fillId="0" borderId="0" xfId="0" applyFont="1"/>
    <xf numFmtId="0" fontId="10" fillId="0" borderId="0" xfId="0" applyFont="1" applyAlignment="1">
      <alignment wrapText="1"/>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top"/>
    </xf>
    <xf numFmtId="0" fontId="10" fillId="0" borderId="0" xfId="0" applyFont="1" applyFill="1" applyAlignment="1"/>
    <xf numFmtId="0" fontId="2" fillId="2" borderId="2" xfId="0" applyFont="1" applyFill="1" applyBorder="1" applyAlignment="1">
      <alignment wrapText="1"/>
    </xf>
    <xf numFmtId="0" fontId="8" fillId="0" borderId="0" xfId="0" applyFont="1"/>
    <xf numFmtId="0" fontId="6" fillId="0" borderId="2" xfId="0" applyFont="1" applyBorder="1" applyAlignment="1">
      <alignment horizontal="center" wrapText="1"/>
    </xf>
    <xf numFmtId="0" fontId="7" fillId="0" borderId="2" xfId="0" applyFont="1" applyFill="1" applyBorder="1" applyAlignment="1">
      <alignment wrapText="1"/>
    </xf>
    <xf numFmtId="0" fontId="3" fillId="0" borderId="18" xfId="0" applyFont="1" applyBorder="1" applyAlignment="1">
      <alignment wrapText="1"/>
    </xf>
    <xf numFmtId="167" fontId="2" fillId="0" borderId="2" xfId="5" applyNumberFormat="1" applyFont="1" applyFill="1" applyBorder="1"/>
    <xf numFmtId="0" fontId="2" fillId="0" borderId="0" xfId="0" applyFont="1" applyFill="1" applyBorder="1" applyAlignment="1">
      <alignment wrapText="1"/>
    </xf>
    <xf numFmtId="0" fontId="2" fillId="0" borderId="2" xfId="0" applyFont="1" applyBorder="1" applyAlignment="1">
      <alignment horizontal="right"/>
    </xf>
    <xf numFmtId="0" fontId="6" fillId="3" borderId="2" xfId="0" applyFont="1" applyFill="1" applyBorder="1" applyAlignment="1">
      <alignment horizontal="left" vertical="center"/>
    </xf>
    <xf numFmtId="44" fontId="2" fillId="0" borderId="0" xfId="1" applyFont="1" applyBorder="1"/>
    <xf numFmtId="0" fontId="13" fillId="0" borderId="0" xfId="0" applyFont="1" applyBorder="1"/>
    <xf numFmtId="44" fontId="12" fillId="0" borderId="0" xfId="1" applyFont="1" applyBorder="1"/>
    <xf numFmtId="9" fontId="12" fillId="0" borderId="0" xfId="4" applyFont="1" applyBorder="1"/>
    <xf numFmtId="167" fontId="2" fillId="2" borderId="2" xfId="5" applyNumberFormat="1" applyFont="1" applyFill="1" applyBorder="1"/>
    <xf numFmtId="164" fontId="2" fillId="0" borderId="24" xfId="4" applyNumberFormat="1" applyFont="1" applyBorder="1"/>
    <xf numFmtId="0" fontId="6" fillId="0" borderId="12" xfId="0" applyFont="1" applyBorder="1" applyAlignment="1">
      <alignment horizontal="center" wrapText="1"/>
    </xf>
    <xf numFmtId="0" fontId="6" fillId="0" borderId="21" xfId="0" applyFont="1" applyBorder="1" applyAlignment="1">
      <alignment horizontal="center" wrapText="1"/>
    </xf>
    <xf numFmtId="0" fontId="6" fillId="0" borderId="5" xfId="0" applyFont="1" applyBorder="1" applyAlignment="1">
      <alignment horizontal="center" wrapText="1"/>
    </xf>
    <xf numFmtId="0" fontId="6" fillId="0" borderId="5" xfId="0" quotePrefix="1" applyFont="1" applyBorder="1" applyAlignment="1">
      <alignment horizontal="center" wrapText="1"/>
    </xf>
    <xf numFmtId="0" fontId="6" fillId="0" borderId="6" xfId="0" quotePrefix="1" applyFont="1" applyBorder="1" applyAlignment="1">
      <alignment horizontal="center" wrapText="1"/>
    </xf>
    <xf numFmtId="0" fontId="6" fillId="0" borderId="13" xfId="0" applyFont="1" applyBorder="1" applyAlignment="1">
      <alignment horizontal="center" wrapText="1"/>
    </xf>
    <xf numFmtId="0" fontId="6" fillId="0" borderId="14" xfId="0" applyFont="1" applyBorder="1" applyAlignment="1">
      <alignment horizontal="center" wrapText="1"/>
    </xf>
    <xf numFmtId="0" fontId="7" fillId="0" borderId="0" xfId="0" applyFont="1" applyAlignment="1">
      <alignment horizontal="right"/>
    </xf>
    <xf numFmtId="0" fontId="7" fillId="0" borderId="2" xfId="0" applyFont="1" applyFill="1" applyBorder="1" applyAlignment="1">
      <alignment horizontal="right"/>
    </xf>
    <xf numFmtId="0" fontId="6" fillId="0" borderId="0" xfId="0" applyFont="1"/>
    <xf numFmtId="0" fontId="6" fillId="0" borderId="0" xfId="0" applyFont="1" applyAlignment="1">
      <alignment wrapText="1"/>
    </xf>
    <xf numFmtId="0" fontId="8" fillId="0" borderId="0" xfId="0" applyFont="1" applyBorder="1"/>
    <xf numFmtId="9" fontId="6" fillId="0" borderId="2" xfId="4" applyFont="1" applyBorder="1" applyAlignment="1">
      <alignment horizontal="center" wrapText="1"/>
    </xf>
    <xf numFmtId="0" fontId="6" fillId="0" borderId="2" xfId="0" applyFont="1" applyBorder="1"/>
    <xf numFmtId="0" fontId="3" fillId="0" borderId="2" xfId="0" applyFont="1" applyBorder="1" applyAlignment="1">
      <alignment horizontal="center" wrapText="1"/>
    </xf>
    <xf numFmtId="44" fontId="6" fillId="0" borderId="13" xfId="1" applyFont="1" applyBorder="1" applyAlignment="1">
      <alignment horizontal="center"/>
    </xf>
    <xf numFmtId="0" fontId="7" fillId="0" borderId="0" xfId="0" applyFont="1" applyFill="1"/>
    <xf numFmtId="0" fontId="7" fillId="0" borderId="22" xfId="0" applyFont="1" applyFill="1" applyBorder="1" applyAlignment="1"/>
    <xf numFmtId="0" fontId="6" fillId="0" borderId="20" xfId="0" applyFont="1" applyFill="1" applyBorder="1" applyAlignment="1">
      <alignment horizontal="center" wrapText="1"/>
    </xf>
    <xf numFmtId="0" fontId="6" fillId="0" borderId="19" xfId="0" applyFont="1" applyFill="1" applyBorder="1" applyAlignment="1">
      <alignment horizontal="center" wrapText="1"/>
    </xf>
    <xf numFmtId="0" fontId="10" fillId="0" borderId="0" xfId="0" applyFont="1" applyAlignment="1">
      <alignment horizontal="center"/>
    </xf>
    <xf numFmtId="0" fontId="10" fillId="0" borderId="0" xfId="0" applyFont="1" applyAlignment="1"/>
    <xf numFmtId="0" fontId="5" fillId="0" borderId="0" xfId="0" applyFont="1" applyAlignment="1">
      <alignment horizontal="center"/>
    </xf>
    <xf numFmtId="0" fontId="5" fillId="0" borderId="0" xfId="0" applyFont="1" applyAlignment="1">
      <alignment horizontal="left"/>
    </xf>
    <xf numFmtId="0" fontId="10" fillId="0" borderId="0" xfId="0" applyFont="1" applyAlignment="1">
      <alignment horizontal="right"/>
    </xf>
    <xf numFmtId="0" fontId="15" fillId="0" borderId="0" xfId="0" applyFont="1" applyAlignment="1"/>
    <xf numFmtId="0" fontId="14" fillId="0" borderId="0" xfId="0" applyFont="1" applyAlignment="1">
      <alignment horizontal="left"/>
    </xf>
    <xf numFmtId="0" fontId="15" fillId="0" borderId="0" xfId="0" applyFont="1" applyAlignment="1">
      <alignment vertical="top" wrapText="1"/>
    </xf>
    <xf numFmtId="0" fontId="15" fillId="0" borderId="0" xfId="0"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167" fontId="2" fillId="2" borderId="1" xfId="5" applyNumberFormat="1" applyFont="1" applyFill="1" applyBorder="1"/>
    <xf numFmtId="167" fontId="2" fillId="2" borderId="11" xfId="5" applyNumberFormat="1" applyFont="1" applyFill="1" applyBorder="1"/>
    <xf numFmtId="0" fontId="3" fillId="2" borderId="3" xfId="0" applyFont="1" applyFill="1" applyBorder="1" applyAlignment="1">
      <alignment horizontal="center"/>
    </xf>
    <xf numFmtId="167" fontId="3" fillId="0" borderId="16" xfId="5" applyNumberFormat="1" applyFont="1" applyBorder="1"/>
    <xf numFmtId="165" fontId="2" fillId="2" borderId="2" xfId="1" applyNumberFormat="1" applyFont="1" applyFill="1" applyBorder="1"/>
    <xf numFmtId="165" fontId="2" fillId="0" borderId="0" xfId="1" applyNumberFormat="1" applyFont="1"/>
    <xf numFmtId="165" fontId="2" fillId="0" borderId="10" xfId="1" applyNumberFormat="1" applyFont="1" applyBorder="1"/>
    <xf numFmtId="0" fontId="3" fillId="0" borderId="2" xfId="0" applyFont="1" applyFill="1" applyBorder="1" applyAlignment="1">
      <alignment horizontal="center" wrapText="1"/>
    </xf>
    <xf numFmtId="0" fontId="3" fillId="0" borderId="2" xfId="0" applyFont="1" applyBorder="1" applyAlignment="1">
      <alignment horizontal="center"/>
    </xf>
    <xf numFmtId="0" fontId="6" fillId="0" borderId="2" xfId="0" applyFont="1" applyBorder="1" applyAlignment="1">
      <alignment horizontal="center"/>
    </xf>
    <xf numFmtId="0" fontId="12" fillId="0" borderId="0" xfId="0" applyFont="1"/>
    <xf numFmtId="164" fontId="7" fillId="0" borderId="2" xfId="4" applyNumberFormat="1" applyFont="1" applyFill="1" applyBorder="1"/>
    <xf numFmtId="164" fontId="7" fillId="0" borderId="16" xfId="4" applyNumberFormat="1" applyFont="1" applyFill="1" applyBorder="1"/>
    <xf numFmtId="165" fontId="7" fillId="2" borderId="2" xfId="1" applyNumberFormat="1" applyFont="1" applyFill="1" applyBorder="1" applyAlignment="1">
      <alignment wrapText="1"/>
    </xf>
    <xf numFmtId="165" fontId="7" fillId="2" borderId="2" xfId="1" applyNumberFormat="1" applyFont="1" applyFill="1" applyBorder="1"/>
    <xf numFmtId="165" fontId="7" fillId="0" borderId="2" xfId="1" applyNumberFormat="1" applyFont="1" applyFill="1" applyBorder="1"/>
    <xf numFmtId="165" fontId="7" fillId="2" borderId="16" xfId="1" applyNumberFormat="1" applyFont="1" applyFill="1" applyBorder="1"/>
    <xf numFmtId="166" fontId="2" fillId="2" borderId="2" xfId="0" applyNumberFormat="1" applyFont="1" applyFill="1" applyBorder="1"/>
    <xf numFmtId="0" fontId="2" fillId="2" borderId="2" xfId="0" applyFont="1" applyFill="1" applyBorder="1" applyAlignment="1">
      <alignment horizontal="center"/>
    </xf>
    <xf numFmtId="0" fontId="2" fillId="2" borderId="9" xfId="0" applyFont="1" applyFill="1" applyBorder="1" applyAlignment="1">
      <alignment horizontal="center"/>
    </xf>
    <xf numFmtId="165" fontId="2" fillId="2" borderId="2" xfId="1" applyNumberFormat="1" applyFont="1" applyFill="1" applyBorder="1" applyAlignment="1">
      <alignment horizontal="center"/>
    </xf>
    <xf numFmtId="43" fontId="2" fillId="0" borderId="0" xfId="5" applyFont="1"/>
    <xf numFmtId="0" fontId="7" fillId="2" borderId="2" xfId="0" applyFont="1" applyFill="1" applyBorder="1" applyAlignment="1">
      <alignment horizontal="left"/>
    </xf>
    <xf numFmtId="167" fontId="7" fillId="0" borderId="16" xfId="5" applyNumberFormat="1" applyFont="1" applyFill="1" applyBorder="1" applyAlignment="1">
      <alignment vertical="center"/>
    </xf>
    <xf numFmtId="167" fontId="7" fillId="2" borderId="25" xfId="5" applyNumberFormat="1" applyFont="1" applyFill="1" applyBorder="1" applyAlignment="1">
      <alignment vertical="center"/>
    </xf>
    <xf numFmtId="167" fontId="7" fillId="2" borderId="2" xfId="5" applyNumberFormat="1" applyFont="1" applyFill="1" applyBorder="1" applyAlignment="1">
      <alignment vertical="center"/>
    </xf>
    <xf numFmtId="167" fontId="2" fillId="0" borderId="0" xfId="0" applyNumberFormat="1" applyFont="1" applyFill="1"/>
    <xf numFmtId="165" fontId="2" fillId="0" borderId="0" xfId="0" applyNumberFormat="1" applyFont="1"/>
    <xf numFmtId="165" fontId="7" fillId="0" borderId="0" xfId="0" applyNumberFormat="1" applyFont="1" applyFill="1"/>
    <xf numFmtId="44" fontId="2" fillId="0" borderId="0" xfId="0" applyNumberFormat="1" applyFont="1"/>
    <xf numFmtId="0" fontId="6" fillId="0" borderId="0" xfId="0" applyFont="1" applyBorder="1"/>
    <xf numFmtId="165" fontId="7" fillId="0" borderId="0" xfId="0" applyNumberFormat="1" applyFont="1" applyFill="1" applyBorder="1"/>
    <xf numFmtId="165" fontId="2" fillId="0" borderId="0" xfId="1" applyNumberFormat="1" applyFont="1" applyFill="1"/>
    <xf numFmtId="165" fontId="3" fillId="2" borderId="2" xfId="1" applyNumberFormat="1" applyFont="1" applyFill="1" applyBorder="1"/>
    <xf numFmtId="0" fontId="6" fillId="0" borderId="15" xfId="0" applyFont="1" applyBorder="1" applyAlignment="1">
      <alignment wrapText="1"/>
    </xf>
    <xf numFmtId="0" fontId="7" fillId="4" borderId="2" xfId="0" applyFont="1" applyFill="1" applyBorder="1" applyAlignment="1">
      <alignment wrapText="1"/>
    </xf>
    <xf numFmtId="165" fontId="6" fillId="0" borderId="13" xfId="1" applyNumberFormat="1" applyFont="1" applyBorder="1"/>
    <xf numFmtId="165" fontId="7" fillId="4" borderId="2" xfId="1" applyNumberFormat="1" applyFont="1" applyFill="1" applyBorder="1"/>
    <xf numFmtId="165" fontId="6" fillId="4" borderId="13" xfId="1" applyNumberFormat="1" applyFont="1" applyFill="1" applyBorder="1"/>
    <xf numFmtId="0" fontId="10" fillId="0" borderId="0" xfId="0" applyFont="1" applyAlignment="1">
      <alignment horizontal="left" wrapText="1"/>
    </xf>
    <xf numFmtId="0" fontId="10" fillId="0" borderId="0" xfId="0" applyFont="1" applyAlignment="1">
      <alignment horizontal="left"/>
    </xf>
    <xf numFmtId="0" fontId="6" fillId="0" borderId="0" xfId="0" applyFont="1" applyAlignment="1"/>
    <xf numFmtId="0" fontId="10" fillId="0" borderId="0" xfId="0" applyFont="1" applyAlignment="1">
      <alignment horizontal="left" vertical="center"/>
    </xf>
    <xf numFmtId="0" fontId="14" fillId="0" borderId="0" xfId="0" applyFont="1" applyAlignment="1">
      <alignment horizontal="left" vertical="top"/>
    </xf>
    <xf numFmtId="0" fontId="11" fillId="0" borderId="0" xfId="0" applyFont="1" applyAlignment="1">
      <alignment horizontal="right"/>
    </xf>
    <xf numFmtId="43" fontId="2" fillId="0" borderId="0" xfId="5" applyFont="1" applyBorder="1"/>
    <xf numFmtId="0" fontId="2" fillId="3" borderId="2" xfId="0" applyFont="1" applyFill="1" applyBorder="1" applyAlignment="1">
      <alignment horizontal="right"/>
    </xf>
    <xf numFmtId="167" fontId="2" fillId="0" borderId="0" xfId="0" applyNumberFormat="1" applyFont="1"/>
    <xf numFmtId="10" fontId="2" fillId="0" borderId="0" xfId="4" applyNumberFormat="1" applyFont="1"/>
    <xf numFmtId="167" fontId="2" fillId="0" borderId="0" xfId="4" applyNumberFormat="1" applyFont="1"/>
    <xf numFmtId="167" fontId="7" fillId="0" borderId="0" xfId="0" applyNumberFormat="1" applyFont="1"/>
    <xf numFmtId="167" fontId="2" fillId="0" borderId="0" xfId="5" applyNumberFormat="1" applyFont="1"/>
    <xf numFmtId="0" fontId="10" fillId="0" borderId="0" xfId="0" applyFont="1" applyAlignment="1">
      <alignment horizontal="left"/>
    </xf>
    <xf numFmtId="0" fontId="10" fillId="0" borderId="0" xfId="0" applyFont="1" applyAlignment="1">
      <alignment horizontal="left" wrapText="1"/>
    </xf>
    <xf numFmtId="0" fontId="14" fillId="0" borderId="0" xfId="0" applyFont="1" applyAlignment="1">
      <alignment horizontal="left" wrapText="1"/>
    </xf>
    <xf numFmtId="0" fontId="10" fillId="0" borderId="0" xfId="0" applyFont="1" applyAlignment="1">
      <alignment horizontal="left" vertical="top" wrapText="1"/>
    </xf>
    <xf numFmtId="0" fontId="3" fillId="0" borderId="2" xfId="0" applyFont="1" applyBorder="1" applyAlignment="1">
      <alignment horizontal="center"/>
    </xf>
    <xf numFmtId="0" fontId="6" fillId="0" borderId="9" xfId="0" applyFont="1" applyBorder="1" applyAlignment="1">
      <alignment horizontal="center"/>
    </xf>
    <xf numFmtId="0" fontId="6" fillId="0" borderId="23" xfId="0" applyFont="1" applyBorder="1" applyAlignment="1">
      <alignment horizontal="center"/>
    </xf>
    <xf numFmtId="0" fontId="6" fillId="0" borderId="1" xfId="0" applyFont="1" applyBorder="1" applyAlignment="1">
      <alignment horizontal="center"/>
    </xf>
    <xf numFmtId="0" fontId="2" fillId="2" borderId="9" xfId="0" applyFont="1" applyFill="1" applyBorder="1" applyAlignment="1">
      <alignment horizontal="left"/>
    </xf>
    <xf numFmtId="0" fontId="2" fillId="2" borderId="23" xfId="0" applyFont="1" applyFill="1" applyBorder="1" applyAlignment="1">
      <alignment horizontal="left"/>
    </xf>
    <xf numFmtId="0" fontId="2" fillId="2" borderId="1" xfId="0" applyFont="1" applyFill="1" applyBorder="1" applyAlignment="1">
      <alignment horizontal="left"/>
    </xf>
    <xf numFmtId="0" fontId="6" fillId="0" borderId="2" xfId="0" applyFont="1" applyBorder="1" applyAlignment="1">
      <alignment horizontal="left" vertical="center"/>
    </xf>
    <xf numFmtId="0" fontId="2" fillId="0" borderId="9" xfId="0" applyFont="1" applyBorder="1" applyAlignment="1">
      <alignment horizontal="center"/>
    </xf>
    <xf numFmtId="0" fontId="2" fillId="0" borderId="1" xfId="0" applyFont="1" applyBorder="1" applyAlignment="1">
      <alignment horizontal="center"/>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6" fillId="0" borderId="2" xfId="0" applyFont="1" applyBorder="1" applyAlignment="1">
      <alignment horizontal="center"/>
    </xf>
    <xf numFmtId="0" fontId="2" fillId="2" borderId="2" xfId="0" applyFont="1" applyFill="1" applyBorder="1" applyAlignment="1">
      <alignment horizontal="left" wrapText="1"/>
    </xf>
    <xf numFmtId="0" fontId="2" fillId="2" borderId="9" xfId="0" applyFont="1" applyFill="1" applyBorder="1" applyAlignment="1">
      <alignment horizontal="left" wrapText="1"/>
    </xf>
    <xf numFmtId="0" fontId="2" fillId="2" borderId="23" xfId="0" applyFont="1" applyFill="1" applyBorder="1" applyAlignment="1">
      <alignment horizontal="left" wrapText="1"/>
    </xf>
    <xf numFmtId="0" fontId="2" fillId="2" borderId="1" xfId="0" applyFont="1" applyFill="1" applyBorder="1" applyAlignment="1">
      <alignment horizontal="left" wrapText="1"/>
    </xf>
    <xf numFmtId="0" fontId="3" fillId="0" borderId="9" xfId="0" applyFont="1" applyBorder="1" applyAlignment="1">
      <alignment horizontal="left" wrapText="1"/>
    </xf>
    <xf numFmtId="0" fontId="3" fillId="0" borderId="23" xfId="0" applyFont="1" applyBorder="1" applyAlignment="1">
      <alignment horizontal="left" wrapText="1"/>
    </xf>
    <xf numFmtId="0" fontId="3" fillId="0" borderId="1" xfId="0" applyFont="1" applyBorder="1" applyAlignment="1">
      <alignment horizontal="left" wrapText="1"/>
    </xf>
  </cellXfs>
  <cellStyles count="440">
    <cellStyle name="$" xfId="10"/>
    <cellStyle name="$ 2" xfId="11"/>
    <cellStyle name="$ 2 2" xfId="12"/>
    <cellStyle name="$ 3" xfId="13"/>
    <cellStyle name="$ 4" xfId="14"/>
    <cellStyle name="$.00" xfId="15"/>
    <cellStyle name="$.00 2" xfId="16"/>
    <cellStyle name="$.00 2 2" xfId="17"/>
    <cellStyle name="$.00 3" xfId="18"/>
    <cellStyle name="$.00 4" xfId="19"/>
    <cellStyle name="$_2. 2011-2014  Rev_ FCast_IRM 2012_COS2013_Ongoing Operations_with CDM" xfId="20"/>
    <cellStyle name="$_2. 2011-2014  Rev_ FCast_IRM 2012_COS2013_Ongoing Operations_with CDM_1. Creation and Assumptions Budget_Revised with CDM" xfId="21"/>
    <cellStyle name="$_Oct 2010 SM PILs Recognition" xfId="22"/>
    <cellStyle name="$M" xfId="23"/>
    <cellStyle name="$M 2" xfId="24"/>
    <cellStyle name="$M 2 2" xfId="25"/>
    <cellStyle name="$M 3" xfId="26"/>
    <cellStyle name="$M 4" xfId="27"/>
    <cellStyle name="$M.00" xfId="28"/>
    <cellStyle name="$M.00 2" xfId="29"/>
    <cellStyle name="$M.00 2 2" xfId="30"/>
    <cellStyle name="$M.00 3" xfId="31"/>
    <cellStyle name="$M.00 4" xfId="32"/>
    <cellStyle name="$M_10. Management Fee Allocation Oct11" xfId="33"/>
    <cellStyle name="20% - Accent1 2" xfId="34"/>
    <cellStyle name="20% - Accent1 2 2" xfId="35"/>
    <cellStyle name="20% - Accent1 2 3" xfId="36"/>
    <cellStyle name="20% - Accent1 3" xfId="37"/>
    <cellStyle name="20% - Accent2 2" xfId="38"/>
    <cellStyle name="20% - Accent2 2 2" xfId="39"/>
    <cellStyle name="20% - Accent2 2 3" xfId="40"/>
    <cellStyle name="20% - Accent2 3" xfId="41"/>
    <cellStyle name="20% - Accent3 2" xfId="42"/>
    <cellStyle name="20% - Accent3 2 2" xfId="43"/>
    <cellStyle name="20% - Accent3 2 3" xfId="44"/>
    <cellStyle name="20% - Accent3 3" xfId="45"/>
    <cellStyle name="20% - Accent4 2" xfId="46"/>
    <cellStyle name="20% - Accent4 2 2" xfId="47"/>
    <cellStyle name="20% - Accent4 2 3" xfId="48"/>
    <cellStyle name="20% - Accent4 3" xfId="49"/>
    <cellStyle name="20% - Accent5 2" xfId="50"/>
    <cellStyle name="20% - Accent5 2 2" xfId="51"/>
    <cellStyle name="20% - Accent5 2 3" xfId="52"/>
    <cellStyle name="20% - Accent5 3" xfId="53"/>
    <cellStyle name="20% - Accent6 2" xfId="54"/>
    <cellStyle name="20% - Accent6 2 2" xfId="55"/>
    <cellStyle name="20% - Accent6 2 3" xfId="56"/>
    <cellStyle name="20% - Accent6 3" xfId="57"/>
    <cellStyle name="40% - Accent1 2" xfId="58"/>
    <cellStyle name="40% - Accent1 2 2" xfId="59"/>
    <cellStyle name="40% - Accent1 2 3" xfId="60"/>
    <cellStyle name="40% - Accent1 3" xfId="61"/>
    <cellStyle name="40% - Accent2 2" xfId="62"/>
    <cellStyle name="40% - Accent2 2 2" xfId="63"/>
    <cellStyle name="40% - Accent2 2 3" xfId="64"/>
    <cellStyle name="40% - Accent2 3" xfId="65"/>
    <cellStyle name="40% - Accent3 2" xfId="66"/>
    <cellStyle name="40% - Accent3 2 2" xfId="67"/>
    <cellStyle name="40% - Accent3 2 3" xfId="68"/>
    <cellStyle name="40% - Accent3 3" xfId="69"/>
    <cellStyle name="40% - Accent4 2" xfId="70"/>
    <cellStyle name="40% - Accent4 2 2" xfId="71"/>
    <cellStyle name="40% - Accent4 2 3" xfId="72"/>
    <cellStyle name="40% - Accent4 3" xfId="73"/>
    <cellStyle name="40% - Accent5 2" xfId="74"/>
    <cellStyle name="40% - Accent5 2 2" xfId="75"/>
    <cellStyle name="40% - Accent5 2 3" xfId="76"/>
    <cellStyle name="40% - Accent5 3" xfId="77"/>
    <cellStyle name="40% - Accent6 2" xfId="78"/>
    <cellStyle name="40% - Accent6 2 2" xfId="79"/>
    <cellStyle name="40% - Accent6 2 3" xfId="80"/>
    <cellStyle name="40% - Accent6 3" xfId="81"/>
    <cellStyle name="60% - Accent1 2" xfId="82"/>
    <cellStyle name="60% - Accent1 2 2" xfId="83"/>
    <cellStyle name="60% - Accent1 2 3" xfId="84"/>
    <cellStyle name="60% - Accent1 3" xfId="85"/>
    <cellStyle name="60% - Accent2 2" xfId="86"/>
    <cellStyle name="60% - Accent2 2 2" xfId="87"/>
    <cellStyle name="60% - Accent2 2 3" xfId="88"/>
    <cellStyle name="60% - Accent2 3" xfId="89"/>
    <cellStyle name="60% - Accent3 2" xfId="90"/>
    <cellStyle name="60% - Accent3 2 2" xfId="91"/>
    <cellStyle name="60% - Accent3 2 3" xfId="92"/>
    <cellStyle name="60% - Accent3 3" xfId="93"/>
    <cellStyle name="60% - Accent4 2" xfId="94"/>
    <cellStyle name="60% - Accent4 2 2" xfId="95"/>
    <cellStyle name="60% - Accent4 2 3" xfId="96"/>
    <cellStyle name="60% - Accent4 3" xfId="97"/>
    <cellStyle name="60% - Accent5 2" xfId="98"/>
    <cellStyle name="60% - Accent5 2 2" xfId="99"/>
    <cellStyle name="60% - Accent5 2 3" xfId="100"/>
    <cellStyle name="60% - Accent5 3" xfId="101"/>
    <cellStyle name="60% - Accent6 2" xfId="102"/>
    <cellStyle name="60% - Accent6 2 2" xfId="103"/>
    <cellStyle name="60% - Accent6 2 3" xfId="104"/>
    <cellStyle name="60% - Accent6 3" xfId="105"/>
    <cellStyle name="Accent1 2" xfId="106"/>
    <cellStyle name="Accent1 2 2" xfId="107"/>
    <cellStyle name="Accent1 2 3" xfId="108"/>
    <cellStyle name="Accent1 3" xfId="109"/>
    <cellStyle name="Accent2 2" xfId="110"/>
    <cellStyle name="Accent2 2 2" xfId="111"/>
    <cellStyle name="Accent2 2 3" xfId="112"/>
    <cellStyle name="Accent2 3" xfId="113"/>
    <cellStyle name="Accent3 2" xfId="114"/>
    <cellStyle name="Accent3 2 2" xfId="115"/>
    <cellStyle name="Accent3 2 3" xfId="116"/>
    <cellStyle name="Accent3 3" xfId="117"/>
    <cellStyle name="Accent4 2" xfId="118"/>
    <cellStyle name="Accent4 2 2" xfId="119"/>
    <cellStyle name="Accent4 2 3" xfId="120"/>
    <cellStyle name="Accent4 3" xfId="121"/>
    <cellStyle name="Accent5 2" xfId="122"/>
    <cellStyle name="Accent5 2 2" xfId="123"/>
    <cellStyle name="Accent5 2 3" xfId="124"/>
    <cellStyle name="Accent5 3" xfId="125"/>
    <cellStyle name="Accent6 2" xfId="126"/>
    <cellStyle name="Accent6 2 2" xfId="127"/>
    <cellStyle name="Accent6 2 3" xfId="128"/>
    <cellStyle name="Accent6 3" xfId="129"/>
    <cellStyle name="Bad 2" xfId="130"/>
    <cellStyle name="Bad 2 2" xfId="131"/>
    <cellStyle name="Bad 2 3" xfId="132"/>
    <cellStyle name="Bad 3" xfId="133"/>
    <cellStyle name="Calculation 2" xfId="134"/>
    <cellStyle name="Calculation 2 2" xfId="135"/>
    <cellStyle name="Calculation 2 3" xfId="136"/>
    <cellStyle name="Calculation 3" xfId="137"/>
    <cellStyle name="Check Cell 2" xfId="138"/>
    <cellStyle name="Check Cell 2 2" xfId="139"/>
    <cellStyle name="Check Cell 2 3" xfId="140"/>
    <cellStyle name="Check Cell 3" xfId="141"/>
    <cellStyle name="Check Cell 4" xfId="142"/>
    <cellStyle name="Comma" xfId="5" builtinId="3"/>
    <cellStyle name="Comma 10" xfId="143"/>
    <cellStyle name="Comma 10 2" xfId="144"/>
    <cellStyle name="Comma 10 3" xfId="145"/>
    <cellStyle name="Comma 10 4" xfId="146"/>
    <cellStyle name="Comma 10 5" xfId="147"/>
    <cellStyle name="Comma 11" xfId="148"/>
    <cellStyle name="Comma 11 2" xfId="149"/>
    <cellStyle name="Comma 12" xfId="150"/>
    <cellStyle name="Comma 12 2" xfId="151"/>
    <cellStyle name="Comma 13" xfId="152"/>
    <cellStyle name="Comma 13 2" xfId="153"/>
    <cellStyle name="Comma 14" xfId="154"/>
    <cellStyle name="Comma 15" xfId="155"/>
    <cellStyle name="Comma 16" xfId="156"/>
    <cellStyle name="Comma 16 2" xfId="9"/>
    <cellStyle name="Comma 17" xfId="157"/>
    <cellStyle name="Comma 18" xfId="158"/>
    <cellStyle name="Comma 19" xfId="159"/>
    <cellStyle name="Comma 2" xfId="160"/>
    <cellStyle name="Comma 2 2" xfId="161"/>
    <cellStyle name="Comma 2 2 2" xfId="162"/>
    <cellStyle name="Comma 2 2 2 2" xfId="163"/>
    <cellStyle name="Comma 2 2 3" xfId="164"/>
    <cellStyle name="Comma 2 3" xfId="8"/>
    <cellStyle name="Comma 2 4" xfId="165"/>
    <cellStyle name="Comma 20" xfId="166"/>
    <cellStyle name="Comma 21" xfId="167"/>
    <cellStyle name="Comma 22" xfId="168"/>
    <cellStyle name="Comma 23" xfId="169"/>
    <cellStyle name="Comma 24" xfId="170"/>
    <cellStyle name="Comma 25" xfId="171"/>
    <cellStyle name="Comma 26" xfId="172"/>
    <cellStyle name="Comma 27" xfId="173"/>
    <cellStyle name="Comma 27 2" xfId="174"/>
    <cellStyle name="Comma 3" xfId="175"/>
    <cellStyle name="Comma 3 2" xfId="176"/>
    <cellStyle name="Comma 3 2 2" xfId="177"/>
    <cellStyle name="Comma 3 2 3" xfId="178"/>
    <cellStyle name="Comma 3 3" xfId="179"/>
    <cellStyle name="Comma 3 4" xfId="180"/>
    <cellStyle name="Comma 3 5" xfId="181"/>
    <cellStyle name="Comma 4" xfId="182"/>
    <cellStyle name="Comma 4 2" xfId="183"/>
    <cellStyle name="Comma 4 3" xfId="184"/>
    <cellStyle name="Comma 4 4" xfId="185"/>
    <cellStyle name="Comma 5" xfId="186"/>
    <cellStyle name="Comma 5 2" xfId="187"/>
    <cellStyle name="Comma 5 3" xfId="188"/>
    <cellStyle name="Comma 6" xfId="189"/>
    <cellStyle name="Comma 6 2" xfId="190"/>
    <cellStyle name="Comma 7" xfId="191"/>
    <cellStyle name="Comma 7 2" xfId="192"/>
    <cellStyle name="Comma 8" xfId="193"/>
    <cellStyle name="Comma 8 2" xfId="194"/>
    <cellStyle name="Comma 9" xfId="195"/>
    <cellStyle name="Comma 9 2" xfId="196"/>
    <cellStyle name="Comma 9 3" xfId="197"/>
    <cellStyle name="Comma0" xfId="198"/>
    <cellStyle name="Comma0 2" xfId="199"/>
    <cellStyle name="Comma0 2 2" xfId="200"/>
    <cellStyle name="Comma0 3" xfId="201"/>
    <cellStyle name="Comma0 4" xfId="202"/>
    <cellStyle name="Currency" xfId="1" builtinId="4"/>
    <cellStyle name="Currency 10" xfId="203"/>
    <cellStyle name="Currency 10 2" xfId="204"/>
    <cellStyle name="Currency 10 3" xfId="205"/>
    <cellStyle name="Currency 11" xfId="206"/>
    <cellStyle name="Currency 11 2" xfId="207"/>
    <cellStyle name="Currency 12" xfId="208"/>
    <cellStyle name="Currency 12 2" xfId="209"/>
    <cellStyle name="Currency 13" xfId="210"/>
    <cellStyle name="Currency 14" xfId="211"/>
    <cellStyle name="Currency 2" xfId="7"/>
    <cellStyle name="Currency 2 2" xfId="212"/>
    <cellStyle name="Currency 2 2 2" xfId="213"/>
    <cellStyle name="Currency 2 2 2 2" xfId="214"/>
    <cellStyle name="Currency 2 2 3" xfId="215"/>
    <cellStyle name="Currency 2 3" xfId="216"/>
    <cellStyle name="Currency 2 3 2" xfId="217"/>
    <cellStyle name="Currency 2 3 3" xfId="218"/>
    <cellStyle name="Currency 2 4" xfId="219"/>
    <cellStyle name="Currency 3" xfId="220"/>
    <cellStyle name="Currency 3 2" xfId="221"/>
    <cellStyle name="Currency 3 2 2" xfId="222"/>
    <cellStyle name="Currency 3 2 3" xfId="223"/>
    <cellStyle name="Currency 3 3" xfId="224"/>
    <cellStyle name="Currency 3 3 2" xfId="225"/>
    <cellStyle name="Currency 3 4" xfId="226"/>
    <cellStyle name="Currency 4" xfId="227"/>
    <cellStyle name="Currency 4 2" xfId="228"/>
    <cellStyle name="Currency 4 3" xfId="229"/>
    <cellStyle name="Currency 5" xfId="230"/>
    <cellStyle name="Currency 5 2" xfId="231"/>
    <cellStyle name="Currency 5 3" xfId="232"/>
    <cellStyle name="Currency 5 4" xfId="233"/>
    <cellStyle name="Currency 6" xfId="234"/>
    <cellStyle name="Currency 6 2" xfId="235"/>
    <cellStyle name="Currency 7" xfId="236"/>
    <cellStyle name="Currency 7 2" xfId="237"/>
    <cellStyle name="Currency 8" xfId="238"/>
    <cellStyle name="Currency 8 2" xfId="239"/>
    <cellStyle name="Currency 9" xfId="240"/>
    <cellStyle name="Currency 9 2" xfId="241"/>
    <cellStyle name="Currency0" xfId="242"/>
    <cellStyle name="Currency0 2" xfId="243"/>
    <cellStyle name="Currency0 2 2" xfId="244"/>
    <cellStyle name="Currency0 3" xfId="245"/>
    <cellStyle name="Currency0 4" xfId="246"/>
    <cellStyle name="custom" xfId="247"/>
    <cellStyle name="Date" xfId="248"/>
    <cellStyle name="Date 2" xfId="249"/>
    <cellStyle name="Date 2 2" xfId="250"/>
    <cellStyle name="Date 3" xfId="251"/>
    <cellStyle name="Date 4" xfId="252"/>
    <cellStyle name="Euro" xfId="253"/>
    <cellStyle name="Euro 2" xfId="254"/>
    <cellStyle name="Explanatory Text 2" xfId="255"/>
    <cellStyle name="Explanatory Text 2 2" xfId="256"/>
    <cellStyle name="Explanatory Text 2 3" xfId="257"/>
    <cellStyle name="Explanatory Text 3" xfId="258"/>
    <cellStyle name="Fixed" xfId="259"/>
    <cellStyle name="Fixed 2" xfId="260"/>
    <cellStyle name="Fixed 2 2" xfId="261"/>
    <cellStyle name="Fixed 3" xfId="262"/>
    <cellStyle name="Fixed 4" xfId="263"/>
    <cellStyle name="Good 2" xfId="264"/>
    <cellStyle name="Good 2 2" xfId="265"/>
    <cellStyle name="Good 2 3" xfId="266"/>
    <cellStyle name="Good 3" xfId="267"/>
    <cellStyle name="Good 3 2" xfId="268"/>
    <cellStyle name="Grey" xfId="269"/>
    <cellStyle name="Grey 2" xfId="270"/>
    <cellStyle name="header" xfId="271"/>
    <cellStyle name="Header1" xfId="272"/>
    <cellStyle name="Header2" xfId="273"/>
    <cellStyle name="Heading 1 2" xfId="274"/>
    <cellStyle name="Heading 1 2 2" xfId="275"/>
    <cellStyle name="Heading 1 2 3" xfId="276"/>
    <cellStyle name="Heading 1 3" xfId="277"/>
    <cellStyle name="Heading 1 3 2" xfId="278"/>
    <cellStyle name="Heading 1 4" xfId="279"/>
    <cellStyle name="Heading 2 2" xfId="280"/>
    <cellStyle name="Heading 2 2 2" xfId="281"/>
    <cellStyle name="Heading 2 2 3" xfId="282"/>
    <cellStyle name="Heading 2 3" xfId="283"/>
    <cellStyle name="Heading 2 3 2" xfId="284"/>
    <cellStyle name="Heading 2 4" xfId="285"/>
    <cellStyle name="Heading 3 2" xfId="286"/>
    <cellStyle name="Heading 3 2 2" xfId="287"/>
    <cellStyle name="Heading 3 2 3" xfId="288"/>
    <cellStyle name="Heading 3 3" xfId="289"/>
    <cellStyle name="Heading 4 2" xfId="290"/>
    <cellStyle name="Heading 4 2 2" xfId="291"/>
    <cellStyle name="Heading 4 2 3" xfId="292"/>
    <cellStyle name="Heading 4 3" xfId="293"/>
    <cellStyle name="Hyperlink 2" xfId="294"/>
    <cellStyle name="Hyperlink 2 2" xfId="295"/>
    <cellStyle name="Hyperlink 3" xfId="296"/>
    <cellStyle name="Hyperlink 3 2" xfId="297"/>
    <cellStyle name="Hyperlink 4" xfId="298"/>
    <cellStyle name="Hyperlink 6" xfId="299"/>
    <cellStyle name="Input [yellow]" xfId="300"/>
    <cellStyle name="Input [yellow] 2" xfId="301"/>
    <cellStyle name="Input 2" xfId="302"/>
    <cellStyle name="Input 2 2" xfId="303"/>
    <cellStyle name="Input 2 3" xfId="304"/>
    <cellStyle name="Input 3" xfId="305"/>
    <cellStyle name="Input 3 2" xfId="306"/>
    <cellStyle name="Input 3 3" xfId="307"/>
    <cellStyle name="Input 4" xfId="308"/>
    <cellStyle name="Input 4 2" xfId="309"/>
    <cellStyle name="Input 5" xfId="310"/>
    <cellStyle name="Linked Cell 2" xfId="311"/>
    <cellStyle name="Linked Cell 2 2" xfId="312"/>
    <cellStyle name="Linked Cell 2 3" xfId="313"/>
    <cellStyle name="Linked Cell 3" xfId="314"/>
    <cellStyle name="M" xfId="315"/>
    <cellStyle name="M 2" xfId="316"/>
    <cellStyle name="M 2 2" xfId="317"/>
    <cellStyle name="M 3" xfId="318"/>
    <cellStyle name="M 4" xfId="319"/>
    <cellStyle name="M.00" xfId="320"/>
    <cellStyle name="M.00 2" xfId="321"/>
    <cellStyle name="M.00 2 2" xfId="322"/>
    <cellStyle name="M.00 3" xfId="323"/>
    <cellStyle name="M.00 4" xfId="324"/>
    <cellStyle name="M_2. 2011-2014  Rev_ FCast_IRM 2012_COS2013_Ongoing Operations_with CDM" xfId="325"/>
    <cellStyle name="M_2. 2011-2014  Rev_ FCast_IRM 2012_COS2013_Ongoing Operations_with CDM_1. Creation and Assumptions Budget_Revised with CDM" xfId="326"/>
    <cellStyle name="M_Oct 2010 SM PILs Recognition" xfId="327"/>
    <cellStyle name="Neutral 2" xfId="328"/>
    <cellStyle name="Neutral 2 2" xfId="329"/>
    <cellStyle name="Neutral 2 3" xfId="330"/>
    <cellStyle name="Neutral 3" xfId="331"/>
    <cellStyle name="Normal" xfId="0" builtinId="0"/>
    <cellStyle name="Normal - Style1" xfId="332"/>
    <cellStyle name="Normal - Style1 2" xfId="333"/>
    <cellStyle name="Normal - Style1 2 2" xfId="334"/>
    <cellStyle name="Normal - Style1 3" xfId="335"/>
    <cellStyle name="Normal - Style1 4" xfId="336"/>
    <cellStyle name="Normal - Style1_1595 FIT Support" xfId="337"/>
    <cellStyle name="Normal 10" xfId="338"/>
    <cellStyle name="Normal 10 2" xfId="339"/>
    <cellStyle name="Normal 11" xfId="340"/>
    <cellStyle name="Normal 12" xfId="341"/>
    <cellStyle name="Normal 13" xfId="342"/>
    <cellStyle name="Normal 14" xfId="343"/>
    <cellStyle name="Normal 15" xfId="344"/>
    <cellStyle name="Normal 16" xfId="345"/>
    <cellStyle name="Normal 17" xfId="346"/>
    <cellStyle name="Normal 2" xfId="2"/>
    <cellStyle name="Normal 2 2" xfId="347"/>
    <cellStyle name="Normal 2 2 2" xfId="348"/>
    <cellStyle name="Normal 2 2 2 2" xfId="349"/>
    <cellStyle name="Normal 2 2 3" xfId="350"/>
    <cellStyle name="Normal 2 2 4" xfId="351"/>
    <cellStyle name="Normal 2 3" xfId="352"/>
    <cellStyle name="Normal 2 4" xfId="353"/>
    <cellStyle name="Normal 24" xfId="354"/>
    <cellStyle name="Normal 28" xfId="355"/>
    <cellStyle name="Normal 3" xfId="6"/>
    <cellStyle name="Normal 3 2" xfId="356"/>
    <cellStyle name="Normal 3 2 2" xfId="357"/>
    <cellStyle name="Normal 3 2 3" xfId="358"/>
    <cellStyle name="Normal 3 3" xfId="359"/>
    <cellStyle name="Normal 3 4" xfId="360"/>
    <cellStyle name="Normal 4" xfId="361"/>
    <cellStyle name="Normal 4 2" xfId="362"/>
    <cellStyle name="Normal 4 2 2" xfId="363"/>
    <cellStyle name="Normal 4 3" xfId="364"/>
    <cellStyle name="Normal 5" xfId="365"/>
    <cellStyle name="Normal 5 2" xfId="366"/>
    <cellStyle name="Normal 5 3" xfId="367"/>
    <cellStyle name="Normal 6" xfId="368"/>
    <cellStyle name="Normal 6 2" xfId="369"/>
    <cellStyle name="Normal 7" xfId="370"/>
    <cellStyle name="Normal 7 2" xfId="371"/>
    <cellStyle name="Normal 8" xfId="372"/>
    <cellStyle name="Normal 8 2" xfId="373"/>
    <cellStyle name="Normal 9" xfId="374"/>
    <cellStyle name="Normal 9 2" xfId="375"/>
    <cellStyle name="Note 2" xfId="376"/>
    <cellStyle name="Note 2 2" xfId="377"/>
    <cellStyle name="Note 2 3" xfId="378"/>
    <cellStyle name="Note 2 4" xfId="379"/>
    <cellStyle name="Note 3" xfId="380"/>
    <cellStyle name="Note 3 2" xfId="381"/>
    <cellStyle name="Note 4" xfId="382"/>
    <cellStyle name="Note 4 2" xfId="383"/>
    <cellStyle name="Note 5" xfId="384"/>
    <cellStyle name="Note 6" xfId="385"/>
    <cellStyle name="Note 7" xfId="386"/>
    <cellStyle name="Output 2" xfId="387"/>
    <cellStyle name="Output 2 2" xfId="388"/>
    <cellStyle name="Output 2 3" xfId="389"/>
    <cellStyle name="Output 3" xfId="390"/>
    <cellStyle name="Output Line Items" xfId="391"/>
    <cellStyle name="Percent" xfId="4" builtinId="5"/>
    <cellStyle name="Percent [2]" xfId="392"/>
    <cellStyle name="Percent [2] 2" xfId="393"/>
    <cellStyle name="Percent [2] 2 2" xfId="394"/>
    <cellStyle name="Percent [2] 3" xfId="395"/>
    <cellStyle name="Percent [2] 4" xfId="396"/>
    <cellStyle name="Percent 10" xfId="397"/>
    <cellStyle name="Percent 10 2" xfId="398"/>
    <cellStyle name="Percent 11" xfId="399"/>
    <cellStyle name="Percent 12" xfId="400"/>
    <cellStyle name="Percent 13" xfId="401"/>
    <cellStyle name="Percent 14" xfId="402"/>
    <cellStyle name="Percent 15" xfId="403"/>
    <cellStyle name="Percent 16" xfId="404"/>
    <cellStyle name="Percent 17" xfId="405"/>
    <cellStyle name="Percent 2" xfId="3"/>
    <cellStyle name="Percent 2 2" xfId="406"/>
    <cellStyle name="Percent 2 2 2" xfId="407"/>
    <cellStyle name="Percent 2 2 3" xfId="408"/>
    <cellStyle name="Percent 2 3" xfId="409"/>
    <cellStyle name="Percent 3" xfId="410"/>
    <cellStyle name="Percent 3 2" xfId="411"/>
    <cellStyle name="Percent 3 2 2" xfId="412"/>
    <cellStyle name="Percent 3 3" xfId="413"/>
    <cellStyle name="Percent 4" xfId="414"/>
    <cellStyle name="Percent 4 2" xfId="415"/>
    <cellStyle name="Percent 4 3" xfId="416"/>
    <cellStyle name="Percent 5" xfId="417"/>
    <cellStyle name="Percent 5 2" xfId="418"/>
    <cellStyle name="Percent 6" xfId="419"/>
    <cellStyle name="Percent 6 2" xfId="420"/>
    <cellStyle name="Percent 6 3" xfId="421"/>
    <cellStyle name="Percent 7" xfId="422"/>
    <cellStyle name="Percent 7 2" xfId="423"/>
    <cellStyle name="Percent 8" xfId="424"/>
    <cellStyle name="Percent 8 2" xfId="425"/>
    <cellStyle name="Percent 9" xfId="426"/>
    <cellStyle name="Percent 9 2" xfId="427"/>
    <cellStyle name="Title 2" xfId="428"/>
    <cellStyle name="Total 2" xfId="429"/>
    <cellStyle name="Total 2 2" xfId="430"/>
    <cellStyle name="Total 2 3" xfId="431"/>
    <cellStyle name="Total 3" xfId="432"/>
    <cellStyle name="Total 3 2" xfId="433"/>
    <cellStyle name="Total 4" xfId="434"/>
    <cellStyle name="Total 5" xfId="435"/>
    <cellStyle name="Warning Text 2" xfId="436"/>
    <cellStyle name="Warning Text 2 2" xfId="437"/>
    <cellStyle name="Warning Text 2 3" xfId="438"/>
    <cellStyle name="Warning Text 3" xfId="4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7409620</xdr:colOff>
      <xdr:row>8</xdr:row>
      <xdr:rowOff>104775</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123826</xdr:rowOff>
    </xdr:from>
    <xdr:to>
      <xdr:col>2</xdr:col>
      <xdr:colOff>7200900</xdr:colOff>
      <xdr:row>7</xdr:row>
      <xdr:rowOff>47626</xdr:rowOff>
    </xdr:to>
    <xdr:sp macro="" textlink="">
      <xdr:nvSpPr>
        <xdr:cNvPr id="3" name="Rectangle 2"/>
        <xdr:cNvSpPr/>
      </xdr:nvSpPr>
      <xdr:spPr>
        <a:xfrm>
          <a:off x="28575" y="695326"/>
          <a:ext cx="8620125" cy="6858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266700</xdr:colOff>
      <xdr:row>0</xdr:row>
      <xdr:rowOff>123825</xdr:rowOff>
    </xdr:from>
    <xdr:to>
      <xdr:col>2</xdr:col>
      <xdr:colOff>3749831</xdr:colOff>
      <xdr:row>1</xdr:row>
      <xdr:rowOff>184276</xdr:rowOff>
    </xdr:to>
    <xdr:sp macro="" textlink="">
      <xdr:nvSpPr>
        <xdr:cNvPr id="4" name="Rectangle 3"/>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1</xdr:col>
      <xdr:colOff>227357</xdr:colOff>
      <xdr:row>2</xdr:row>
      <xdr:rowOff>57388</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xdr:cNvSpPr txBox="1"/>
      </xdr:nvSpPr>
      <xdr:spPr>
        <a:xfrm>
          <a:off x="628650" y="4371974"/>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Enersource RZ </a:t>
          </a:r>
          <a:r>
            <a:rPr lang="en-CA" sz="1100" baseline="0">
              <a:solidFill>
                <a:schemeClr val="dk1"/>
              </a:solidFill>
              <a:effectLst/>
              <a:latin typeface="+mn-lt"/>
              <a:ea typeface="+mn-ea"/>
              <a:cs typeface="+mn-cs"/>
            </a:rPr>
            <a:t>bills customers based on the GA first estimate, and the IESO charges GA based on actual GA rates.  Enersource RZ applies GA first estimate on all billing and unbilled revenue transactions for non-RPP Class B customers in each customer class.</a:t>
          </a:r>
          <a:endParaRPr lang="en-CA">
            <a:effectLst/>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xdr:cNvSpPr txBox="1"/>
      </xdr:nvSpPr>
      <xdr:spPr>
        <a:xfrm>
          <a:off x="609600" y="2043112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9525</xdr:colOff>
      <xdr:row>0</xdr:row>
      <xdr:rowOff>19050</xdr:rowOff>
    </xdr:from>
    <xdr:to>
      <xdr:col>4</xdr:col>
      <xdr:colOff>1170745</xdr:colOff>
      <xdr:row>9</xdr:row>
      <xdr:rowOff>19050</xdr:rowOff>
    </xdr:to>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5" y="1905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133350</xdr:rowOff>
    </xdr:to>
    <xdr:sp macro="" textlink="">
      <xdr:nvSpPr>
        <xdr:cNvPr id="8" name="TextBox 7"/>
        <xdr:cNvSpPr txBox="1"/>
      </xdr:nvSpPr>
      <xdr:spPr>
        <a:xfrm>
          <a:off x="9896475" y="428625"/>
          <a:ext cx="3057525" cy="97155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ance/2018%20IRM%20Application/IRM%20Application/2018%20IRM_Alectra_former%20Enersource_Sept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odel Specs"/>
      <sheetName val="1. Information Sheet"/>
      <sheetName val="2. Current Tariff Schedule"/>
      <sheetName val="3. Continuity Schedule"/>
      <sheetName val="4. Billing Det. for Def-Var"/>
      <sheetName val="5. Allocating Def-Var Balances"/>
      <sheetName val="6. GA Calculation"/>
      <sheetName val="6A. GA Allocation_Class A"/>
      <sheetName val="6B. GA Allocation_new Class B"/>
      <sheetName val="7. CBR Allocation"/>
      <sheetName val="7A. CBR Allocation_Class A"/>
      <sheetName val="7B. CBR Allocation_new Class B"/>
      <sheetName val="8. Calculation of Def-Var RR"/>
      <sheetName val="9. STS-Tax Change"/>
      <sheetName val="10. Shared Tax - RR"/>
      <sheetName val="11. RTSR - Current Rates"/>
      <sheetName val="12. RTSR-UTRs &amp; Sub-Tx"/>
      <sheetName val="13. RTSR-Historic Wholesale"/>
      <sheetName val="14. RTSR-Current Wholesale"/>
      <sheetName val="15. RTSR-Forecast Wholesale"/>
      <sheetName val="16. RTSR-Rates to Forecast"/>
      <sheetName val="17. Rev2Cost-GDPIPI"/>
      <sheetName val="18. Regulatory Charges"/>
      <sheetName val="19. Additional Rates"/>
      <sheetName val="20. Final Tariff Schedule"/>
      <sheetName val="21. Bill Impacts"/>
      <sheetName val="RATES"/>
      <sheetName val="BoD Repor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0">
          <cell r="E20">
            <v>221283806.379067</v>
          </cell>
        </row>
        <row r="29">
          <cell r="E29">
            <v>1183539322.1846855</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0:Z83"/>
  <sheetViews>
    <sheetView zoomScaleNormal="100" zoomScaleSheetLayoutView="85" workbookViewId="0">
      <selection activeCell="C59" sqref="C59"/>
    </sheetView>
  </sheetViews>
  <sheetFormatPr defaultColWidth="9.140625" defaultRowHeight="15" x14ac:dyDescent="0.2"/>
  <cols>
    <col min="1" max="1" width="5.5703125" style="42" customWidth="1"/>
    <col min="2" max="2" width="16.140625" style="81" customWidth="1"/>
    <col min="3" max="3" width="164.5703125" style="40" customWidth="1"/>
    <col min="4" max="16384" width="9.140625" style="40"/>
  </cols>
  <sheetData>
    <row r="10" spans="1:3" ht="15.75" x14ac:dyDescent="0.25">
      <c r="C10" s="136" t="s">
        <v>161</v>
      </c>
    </row>
    <row r="11" spans="1:3" ht="15.75" x14ac:dyDescent="0.2">
      <c r="A11" s="43" t="s">
        <v>122</v>
      </c>
    </row>
    <row r="13" spans="1:3" ht="15.75" x14ac:dyDescent="0.2">
      <c r="A13" s="44" t="s">
        <v>31</v>
      </c>
    </row>
    <row r="14" spans="1:3" ht="34.5" customHeight="1" x14ac:dyDescent="0.2">
      <c r="A14" s="145" t="s">
        <v>154</v>
      </c>
      <c r="B14" s="145"/>
      <c r="C14" s="145"/>
    </row>
    <row r="16" spans="1:3" ht="15.75" x14ac:dyDescent="0.2">
      <c r="A16" s="44" t="s">
        <v>46</v>
      </c>
    </row>
    <row r="17" spans="1:26" x14ac:dyDescent="0.2">
      <c r="A17" s="42" t="s">
        <v>47</v>
      </c>
    </row>
    <row r="18" spans="1:26" ht="33" customHeight="1" x14ac:dyDescent="0.2">
      <c r="A18" s="147" t="s">
        <v>85</v>
      </c>
      <c r="B18" s="147"/>
      <c r="C18" s="147"/>
    </row>
    <row r="20" spans="1:26" x14ac:dyDescent="0.2">
      <c r="A20" s="42">
        <v>1</v>
      </c>
      <c r="B20" s="144" t="s">
        <v>140</v>
      </c>
      <c r="C20" s="144"/>
    </row>
    <row r="21" spans="1:26" x14ac:dyDescent="0.2">
      <c r="B21" s="132"/>
      <c r="C21" s="132"/>
    </row>
    <row r="23" spans="1:26" ht="31.5" customHeight="1" x14ac:dyDescent="0.2">
      <c r="A23" s="42">
        <v>2</v>
      </c>
      <c r="B23" s="145" t="s">
        <v>86</v>
      </c>
      <c r="C23" s="145"/>
    </row>
    <row r="24" spans="1:26" x14ac:dyDescent="0.2">
      <c r="B24" s="131"/>
      <c r="C24" s="131"/>
    </row>
    <row r="26" spans="1:26" x14ac:dyDescent="0.2">
      <c r="A26" s="42">
        <v>3</v>
      </c>
      <c r="B26" s="146" t="s">
        <v>109</v>
      </c>
      <c r="C26" s="146"/>
    </row>
    <row r="27" spans="1:26" ht="32.25" customHeight="1" x14ac:dyDescent="0.2">
      <c r="B27" s="145" t="s">
        <v>117</v>
      </c>
      <c r="C27" s="145"/>
    </row>
    <row r="28" spans="1:26" ht="63" customHeight="1" x14ac:dyDescent="0.2">
      <c r="B28" s="145" t="s">
        <v>129</v>
      </c>
      <c r="C28" s="145"/>
      <c r="D28" s="45"/>
      <c r="E28" s="41"/>
      <c r="F28" s="41"/>
      <c r="G28" s="41"/>
      <c r="H28" s="41"/>
      <c r="I28" s="41"/>
      <c r="J28" s="41"/>
      <c r="K28" s="41"/>
      <c r="L28" s="41"/>
      <c r="M28" s="41"/>
      <c r="N28" s="41"/>
      <c r="O28" s="41"/>
      <c r="P28" s="41"/>
      <c r="Q28" s="41"/>
      <c r="R28" s="41"/>
      <c r="S28" s="41"/>
      <c r="T28" s="41"/>
      <c r="U28" s="41"/>
      <c r="V28" s="41"/>
      <c r="W28" s="41"/>
      <c r="X28" s="41"/>
      <c r="Y28" s="41"/>
      <c r="Z28" s="41"/>
    </row>
    <row r="29" spans="1:26" ht="30" customHeight="1" x14ac:dyDescent="0.2">
      <c r="B29" s="145" t="s">
        <v>118</v>
      </c>
      <c r="C29" s="145"/>
      <c r="D29" s="45"/>
      <c r="E29" s="41"/>
      <c r="F29" s="41"/>
      <c r="G29" s="41"/>
      <c r="H29" s="41"/>
      <c r="I29" s="41"/>
      <c r="J29" s="41"/>
      <c r="K29" s="41"/>
      <c r="L29" s="41"/>
      <c r="M29" s="41"/>
      <c r="N29" s="41"/>
      <c r="O29" s="41"/>
      <c r="P29" s="41"/>
      <c r="Q29" s="41"/>
      <c r="R29" s="41"/>
      <c r="S29" s="41"/>
      <c r="T29" s="41"/>
      <c r="U29" s="41"/>
      <c r="V29" s="41"/>
      <c r="W29" s="41"/>
      <c r="X29" s="41"/>
      <c r="Y29" s="41"/>
      <c r="Z29" s="41"/>
    </row>
    <row r="30" spans="1:26" x14ac:dyDescent="0.2">
      <c r="B30" s="84" t="s">
        <v>43</v>
      </c>
    </row>
    <row r="31" spans="1:26" x14ac:dyDescent="0.2">
      <c r="B31" s="84"/>
    </row>
    <row r="32" spans="1:26" x14ac:dyDescent="0.2">
      <c r="B32" s="84"/>
    </row>
    <row r="33" spans="1:3" ht="35.25" customHeight="1" x14ac:dyDescent="0.2">
      <c r="A33" s="145" t="s">
        <v>155</v>
      </c>
      <c r="B33" s="145"/>
      <c r="C33" s="145"/>
    </row>
    <row r="34" spans="1:3" x14ac:dyDescent="0.2">
      <c r="B34" s="131"/>
      <c r="C34" s="131"/>
    </row>
    <row r="35" spans="1:3" x14ac:dyDescent="0.2">
      <c r="B35" s="83"/>
    </row>
    <row r="36" spans="1:3" x14ac:dyDescent="0.2">
      <c r="A36" s="42">
        <v>4</v>
      </c>
      <c r="B36" s="146" t="s">
        <v>141</v>
      </c>
      <c r="C36" s="146"/>
    </row>
    <row r="37" spans="1:3" ht="78.75" customHeight="1" x14ac:dyDescent="0.2">
      <c r="B37" s="145" t="s">
        <v>142</v>
      </c>
      <c r="C37" s="145"/>
    </row>
    <row r="38" spans="1:3" ht="65.25" customHeight="1" x14ac:dyDescent="0.2">
      <c r="B38" s="145" t="s">
        <v>124</v>
      </c>
      <c r="C38" s="145"/>
    </row>
    <row r="39" spans="1:3" ht="31.5" customHeight="1" x14ac:dyDescent="0.2">
      <c r="B39" s="145" t="s">
        <v>123</v>
      </c>
      <c r="C39" s="145"/>
    </row>
    <row r="40" spans="1:3" ht="30" customHeight="1" x14ac:dyDescent="0.2">
      <c r="B40" s="145" t="s">
        <v>125</v>
      </c>
      <c r="C40" s="145"/>
    </row>
    <row r="41" spans="1:3" x14ac:dyDescent="0.2">
      <c r="B41" s="131"/>
      <c r="C41" s="131"/>
    </row>
    <row r="42" spans="1:3" ht="47.25" customHeight="1" x14ac:dyDescent="0.2">
      <c r="B42" s="88" t="s">
        <v>110</v>
      </c>
      <c r="C42" s="41" t="s">
        <v>87</v>
      </c>
    </row>
    <row r="43" spans="1:3" ht="33.75" customHeight="1" x14ac:dyDescent="0.2">
      <c r="B43" s="88" t="s">
        <v>112</v>
      </c>
      <c r="C43" s="41" t="s">
        <v>111</v>
      </c>
    </row>
    <row r="44" spans="1:3" x14ac:dyDescent="0.2">
      <c r="B44" s="88" t="s">
        <v>115</v>
      </c>
      <c r="C44" s="41" t="s">
        <v>113</v>
      </c>
    </row>
    <row r="45" spans="1:3" x14ac:dyDescent="0.2">
      <c r="B45" s="89" t="s">
        <v>116</v>
      </c>
      <c r="C45" s="82" t="s">
        <v>114</v>
      </c>
    </row>
    <row r="46" spans="1:3" x14ac:dyDescent="0.2">
      <c r="B46" s="86"/>
      <c r="C46" s="82"/>
    </row>
    <row r="48" spans="1:3" x14ac:dyDescent="0.2">
      <c r="A48" s="42">
        <v>5</v>
      </c>
      <c r="B48" s="87" t="s">
        <v>119</v>
      </c>
    </row>
    <row r="49" spans="2:3" ht="29.25" customHeight="1" x14ac:dyDescent="0.2">
      <c r="B49" s="145" t="s">
        <v>135</v>
      </c>
      <c r="C49" s="145"/>
    </row>
    <row r="51" spans="2:3" ht="30" customHeight="1" x14ac:dyDescent="0.2">
      <c r="B51" s="145" t="s">
        <v>120</v>
      </c>
      <c r="C51" s="145"/>
    </row>
    <row r="52" spans="2:3" ht="30" customHeight="1" x14ac:dyDescent="0.2">
      <c r="B52" s="145" t="s">
        <v>88</v>
      </c>
      <c r="C52" s="145"/>
    </row>
    <row r="53" spans="2:3" x14ac:dyDescent="0.2">
      <c r="B53" s="131"/>
      <c r="C53" s="131"/>
    </row>
    <row r="54" spans="2:3" x14ac:dyDescent="0.2">
      <c r="B54" s="134" t="s">
        <v>89</v>
      </c>
    </row>
    <row r="55" spans="2:3" x14ac:dyDescent="0.2">
      <c r="B55" s="90" t="s">
        <v>90</v>
      </c>
      <c r="C55" s="41" t="s">
        <v>91</v>
      </c>
    </row>
    <row r="56" spans="2:3" ht="45" x14ac:dyDescent="0.2">
      <c r="B56" s="90"/>
      <c r="C56" s="41" t="s">
        <v>156</v>
      </c>
    </row>
    <row r="57" spans="2:3" x14ac:dyDescent="0.2">
      <c r="B57" s="90"/>
      <c r="C57" s="40" t="s">
        <v>92</v>
      </c>
    </row>
    <row r="58" spans="2:3" x14ac:dyDescent="0.2">
      <c r="B58" s="90"/>
      <c r="C58" s="40" t="s">
        <v>93</v>
      </c>
    </row>
    <row r="59" spans="2:3" ht="21" customHeight="1" x14ac:dyDescent="0.2">
      <c r="B59" s="91" t="s">
        <v>96</v>
      </c>
      <c r="C59" s="40" t="s">
        <v>95</v>
      </c>
    </row>
    <row r="60" spans="2:3" ht="18.75" customHeight="1" x14ac:dyDescent="0.2">
      <c r="B60" s="91"/>
      <c r="C60" s="41" t="s">
        <v>94</v>
      </c>
    </row>
    <row r="61" spans="2:3" x14ac:dyDescent="0.2">
      <c r="B61" s="91"/>
      <c r="C61" s="40" t="s">
        <v>97</v>
      </c>
    </row>
    <row r="62" spans="2:3" x14ac:dyDescent="0.2">
      <c r="B62" s="91"/>
      <c r="C62" s="40" t="s">
        <v>98</v>
      </c>
    </row>
    <row r="63" spans="2:3" x14ac:dyDescent="0.2">
      <c r="B63" s="91" t="s">
        <v>100</v>
      </c>
      <c r="C63" s="40" t="s">
        <v>99</v>
      </c>
    </row>
    <row r="64" spans="2:3" ht="45" x14ac:dyDescent="0.2">
      <c r="B64" s="91"/>
      <c r="C64" s="131" t="s">
        <v>101</v>
      </c>
    </row>
    <row r="65" spans="1:3" x14ac:dyDescent="0.2">
      <c r="B65" s="91"/>
      <c r="C65" s="40" t="s">
        <v>102</v>
      </c>
    </row>
    <row r="66" spans="1:3" x14ac:dyDescent="0.2">
      <c r="B66" s="91"/>
      <c r="C66" s="40" t="s">
        <v>126</v>
      </c>
    </row>
    <row r="67" spans="1:3" x14ac:dyDescent="0.2">
      <c r="B67" s="91" t="s">
        <v>104</v>
      </c>
      <c r="C67" s="40" t="s">
        <v>103</v>
      </c>
    </row>
    <row r="68" spans="1:3" ht="45" x14ac:dyDescent="0.2">
      <c r="B68" s="91"/>
      <c r="C68" s="131" t="s">
        <v>144</v>
      </c>
    </row>
    <row r="69" spans="1:3" ht="30" x14ac:dyDescent="0.2">
      <c r="B69" s="91"/>
      <c r="C69" s="131" t="s">
        <v>145</v>
      </c>
    </row>
    <row r="70" spans="1:3" x14ac:dyDescent="0.2">
      <c r="B70" s="91" t="s">
        <v>106</v>
      </c>
      <c r="C70" s="40" t="s">
        <v>105</v>
      </c>
    </row>
    <row r="71" spans="1:3" ht="30" x14ac:dyDescent="0.2">
      <c r="B71" s="91"/>
      <c r="C71" s="131" t="s">
        <v>107</v>
      </c>
    </row>
    <row r="72" spans="1:3" x14ac:dyDescent="0.2">
      <c r="B72" s="91" t="s">
        <v>146</v>
      </c>
      <c r="C72" s="131" t="s">
        <v>137</v>
      </c>
    </row>
    <row r="73" spans="1:3" ht="45" x14ac:dyDescent="0.2">
      <c r="B73" s="91"/>
      <c r="C73" s="131" t="s">
        <v>148</v>
      </c>
    </row>
    <row r="74" spans="1:3" x14ac:dyDescent="0.2">
      <c r="B74" s="91" t="s">
        <v>147</v>
      </c>
      <c r="C74" s="131" t="s">
        <v>149</v>
      </c>
    </row>
    <row r="75" spans="1:3" ht="30" x14ac:dyDescent="0.2">
      <c r="B75" s="91"/>
      <c r="C75" s="131" t="s">
        <v>127</v>
      </c>
    </row>
    <row r="76" spans="1:3" x14ac:dyDescent="0.2">
      <c r="B76" s="91"/>
      <c r="C76" s="131"/>
    </row>
    <row r="77" spans="1:3" x14ac:dyDescent="0.2">
      <c r="A77" s="42">
        <v>6</v>
      </c>
      <c r="B77" s="135" t="s">
        <v>151</v>
      </c>
      <c r="C77" s="131"/>
    </row>
    <row r="78" spans="1:3" ht="59.25" customHeight="1" x14ac:dyDescent="0.2">
      <c r="B78" s="147" t="s">
        <v>152</v>
      </c>
      <c r="C78" s="147"/>
    </row>
    <row r="79" spans="1:3" x14ac:dyDescent="0.2">
      <c r="B79" s="85"/>
      <c r="C79" s="131"/>
    </row>
    <row r="81" spans="1:3" ht="30.75" customHeight="1" x14ac:dyDescent="0.2">
      <c r="A81" s="42">
        <v>7</v>
      </c>
      <c r="B81" s="145" t="s">
        <v>153</v>
      </c>
      <c r="C81" s="145"/>
    </row>
    <row r="82" spans="1:3" x14ac:dyDescent="0.2">
      <c r="B82" s="131"/>
      <c r="C82" s="131"/>
    </row>
    <row r="83" spans="1:3" ht="15.75" customHeight="1" x14ac:dyDescent="0.2">
      <c r="B83" s="144" t="s">
        <v>108</v>
      </c>
      <c r="C83" s="144"/>
    </row>
  </sheetData>
  <mergeCells count="20">
    <mergeCell ref="A14:C14"/>
    <mergeCell ref="A18:C18"/>
    <mergeCell ref="B23:C23"/>
    <mergeCell ref="B26:C26"/>
    <mergeCell ref="B20:C20"/>
    <mergeCell ref="B83:C83"/>
    <mergeCell ref="B27:C27"/>
    <mergeCell ref="B36:C36"/>
    <mergeCell ref="B81:C81"/>
    <mergeCell ref="B49:C49"/>
    <mergeCell ref="B51:C51"/>
    <mergeCell ref="B52:C52"/>
    <mergeCell ref="B40:C40"/>
    <mergeCell ref="B28:C28"/>
    <mergeCell ref="B29:C29"/>
    <mergeCell ref="B37:C37"/>
    <mergeCell ref="B38:C38"/>
    <mergeCell ref="B39:C39"/>
    <mergeCell ref="A33:C33"/>
    <mergeCell ref="B78:C78"/>
  </mergeCells>
  <pageMargins left="0.70866141732283472" right="0.70866141732283472" top="0.74803149606299213" bottom="0.74803149606299213" header="0.31496062992125984" footer="0.31496062992125984"/>
  <pageSetup paperSize="17" scale="90"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X134"/>
  <sheetViews>
    <sheetView tabSelected="1" zoomScale="90" zoomScaleNormal="90" zoomScaleSheetLayoutView="100" workbookViewId="0">
      <selection activeCell="D82" sqref="D82"/>
    </sheetView>
  </sheetViews>
  <sheetFormatPr defaultColWidth="9.140625" defaultRowHeight="14.25" x14ac:dyDescent="0.2"/>
  <cols>
    <col min="1" max="1" width="10.28515625" style="1" customWidth="1"/>
    <col min="2" max="2" width="53.85546875" style="1" customWidth="1"/>
    <col min="3" max="7" width="15.28515625" style="1" customWidth="1"/>
    <col min="8" max="8" width="15.7109375" style="1" customWidth="1"/>
    <col min="9" max="10" width="15.28515625" style="1" customWidth="1"/>
    <col min="11" max="11" width="14.7109375" style="1" customWidth="1"/>
    <col min="12" max="13" width="5.57031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4"/>
      <c r="D15" s="4"/>
      <c r="E15" s="4"/>
      <c r="F15" s="4"/>
    </row>
    <row r="16" spans="1:24" ht="15" x14ac:dyDescent="0.2">
      <c r="A16" s="4"/>
      <c r="B16" s="14"/>
      <c r="C16" s="14"/>
      <c r="D16" s="4"/>
      <c r="E16" s="4"/>
      <c r="F16" s="4"/>
      <c r="X16" s="1">
        <v>2015</v>
      </c>
    </row>
    <row r="17" spans="1:24" ht="15" x14ac:dyDescent="0.2">
      <c r="A17" s="4" t="s">
        <v>33</v>
      </c>
      <c r="B17" s="14" t="s">
        <v>130</v>
      </c>
      <c r="C17" s="24">
        <v>2016</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3.9" x14ac:dyDescent="0.25">
      <c r="A20" s="4" t="s">
        <v>34</v>
      </c>
      <c r="B20" s="22" t="s">
        <v>82</v>
      </c>
      <c r="C20" s="21"/>
      <c r="D20" s="21"/>
      <c r="E20" s="21"/>
      <c r="F20" s="21"/>
      <c r="I20" s="77"/>
      <c r="J20" s="77"/>
      <c r="K20" s="77"/>
      <c r="L20" s="77"/>
      <c r="M20" s="77"/>
      <c r="N20" s="77"/>
      <c r="O20" s="77"/>
      <c r="P20" s="77"/>
      <c r="Q20" s="77"/>
      <c r="R20" s="77"/>
      <c r="S20" s="77"/>
    </row>
    <row r="21" spans="1:24" ht="13.9" x14ac:dyDescent="0.25">
      <c r="A21" s="4"/>
      <c r="B21" s="155" t="s">
        <v>25</v>
      </c>
      <c r="C21" s="155"/>
      <c r="D21" s="24">
        <v>2016</v>
      </c>
      <c r="E21" s="156"/>
      <c r="F21" s="157"/>
      <c r="G21" s="77"/>
      <c r="H21" s="77"/>
      <c r="I21" s="77"/>
      <c r="J21" s="77"/>
      <c r="K21" s="77"/>
      <c r="L21" s="77"/>
      <c r="M21" s="77"/>
      <c r="N21" s="77"/>
      <c r="O21" s="77"/>
      <c r="P21" s="77"/>
      <c r="Q21" s="77"/>
    </row>
    <row r="22" spans="1:24" ht="14.45" thickBot="1" x14ac:dyDescent="0.3">
      <c r="A22" s="4"/>
      <c r="B22" s="5" t="s">
        <v>3</v>
      </c>
      <c r="C22" s="5" t="s">
        <v>2</v>
      </c>
      <c r="D22" s="115">
        <f>D23+D24</f>
        <v>7310443066</v>
      </c>
      <c r="E22" s="6" t="s">
        <v>0</v>
      </c>
      <c r="F22" s="7">
        <v>1</v>
      </c>
      <c r="G22" s="77"/>
      <c r="H22" s="77"/>
      <c r="I22" s="77"/>
      <c r="J22" s="77"/>
      <c r="K22" s="77"/>
      <c r="L22" s="77"/>
      <c r="M22" s="77"/>
      <c r="N22" s="77"/>
      <c r="O22" s="77"/>
      <c r="P22" s="77"/>
      <c r="Q22" s="77"/>
    </row>
    <row r="23" spans="1:24" ht="13.9" x14ac:dyDescent="0.25">
      <c r="B23" s="5" t="s">
        <v>7</v>
      </c>
      <c r="C23" s="5" t="s">
        <v>1</v>
      </c>
      <c r="D23" s="116">
        <v>2517266730</v>
      </c>
      <c r="E23" s="6" t="s">
        <v>0</v>
      </c>
      <c r="F23" s="8">
        <f>IFERROR(D23/$D$22,0)</f>
        <v>0.34433846311005523</v>
      </c>
    </row>
    <row r="24" spans="1:24" ht="14.45" thickBot="1" x14ac:dyDescent="0.3">
      <c r="B24" s="5" t="s">
        <v>8</v>
      </c>
      <c r="C24" s="5" t="s">
        <v>6</v>
      </c>
      <c r="D24" s="115">
        <f>D25+D26</f>
        <v>4793176336</v>
      </c>
      <c r="E24" s="6" t="s">
        <v>0</v>
      </c>
      <c r="F24" s="8">
        <f>IFERROR(D24/$D$22,0)</f>
        <v>0.65566153688994477</v>
      </c>
    </row>
    <row r="25" spans="1:24" ht="13.9" x14ac:dyDescent="0.25">
      <c r="B25" s="5" t="s">
        <v>9</v>
      </c>
      <c r="C25" s="5" t="s">
        <v>4</v>
      </c>
      <c r="D25" s="116">
        <f>'[1]6. GA Calculation'!$E$29</f>
        <v>1183539322.1846855</v>
      </c>
      <c r="E25" s="6" t="s">
        <v>0</v>
      </c>
      <c r="F25" s="8">
        <f>IFERROR(D25/$D$22,0)</f>
        <v>0.16189707128548553</v>
      </c>
    </row>
    <row r="26" spans="1:24" ht="13.9" x14ac:dyDescent="0.25">
      <c r="B26" s="5" t="s">
        <v>61</v>
      </c>
      <c r="C26" s="5" t="s">
        <v>5</v>
      </c>
      <c r="D26" s="117">
        <f>4793176336-D25</f>
        <v>3609637013.8153143</v>
      </c>
      <c r="E26" s="6" t="s">
        <v>0</v>
      </c>
      <c r="F26" s="8">
        <f>IFERROR(D26/$D$22,0)</f>
        <v>0.49376446560445919</v>
      </c>
      <c r="G26" s="29"/>
      <c r="H26" s="29"/>
    </row>
    <row r="27" spans="1:24" ht="34.5" customHeight="1" x14ac:dyDescent="0.25">
      <c r="B27" s="158" t="s">
        <v>77</v>
      </c>
      <c r="C27" s="158"/>
      <c r="D27" s="158"/>
      <c r="E27" s="158"/>
      <c r="F27" s="158"/>
      <c r="G27" s="159"/>
      <c r="H27" s="159"/>
    </row>
    <row r="28" spans="1:24" x14ac:dyDescent="0.2">
      <c r="D28" s="118"/>
      <c r="E28" s="35"/>
      <c r="F28" s="35"/>
      <c r="G28" s="35"/>
    </row>
    <row r="29" spans="1:24" ht="15" x14ac:dyDescent="0.25">
      <c r="A29" s="1" t="s">
        <v>35</v>
      </c>
      <c r="B29" s="3" t="s">
        <v>41</v>
      </c>
      <c r="D29" s="139"/>
    </row>
    <row r="30" spans="1:24" ht="15" x14ac:dyDescent="0.25">
      <c r="B30" s="3"/>
      <c r="D30" s="139"/>
    </row>
    <row r="31" spans="1:24" ht="15" x14ac:dyDescent="0.25">
      <c r="B31" s="2" t="s">
        <v>22</v>
      </c>
      <c r="C31" s="138" t="s">
        <v>162</v>
      </c>
      <c r="E31" s="77"/>
      <c r="F31" s="35"/>
      <c r="G31" s="35"/>
      <c r="H31" s="35"/>
      <c r="I31" s="35"/>
      <c r="J31" s="35"/>
      <c r="K31" s="35"/>
    </row>
    <row r="32" spans="1:24" x14ac:dyDescent="0.2">
      <c r="E32" s="77"/>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7.5" customHeight="1" thickBot="1" x14ac:dyDescent="0.3">
      <c r="B44" s="2" t="s">
        <v>25</v>
      </c>
      <c r="C44" s="94">
        <v>2016</v>
      </c>
      <c r="D44" s="77"/>
      <c r="E44" s="77"/>
      <c r="F44" s="78"/>
      <c r="G44" s="33"/>
      <c r="H44" s="33"/>
      <c r="I44" s="33"/>
      <c r="J44" s="33"/>
      <c r="K44" s="33"/>
      <c r="N44" s="3" t="s">
        <v>29</v>
      </c>
    </row>
    <row r="45" spans="1:23" s="9" customFormat="1" ht="93" customHeight="1" thickBot="1" x14ac:dyDescent="0.3">
      <c r="B45" s="50" t="s">
        <v>39</v>
      </c>
      <c r="C45" s="61" t="s">
        <v>139</v>
      </c>
      <c r="D45" s="79" t="s">
        <v>83</v>
      </c>
      <c r="E45" s="80" t="s">
        <v>84</v>
      </c>
      <c r="F45" s="66" t="s">
        <v>128</v>
      </c>
      <c r="G45" s="26" t="s">
        <v>49</v>
      </c>
      <c r="H45" s="26" t="s">
        <v>23</v>
      </c>
      <c r="I45" s="26" t="s">
        <v>50</v>
      </c>
      <c r="J45" s="26" t="s">
        <v>76</v>
      </c>
      <c r="K45" s="67" t="s">
        <v>78</v>
      </c>
      <c r="N45" s="11"/>
      <c r="O45" s="148">
        <v>2016</v>
      </c>
      <c r="P45" s="148"/>
      <c r="Q45" s="148"/>
      <c r="R45" s="148">
        <v>2015</v>
      </c>
      <c r="S45" s="148"/>
      <c r="T45" s="148"/>
      <c r="U45" s="148">
        <v>2014</v>
      </c>
      <c r="V45" s="148"/>
      <c r="W45" s="148"/>
    </row>
    <row r="46" spans="1:23" s="9" customFormat="1" ht="30" x14ac:dyDescent="0.25">
      <c r="B46" s="12"/>
      <c r="C46" s="62" t="s">
        <v>40</v>
      </c>
      <c r="D46" s="62" t="s">
        <v>38</v>
      </c>
      <c r="E46" s="63" t="s">
        <v>53</v>
      </c>
      <c r="F46" s="63" t="s">
        <v>54</v>
      </c>
      <c r="G46" s="63" t="s">
        <v>55</v>
      </c>
      <c r="H46" s="64" t="s">
        <v>56</v>
      </c>
      <c r="I46" s="63" t="s">
        <v>57</v>
      </c>
      <c r="J46" s="64" t="s">
        <v>58</v>
      </c>
      <c r="K46" s="65" t="s">
        <v>59</v>
      </c>
      <c r="N46" s="18" t="s">
        <v>30</v>
      </c>
      <c r="O46" s="99" t="s">
        <v>26</v>
      </c>
      <c r="P46" s="99" t="s">
        <v>27</v>
      </c>
      <c r="Q46" s="99" t="s">
        <v>28</v>
      </c>
      <c r="R46" s="99" t="s">
        <v>26</v>
      </c>
      <c r="S46" s="99" t="s">
        <v>27</v>
      </c>
      <c r="T46" s="99" t="s">
        <v>28</v>
      </c>
      <c r="U46" s="99" t="s">
        <v>26</v>
      </c>
      <c r="V46" s="99" t="s">
        <v>27</v>
      </c>
      <c r="W46" s="99" t="s">
        <v>28</v>
      </c>
    </row>
    <row r="47" spans="1:23" x14ac:dyDescent="0.2">
      <c r="B47" s="13" t="s">
        <v>10</v>
      </c>
      <c r="C47" s="92">
        <v>395974054.61237097</v>
      </c>
      <c r="D47" s="92">
        <v>285401937.61996162</v>
      </c>
      <c r="E47" s="59">
        <v>315243137.24326253</v>
      </c>
      <c r="F47" s="51">
        <f>C47-D47+E47</f>
        <v>425815254.23567188</v>
      </c>
      <c r="G47" s="109">
        <f>+O47</f>
        <v>8.4229999999999999E-2</v>
      </c>
      <c r="H47" s="15">
        <f>F47*G47</f>
        <v>35866418.864270642</v>
      </c>
      <c r="I47" s="109">
        <f>+Q47</f>
        <v>9.1789999999999997E-2</v>
      </c>
      <c r="J47" s="17">
        <f>F47*I47</f>
        <v>39085582.18629232</v>
      </c>
      <c r="K47" s="16">
        <f>J47-H47</f>
        <v>3219163.3220216781</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2">
        <v>262625885.49691829</v>
      </c>
      <c r="D48" s="92">
        <v>315243137.24326253</v>
      </c>
      <c r="E48" s="59">
        <v>290273834.26425266</v>
      </c>
      <c r="F48" s="51">
        <f t="shared" ref="F48:F58" si="0">C48-D48+E48</f>
        <v>237656582.51790842</v>
      </c>
      <c r="G48" s="109">
        <f t="shared" ref="G48:G58" si="1">+O48</f>
        <v>0.10384</v>
      </c>
      <c r="H48" s="15">
        <f t="shared" ref="H48:H58" si="2">F48*G48</f>
        <v>24678259.528659612</v>
      </c>
      <c r="I48" s="109">
        <f t="shared" ref="I48:I58" si="3">+Q48</f>
        <v>9.851E-2</v>
      </c>
      <c r="J48" s="17">
        <f t="shared" ref="J48:J58" si="4">F48*I48</f>
        <v>23411549.943839159</v>
      </c>
      <c r="K48" s="16">
        <f t="shared" ref="K48:K58" si="5">J48-H48</f>
        <v>-1266709.5848204531</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2">
        <v>359056498.55907774</v>
      </c>
      <c r="D49" s="92">
        <v>290273834.26425266</v>
      </c>
      <c r="E49" s="59">
        <v>296496892.04167593</v>
      </c>
      <c r="F49" s="51">
        <f t="shared" si="0"/>
        <v>365279556.336501</v>
      </c>
      <c r="G49" s="109">
        <f t="shared" si="1"/>
        <v>9.0219999999999995E-2</v>
      </c>
      <c r="H49" s="15">
        <f t="shared" si="2"/>
        <v>32955521.572679117</v>
      </c>
      <c r="I49" s="109">
        <f t="shared" si="3"/>
        <v>0.1061</v>
      </c>
      <c r="J49" s="17">
        <f t="shared" si="4"/>
        <v>38756160.927302755</v>
      </c>
      <c r="K49" s="16">
        <f t="shared" si="5"/>
        <v>5800639.3546236381</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2">
        <v>231726952.45563352</v>
      </c>
      <c r="D50" s="92">
        <v>296496892.04167593</v>
      </c>
      <c r="E50" s="59">
        <v>289784804.20965749</v>
      </c>
      <c r="F50" s="51">
        <f t="shared" si="0"/>
        <v>225014864.62361509</v>
      </c>
      <c r="G50" s="109">
        <f t="shared" si="1"/>
        <v>0.12114999999999999</v>
      </c>
      <c r="H50" s="15">
        <f t="shared" si="2"/>
        <v>27260550.849150967</v>
      </c>
      <c r="I50" s="109">
        <f t="shared" si="3"/>
        <v>0.11132</v>
      </c>
      <c r="J50" s="17">
        <f t="shared" si="4"/>
        <v>25048654.729900833</v>
      </c>
      <c r="K50" s="16">
        <f t="shared" si="5"/>
        <v>-2211896.1192501336</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2">
        <v>352649536.08841884</v>
      </c>
      <c r="D51" s="92">
        <v>289784804.20965749</v>
      </c>
      <c r="E51" s="59">
        <v>286806075.92503601</v>
      </c>
      <c r="F51" s="51">
        <f>C51-D51+E51</f>
        <v>349670807.80379736</v>
      </c>
      <c r="G51" s="109">
        <f t="shared" si="1"/>
        <v>0.10405</v>
      </c>
      <c r="H51" s="15">
        <f>F51*G51</f>
        <v>36383247.551985115</v>
      </c>
      <c r="I51" s="109">
        <f t="shared" si="3"/>
        <v>0.10749</v>
      </c>
      <c r="J51" s="17">
        <f t="shared" si="4"/>
        <v>37586115.130830176</v>
      </c>
      <c r="K51" s="16">
        <f t="shared" si="5"/>
        <v>1202867.5788450614</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2">
        <v>278677027.3819741</v>
      </c>
      <c r="D52" s="92">
        <v>286806075.92503601</v>
      </c>
      <c r="E52" s="59">
        <v>297361091.75965661</v>
      </c>
      <c r="F52" s="51">
        <f t="shared" si="0"/>
        <v>289232043.2165947</v>
      </c>
      <c r="G52" s="109">
        <f t="shared" si="1"/>
        <v>0.11650000000000001</v>
      </c>
      <c r="H52" s="15">
        <f t="shared" si="2"/>
        <v>33695533.034733281</v>
      </c>
      <c r="I52" s="109">
        <f t="shared" si="3"/>
        <v>9.5449999999999993E-2</v>
      </c>
      <c r="J52" s="17">
        <f t="shared" si="4"/>
        <v>27607198.525023963</v>
      </c>
      <c r="K52" s="16">
        <f t="shared" si="5"/>
        <v>-6088334.5097093172</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59">
        <v>468711196.55667168</v>
      </c>
      <c r="D53" s="92">
        <v>297361091.75965661</v>
      </c>
      <c r="E53" s="59">
        <v>321669959.17568803</v>
      </c>
      <c r="F53" s="51">
        <f t="shared" si="0"/>
        <v>493020063.9727031</v>
      </c>
      <c r="G53" s="109">
        <f t="shared" si="1"/>
        <v>7.6670000000000002E-2</v>
      </c>
      <c r="H53" s="15">
        <f t="shared" si="2"/>
        <v>37799848.304787144</v>
      </c>
      <c r="I53" s="109">
        <f t="shared" si="3"/>
        <v>8.3059999999999995E-2</v>
      </c>
      <c r="J53" s="17">
        <f t="shared" si="4"/>
        <v>40950246.513572715</v>
      </c>
      <c r="K53" s="16">
        <f t="shared" si="5"/>
        <v>3150398.2087855712</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59">
        <v>326452211.69331306</v>
      </c>
      <c r="D54" s="92">
        <v>321669959.17568803</v>
      </c>
      <c r="E54" s="59">
        <v>324663868.94620138</v>
      </c>
      <c r="F54" s="51">
        <f t="shared" si="0"/>
        <v>329446121.46382642</v>
      </c>
      <c r="G54" s="109">
        <f t="shared" si="1"/>
        <v>8.5690000000000002E-2</v>
      </c>
      <c r="H54" s="15">
        <f t="shared" si="2"/>
        <v>28230238.148235288</v>
      </c>
      <c r="I54" s="109">
        <f t="shared" si="3"/>
        <v>7.1029999999999996E-2</v>
      </c>
      <c r="J54" s="17">
        <f t="shared" si="4"/>
        <v>23400558.00757559</v>
      </c>
      <c r="K54" s="16">
        <f t="shared" si="5"/>
        <v>-4829680.1406596974</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59">
        <v>399306872.23796052</v>
      </c>
      <c r="D55" s="92">
        <v>324663868.94620138</v>
      </c>
      <c r="E55" s="59">
        <v>321544272.37960339</v>
      </c>
      <c r="F55" s="51">
        <f t="shared" si="0"/>
        <v>396187275.67136252</v>
      </c>
      <c r="G55" s="109">
        <f t="shared" si="1"/>
        <v>7.0599999999999996E-2</v>
      </c>
      <c r="H55" s="15">
        <f t="shared" si="2"/>
        <v>27970821.662398193</v>
      </c>
      <c r="I55" s="109">
        <f t="shared" si="3"/>
        <v>9.5310000000000006E-2</v>
      </c>
      <c r="J55" s="17">
        <f t="shared" si="4"/>
        <v>37760609.244237565</v>
      </c>
      <c r="K55" s="16">
        <f t="shared" si="5"/>
        <v>9789787.5818393715</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59">
        <v>234374817.48971197</v>
      </c>
      <c r="D56" s="92">
        <v>321544272.37960339</v>
      </c>
      <c r="E56" s="59">
        <v>254417264.19753087</v>
      </c>
      <c r="F56" s="51">
        <f t="shared" si="0"/>
        <v>167247809.30763945</v>
      </c>
      <c r="G56" s="109">
        <f t="shared" si="1"/>
        <v>9.7199999999999995E-2</v>
      </c>
      <c r="H56" s="15">
        <f t="shared" si="2"/>
        <v>16256487.064702554</v>
      </c>
      <c r="I56" s="109">
        <f t="shared" si="3"/>
        <v>0.11226</v>
      </c>
      <c r="J56" s="17">
        <f t="shared" si="4"/>
        <v>18775239.072875604</v>
      </c>
      <c r="K56" s="16">
        <f t="shared" si="5"/>
        <v>2518752.0081730504</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59">
        <v>250406218.64558709</v>
      </c>
      <c r="D57" s="92">
        <v>254417264.19753087</v>
      </c>
      <c r="E57" s="59">
        <v>243047508.51601335</v>
      </c>
      <c r="F57" s="51">
        <f t="shared" si="0"/>
        <v>239036462.96406958</v>
      </c>
      <c r="G57" s="109">
        <f t="shared" si="1"/>
        <v>0.12271</v>
      </c>
      <c r="H57" s="15">
        <f t="shared" si="2"/>
        <v>29332164.370320976</v>
      </c>
      <c r="I57" s="109">
        <f t="shared" si="3"/>
        <v>0.11108999999999999</v>
      </c>
      <c r="J57" s="17">
        <f t="shared" si="4"/>
        <v>26554560.670678489</v>
      </c>
      <c r="K57" s="16">
        <f t="shared" si="5"/>
        <v>-2777603.6996424869</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3">
        <v>305699474.60826874</v>
      </c>
      <c r="D58" s="92">
        <v>243047508.51601335</v>
      </c>
      <c r="E58" s="59">
        <v>282430734.28355676</v>
      </c>
      <c r="F58" s="51">
        <f t="shared" si="0"/>
        <v>345082700.37581217</v>
      </c>
      <c r="G58" s="109">
        <f t="shared" si="1"/>
        <v>0.10594000000000001</v>
      </c>
      <c r="H58" s="15">
        <f t="shared" si="2"/>
        <v>36558061.277813546</v>
      </c>
      <c r="I58" s="109">
        <f t="shared" si="3"/>
        <v>8.7080000000000005E-2</v>
      </c>
      <c r="J58" s="17">
        <f t="shared" si="4"/>
        <v>30049801.548725724</v>
      </c>
      <c r="K58" s="16">
        <f t="shared" si="5"/>
        <v>-6508259.7290878221</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6" t="s">
        <v>133</v>
      </c>
      <c r="C59" s="95">
        <f>SUM(C47:C58)</f>
        <v>3865660745.8259063</v>
      </c>
      <c r="D59" s="95">
        <f>SUM(D47:D58)</f>
        <v>3526710646.2785397</v>
      </c>
      <c r="E59" s="95">
        <f>SUM(E47:E58)</f>
        <v>3523739442.9421349</v>
      </c>
      <c r="F59" s="95">
        <f>SUM(F47:F58)</f>
        <v>3862689542.4895015</v>
      </c>
      <c r="G59" s="37"/>
      <c r="H59" s="38">
        <f>SUM(H47:H58)</f>
        <v>366987152.22973651</v>
      </c>
      <c r="I59" s="37"/>
      <c r="J59" s="38">
        <f>SUM(J47:J58)</f>
        <v>368986276.50085491</v>
      </c>
      <c r="K59" s="39">
        <f>SUM(K47:K58)</f>
        <v>1999124.2711184602</v>
      </c>
      <c r="N59" s="31"/>
      <c r="O59" s="32"/>
      <c r="P59" s="32"/>
      <c r="Q59" s="32"/>
      <c r="R59" s="32"/>
      <c r="S59" s="32"/>
      <c r="T59" s="32"/>
      <c r="U59" s="32"/>
      <c r="V59" s="32"/>
      <c r="W59" s="32"/>
    </row>
    <row r="60" spans="1:24" x14ac:dyDescent="0.2">
      <c r="C60" s="139"/>
      <c r="D60" s="139"/>
      <c r="E60" s="139"/>
      <c r="F60" s="139"/>
      <c r="G60" s="142"/>
      <c r="H60" s="4"/>
      <c r="I60" s="4"/>
      <c r="J60" s="68"/>
      <c r="K60" s="124"/>
      <c r="N60" s="29"/>
      <c r="O60" s="30"/>
      <c r="P60" s="30"/>
      <c r="Q60" s="30"/>
      <c r="R60" s="30"/>
      <c r="S60" s="30"/>
      <c r="T60" s="30"/>
      <c r="U60" s="30"/>
      <c r="V60" s="30"/>
      <c r="W60" s="30"/>
    </row>
    <row r="61" spans="1:24" x14ac:dyDescent="0.2">
      <c r="C61" s="141"/>
      <c r="F61" s="143"/>
      <c r="G61" s="140"/>
      <c r="N61" s="29"/>
      <c r="O61" s="30"/>
      <c r="P61" s="30"/>
      <c r="Q61" s="30"/>
      <c r="R61" s="30"/>
      <c r="S61" s="30"/>
      <c r="T61" s="30"/>
      <c r="U61" s="30"/>
      <c r="V61" s="30"/>
      <c r="W61" s="30"/>
    </row>
    <row r="62" spans="1:24" ht="15" x14ac:dyDescent="0.25">
      <c r="A62" s="1" t="s">
        <v>143</v>
      </c>
      <c r="B62" s="47" t="s">
        <v>136</v>
      </c>
      <c r="C62" s="140"/>
      <c r="F62" s="140"/>
      <c r="K62" s="113"/>
      <c r="N62" s="29"/>
      <c r="O62" s="30"/>
      <c r="P62" s="30"/>
      <c r="Q62" s="30"/>
      <c r="R62" s="30"/>
      <c r="S62" s="30"/>
      <c r="T62" s="30"/>
      <c r="U62" s="30"/>
      <c r="V62" s="30"/>
      <c r="W62" s="30"/>
    </row>
    <row r="63" spans="1:24" ht="15" x14ac:dyDescent="0.25">
      <c r="B63" s="3"/>
      <c r="C63" s="2"/>
      <c r="K63" s="121"/>
      <c r="N63" s="29"/>
      <c r="O63" s="29"/>
      <c r="P63" s="29"/>
      <c r="Q63" s="29"/>
      <c r="R63" s="29"/>
      <c r="S63" s="29"/>
      <c r="T63" s="29"/>
      <c r="U63" s="29"/>
      <c r="V63" s="29"/>
      <c r="W63" s="29"/>
    </row>
    <row r="64" spans="1:24" ht="90" x14ac:dyDescent="0.25">
      <c r="A64" s="11"/>
      <c r="B64" s="100" t="s">
        <v>45</v>
      </c>
      <c r="C64" s="48" t="s">
        <v>67</v>
      </c>
      <c r="D64" s="48" t="s">
        <v>121</v>
      </c>
      <c r="E64" s="160" t="s">
        <v>44</v>
      </c>
      <c r="F64" s="160"/>
      <c r="G64" s="160"/>
      <c r="H64" s="160"/>
      <c r="I64" s="160"/>
      <c r="K64" s="119"/>
      <c r="O64" s="29"/>
      <c r="P64" s="29"/>
      <c r="Q64" s="29"/>
      <c r="R64" s="29"/>
      <c r="S64" s="29"/>
      <c r="T64" s="29"/>
      <c r="U64" s="29"/>
      <c r="V64" s="29"/>
      <c r="W64" s="29"/>
      <c r="X64" s="29"/>
    </row>
    <row r="65" spans="1:24" ht="30.75" customHeight="1" x14ac:dyDescent="0.25">
      <c r="A65" s="165" t="s">
        <v>134</v>
      </c>
      <c r="B65" s="166"/>
      <c r="C65" s="167"/>
      <c r="D65" s="125">
        <v>-1033668.0035294064</v>
      </c>
      <c r="E65" s="149"/>
      <c r="F65" s="150"/>
      <c r="G65" s="150"/>
      <c r="H65" s="150"/>
      <c r="I65" s="151"/>
      <c r="K65" s="119"/>
      <c r="O65" s="29"/>
      <c r="P65" s="29"/>
      <c r="Q65" s="29"/>
      <c r="R65" s="29"/>
      <c r="S65" s="29"/>
      <c r="T65" s="29"/>
      <c r="U65" s="29"/>
      <c r="V65" s="29"/>
      <c r="W65" s="29"/>
      <c r="X65" s="29"/>
    </row>
    <row r="66" spans="1:24" ht="28.5" x14ac:dyDescent="0.2">
      <c r="A66" s="69" t="s">
        <v>51</v>
      </c>
      <c r="B66" s="49" t="s">
        <v>62</v>
      </c>
      <c r="C66" s="110"/>
      <c r="D66" s="96">
        <v>0</v>
      </c>
      <c r="E66" s="161"/>
      <c r="F66" s="161"/>
      <c r="G66" s="161"/>
      <c r="H66" s="161"/>
      <c r="I66" s="161"/>
      <c r="K66" s="119"/>
      <c r="O66" s="29"/>
      <c r="P66" s="29"/>
      <c r="Q66" s="29"/>
      <c r="R66" s="29"/>
      <c r="S66" s="29"/>
      <c r="T66" s="29"/>
      <c r="U66" s="29"/>
      <c r="V66" s="29"/>
      <c r="W66" s="29"/>
      <c r="X66" s="29"/>
    </row>
    <row r="67" spans="1:24" ht="28.5" x14ac:dyDescent="0.2">
      <c r="A67" s="69" t="s">
        <v>52</v>
      </c>
      <c r="B67" s="49" t="s">
        <v>79</v>
      </c>
      <c r="C67" s="111" t="s">
        <v>163</v>
      </c>
      <c r="D67" s="112">
        <v>-2514038</v>
      </c>
      <c r="E67" s="162"/>
      <c r="F67" s="163"/>
      <c r="G67" s="163"/>
      <c r="H67" s="163"/>
      <c r="I67" s="164"/>
      <c r="J67" s="77"/>
      <c r="K67" s="120"/>
      <c r="L67" s="77"/>
      <c r="M67" s="77"/>
      <c r="N67" s="77"/>
      <c r="O67" s="77"/>
      <c r="P67" s="77"/>
      <c r="Q67" s="77"/>
    </row>
    <row r="68" spans="1:24" ht="28.5" x14ac:dyDescent="0.2">
      <c r="A68" s="69" t="s">
        <v>65</v>
      </c>
      <c r="B68" s="49" t="s">
        <v>64</v>
      </c>
      <c r="C68" s="110"/>
      <c r="D68" s="112"/>
      <c r="E68" s="161"/>
      <c r="F68" s="161"/>
      <c r="G68" s="161"/>
      <c r="H68" s="161"/>
      <c r="I68" s="161"/>
      <c r="J68" s="77"/>
      <c r="K68" s="120"/>
      <c r="L68" s="77"/>
      <c r="M68" s="77"/>
      <c r="N68" s="77"/>
      <c r="O68" s="77"/>
      <c r="P68" s="77"/>
      <c r="Q68" s="77"/>
    </row>
    <row r="69" spans="1:24" ht="28.5" x14ac:dyDescent="0.2">
      <c r="A69" s="69" t="s">
        <v>66</v>
      </c>
      <c r="B69" s="49" t="s">
        <v>63</v>
      </c>
      <c r="C69" s="111"/>
      <c r="D69" s="112"/>
      <c r="E69" s="162"/>
      <c r="F69" s="163"/>
      <c r="G69" s="163"/>
      <c r="H69" s="163"/>
      <c r="I69" s="164"/>
      <c r="J69" s="77"/>
      <c r="K69" s="123"/>
      <c r="L69" s="77"/>
      <c r="M69" s="77"/>
      <c r="N69" s="77"/>
      <c r="O69" s="77"/>
      <c r="P69" s="77"/>
      <c r="Q69" s="77"/>
    </row>
    <row r="70" spans="1:24" ht="28.5" x14ac:dyDescent="0.2">
      <c r="A70" s="69" t="s">
        <v>69</v>
      </c>
      <c r="B70" s="49" t="s">
        <v>71</v>
      </c>
      <c r="C70" s="110"/>
      <c r="D70" s="96"/>
      <c r="E70" s="152"/>
      <c r="F70" s="153"/>
      <c r="G70" s="153"/>
      <c r="H70" s="153"/>
      <c r="I70" s="154"/>
      <c r="J70" s="77"/>
      <c r="K70" s="123"/>
      <c r="L70" s="77"/>
      <c r="M70" s="77"/>
      <c r="N70" s="77"/>
      <c r="O70" s="77"/>
      <c r="P70" s="77"/>
      <c r="Q70" s="77"/>
    </row>
    <row r="71" spans="1:24" ht="28.5" x14ac:dyDescent="0.2">
      <c r="A71" s="69" t="s">
        <v>70</v>
      </c>
      <c r="B71" s="49" t="s">
        <v>72</v>
      </c>
      <c r="C71" s="110"/>
      <c r="D71" s="96"/>
      <c r="E71" s="161"/>
      <c r="F71" s="161"/>
      <c r="G71" s="161"/>
      <c r="H71" s="161"/>
      <c r="I71" s="161"/>
      <c r="J71" s="77"/>
      <c r="K71" s="123"/>
      <c r="L71" s="77"/>
      <c r="M71" s="77"/>
      <c r="N71" s="77"/>
      <c r="O71" s="77"/>
      <c r="P71" s="77"/>
      <c r="Q71" s="77"/>
    </row>
    <row r="72" spans="1:24" ht="33.75" customHeight="1" x14ac:dyDescent="0.2">
      <c r="A72" s="69">
        <v>4</v>
      </c>
      <c r="B72" s="49" t="s">
        <v>68</v>
      </c>
      <c r="C72" s="110" t="s">
        <v>163</v>
      </c>
      <c r="D72" s="96">
        <v>2925788.8899999848</v>
      </c>
      <c r="E72" s="161" t="s">
        <v>164</v>
      </c>
      <c r="F72" s="161"/>
      <c r="G72" s="161"/>
      <c r="H72" s="161"/>
      <c r="I72" s="161"/>
      <c r="J72" s="77"/>
      <c r="K72" s="123"/>
      <c r="L72" s="77"/>
      <c r="M72" s="77"/>
      <c r="N72" s="77"/>
      <c r="O72" s="77"/>
      <c r="P72" s="77"/>
      <c r="Q72" s="77"/>
    </row>
    <row r="73" spans="1:24" ht="42.75" x14ac:dyDescent="0.2">
      <c r="A73" s="69">
        <v>5</v>
      </c>
      <c r="B73" s="49" t="s">
        <v>81</v>
      </c>
      <c r="C73" s="110"/>
      <c r="D73" s="96"/>
      <c r="E73" s="161"/>
      <c r="F73" s="161"/>
      <c r="G73" s="161"/>
      <c r="H73" s="161"/>
      <c r="I73" s="161"/>
      <c r="J73" s="77"/>
      <c r="K73" s="123"/>
      <c r="L73" s="77"/>
      <c r="M73" s="77"/>
      <c r="N73" s="77"/>
      <c r="O73" s="77"/>
      <c r="P73" s="77"/>
      <c r="Q73" s="77"/>
    </row>
    <row r="74" spans="1:24" ht="28.5" x14ac:dyDescent="0.2">
      <c r="A74" s="53">
        <v>6</v>
      </c>
      <c r="B74" s="127" t="s">
        <v>137</v>
      </c>
      <c r="C74" s="110"/>
      <c r="D74" s="96"/>
      <c r="E74" s="161"/>
      <c r="F74" s="161"/>
      <c r="G74" s="161"/>
      <c r="H74" s="161"/>
      <c r="I74" s="161"/>
      <c r="K74" s="137"/>
    </row>
    <row r="75" spans="1:24" x14ac:dyDescent="0.2">
      <c r="A75" s="53">
        <v>7</v>
      </c>
      <c r="B75" s="46"/>
      <c r="C75" s="10"/>
      <c r="D75" s="96"/>
      <c r="E75" s="161"/>
      <c r="F75" s="161"/>
      <c r="G75" s="161"/>
      <c r="H75" s="161"/>
      <c r="I75" s="161"/>
    </row>
    <row r="76" spans="1:24" x14ac:dyDescent="0.2">
      <c r="A76" s="53">
        <v>8</v>
      </c>
      <c r="B76" s="46"/>
      <c r="C76" s="10"/>
      <c r="D76" s="96"/>
      <c r="E76" s="161"/>
      <c r="F76" s="161"/>
      <c r="G76" s="161"/>
      <c r="H76" s="161"/>
      <c r="I76" s="161"/>
    </row>
    <row r="77" spans="1:24" x14ac:dyDescent="0.2">
      <c r="A77" s="53">
        <v>9</v>
      </c>
      <c r="B77" s="46"/>
      <c r="C77" s="10"/>
      <c r="D77" s="96"/>
      <c r="E77" s="162"/>
      <c r="F77" s="163"/>
      <c r="G77" s="163"/>
      <c r="H77" s="163"/>
      <c r="I77" s="164"/>
    </row>
    <row r="78" spans="1:24" x14ac:dyDescent="0.2">
      <c r="A78" s="53">
        <v>10</v>
      </c>
      <c r="B78" s="46"/>
      <c r="C78" s="10"/>
      <c r="D78" s="96"/>
      <c r="E78" s="161"/>
      <c r="F78" s="161"/>
      <c r="G78" s="161"/>
      <c r="H78" s="161"/>
      <c r="I78" s="161"/>
    </row>
    <row r="79" spans="1:24" ht="15" x14ac:dyDescent="0.25">
      <c r="A79" s="1" t="s">
        <v>150</v>
      </c>
      <c r="B79" s="2" t="s">
        <v>131</v>
      </c>
      <c r="C79" s="2"/>
      <c r="D79" s="97">
        <f>SUM(D65:D78)</f>
        <v>-621917.11352942139</v>
      </c>
      <c r="E79" s="25"/>
      <c r="F79" s="25"/>
      <c r="G79" s="25"/>
      <c r="H79" s="25"/>
    </row>
    <row r="80" spans="1:24" ht="15" x14ac:dyDescent="0.25">
      <c r="B80" s="122" t="s">
        <v>132</v>
      </c>
      <c r="C80" s="70"/>
      <c r="D80" s="97">
        <f>K59</f>
        <v>1999124.2711184602</v>
      </c>
      <c r="E80" s="25"/>
      <c r="F80" s="25"/>
      <c r="G80" s="25"/>
      <c r="H80" s="25"/>
    </row>
    <row r="81" spans="1:19" ht="15" x14ac:dyDescent="0.25">
      <c r="B81" s="70" t="s">
        <v>24</v>
      </c>
      <c r="C81" s="70"/>
      <c r="D81" s="98">
        <f>D79-D80</f>
        <v>-2621041.3846478816</v>
      </c>
    </row>
    <row r="82" spans="1:19" ht="15.75" thickBot="1" x14ac:dyDescent="0.3">
      <c r="B82" s="133" t="s">
        <v>73</v>
      </c>
      <c r="C82" s="71"/>
      <c r="D82" s="60">
        <f>IF(ISERROR(D81/J59),0,D81/J59)</f>
        <v>-7.1033573646791413E-3</v>
      </c>
      <c r="E82" s="102" t="str">
        <f>IF(AND(D82&lt;0.01,D82&gt;-0.01),"","Unresolved differences of greater than + or - 1% should be explained")</f>
        <v/>
      </c>
      <c r="F82"/>
      <c r="G82" s="77"/>
      <c r="H82" s="35"/>
      <c r="I82" s="35"/>
      <c r="J82" s="35"/>
      <c r="K82" s="35"/>
      <c r="L82" s="35"/>
    </row>
    <row r="83" spans="1:19" ht="15.75" thickTop="1" x14ac:dyDescent="0.25">
      <c r="B83" s="2"/>
      <c r="C83" s="55"/>
      <c r="D83" s="58"/>
      <c r="G83" s="77"/>
    </row>
    <row r="84" spans="1:19" ht="15" x14ac:dyDescent="0.25">
      <c r="B84" s="2"/>
      <c r="C84" s="55"/>
      <c r="D84" s="34"/>
    </row>
    <row r="85" spans="1:19" ht="15" x14ac:dyDescent="0.25">
      <c r="A85" s="1" t="s">
        <v>75</v>
      </c>
      <c r="B85" s="72" t="s">
        <v>138</v>
      </c>
      <c r="C85" s="57"/>
      <c r="D85" s="58"/>
    </row>
    <row r="86" spans="1:19" ht="15" x14ac:dyDescent="0.25">
      <c r="B86" s="56"/>
      <c r="C86" s="57"/>
      <c r="D86" s="58"/>
    </row>
    <row r="87" spans="1:19" ht="90" x14ac:dyDescent="0.25">
      <c r="B87" s="101" t="s">
        <v>25</v>
      </c>
      <c r="C87" s="48" t="s">
        <v>157</v>
      </c>
      <c r="D87" s="48" t="s">
        <v>158</v>
      </c>
      <c r="E87" s="48" t="s">
        <v>159</v>
      </c>
      <c r="F87" s="73" t="s">
        <v>131</v>
      </c>
      <c r="G87" s="48" t="s">
        <v>24</v>
      </c>
      <c r="H87" s="75" t="s">
        <v>160</v>
      </c>
      <c r="I87" s="48" t="s">
        <v>73</v>
      </c>
      <c r="J87" s="77"/>
      <c r="K87" s="77"/>
      <c r="L87" s="35"/>
      <c r="M87" s="35"/>
      <c r="N87" s="35"/>
      <c r="O87" s="35"/>
      <c r="P87" s="35"/>
      <c r="Q87" s="35"/>
      <c r="R87" s="35"/>
      <c r="S87" s="35"/>
    </row>
    <row r="88" spans="1:19" x14ac:dyDescent="0.2">
      <c r="B88" s="114">
        <v>2016</v>
      </c>
      <c r="C88" s="105">
        <f>+K59</f>
        <v>1999124.2711184602</v>
      </c>
      <c r="D88" s="105">
        <f>+D65</f>
        <v>-1033668.0035294064</v>
      </c>
      <c r="E88" s="106">
        <f>+SUM(D66:D78)</f>
        <v>411750.88999998476</v>
      </c>
      <c r="F88" s="129">
        <f>SUM(D88:E88)</f>
        <v>-621917.11352942162</v>
      </c>
      <c r="G88" s="107">
        <f>F88-C88</f>
        <v>-2621041.3846478816</v>
      </c>
      <c r="H88" s="106">
        <f>+J59</f>
        <v>368986276.50085491</v>
      </c>
      <c r="I88" s="103">
        <f>IF(ISERROR(G88/H88),0,G88/H88)</f>
        <v>-7.1033573646791413E-3</v>
      </c>
      <c r="J88" s="77"/>
      <c r="K88" s="77"/>
      <c r="L88" s="35"/>
      <c r="M88" s="35"/>
      <c r="N88" s="35"/>
      <c r="O88" s="35"/>
      <c r="P88" s="35"/>
      <c r="Q88" s="35"/>
      <c r="R88" s="35"/>
      <c r="S88" s="35"/>
    </row>
    <row r="89" spans="1:19" x14ac:dyDescent="0.2">
      <c r="B89" s="114"/>
      <c r="C89" s="105"/>
      <c r="D89" s="105"/>
      <c r="E89" s="106"/>
      <c r="F89" s="129">
        <f t="shared" ref="F89:F91" si="6">SUM(D89:E89)</f>
        <v>0</v>
      </c>
      <c r="G89" s="107">
        <f>F89-C89</f>
        <v>0</v>
      </c>
      <c r="H89" s="106"/>
      <c r="I89" s="103">
        <f>IF(ISERROR(G89/H89),0,G89/H89)</f>
        <v>0</v>
      </c>
      <c r="J89" s="77"/>
      <c r="K89" s="77"/>
      <c r="L89" s="35"/>
      <c r="M89" s="35"/>
      <c r="N89" s="35"/>
      <c r="O89" s="35"/>
      <c r="P89" s="35"/>
      <c r="Q89" s="35"/>
      <c r="R89" s="35"/>
      <c r="S89" s="35"/>
    </row>
    <row r="90" spans="1:19" x14ac:dyDescent="0.2">
      <c r="B90" s="114"/>
      <c r="C90" s="105"/>
      <c r="D90" s="105"/>
      <c r="E90" s="106"/>
      <c r="F90" s="129">
        <f t="shared" si="6"/>
        <v>0</v>
      </c>
      <c r="G90" s="107">
        <f>F90-C90</f>
        <v>0</v>
      </c>
      <c r="H90" s="106"/>
      <c r="I90" s="103">
        <f>IF(ISERROR(G90/H90),0,G90/H90)</f>
        <v>0</v>
      </c>
      <c r="J90" s="77"/>
      <c r="K90" s="77"/>
      <c r="L90" s="35"/>
      <c r="M90" s="35"/>
      <c r="N90" s="35"/>
      <c r="O90" s="35"/>
      <c r="P90" s="35"/>
      <c r="Q90" s="35"/>
      <c r="R90" s="35"/>
      <c r="S90" s="35"/>
    </row>
    <row r="91" spans="1:19" ht="15" thickBot="1" x14ac:dyDescent="0.25">
      <c r="B91" s="114"/>
      <c r="C91" s="108"/>
      <c r="D91" s="108"/>
      <c r="E91" s="108"/>
      <c r="F91" s="129">
        <f t="shared" si="6"/>
        <v>0</v>
      </c>
      <c r="G91" s="107">
        <f>F91-C91</f>
        <v>0</v>
      </c>
      <c r="H91" s="108"/>
      <c r="I91" s="104">
        <f>IF(ISERROR(G91/H91),0,G91/H91)</f>
        <v>0</v>
      </c>
      <c r="J91" s="77"/>
      <c r="K91" s="77"/>
      <c r="L91" s="35"/>
      <c r="M91" s="35"/>
      <c r="N91" s="35"/>
      <c r="O91" s="35"/>
      <c r="P91" s="35"/>
      <c r="Q91" s="35"/>
      <c r="R91" s="35"/>
      <c r="S91" s="35"/>
    </row>
    <row r="92" spans="1:19" ht="15.75" thickBot="1" x14ac:dyDescent="0.3">
      <c r="B92" s="74" t="s">
        <v>74</v>
      </c>
      <c r="C92" s="128">
        <f t="shared" ref="C92:H92" si="7">SUM(C88:C91)</f>
        <v>1999124.2711184602</v>
      </c>
      <c r="D92" s="128">
        <f t="shared" si="7"/>
        <v>-1033668.0035294064</v>
      </c>
      <c r="E92" s="128">
        <f t="shared" si="7"/>
        <v>411750.88999998476</v>
      </c>
      <c r="F92" s="130">
        <f t="shared" si="7"/>
        <v>-621917.11352942162</v>
      </c>
      <c r="G92" s="128">
        <f>SUM(G88:G91)</f>
        <v>-2621041.3846478816</v>
      </c>
      <c r="H92" s="128">
        <f t="shared" si="7"/>
        <v>368986276.50085491</v>
      </c>
      <c r="I92" s="76" t="s">
        <v>80</v>
      </c>
      <c r="J92" s="77"/>
      <c r="K92" s="77"/>
      <c r="L92" s="35"/>
      <c r="M92" s="35"/>
      <c r="N92" s="35"/>
      <c r="O92" s="35"/>
      <c r="P92" s="35"/>
      <c r="Q92" s="35"/>
      <c r="R92" s="35"/>
      <c r="S92" s="35"/>
    </row>
    <row r="93" spans="1:19" x14ac:dyDescent="0.2">
      <c r="B93" s="4"/>
      <c r="C93" s="4"/>
      <c r="D93" s="4"/>
      <c r="E93" s="4"/>
      <c r="F93" s="4"/>
      <c r="G93" s="4"/>
      <c r="J93" s="77"/>
      <c r="K93" s="77"/>
      <c r="L93" s="35"/>
      <c r="M93" s="35"/>
      <c r="N93" s="35"/>
      <c r="O93" s="35"/>
      <c r="P93" s="35"/>
      <c r="Q93" s="35"/>
      <c r="R93" s="35"/>
      <c r="S93" s="35"/>
    </row>
    <row r="94" spans="1:19" x14ac:dyDescent="0.2">
      <c r="J94" s="77"/>
      <c r="K94" s="77"/>
      <c r="L94" s="35"/>
      <c r="M94" s="35"/>
      <c r="N94" s="35"/>
      <c r="O94" s="35"/>
      <c r="P94" s="35"/>
      <c r="Q94" s="35"/>
      <c r="R94" s="35"/>
      <c r="S94" s="35"/>
    </row>
    <row r="95" spans="1:19" ht="15" x14ac:dyDescent="0.25">
      <c r="B95" s="3" t="s">
        <v>37</v>
      </c>
      <c r="J95" s="77"/>
      <c r="K95" s="77"/>
    </row>
    <row r="96" spans="1:19" x14ac:dyDescent="0.2">
      <c r="B96" s="52"/>
      <c r="C96" s="52"/>
      <c r="D96" s="52"/>
      <c r="E96" s="52"/>
      <c r="F96" s="52"/>
      <c r="G96" s="52"/>
      <c r="H96" s="52"/>
      <c r="J96" s="77"/>
      <c r="K96" s="77"/>
    </row>
    <row r="97" spans="2:11" x14ac:dyDescent="0.2">
      <c r="B97" s="52"/>
      <c r="C97" s="52"/>
      <c r="D97" s="52"/>
      <c r="E97" s="52"/>
      <c r="F97" s="52"/>
      <c r="G97" s="52"/>
      <c r="H97" s="52"/>
      <c r="J97" s="77"/>
      <c r="K97" s="77"/>
    </row>
    <row r="98" spans="2:11" x14ac:dyDescent="0.2">
      <c r="B98" s="52"/>
      <c r="C98" s="52"/>
      <c r="D98" s="52"/>
      <c r="E98" s="52"/>
      <c r="F98" s="52"/>
      <c r="G98" s="52"/>
      <c r="H98" s="52"/>
    </row>
    <row r="99" spans="2:11" x14ac:dyDescent="0.2">
      <c r="B99" s="52"/>
      <c r="C99" s="52"/>
      <c r="D99" s="52"/>
      <c r="E99" s="52"/>
      <c r="F99" s="52"/>
      <c r="G99" s="52"/>
      <c r="H99" s="52"/>
    </row>
    <row r="100" spans="2:11" x14ac:dyDescent="0.2">
      <c r="B100" s="52"/>
      <c r="C100" s="52"/>
      <c r="D100" s="52"/>
      <c r="E100" s="52"/>
      <c r="F100" s="52"/>
      <c r="G100" s="52"/>
      <c r="H100" s="52"/>
    </row>
    <row r="101" spans="2:11" x14ac:dyDescent="0.2">
      <c r="B101" s="52"/>
      <c r="C101" s="52"/>
      <c r="D101" s="52"/>
      <c r="E101" s="52"/>
      <c r="F101" s="52"/>
      <c r="G101" s="52"/>
      <c r="H101" s="52"/>
    </row>
    <row r="102" spans="2:11" x14ac:dyDescent="0.2">
      <c r="B102" s="52"/>
      <c r="C102" s="52"/>
      <c r="D102" s="52"/>
      <c r="E102" s="52"/>
      <c r="F102" s="52"/>
      <c r="G102" s="52"/>
      <c r="H102" s="52"/>
    </row>
    <row r="103" spans="2:11" x14ac:dyDescent="0.2">
      <c r="B103" s="52"/>
      <c r="C103" s="52"/>
      <c r="D103" s="52"/>
      <c r="E103" s="52"/>
      <c r="F103" s="52"/>
      <c r="G103" s="52"/>
      <c r="H103" s="52"/>
    </row>
    <row r="122" spans="4:4" x14ac:dyDescent="0.2">
      <c r="D122" s="139"/>
    </row>
    <row r="123" spans="4:4" x14ac:dyDescent="0.2">
      <c r="D123" s="139"/>
    </row>
    <row r="124" spans="4:4" x14ac:dyDescent="0.2">
      <c r="D124" s="139"/>
    </row>
    <row r="125" spans="4:4" x14ac:dyDescent="0.2">
      <c r="D125" s="139"/>
    </row>
    <row r="126" spans="4:4" x14ac:dyDescent="0.2">
      <c r="D126" s="139"/>
    </row>
    <row r="127" spans="4:4" x14ac:dyDescent="0.2">
      <c r="D127" s="139"/>
    </row>
    <row r="128" spans="4:4" x14ac:dyDescent="0.2">
      <c r="D128" s="139"/>
    </row>
    <row r="129" spans="4:4" x14ac:dyDescent="0.2">
      <c r="D129" s="139"/>
    </row>
    <row r="130" spans="4:4" x14ac:dyDescent="0.2">
      <c r="D130" s="139"/>
    </row>
    <row r="131" spans="4:4" x14ac:dyDescent="0.2">
      <c r="D131" s="139"/>
    </row>
    <row r="132" spans="4:4" x14ac:dyDescent="0.2">
      <c r="D132" s="139"/>
    </row>
    <row r="133" spans="4:4" x14ac:dyDescent="0.2">
      <c r="D133" s="139"/>
    </row>
    <row r="134" spans="4:4" x14ac:dyDescent="0.2">
      <c r="D134" s="139"/>
    </row>
  </sheetData>
  <mergeCells count="22">
    <mergeCell ref="E77:I77"/>
    <mergeCell ref="E78:I78"/>
    <mergeCell ref="E71:I71"/>
    <mergeCell ref="E72:I72"/>
    <mergeCell ref="E73:I73"/>
    <mergeCell ref="E74:I74"/>
    <mergeCell ref="E75:I75"/>
    <mergeCell ref="E76:I76"/>
    <mergeCell ref="R45:T45"/>
    <mergeCell ref="U45:W45"/>
    <mergeCell ref="E65:I65"/>
    <mergeCell ref="E70:I70"/>
    <mergeCell ref="B21:C21"/>
    <mergeCell ref="E21:F21"/>
    <mergeCell ref="B27:H27"/>
    <mergeCell ref="O45:Q45"/>
    <mergeCell ref="E64:I64"/>
    <mergeCell ref="E66:I66"/>
    <mergeCell ref="E67:I67"/>
    <mergeCell ref="E68:I68"/>
    <mergeCell ref="E69:I69"/>
    <mergeCell ref="A65:C65"/>
  </mergeCells>
  <dataValidations count="1">
    <dataValidation type="list" sqref="C31">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1B6397-865D-4123-B043-7453540FAF83}"/>
</file>

<file path=customXml/itemProps2.xml><?xml version="1.0" encoding="utf-8"?>
<ds:datastoreItem xmlns:ds="http://schemas.openxmlformats.org/officeDocument/2006/customXml" ds:itemID="{B50AF1E7-FF4F-41B1-947E-314763F7B92A}"/>
</file>

<file path=customXml/itemProps3.xml><?xml version="1.0" encoding="utf-8"?>
<ds:datastoreItem xmlns:ds="http://schemas.openxmlformats.org/officeDocument/2006/customXml" ds:itemID="{5F1885EA-D0A4-42F8-B426-76B454010F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GA Analysis </vt:lpstr>
      <vt:lpstr>'GA Analysis '!Print_Area</vt:lpstr>
      <vt:lpstr>Instructions!Print_Area</vt:lpstr>
    </vt:vector>
  </TitlesOfParts>
  <Company>OEB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Belinda Dhaliwal</cp:lastModifiedBy>
  <cp:lastPrinted>2017-09-26T18:28:07Z</cp:lastPrinted>
  <dcterms:created xsi:type="dcterms:W3CDTF">2017-05-01T19:29:01Z</dcterms:created>
  <dcterms:modified xsi:type="dcterms:W3CDTF">2017-10-02T16:55:23Z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