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P:\LEGAL &amp; GOVERNMENT\DISTRIBUTION\Distribution - Ontario Energy Board\Rate Decisions_Orders\2018_05_RA\Submission\"/>
    </mc:Choice>
  </mc:AlternateContent>
  <bookViews>
    <workbookView xWindow="480" yWindow="345" windowWidth="25440" windowHeight="11520" activeTab="1"/>
  </bookViews>
  <sheets>
    <sheet name="Instructions" sheetId="2" r:id="rId1"/>
    <sheet name="GA Analysis" sheetId="1" r:id="rId2"/>
  </sheets>
  <definedNames>
    <definedName name="GARate">#REF!</definedName>
    <definedName name="_xlnm.Print_Area" localSheetId="1">'GA Analysis'!$A$1:$K$98</definedName>
    <definedName name="_xlnm.Print_Area" localSheetId="0">Instructions!$A$1:$C$67</definedName>
  </definedNames>
  <calcPr calcId="162913"/>
</workbook>
</file>

<file path=xl/calcChain.xml><?xml version="1.0" encoding="utf-8"?>
<calcChain xmlns="http://schemas.openxmlformats.org/spreadsheetml/2006/main">
  <c r="D11" i="1" l="1"/>
  <c r="D15" i="1"/>
  <c r="K49" i="1"/>
  <c r="D71" i="1" l="1"/>
  <c r="D70" i="1"/>
  <c r="J35" i="1" l="1"/>
  <c r="H35" i="1"/>
  <c r="C50" i="1" l="1"/>
  <c r="C49" i="1"/>
  <c r="K53" i="1" l="1"/>
  <c r="F35" i="1"/>
  <c r="I36" i="1" l="1"/>
  <c r="I37" i="1"/>
  <c r="I38" i="1"/>
  <c r="I39" i="1"/>
  <c r="I40" i="1"/>
  <c r="I41" i="1"/>
  <c r="I42" i="1"/>
  <c r="I43" i="1"/>
  <c r="I44" i="1"/>
  <c r="I45" i="1"/>
  <c r="I46" i="1"/>
  <c r="I35" i="1"/>
  <c r="G36" i="1"/>
  <c r="G37" i="1"/>
  <c r="G38" i="1"/>
  <c r="G39" i="1"/>
  <c r="G40" i="1"/>
  <c r="G41" i="1"/>
  <c r="G42" i="1"/>
  <c r="G43" i="1"/>
  <c r="G44" i="1"/>
  <c r="G45" i="1"/>
  <c r="G46" i="1"/>
  <c r="G35" i="1"/>
  <c r="D13" i="1" l="1"/>
  <c r="G79" i="1" l="1"/>
  <c r="I79" i="1" s="1"/>
  <c r="H83" i="1" l="1"/>
  <c r="C47" i="1"/>
  <c r="D47" i="1"/>
  <c r="E47" i="1"/>
  <c r="F13" i="1" l="1"/>
  <c r="F11" i="1" s="1"/>
  <c r="E13" i="1"/>
  <c r="E11" i="1" s="1"/>
  <c r="H12" i="1"/>
  <c r="G80" i="1" l="1"/>
  <c r="I80" i="1" s="1"/>
  <c r="G81" i="1"/>
  <c r="I81" i="1" s="1"/>
  <c r="G82" i="1"/>
  <c r="I82" i="1" s="1"/>
  <c r="F83" i="1"/>
  <c r="E83" i="1"/>
  <c r="G83" i="1" l="1"/>
  <c r="D83" i="1"/>
  <c r="C83" i="1"/>
  <c r="F36" i="1" l="1"/>
  <c r="F37" i="1"/>
  <c r="F38" i="1"/>
  <c r="F39" i="1"/>
  <c r="F40" i="1"/>
  <c r="F41" i="1"/>
  <c r="F42" i="1"/>
  <c r="F43" i="1"/>
  <c r="F44" i="1"/>
  <c r="F45" i="1"/>
  <c r="F46" i="1"/>
  <c r="J46" i="1" l="1"/>
  <c r="H46" i="1"/>
  <c r="J45" i="1"/>
  <c r="H45" i="1"/>
  <c r="H44" i="1"/>
  <c r="J44" i="1"/>
  <c r="J43" i="1"/>
  <c r="H43" i="1"/>
  <c r="H42" i="1"/>
  <c r="J42" i="1"/>
  <c r="J41" i="1"/>
  <c r="H41" i="1"/>
  <c r="H40" i="1"/>
  <c r="J40" i="1"/>
  <c r="J39" i="1"/>
  <c r="H39" i="1"/>
  <c r="J38" i="1"/>
  <c r="H38" i="1"/>
  <c r="H37" i="1"/>
  <c r="J37" i="1"/>
  <c r="H36" i="1"/>
  <c r="J36" i="1"/>
  <c r="F47" i="1"/>
  <c r="K35" i="1" l="1"/>
  <c r="K45" i="1"/>
  <c r="K41" i="1"/>
  <c r="K44" i="1"/>
  <c r="K42" i="1"/>
  <c r="K43" i="1"/>
  <c r="K39" i="1"/>
  <c r="K40" i="1"/>
  <c r="H15" i="1"/>
  <c r="H14" i="1"/>
  <c r="H13" i="1"/>
  <c r="J47" i="1" l="1"/>
  <c r="K38" i="1"/>
  <c r="K46" i="1"/>
  <c r="K37" i="1"/>
  <c r="K36" i="1"/>
  <c r="H47" i="1"/>
  <c r="K47" i="1" l="1"/>
  <c r="D72" i="1" s="1"/>
  <c r="D73" i="1" s="1"/>
</calcChain>
</file>

<file path=xl/sharedStrings.xml><?xml version="1.0" encoding="utf-8"?>
<sst xmlns="http://schemas.openxmlformats.org/spreadsheetml/2006/main" count="195" uniqueCount="169">
  <si>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</si>
  <si>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</si>
  <si>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</si>
  <si>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</si>
  <si>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</si>
  <si>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</si>
  <si>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</si>
  <si>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</si>
  <si>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</si>
  <si>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</si>
  <si>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</si>
  <si>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</si>
  <si>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</si>
  <si>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</si>
  <si>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</si>
  <si>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</si>
  <si>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</si>
  <si>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</si>
  <si>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</si>
  <si>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</si>
  <si>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</si>
  <si>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</si>
  <si>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</si>
  <si>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</si>
  <si>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</si>
  <si>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Total Reconciling Items</t>
  </si>
  <si>
    <t>Year</t>
  </si>
  <si>
    <t>First Estimate</t>
  </si>
  <si>
    <t>Second Estimate</t>
  </si>
  <si>
    <t>Actual</t>
  </si>
  <si>
    <t>GA Rates per IESO website</t>
  </si>
  <si>
    <t>($/kWh)</t>
  </si>
  <si>
    <t xml:space="preserve">Purpose: </t>
  </si>
  <si>
    <t>Years Requested for Disposition</t>
  </si>
  <si>
    <t>Input cells</t>
  </si>
  <si>
    <t>Note 1</t>
  </si>
  <si>
    <t>Note 2</t>
  </si>
  <si>
    <t>Note 3</t>
  </si>
  <si>
    <t>Note 4</t>
  </si>
  <si>
    <t>Additional Notes and Comments</t>
  </si>
  <si>
    <t>Note 5</t>
  </si>
  <si>
    <t>Note 6</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</si>
  <si>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</si>
  <si>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</si>
  <si>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</si>
  <si>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</si>
  <si>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</si>
  <si>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</si>
  <si>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</si>
  <si>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</si>
  <si>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</si>
  <si>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</si>
  <si>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</si>
  <si>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</si>
  <si>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</si>
  <si>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Reconciling Items between Expected GA Balance and Amount Requested for Disposition</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</si>
  <si>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</si>
  <si>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</si>
  <si>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</si>
  <si>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</si>
  <si>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</si>
  <si>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</si>
  <si>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</si>
  <si>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</si>
  <si>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</si>
  <si>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</si>
  <si>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</si>
  <si>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</si>
  <si>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</si>
  <si>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</si>
  <si>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</si>
  <si>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</si>
  <si>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</si>
  <si>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</si>
  <si>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</si>
  <si>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</si>
  <si>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Preliminary Difference</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</si>
  <si>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</si>
  <si>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</si>
  <si>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</si>
  <si>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</si>
  <si>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</si>
  <si>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</si>
  <si>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</si>
  <si>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</si>
  <si>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</si>
  <si>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</si>
  <si>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</si>
  <si>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 xml:space="preserve">Preliminary Difference </t>
  </si>
  <si>
    <t>Net Change in Expected GA Balance in the Year</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</si>
  <si>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</si>
  <si>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</si>
  <si>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</si>
  <si>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</si>
  <si>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</si>
  <si>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</si>
  <si>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</si>
  <si>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</si>
  <si>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</si>
  <si>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</si>
  <si>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</si>
  <si>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</si>
  <si>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</si>
  <si>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</si>
  <si>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</si>
  <si>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</si>
  <si>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</si>
  <si>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</si>
  <si>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</si>
  <si>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</si>
  <si>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</si>
  <si>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</si>
  <si>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</si>
  <si>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</si>
  <si>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</si>
  <si>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</si>
  <si>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</si>
  <si>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</si>
  <si>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</si>
  <si>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</si>
  <si>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</si>
  <si>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</si>
  <si>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</si>
  <si>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</si>
  <si>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</si>
  <si>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</si>
  <si>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</si>
  <si>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</si>
  <si>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</si>
  <si>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</si>
  <si>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</si>
  <si>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</si>
  <si>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</si>
  <si>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</si>
  <si>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</si>
  <si>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</si>
  <si>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</si>
  <si>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</si>
  <si>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</si>
  <si>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</si>
  <si>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</si>
  <si>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</si>
  <si>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</si>
  <si>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t>Net Change in Account 1589 Principal Balance in the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</si>
  <si>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</si>
  <si>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</si>
  <si>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</si>
  <si>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</si>
  <si>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</si>
  <si>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</si>
  <si>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</si>
  <si>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</si>
  <si>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</si>
  <si>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</si>
  <si>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</si>
  <si>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</si>
  <si>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</si>
  <si>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1st Estimate</t>
  </si>
  <si>
    <t>Negative value = Due to customers</t>
  </si>
  <si>
    <t>Based on calendar billing - one month  delay factored in table below</t>
  </si>
  <si>
    <t>Non-RPP Class B Including Loss Adjusted Billed Consumption (kWh) - one month delay accounted for</t>
  </si>
  <si>
    <t>Balance Dec 31/16 principal only</t>
  </si>
  <si>
    <t>Debit balance</t>
  </si>
  <si>
    <t>Credit balance</t>
  </si>
  <si>
    <t>Adjusted balance Dec 31/16 principal only</t>
  </si>
  <si>
    <t>Difference from E (above)</t>
  </si>
  <si>
    <t>Percentage difference</t>
  </si>
  <si>
    <t>Approved loss factor</t>
  </si>
  <si>
    <t>Approved for disposition May 1, 2016, principal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</si>
</sst>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s>
  <fonts count="1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b/>
      <sz val="11"/>
      <color rgb="FFFF0000"/>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45">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3" fillId="0" borderId="2" xfId="0" applyFont="1" applyBorder="1" applyAlignment="1">
      <alignment horizontal="center"/>
    </xf>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9"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3" fillId="0" borderId="2" xfId="0" applyFont="1" applyFill="1" applyBorder="1" applyAlignment="1">
      <alignment wrapText="1"/>
    </xf>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165" fontId="2" fillId="2" borderId="0" xfId="1" applyNumberFormat="1" applyFont="1" applyFill="1"/>
    <xf numFmtId="44" fontId="2" fillId="0" borderId="0" xfId="1" applyFont="1"/>
    <xf numFmtId="0" fontId="3" fillId="0" borderId="14"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1" xfId="0" applyFont="1" applyBorder="1"/>
    <xf numFmtId="166" fontId="2" fillId="0" borderId="11"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2" borderId="3" xfId="0" applyFont="1" applyFill="1" applyBorder="1" applyAlignment="1">
      <alignment horizontal="left"/>
    </xf>
    <xf numFmtId="0" fontId="3" fillId="0" borderId="17" xfId="0" applyFont="1" applyBorder="1"/>
    <xf numFmtId="165" fontId="3" fillId="0" borderId="17" xfId="1" applyNumberFormat="1" applyFont="1" applyBorder="1"/>
    <xf numFmtId="165" fontId="3" fillId="0" borderId="18"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9"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4" fillId="0" borderId="0" xfId="0" applyFont="1"/>
    <xf numFmtId="0" fontId="14" fillId="0" borderId="0" xfId="0" applyFont="1" applyAlignment="1">
      <alignment horizontal="right"/>
    </xf>
    <xf numFmtId="0" fontId="2" fillId="2" borderId="10" xfId="0" applyFont="1" applyFill="1" applyBorder="1"/>
    <xf numFmtId="44" fontId="2" fillId="0" borderId="11" xfId="1" applyFont="1" applyBorder="1"/>
    <xf numFmtId="0" fontId="15" fillId="0" borderId="0" xfId="0" applyFont="1" applyBorder="1"/>
    <xf numFmtId="44" fontId="13" fillId="0" borderId="0" xfId="1" applyFont="1" applyBorder="1"/>
    <xf numFmtId="9" fontId="13" fillId="0" borderId="0" xfId="4" applyFont="1" applyBorder="1"/>
    <xf numFmtId="0" fontId="12" fillId="2" borderId="2" xfId="0" applyFont="1" applyFill="1" applyBorder="1"/>
    <xf numFmtId="0" fontId="13" fillId="2" borderId="2" xfId="0" applyFont="1" applyFill="1" applyBorder="1"/>
    <xf numFmtId="167" fontId="12" fillId="2" borderId="2" xfId="5" applyNumberFormat="1" applyFont="1" applyFill="1" applyBorder="1" applyAlignment="1">
      <alignment wrapText="1"/>
    </xf>
    <xf numFmtId="167" fontId="2" fillId="2" borderId="2" xfId="5" applyNumberFormat="1" applyFont="1" applyFill="1" applyBorder="1"/>
    <xf numFmtId="0" fontId="6" fillId="0" borderId="2" xfId="0" applyFont="1" applyBorder="1" applyAlignment="1">
      <alignment horizontal="center"/>
    </xf>
    <xf numFmtId="0" fontId="10" fillId="0" borderId="0" xfId="0" applyFont="1" applyAlignment="1">
      <alignment horizontal="left" wrapText="1"/>
    </xf>
    <xf numFmtId="0" fontId="7" fillId="2" borderId="26" xfId="0" applyFont="1" applyFill="1" applyBorder="1" applyAlignment="1">
      <alignment horizontal="center" vertical="center"/>
    </xf>
    <xf numFmtId="0" fontId="7" fillId="0" borderId="17" xfId="0" applyFont="1" applyFill="1" applyBorder="1" applyAlignment="1">
      <alignment horizontal="center" vertical="center"/>
    </xf>
    <xf numFmtId="0" fontId="6" fillId="0" borderId="13" xfId="0" applyFont="1" applyBorder="1" applyAlignment="1">
      <alignment horizontal="center" wrapText="1"/>
    </xf>
    <xf numFmtId="0" fontId="6" fillId="0" borderId="22"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9" fontId="14" fillId="0" borderId="11" xfId="4" applyFont="1" applyBorder="1"/>
    <xf numFmtId="0" fontId="7" fillId="0" borderId="0" xfId="0" applyFont="1" applyAlignment="1">
      <alignment horizontal="right"/>
    </xf>
    <xf numFmtId="0" fontId="6" fillId="0" borderId="16" xfId="0" applyFont="1" applyBorder="1"/>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7" fontId="13" fillId="2" borderId="17" xfId="5" applyNumberFormat="1" applyFont="1" applyFill="1" applyBorder="1"/>
    <xf numFmtId="167" fontId="2" fillId="2" borderId="17" xfId="5" applyNumberFormat="1" applyFont="1" applyFill="1" applyBorder="1"/>
    <xf numFmtId="167" fontId="2" fillId="0" borderId="17" xfId="5" applyNumberFormat="1" applyFont="1" applyFill="1" applyBorder="1"/>
    <xf numFmtId="44" fontId="6" fillId="0" borderId="14" xfId="1" applyFont="1" applyBorder="1"/>
    <xf numFmtId="44" fontId="6" fillId="0" borderId="14" xfId="1" applyFont="1" applyBorder="1" applyAlignment="1">
      <alignment horizontal="center"/>
    </xf>
    <xf numFmtId="0" fontId="7" fillId="0" borderId="0" xfId="0" applyFont="1" applyFill="1"/>
    <xf numFmtId="0" fontId="7" fillId="0" borderId="23" xfId="0" applyFont="1" applyFill="1" applyBorder="1" applyAlignment="1"/>
    <xf numFmtId="0" fontId="6" fillId="0" borderId="21" xfId="0" applyFont="1" applyFill="1" applyBorder="1" applyAlignment="1">
      <alignment horizontal="center" wrapText="1"/>
    </xf>
    <xf numFmtId="0" fontId="6" fillId="0" borderId="20"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6"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8" fillId="0" borderId="0" xfId="0" applyFont="1" applyAlignment="1"/>
    <xf numFmtId="0" fontId="10" fillId="0" borderId="0" xfId="0" applyFont="1" applyAlignment="1">
      <alignment horizontal="left"/>
    </xf>
    <xf numFmtId="0" fontId="17" fillId="0" borderId="0" xfId="0" applyFont="1" applyAlignment="1">
      <alignment horizontal="left"/>
    </xf>
    <xf numFmtId="0" fontId="10" fillId="0" borderId="0" xfId="0" applyFont="1" applyAlignment="1">
      <alignment horizontal="left" wrapText="1"/>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4" fontId="2" fillId="0" borderId="2" xfId="4" applyNumberFormat="1" applyFont="1" applyFill="1" applyBorder="1"/>
    <xf numFmtId="164" fontId="2" fillId="0" borderId="17" xfId="4" applyNumberFormat="1" applyFont="1" applyFill="1" applyBorder="1"/>
    <xf numFmtId="166" fontId="2" fillId="2" borderId="2" xfId="0" applyNumberFormat="1" applyFont="1" applyFill="1" applyBorder="1"/>
    <xf numFmtId="167" fontId="2" fillId="2" borderId="1" xfId="5" applyNumberFormat="1" applyFont="1" applyFill="1" applyBorder="1"/>
    <xf numFmtId="167" fontId="2" fillId="2" borderId="3" xfId="5" applyNumberFormat="1" applyFont="1" applyFill="1" applyBorder="1"/>
    <xf numFmtId="167" fontId="2" fillId="2" borderId="12" xfId="5" applyNumberFormat="1" applyFont="1" applyFill="1" applyBorder="1"/>
    <xf numFmtId="10" fontId="2" fillId="0" borderId="0" xfId="4" applyNumberFormat="1" applyFont="1"/>
    <xf numFmtId="167" fontId="2" fillId="0" borderId="0" xfId="5" applyNumberFormat="1" applyFont="1" applyFill="1" applyBorder="1"/>
    <xf numFmtId="167" fontId="2" fillId="0" borderId="24" xfId="5" applyNumberFormat="1" applyFont="1" applyFill="1" applyBorder="1"/>
    <xf numFmtId="0" fontId="2" fillId="2" borderId="2" xfId="0" applyFont="1" applyFill="1" applyBorder="1" applyAlignment="1">
      <alignment horizontal="center"/>
    </xf>
    <xf numFmtId="0" fontId="2" fillId="2" borderId="10" xfId="0" applyFont="1" applyFill="1" applyBorder="1" applyAlignment="1">
      <alignment horizontal="center"/>
    </xf>
    <xf numFmtId="10" fontId="2" fillId="0" borderId="25" xfId="4" applyNumberFormat="1" applyFont="1" applyBorder="1"/>
    <xf numFmtId="0" fontId="10" fillId="0" borderId="0" xfId="0" applyFont="1" applyAlignment="1">
      <alignment horizontal="left"/>
    </xf>
    <xf numFmtId="0" fontId="10" fillId="0" borderId="0" xfId="0" applyFont="1" applyAlignment="1">
      <alignment horizontal="left" wrapText="1"/>
    </xf>
    <xf numFmtId="0" fontId="17" fillId="0" borderId="0" xfId="0" applyFont="1" applyAlignment="1">
      <alignment horizontal="left" wrapText="1"/>
    </xf>
    <xf numFmtId="0" fontId="10" fillId="0" borderId="0" xfId="0" applyFont="1" applyAlignment="1">
      <alignment horizontal="left" vertical="top" wrapText="1"/>
    </xf>
    <xf numFmtId="0" fontId="2" fillId="2" borderId="2" xfId="0" applyFont="1" applyFill="1" applyBorder="1" applyAlignment="1">
      <alignment horizontal="left" wrapText="1"/>
    </xf>
    <xf numFmtId="0" fontId="2" fillId="2" borderId="10" xfId="0" applyFont="1" applyFill="1" applyBorder="1" applyAlignment="1">
      <alignment horizontal="left" wrapText="1"/>
    </xf>
    <xf numFmtId="0" fontId="2" fillId="2" borderId="24" xfId="0" applyFont="1" applyFill="1" applyBorder="1" applyAlignment="1">
      <alignment horizontal="left" wrapText="1"/>
    </xf>
    <xf numFmtId="0" fontId="2" fillId="2" borderId="1" xfId="0" applyFont="1" applyFill="1" applyBorder="1" applyAlignment="1">
      <alignment horizontal="left" wrapText="1"/>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left" vertical="center"/>
    </xf>
    <xf numFmtId="0" fontId="2" fillId="0" borderId="10" xfId="0" applyFont="1" applyBorder="1" applyAlignment="1">
      <alignment horizontal="center"/>
    </xf>
    <xf numFmtId="0" fontId="2" fillId="0" borderId="1" xfId="0" applyFont="1" applyBorder="1" applyAlignment="1">
      <alignment horizontal="center"/>
    </xf>
    <xf numFmtId="0" fontId="7" fillId="0" borderId="11" xfId="0" applyFont="1" applyBorder="1" applyAlignment="1">
      <alignment horizontal="left" vertical="center"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3905249"/>
          <a:ext cx="10782300"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1st</a:t>
          </a:r>
          <a:r>
            <a:rPr lang="en-CA" sz="1100" baseline="0"/>
            <a:t> estimate is billed across all rate classes</a:t>
          </a:r>
          <a:endParaRPr lang="en-CA" sz="1100"/>
        </a:p>
      </xdr:txBody>
    </xdr:sp>
    <xdr:clientData/>
  </xdr:twoCellAnchor>
  <xdr:twoCellAnchor>
    <xdr:from>
      <xdr:col>1</xdr:col>
      <xdr:colOff>38100</xdr:colOff>
      <xdr:row>86</xdr:row>
      <xdr:rowOff>123825</xdr:rowOff>
    </xdr:from>
    <xdr:to>
      <xdr:col>8</xdr:col>
      <xdr:colOff>0</xdr:colOff>
      <xdr:row>98</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17478375"/>
          <a:ext cx="1074420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zoomScaleNormal="100" zoomScaleSheetLayoutView="85" workbookViewId="0">
      <selection activeCell="C73" sqref="C73"/>
    </sheetView>
  </sheetViews>
  <sheetFormatPr defaultRowHeight="15" x14ac:dyDescent="0.2"/>
  <cols>
    <col min="1" max="1" width="5.5703125" style="48" customWidth="1"/>
    <col min="2" max="2" width="16.140625" style="105" customWidth="1"/>
    <col min="3" max="3" width="164.5703125" style="46" customWidth="1"/>
    <col min="4" max="16384" width="9.140625" style="46"/>
  </cols>
  <sheetData>
    <row r="1" spans="1:3" ht="15.75" x14ac:dyDescent="0.2">
      <c r="A1" s="49" t="s">
        <v>137</v>
      </c>
    </row>
    <row r="3" spans="1:3" ht="15.75" x14ac:dyDescent="0.2">
      <c r="A3" s="50" t="s">
        <v>32</v>
      </c>
    </row>
    <row r="4" spans="1:3" ht="34.5" customHeight="1" x14ac:dyDescent="0.2">
      <c r="A4" s="132" t="s">
        <v>96</v>
      </c>
      <c r="B4" s="132"/>
      <c r="C4" s="132"/>
    </row>
    <row r="6" spans="1:3" ht="15.75" x14ac:dyDescent="0.2">
      <c r="A6" s="50" t="s">
        <v>53</v>
      </c>
    </row>
    <row r="7" spans="1:3" x14ac:dyDescent="0.2">
      <c r="A7" s="48" t="s">
        <v>54</v>
      </c>
    </row>
    <row r="8" spans="1:3" ht="33" customHeight="1" x14ac:dyDescent="0.2">
      <c r="A8" s="134" t="s">
        <v>97</v>
      </c>
      <c r="B8" s="134"/>
      <c r="C8" s="134"/>
    </row>
    <row r="10" spans="1:3" x14ac:dyDescent="0.2">
      <c r="A10" s="48">
        <v>1</v>
      </c>
      <c r="B10" s="131" t="s">
        <v>42</v>
      </c>
      <c r="C10" s="131"/>
    </row>
    <row r="11" spans="1:3" x14ac:dyDescent="0.2">
      <c r="B11" s="112"/>
      <c r="C11" s="112"/>
    </row>
    <row r="13" spans="1:3" ht="31.5" customHeight="1" x14ac:dyDescent="0.2">
      <c r="A13" s="48">
        <v>2</v>
      </c>
      <c r="B13" s="132" t="s">
        <v>98</v>
      </c>
      <c r="C13" s="132"/>
    </row>
    <row r="14" spans="1:3" x14ac:dyDescent="0.2">
      <c r="B14" s="76"/>
      <c r="C14" s="76"/>
    </row>
    <row r="16" spans="1:3" x14ac:dyDescent="0.2">
      <c r="A16" s="48">
        <v>3</v>
      </c>
      <c r="B16" s="133" t="s">
        <v>122</v>
      </c>
      <c r="C16" s="133"/>
    </row>
    <row r="17" spans="1:26" ht="32.25" customHeight="1" x14ac:dyDescent="0.2">
      <c r="B17" s="132" t="s">
        <v>132</v>
      </c>
      <c r="C17" s="132"/>
    </row>
    <row r="18" spans="1:26" ht="63" customHeight="1" x14ac:dyDescent="0.2">
      <c r="B18" s="132" t="s">
        <v>155</v>
      </c>
      <c r="C18" s="132"/>
      <c r="D18" s="51"/>
      <c r="E18" s="47"/>
      <c r="F18" s="47"/>
      <c r="G18" s="47"/>
      <c r="H18" s="47"/>
      <c r="I18" s="47"/>
      <c r="J18" s="47"/>
      <c r="K18" s="47"/>
      <c r="L18" s="47"/>
      <c r="M18" s="47"/>
      <c r="N18" s="47"/>
      <c r="O18" s="47"/>
      <c r="P18" s="47"/>
      <c r="Q18" s="47"/>
      <c r="R18" s="47"/>
      <c r="S18" s="47"/>
      <c r="T18" s="47"/>
      <c r="U18" s="47"/>
      <c r="V18" s="47"/>
      <c r="W18" s="47"/>
      <c r="X18" s="47"/>
      <c r="Y18" s="47"/>
      <c r="Z18" s="47"/>
    </row>
    <row r="19" spans="1:26" ht="30" customHeight="1" x14ac:dyDescent="0.2">
      <c r="B19" s="132" t="s">
        <v>133</v>
      </c>
      <c r="C19" s="132"/>
      <c r="D19" s="51"/>
      <c r="E19" s="47"/>
      <c r="F19" s="47"/>
      <c r="G19" s="47"/>
      <c r="H19" s="47"/>
      <c r="I19" s="47"/>
      <c r="J19" s="47"/>
      <c r="K19" s="47"/>
      <c r="L19" s="47"/>
      <c r="M19" s="47"/>
      <c r="N19" s="47"/>
      <c r="O19" s="47"/>
      <c r="P19" s="47"/>
      <c r="Q19" s="47"/>
      <c r="R19" s="47"/>
      <c r="S19" s="47"/>
      <c r="T19" s="47"/>
      <c r="U19" s="47"/>
      <c r="V19" s="47"/>
      <c r="W19" s="47"/>
      <c r="X19" s="47"/>
      <c r="Y19" s="47"/>
      <c r="Z19" s="47"/>
    </row>
    <row r="20" spans="1:26" x14ac:dyDescent="0.2">
      <c r="B20" s="109" t="s">
        <v>49</v>
      </c>
    </row>
    <row r="21" spans="1:26" x14ac:dyDescent="0.2">
      <c r="B21" s="109"/>
    </row>
    <row r="22" spans="1:26" x14ac:dyDescent="0.2">
      <c r="B22" s="107"/>
    </row>
    <row r="23" spans="1:26" x14ac:dyDescent="0.2">
      <c r="A23" s="48">
        <v>4</v>
      </c>
      <c r="B23" s="133" t="s">
        <v>123</v>
      </c>
      <c r="C23" s="133"/>
    </row>
    <row r="24" spans="1:26" ht="35.25" customHeight="1" x14ac:dyDescent="0.2">
      <c r="B24" s="132" t="s">
        <v>138</v>
      </c>
      <c r="C24" s="132"/>
    </row>
    <row r="25" spans="1:26" x14ac:dyDescent="0.2">
      <c r="B25" s="114"/>
      <c r="C25" s="114"/>
    </row>
    <row r="26" spans="1:26" ht="62.25" customHeight="1" x14ac:dyDescent="0.2">
      <c r="B26" s="132" t="s">
        <v>124</v>
      </c>
      <c r="C26" s="132"/>
    </row>
    <row r="27" spans="1:26" ht="65.25" customHeight="1" x14ac:dyDescent="0.2">
      <c r="B27" s="132" t="s">
        <v>140</v>
      </c>
      <c r="C27" s="132"/>
    </row>
    <row r="28" spans="1:26" ht="31.5" customHeight="1" x14ac:dyDescent="0.2">
      <c r="B28" s="132" t="s">
        <v>139</v>
      </c>
      <c r="C28" s="132"/>
    </row>
    <row r="29" spans="1:26" ht="30" customHeight="1" x14ac:dyDescent="0.2">
      <c r="B29" s="132" t="s">
        <v>141</v>
      </c>
      <c r="C29" s="132"/>
    </row>
    <row r="30" spans="1:26" x14ac:dyDescent="0.2">
      <c r="B30" s="114"/>
      <c r="C30" s="114"/>
    </row>
    <row r="31" spans="1:26" ht="47.25" customHeight="1" x14ac:dyDescent="0.2">
      <c r="B31" s="115" t="s">
        <v>125</v>
      </c>
      <c r="C31" s="47" t="s">
        <v>99</v>
      </c>
    </row>
    <row r="32" spans="1:26" ht="33.75" customHeight="1" x14ac:dyDescent="0.2">
      <c r="B32" s="115" t="s">
        <v>127</v>
      </c>
      <c r="C32" s="47" t="s">
        <v>126</v>
      </c>
    </row>
    <row r="33" spans="1:3" x14ac:dyDescent="0.2">
      <c r="B33" s="115" t="s">
        <v>130</v>
      </c>
      <c r="C33" s="47" t="s">
        <v>128</v>
      </c>
    </row>
    <row r="34" spans="1:3" x14ac:dyDescent="0.2">
      <c r="B34" s="116" t="s">
        <v>131</v>
      </c>
      <c r="C34" s="106" t="s">
        <v>129</v>
      </c>
    </row>
    <row r="35" spans="1:3" x14ac:dyDescent="0.2">
      <c r="B35" s="111"/>
      <c r="C35" s="106"/>
    </row>
    <row r="37" spans="1:3" ht="29.25" customHeight="1" x14ac:dyDescent="0.2">
      <c r="A37" s="48">
        <v>5</v>
      </c>
      <c r="B37" s="132" t="s">
        <v>142</v>
      </c>
      <c r="C37" s="132"/>
    </row>
    <row r="38" spans="1:3" x14ac:dyDescent="0.2">
      <c r="B38" s="112"/>
      <c r="C38" s="112"/>
    </row>
    <row r="40" spans="1:3" x14ac:dyDescent="0.2">
      <c r="A40" s="48">
        <v>6</v>
      </c>
      <c r="B40" s="113" t="s">
        <v>134</v>
      </c>
    </row>
    <row r="41" spans="1:3" ht="30" customHeight="1" x14ac:dyDescent="0.2">
      <c r="B41" s="132" t="s">
        <v>135</v>
      </c>
      <c r="C41" s="132"/>
    </row>
    <row r="42" spans="1:3" ht="30" customHeight="1" x14ac:dyDescent="0.2">
      <c r="B42" s="132" t="s">
        <v>100</v>
      </c>
      <c r="C42" s="132"/>
    </row>
    <row r="43" spans="1:3" x14ac:dyDescent="0.2">
      <c r="B43" s="76"/>
      <c r="C43" s="76"/>
    </row>
    <row r="44" spans="1:3" x14ac:dyDescent="0.2">
      <c r="B44" s="108" t="s">
        <v>101</v>
      </c>
    </row>
    <row r="45" spans="1:3" x14ac:dyDescent="0.2">
      <c r="B45" s="117" t="s">
        <v>102</v>
      </c>
      <c r="C45" s="47" t="s">
        <v>103</v>
      </c>
    </row>
    <row r="46" spans="1:3" ht="30" x14ac:dyDescent="0.2">
      <c r="B46" s="117"/>
      <c r="C46" s="47" t="s">
        <v>144</v>
      </c>
    </row>
    <row r="47" spans="1:3" x14ac:dyDescent="0.2">
      <c r="B47" s="117"/>
      <c r="C47" s="46" t="s">
        <v>104</v>
      </c>
    </row>
    <row r="48" spans="1:3" x14ac:dyDescent="0.2">
      <c r="B48" s="117"/>
      <c r="C48" s="46" t="s">
        <v>105</v>
      </c>
    </row>
    <row r="49" spans="2:3" x14ac:dyDescent="0.2">
      <c r="B49" s="118" t="s">
        <v>108</v>
      </c>
      <c r="C49" s="46" t="s">
        <v>107</v>
      </c>
    </row>
    <row r="50" spans="2:3" ht="18" customHeight="1" x14ac:dyDescent="0.2">
      <c r="B50" s="118"/>
      <c r="C50" s="47" t="s">
        <v>106</v>
      </c>
    </row>
    <row r="51" spans="2:3" x14ac:dyDescent="0.2">
      <c r="B51" s="118"/>
      <c r="C51" s="46" t="s">
        <v>109</v>
      </c>
    </row>
    <row r="52" spans="2:3" x14ac:dyDescent="0.2">
      <c r="B52" s="118"/>
      <c r="C52" s="46" t="s">
        <v>110</v>
      </c>
    </row>
    <row r="53" spans="2:3" x14ac:dyDescent="0.2">
      <c r="B53" s="118" t="s">
        <v>112</v>
      </c>
      <c r="C53" s="46" t="s">
        <v>111</v>
      </c>
    </row>
    <row r="54" spans="2:3" ht="45" x14ac:dyDescent="0.2">
      <c r="B54" s="118"/>
      <c r="C54" s="76" t="s">
        <v>113</v>
      </c>
    </row>
    <row r="55" spans="2:3" x14ac:dyDescent="0.2">
      <c r="B55" s="118"/>
      <c r="C55" s="46" t="s">
        <v>114</v>
      </c>
    </row>
    <row r="56" spans="2:3" x14ac:dyDescent="0.2">
      <c r="B56" s="118"/>
      <c r="C56" s="46" t="s">
        <v>145</v>
      </c>
    </row>
    <row r="57" spans="2:3" x14ac:dyDescent="0.2">
      <c r="B57" s="118" t="s">
        <v>116</v>
      </c>
      <c r="C57" s="46" t="s">
        <v>115</v>
      </c>
    </row>
    <row r="58" spans="2:3" ht="61.5" customHeight="1" x14ac:dyDescent="0.2">
      <c r="B58" s="118"/>
      <c r="C58" s="76" t="s">
        <v>156</v>
      </c>
    </row>
    <row r="59" spans="2:3" x14ac:dyDescent="0.2">
      <c r="B59" s="118" t="s">
        <v>118</v>
      </c>
      <c r="C59" s="46" t="s">
        <v>117</v>
      </c>
    </row>
    <row r="60" spans="2:3" ht="30" x14ac:dyDescent="0.2">
      <c r="B60" s="118"/>
      <c r="C60" s="76" t="s">
        <v>119</v>
      </c>
    </row>
    <row r="61" spans="2:3" x14ac:dyDescent="0.2">
      <c r="B61" s="118" t="s">
        <v>120</v>
      </c>
      <c r="C61" s="76" t="s">
        <v>146</v>
      </c>
    </row>
    <row r="62" spans="2:3" ht="30" x14ac:dyDescent="0.2">
      <c r="B62" s="118"/>
      <c r="C62" s="114" t="s">
        <v>147</v>
      </c>
    </row>
    <row r="63" spans="2:3" x14ac:dyDescent="0.2">
      <c r="B63" s="110"/>
      <c r="C63" s="76"/>
    </row>
    <row r="65" spans="1:3" ht="30.75" customHeight="1" x14ac:dyDescent="0.2">
      <c r="A65" s="48">
        <v>7</v>
      </c>
      <c r="B65" s="132" t="s">
        <v>148</v>
      </c>
      <c r="C65" s="132"/>
    </row>
    <row r="66" spans="1:3" x14ac:dyDescent="0.2">
      <c r="B66" s="76"/>
      <c r="C66" s="76"/>
    </row>
    <row r="67" spans="1:3" ht="15.75" customHeight="1" x14ac:dyDescent="0.2">
      <c r="B67" s="131" t="s">
        <v>121</v>
      </c>
      <c r="C67" s="131"/>
    </row>
  </sheetData>
  <mergeCells count="19">
    <mergeCell ref="A4:C4"/>
    <mergeCell ref="A8:C8"/>
    <mergeCell ref="B13:C13"/>
    <mergeCell ref="B16:C16"/>
    <mergeCell ref="B10:C10"/>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tabSelected="1" topLeftCell="A31" zoomScale="70" zoomScaleNormal="70" zoomScaleSheetLayoutView="100" workbookViewId="0">
      <selection activeCell="C20" sqref="C20"/>
    </sheetView>
  </sheetViews>
  <sheetFormatPr defaultRowHeight="14.25" x14ac:dyDescent="0.2"/>
  <cols>
    <col min="1" max="1" width="8.57031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9.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16384" width="9.140625" style="1"/>
  </cols>
  <sheetData>
    <row r="1" spans="1:24" ht="15" x14ac:dyDescent="0.25">
      <c r="A1" s="53" t="s">
        <v>56</v>
      </c>
      <c r="B1" s="4"/>
      <c r="C1" s="53"/>
    </row>
    <row r="2" spans="1:24" x14ac:dyDescent="0.2">
      <c r="A2" s="4"/>
      <c r="B2" s="4"/>
      <c r="C2" s="4"/>
    </row>
    <row r="3" spans="1:24" ht="15" x14ac:dyDescent="0.2">
      <c r="A3" s="4"/>
      <c r="B3" s="4" t="s">
        <v>34</v>
      </c>
      <c r="C3" s="26"/>
      <c r="D3" s="4"/>
      <c r="E3" s="4"/>
      <c r="F3" s="4"/>
      <c r="X3" s="1">
        <v>2014</v>
      </c>
    </row>
    <row r="4" spans="1:24" ht="15" x14ac:dyDescent="0.2">
      <c r="A4" s="4"/>
      <c r="B4" s="4" t="s">
        <v>68</v>
      </c>
      <c r="C4" s="62"/>
      <c r="D4" s="4"/>
      <c r="E4" s="4"/>
      <c r="F4" s="4"/>
    </row>
    <row r="5" spans="1:24" ht="15" x14ac:dyDescent="0.2">
      <c r="A5" s="4"/>
      <c r="B5" s="15"/>
      <c r="C5" s="15"/>
      <c r="D5" s="4"/>
      <c r="E5" s="4"/>
      <c r="F5" s="4"/>
      <c r="X5" s="1">
        <v>2015</v>
      </c>
    </row>
    <row r="6" spans="1:24" ht="15" x14ac:dyDescent="0.2">
      <c r="A6" s="4" t="s">
        <v>35</v>
      </c>
      <c r="B6" s="15" t="s">
        <v>33</v>
      </c>
      <c r="C6" s="26">
        <v>2016</v>
      </c>
      <c r="D6" s="4"/>
      <c r="E6" s="4"/>
      <c r="F6" s="4"/>
      <c r="X6" s="1">
        <v>2016</v>
      </c>
    </row>
    <row r="7" spans="1:24" ht="15" x14ac:dyDescent="0.2">
      <c r="A7" s="4"/>
      <c r="B7" s="15"/>
      <c r="C7" s="15"/>
      <c r="D7" s="4"/>
      <c r="E7" s="4"/>
      <c r="F7" s="4"/>
    </row>
    <row r="8" spans="1:24" ht="15" x14ac:dyDescent="0.2">
      <c r="A8" s="4"/>
      <c r="B8" s="15"/>
      <c r="C8" s="15"/>
      <c r="D8" s="4"/>
      <c r="E8" s="4"/>
      <c r="F8" s="4"/>
    </row>
    <row r="9" spans="1:24" ht="15" x14ac:dyDescent="0.2">
      <c r="A9" s="4" t="s">
        <v>36</v>
      </c>
      <c r="B9" s="25" t="s">
        <v>93</v>
      </c>
      <c r="C9" s="24"/>
      <c r="D9" s="24"/>
      <c r="E9" s="24"/>
      <c r="F9" s="24"/>
      <c r="I9" s="101"/>
      <c r="J9" s="101"/>
      <c r="K9" s="101"/>
      <c r="L9" s="101"/>
      <c r="M9" s="101"/>
      <c r="N9" s="101"/>
      <c r="O9" s="101"/>
      <c r="P9" s="101"/>
      <c r="Q9" s="101"/>
      <c r="R9" s="101"/>
      <c r="S9" s="101"/>
    </row>
    <row r="10" spans="1:24" ht="15" x14ac:dyDescent="0.2">
      <c r="A10" s="4"/>
      <c r="B10" s="141" t="s">
        <v>26</v>
      </c>
      <c r="C10" s="141"/>
      <c r="D10" s="27">
        <v>2016</v>
      </c>
      <c r="E10" s="27"/>
      <c r="F10" s="27"/>
      <c r="G10" s="142"/>
      <c r="H10" s="143"/>
      <c r="I10" s="101"/>
      <c r="J10" s="101"/>
      <c r="K10" s="101"/>
      <c r="L10" s="101"/>
      <c r="M10" s="101"/>
      <c r="N10" s="101"/>
      <c r="O10" s="101"/>
      <c r="P10" s="101"/>
      <c r="Q10" s="101"/>
      <c r="R10" s="101"/>
      <c r="S10" s="101"/>
    </row>
    <row r="11" spans="1:24" ht="15" thickBot="1" x14ac:dyDescent="0.25">
      <c r="A11" s="4"/>
      <c r="B11" s="5" t="s">
        <v>3</v>
      </c>
      <c r="C11" s="5" t="s">
        <v>2</v>
      </c>
      <c r="D11" s="78">
        <f>D12+D13</f>
        <v>300448744</v>
      </c>
      <c r="E11" s="78">
        <f>E12+E13</f>
        <v>0</v>
      </c>
      <c r="F11" s="78">
        <f>F12+F13</f>
        <v>0</v>
      </c>
      <c r="G11" s="6" t="s">
        <v>0</v>
      </c>
      <c r="H11" s="7">
        <v>1</v>
      </c>
      <c r="I11" s="101"/>
      <c r="J11" s="101"/>
      <c r="K11" s="101"/>
      <c r="L11" s="101"/>
      <c r="M11" s="101"/>
      <c r="N11" s="101"/>
      <c r="O11" s="101"/>
      <c r="P11" s="101"/>
      <c r="Q11" s="101"/>
      <c r="R11" s="101"/>
      <c r="S11" s="101"/>
    </row>
    <row r="12" spans="1:24" x14ac:dyDescent="0.2">
      <c r="B12" s="5" t="s">
        <v>7</v>
      </c>
      <c r="C12" s="5" t="s">
        <v>1</v>
      </c>
      <c r="D12" s="77">
        <v>154290385</v>
      </c>
      <c r="E12" s="77"/>
      <c r="F12" s="77"/>
      <c r="G12" s="6" t="s">
        <v>0</v>
      </c>
      <c r="H12" s="8">
        <f>IFERROR(D12/$D$11,0)</f>
        <v>0.51353313362494868</v>
      </c>
    </row>
    <row r="13" spans="1:24" ht="15" thickBot="1" x14ac:dyDescent="0.25">
      <c r="B13" s="5" t="s">
        <v>8</v>
      </c>
      <c r="C13" s="5" t="s">
        <v>6</v>
      </c>
      <c r="D13" s="78">
        <f>D14+D15</f>
        <v>146158359</v>
      </c>
      <c r="E13" s="78">
        <f>E14+E15</f>
        <v>0</v>
      </c>
      <c r="F13" s="78">
        <f>F14+F15</f>
        <v>0</v>
      </c>
      <c r="G13" s="6" t="s">
        <v>0</v>
      </c>
      <c r="H13" s="8">
        <f>IFERROR(D13/$D$11,0)</f>
        <v>0.48646686637505132</v>
      </c>
    </row>
    <row r="14" spans="1:24" x14ac:dyDescent="0.2">
      <c r="B14" s="5" t="s">
        <v>9</v>
      </c>
      <c r="C14" s="5" t="s">
        <v>4</v>
      </c>
      <c r="D14" s="77">
        <v>18147039</v>
      </c>
      <c r="E14" s="77"/>
      <c r="F14" s="77"/>
      <c r="G14" s="6" t="s">
        <v>0</v>
      </c>
      <c r="H14" s="8">
        <f>IFERROR(D14/$D$11,0)</f>
        <v>6.0399783198960555E-2</v>
      </c>
    </row>
    <row r="15" spans="1:24" x14ac:dyDescent="0.2">
      <c r="B15" s="5" t="s">
        <v>69</v>
      </c>
      <c r="C15" s="5" t="s">
        <v>5</v>
      </c>
      <c r="D15" s="28">
        <f>102404496+43753863-D14</f>
        <v>128011320</v>
      </c>
      <c r="E15" s="28"/>
      <c r="F15" s="28"/>
      <c r="G15" s="6" t="s">
        <v>0</v>
      </c>
      <c r="H15" s="8">
        <f>IFERROR(D15/$D$11,0)</f>
        <v>0.42606708317609077</v>
      </c>
    </row>
    <row r="16" spans="1:24" ht="34.5" customHeight="1" x14ac:dyDescent="0.2">
      <c r="B16" s="144" t="s">
        <v>86</v>
      </c>
      <c r="C16" s="144"/>
      <c r="D16" s="144"/>
      <c r="E16" s="144"/>
      <c r="F16" s="144"/>
      <c r="G16" s="144"/>
      <c r="H16" s="144"/>
    </row>
    <row r="17" spans="1:14" x14ac:dyDescent="0.2">
      <c r="D17" s="40"/>
      <c r="E17" s="40"/>
      <c r="F17" s="40"/>
      <c r="G17" s="40"/>
    </row>
    <row r="18" spans="1:14" ht="15" x14ac:dyDescent="0.25">
      <c r="A18" s="1" t="s">
        <v>37</v>
      </c>
      <c r="B18" s="3" t="s">
        <v>46</v>
      </c>
    </row>
    <row r="19" spans="1:14" ht="15" x14ac:dyDescent="0.25">
      <c r="B19" s="3"/>
    </row>
    <row r="20" spans="1:14" ht="15" x14ac:dyDescent="0.25">
      <c r="B20" s="2" t="s">
        <v>22</v>
      </c>
      <c r="C20" s="59" t="s">
        <v>157</v>
      </c>
      <c r="E20" s="101"/>
      <c r="F20" s="40"/>
      <c r="G20" s="40"/>
      <c r="H20" s="40"/>
      <c r="I20" s="40"/>
      <c r="J20" s="40"/>
      <c r="K20" s="40"/>
    </row>
    <row r="21" spans="1:14" x14ac:dyDescent="0.2">
      <c r="E21" s="101"/>
      <c r="F21" s="40"/>
      <c r="G21" s="40"/>
      <c r="H21" s="40"/>
      <c r="I21" s="40"/>
      <c r="J21" s="40"/>
      <c r="K21" s="40"/>
    </row>
    <row r="22" spans="1:14" ht="15" x14ac:dyDescent="0.25">
      <c r="B22" s="2" t="s">
        <v>47</v>
      </c>
    </row>
    <row r="23" spans="1:14" ht="15" customHeight="1" x14ac:dyDescent="0.25">
      <c r="B23" s="41"/>
      <c r="C23" s="41"/>
      <c r="D23" s="41"/>
      <c r="E23" s="41"/>
      <c r="F23" s="41"/>
      <c r="G23" s="41"/>
      <c r="H23" s="41"/>
    </row>
    <row r="24" spans="1:14" ht="15" customHeight="1" x14ac:dyDescent="0.25">
      <c r="B24" s="41"/>
      <c r="C24" s="41"/>
      <c r="D24" s="41"/>
      <c r="E24" s="41"/>
      <c r="F24" s="41"/>
      <c r="G24" s="41"/>
      <c r="H24" s="41"/>
    </row>
    <row r="25" spans="1:14" ht="15" customHeight="1" x14ac:dyDescent="0.25">
      <c r="B25" s="41"/>
      <c r="C25" s="41"/>
      <c r="D25" s="41"/>
      <c r="E25" s="41"/>
      <c r="F25" s="41"/>
      <c r="G25" s="41"/>
      <c r="H25" s="41"/>
    </row>
    <row r="26" spans="1:14" ht="15" customHeight="1" x14ac:dyDescent="0.25">
      <c r="B26" s="41"/>
      <c r="C26" s="41"/>
      <c r="D26" s="41"/>
      <c r="E26" s="41"/>
      <c r="F26" s="41"/>
      <c r="G26" s="41"/>
      <c r="H26" s="41"/>
    </row>
    <row r="27" spans="1:14" ht="14.25" customHeight="1" x14ac:dyDescent="0.25">
      <c r="B27" s="41"/>
      <c r="C27" s="41"/>
      <c r="D27" s="41"/>
      <c r="E27" s="41"/>
      <c r="F27" s="41"/>
      <c r="G27" s="41"/>
      <c r="H27" s="41"/>
    </row>
    <row r="28" spans="1:14" ht="14.25" customHeight="1" x14ac:dyDescent="0.25">
      <c r="B28" s="41"/>
      <c r="C28" s="41"/>
      <c r="D28" s="41"/>
      <c r="E28" s="41"/>
      <c r="F28" s="41"/>
      <c r="G28" s="41"/>
      <c r="H28" s="41"/>
    </row>
    <row r="29" spans="1:14" s="40" customFormat="1" ht="14.25" customHeight="1" x14ac:dyDescent="0.25">
      <c r="B29" s="41"/>
      <c r="C29" s="41"/>
      <c r="D29" s="41"/>
      <c r="E29" s="41"/>
      <c r="F29" s="41"/>
      <c r="G29" s="41"/>
      <c r="H29" s="41"/>
    </row>
    <row r="31" spans="1:14" ht="15" x14ac:dyDescent="0.25">
      <c r="A31" s="1" t="s">
        <v>38</v>
      </c>
      <c r="B31" s="53" t="s">
        <v>50</v>
      </c>
      <c r="C31" s="3"/>
    </row>
    <row r="32" spans="1:14" ht="15.75" thickBot="1" x14ac:dyDescent="0.3">
      <c r="B32" s="2" t="s">
        <v>26</v>
      </c>
      <c r="C32" s="42">
        <v>2016</v>
      </c>
      <c r="D32" s="101" t="s">
        <v>159</v>
      </c>
      <c r="E32" s="101"/>
      <c r="F32" s="102"/>
      <c r="G32" s="38"/>
      <c r="H32" s="38"/>
      <c r="I32" s="38"/>
      <c r="J32" s="38"/>
      <c r="K32" s="38"/>
      <c r="N32" s="3" t="s">
        <v>30</v>
      </c>
    </row>
    <row r="33" spans="1:23" s="9" customFormat="1" ht="94.5" customHeight="1" thickBot="1" x14ac:dyDescent="0.3">
      <c r="B33" s="57" t="s">
        <v>44</v>
      </c>
      <c r="C33" s="79" t="s">
        <v>160</v>
      </c>
      <c r="D33" s="103" t="s">
        <v>94</v>
      </c>
      <c r="E33" s="104" t="s">
        <v>95</v>
      </c>
      <c r="F33" s="84" t="s">
        <v>154</v>
      </c>
      <c r="G33" s="31" t="s">
        <v>57</v>
      </c>
      <c r="H33" s="31" t="s">
        <v>23</v>
      </c>
      <c r="I33" s="31" t="s">
        <v>58</v>
      </c>
      <c r="J33" s="31" t="s">
        <v>85</v>
      </c>
      <c r="K33" s="85" t="s">
        <v>87</v>
      </c>
      <c r="N33" s="11"/>
      <c r="O33" s="140">
        <v>2016</v>
      </c>
      <c r="P33" s="140"/>
      <c r="Q33" s="140"/>
      <c r="R33" s="140">
        <v>2015</v>
      </c>
      <c r="S33" s="140"/>
      <c r="T33" s="140"/>
      <c r="U33" s="140">
        <v>2014</v>
      </c>
      <c r="V33" s="140"/>
      <c r="W33" s="140"/>
    </row>
    <row r="34" spans="1:23" s="9" customFormat="1" ht="45" x14ac:dyDescent="0.25">
      <c r="B34" s="12"/>
      <c r="C34" s="80" t="s">
        <v>45</v>
      </c>
      <c r="D34" s="80" t="s">
        <v>43</v>
      </c>
      <c r="E34" s="81" t="s">
        <v>61</v>
      </c>
      <c r="F34" s="81" t="s">
        <v>62</v>
      </c>
      <c r="G34" s="81" t="s">
        <v>63</v>
      </c>
      <c r="H34" s="82" t="s">
        <v>64</v>
      </c>
      <c r="I34" s="81" t="s">
        <v>65</v>
      </c>
      <c r="J34" s="82" t="s">
        <v>66</v>
      </c>
      <c r="K34" s="83" t="s">
        <v>67</v>
      </c>
      <c r="N34" s="20" t="s">
        <v>31</v>
      </c>
      <c r="O34" s="23" t="s">
        <v>27</v>
      </c>
      <c r="P34" s="23" t="s">
        <v>28</v>
      </c>
      <c r="Q34" s="23" t="s">
        <v>29</v>
      </c>
      <c r="R34" s="23" t="s">
        <v>27</v>
      </c>
      <c r="S34" s="23" t="s">
        <v>28</v>
      </c>
      <c r="T34" s="23" t="s">
        <v>29</v>
      </c>
      <c r="U34" s="23" t="s">
        <v>27</v>
      </c>
      <c r="V34" s="23" t="s">
        <v>28</v>
      </c>
      <c r="W34" s="23" t="s">
        <v>29</v>
      </c>
    </row>
    <row r="35" spans="1:23" x14ac:dyDescent="0.2">
      <c r="B35" s="13" t="s">
        <v>10</v>
      </c>
      <c r="C35" s="122">
        <v>11474517.949999999</v>
      </c>
      <c r="D35" s="122"/>
      <c r="E35" s="74"/>
      <c r="F35" s="58">
        <f>C35-D35+E35</f>
        <v>11474517.949999999</v>
      </c>
      <c r="G35" s="121">
        <f>O35</f>
        <v>8.4229999999999999E-2</v>
      </c>
      <c r="H35" s="16">
        <f>F35*G35</f>
        <v>966498.64692849992</v>
      </c>
      <c r="I35" s="121">
        <f>Q35</f>
        <v>9.1789999999999997E-2</v>
      </c>
      <c r="J35" s="19">
        <f>F35*I35</f>
        <v>1053246.0026304999</v>
      </c>
      <c r="K35" s="17">
        <f>J35-H35</f>
        <v>86747.355701999972</v>
      </c>
      <c r="N35" s="11" t="s">
        <v>10</v>
      </c>
      <c r="O35" s="21">
        <v>8.4229999999999999E-2</v>
      </c>
      <c r="P35" s="21">
        <v>9.214E-2</v>
      </c>
      <c r="Q35" s="21">
        <v>9.1789999999999997E-2</v>
      </c>
      <c r="R35" s="21">
        <v>5.5490000000000005E-2</v>
      </c>
      <c r="S35" s="21">
        <v>6.1609999999999998E-2</v>
      </c>
      <c r="T35" s="21">
        <v>5.0680000000000003E-2</v>
      </c>
      <c r="U35" s="21">
        <v>3.6260000000000001E-2</v>
      </c>
      <c r="V35" s="21">
        <v>1.806E-2</v>
      </c>
      <c r="W35" s="21">
        <v>1.261E-2</v>
      </c>
    </row>
    <row r="36" spans="1:23" x14ac:dyDescent="0.2">
      <c r="B36" s="13" t="s">
        <v>11</v>
      </c>
      <c r="C36" s="122">
        <v>10867053.039999999</v>
      </c>
      <c r="D36" s="122"/>
      <c r="E36" s="74"/>
      <c r="F36" s="58">
        <f t="shared" ref="F36:F46" si="0">C36-D36+E36</f>
        <v>10867053.039999999</v>
      </c>
      <c r="G36" s="121">
        <f t="shared" ref="G36:G46" si="1">O36</f>
        <v>0.10384</v>
      </c>
      <c r="H36" s="16">
        <f t="shared" ref="H36:H46" si="2">F36*G36</f>
        <v>1128434.7876736</v>
      </c>
      <c r="I36" s="121">
        <f t="shared" ref="I36:I46" si="3">Q36</f>
        <v>9.851E-2</v>
      </c>
      <c r="J36" s="19">
        <f t="shared" ref="J36:J46" si="4">F36*I36</f>
        <v>1070513.3949704</v>
      </c>
      <c r="K36" s="17">
        <f t="shared" ref="K36:K46" si="5">J36-H36</f>
        <v>-57921.392703199992</v>
      </c>
      <c r="N36" s="11" t="s">
        <v>11</v>
      </c>
      <c r="O36" s="22">
        <v>0.10384</v>
      </c>
      <c r="P36" s="22">
        <v>9.6780000000000005E-2</v>
      </c>
      <c r="Q36" s="22">
        <v>9.851E-2</v>
      </c>
      <c r="R36" s="22">
        <v>6.9809999999999997E-2</v>
      </c>
      <c r="S36" s="22">
        <v>4.095E-2</v>
      </c>
      <c r="T36" s="22">
        <v>3.9609999999999999E-2</v>
      </c>
      <c r="U36" s="22">
        <v>2.231E-2</v>
      </c>
      <c r="V36" s="22">
        <v>1.1180000000000001E-2</v>
      </c>
      <c r="W36" s="22">
        <v>1.3300000000000001E-2</v>
      </c>
    </row>
    <row r="37" spans="1:23" x14ac:dyDescent="0.2">
      <c r="B37" s="13" t="s">
        <v>12</v>
      </c>
      <c r="C37" s="122">
        <v>11661863.67</v>
      </c>
      <c r="D37" s="122"/>
      <c r="E37" s="74"/>
      <c r="F37" s="58">
        <f t="shared" si="0"/>
        <v>11661863.67</v>
      </c>
      <c r="G37" s="121">
        <f t="shared" si="1"/>
        <v>9.0219999999999995E-2</v>
      </c>
      <c r="H37" s="16">
        <f t="shared" si="2"/>
        <v>1052133.3403073999</v>
      </c>
      <c r="I37" s="121">
        <f t="shared" si="3"/>
        <v>0.1061</v>
      </c>
      <c r="J37" s="19">
        <f t="shared" si="4"/>
        <v>1237323.735387</v>
      </c>
      <c r="K37" s="17">
        <f t="shared" si="5"/>
        <v>185190.39507960016</v>
      </c>
      <c r="N37" s="11" t="s">
        <v>12</v>
      </c>
      <c r="O37" s="22">
        <v>9.0219999999999995E-2</v>
      </c>
      <c r="P37" s="22">
        <v>0.10299</v>
      </c>
      <c r="Q37" s="22">
        <v>0.1061</v>
      </c>
      <c r="R37" s="22">
        <v>3.6040000000000003E-2</v>
      </c>
      <c r="S37" s="22">
        <v>5.74E-2</v>
      </c>
      <c r="T37" s="22">
        <v>6.2899999999999998E-2</v>
      </c>
      <c r="U37" s="22">
        <v>1.103E-2</v>
      </c>
      <c r="V37" s="22">
        <v>-8.0000000000000002E-3</v>
      </c>
      <c r="W37" s="22">
        <v>-2.7E-4</v>
      </c>
    </row>
    <row r="38" spans="1:23" x14ac:dyDescent="0.2">
      <c r="B38" s="13" t="s">
        <v>13</v>
      </c>
      <c r="C38" s="122">
        <v>10248665.359999999</v>
      </c>
      <c r="D38" s="122"/>
      <c r="E38" s="74"/>
      <c r="F38" s="58">
        <f t="shared" si="0"/>
        <v>10248665.359999999</v>
      </c>
      <c r="G38" s="121">
        <f t="shared" si="1"/>
        <v>0.12114999999999999</v>
      </c>
      <c r="H38" s="16">
        <f t="shared" si="2"/>
        <v>1241625.8083639999</v>
      </c>
      <c r="I38" s="121">
        <f t="shared" si="3"/>
        <v>0.11132</v>
      </c>
      <c r="J38" s="19">
        <f t="shared" si="4"/>
        <v>1140881.4278752001</v>
      </c>
      <c r="K38" s="17">
        <f t="shared" si="5"/>
        <v>-100744.38048879988</v>
      </c>
      <c r="N38" s="11" t="s">
        <v>13</v>
      </c>
      <c r="O38" s="22">
        <v>0.12114999999999999</v>
      </c>
      <c r="P38" s="22">
        <v>0.11176999999999999</v>
      </c>
      <c r="Q38" s="22">
        <v>0.11132</v>
      </c>
      <c r="R38" s="22">
        <v>6.7049999999999998E-2</v>
      </c>
      <c r="S38" s="22">
        <v>9.2679999999999998E-2</v>
      </c>
      <c r="T38" s="22">
        <v>9.5590000000000008E-2</v>
      </c>
      <c r="U38" s="22">
        <v>-9.6500000000000006E-3</v>
      </c>
      <c r="V38" s="22">
        <v>5.4530000000000002E-2</v>
      </c>
      <c r="W38" s="22">
        <v>5.1979999999999998E-2</v>
      </c>
    </row>
    <row r="39" spans="1:23" x14ac:dyDescent="0.2">
      <c r="B39" s="13" t="s">
        <v>14</v>
      </c>
      <c r="C39" s="122">
        <v>11208322.439999999</v>
      </c>
      <c r="D39" s="122"/>
      <c r="E39" s="74"/>
      <c r="F39" s="58">
        <f t="shared" si="0"/>
        <v>11208322.439999999</v>
      </c>
      <c r="G39" s="121">
        <f t="shared" si="1"/>
        <v>0.10405</v>
      </c>
      <c r="H39" s="16">
        <f t="shared" si="2"/>
        <v>1166225.949882</v>
      </c>
      <c r="I39" s="121">
        <f t="shared" si="3"/>
        <v>0.10749</v>
      </c>
      <c r="J39" s="19">
        <f t="shared" si="4"/>
        <v>1204782.5790756</v>
      </c>
      <c r="K39" s="17">
        <f t="shared" si="5"/>
        <v>38556.629193600034</v>
      </c>
      <c r="N39" s="11" t="s">
        <v>14</v>
      </c>
      <c r="O39" s="22">
        <v>0.10405</v>
      </c>
      <c r="P39" s="22">
        <v>0.11493</v>
      </c>
      <c r="Q39" s="22">
        <v>0.10749</v>
      </c>
      <c r="R39" s="22">
        <v>9.4159999999999994E-2</v>
      </c>
      <c r="S39" s="22">
        <v>9.7299999999999998E-2</v>
      </c>
      <c r="T39" s="22">
        <v>9.6680000000000002E-2</v>
      </c>
      <c r="U39" s="22">
        <v>5.3560000000000003E-2</v>
      </c>
      <c r="V39" s="22">
        <v>7.3520000000000002E-2</v>
      </c>
      <c r="W39" s="22">
        <v>7.1959999999999996E-2</v>
      </c>
    </row>
    <row r="40" spans="1:23" x14ac:dyDescent="0.2">
      <c r="B40" s="13" t="s">
        <v>15</v>
      </c>
      <c r="C40" s="122">
        <v>11058115.1</v>
      </c>
      <c r="D40" s="122"/>
      <c r="E40" s="74"/>
      <c r="F40" s="58">
        <f t="shared" si="0"/>
        <v>11058115.1</v>
      </c>
      <c r="G40" s="121">
        <f t="shared" si="1"/>
        <v>0.11650000000000001</v>
      </c>
      <c r="H40" s="16">
        <f t="shared" si="2"/>
        <v>1288270.40915</v>
      </c>
      <c r="I40" s="121">
        <f t="shared" si="3"/>
        <v>9.5449999999999993E-2</v>
      </c>
      <c r="J40" s="19">
        <f t="shared" si="4"/>
        <v>1055497.0862949998</v>
      </c>
      <c r="K40" s="17">
        <f t="shared" si="5"/>
        <v>-232773.32285500015</v>
      </c>
      <c r="N40" s="11" t="s">
        <v>15</v>
      </c>
      <c r="O40" s="22">
        <v>0.11650000000000001</v>
      </c>
      <c r="P40" s="22">
        <v>9.3600000000000003E-2</v>
      </c>
      <c r="Q40" s="22">
        <v>9.5449999999999993E-2</v>
      </c>
      <c r="R40" s="22">
        <v>9.2280000000000001E-2</v>
      </c>
      <c r="S40" s="22">
        <v>9.7680000000000003E-2</v>
      </c>
      <c r="T40" s="22">
        <v>9.5400000000000013E-2</v>
      </c>
      <c r="U40" s="22">
        <v>7.1900000000000006E-2</v>
      </c>
      <c r="V40" s="22">
        <v>6.6640000000000005E-2</v>
      </c>
      <c r="W40" s="22">
        <v>6.0249999999999998E-2</v>
      </c>
    </row>
    <row r="41" spans="1:23" x14ac:dyDescent="0.2">
      <c r="B41" s="13" t="s">
        <v>16</v>
      </c>
      <c r="C41" s="74">
        <v>11618823.210000001</v>
      </c>
      <c r="D41" s="74"/>
      <c r="E41" s="123"/>
      <c r="F41" s="58">
        <f t="shared" si="0"/>
        <v>11618823.210000001</v>
      </c>
      <c r="G41" s="121">
        <f t="shared" si="1"/>
        <v>7.6670000000000002E-2</v>
      </c>
      <c r="H41" s="16">
        <f t="shared" si="2"/>
        <v>890815.17551070009</v>
      </c>
      <c r="I41" s="121">
        <f t="shared" si="3"/>
        <v>8.3059999999999995E-2</v>
      </c>
      <c r="J41" s="19">
        <f t="shared" si="4"/>
        <v>965059.45582260005</v>
      </c>
      <c r="K41" s="17">
        <f t="shared" si="5"/>
        <v>74244.280311899958</v>
      </c>
      <c r="N41" s="11" t="s">
        <v>16</v>
      </c>
      <c r="O41" s="22">
        <v>7.6670000000000002E-2</v>
      </c>
      <c r="P41" s="22">
        <v>8.412E-2</v>
      </c>
      <c r="Q41" s="22">
        <v>8.3059999999999995E-2</v>
      </c>
      <c r="R41" s="22">
        <v>8.8880000000000001E-2</v>
      </c>
      <c r="S41" s="22">
        <v>8.4129999999999996E-2</v>
      </c>
      <c r="T41" s="22">
        <v>7.8829999999999997E-2</v>
      </c>
      <c r="U41" s="22">
        <v>5.9760000000000001E-2</v>
      </c>
      <c r="V41" s="22">
        <v>5.7529999999999998E-2</v>
      </c>
      <c r="W41" s="22">
        <v>6.2560000000000004E-2</v>
      </c>
    </row>
    <row r="42" spans="1:23" x14ac:dyDescent="0.2">
      <c r="B42" s="13" t="s">
        <v>17</v>
      </c>
      <c r="C42" s="74">
        <v>12925875.4</v>
      </c>
      <c r="D42" s="74"/>
      <c r="E42" s="123"/>
      <c r="F42" s="58">
        <f t="shared" si="0"/>
        <v>12925875.4</v>
      </c>
      <c r="G42" s="121">
        <f t="shared" si="1"/>
        <v>8.5690000000000002E-2</v>
      </c>
      <c r="H42" s="16">
        <f t="shared" si="2"/>
        <v>1107618.263026</v>
      </c>
      <c r="I42" s="121">
        <f t="shared" si="3"/>
        <v>7.1029999999999996E-2</v>
      </c>
      <c r="J42" s="19">
        <f t="shared" si="4"/>
        <v>918124.92966199992</v>
      </c>
      <c r="K42" s="17">
        <f t="shared" si="5"/>
        <v>-189493.33336400008</v>
      </c>
      <c r="N42" s="11" t="s">
        <v>17</v>
      </c>
      <c r="O42" s="22">
        <v>8.5690000000000002E-2</v>
      </c>
      <c r="P42" s="22">
        <v>7.0499999999999993E-2</v>
      </c>
      <c r="Q42" s="22">
        <v>7.1029999999999996E-2</v>
      </c>
      <c r="R42" s="22">
        <v>8.8050000000000003E-2</v>
      </c>
      <c r="S42" s="22">
        <v>7.3550000000000004E-2</v>
      </c>
      <c r="T42" s="22">
        <v>8.0099999999999991E-2</v>
      </c>
      <c r="U42" s="22">
        <v>6.1079999999999995E-2</v>
      </c>
      <c r="V42" s="22">
        <v>6.8970000000000004E-2</v>
      </c>
      <c r="W42" s="22">
        <v>6.7610000000000003E-2</v>
      </c>
    </row>
    <row r="43" spans="1:23" x14ac:dyDescent="0.2">
      <c r="B43" s="13" t="s">
        <v>18</v>
      </c>
      <c r="C43" s="74">
        <v>11780773.32</v>
      </c>
      <c r="D43" s="74"/>
      <c r="E43" s="123"/>
      <c r="F43" s="58">
        <f t="shared" si="0"/>
        <v>11780773.32</v>
      </c>
      <c r="G43" s="121">
        <f t="shared" si="1"/>
        <v>7.0599999999999996E-2</v>
      </c>
      <c r="H43" s="16">
        <f t="shared" si="2"/>
        <v>831722.59639199998</v>
      </c>
      <c r="I43" s="121">
        <f t="shared" si="3"/>
        <v>9.5310000000000006E-2</v>
      </c>
      <c r="J43" s="19">
        <f t="shared" si="4"/>
        <v>1122825.5051292002</v>
      </c>
      <c r="K43" s="17">
        <f t="shared" si="5"/>
        <v>291102.9087372002</v>
      </c>
      <c r="N43" s="11" t="s">
        <v>18</v>
      </c>
      <c r="O43" s="22">
        <v>7.0599999999999996E-2</v>
      </c>
      <c r="P43" s="22">
        <v>9.1480000000000006E-2</v>
      </c>
      <c r="Q43" s="22">
        <v>9.5310000000000006E-2</v>
      </c>
      <c r="R43" s="22">
        <v>8.270000000000001E-2</v>
      </c>
      <c r="S43" s="22">
        <v>7.1910000000000002E-2</v>
      </c>
      <c r="T43" s="22">
        <v>6.7030000000000006E-2</v>
      </c>
      <c r="U43" s="22">
        <v>8.0489999999999992E-2</v>
      </c>
      <c r="V43" s="22">
        <v>8.072E-2</v>
      </c>
      <c r="W43" s="22">
        <v>7.9629999999999992E-2</v>
      </c>
    </row>
    <row r="44" spans="1:23" x14ac:dyDescent="0.2">
      <c r="B44" s="13" t="s">
        <v>19</v>
      </c>
      <c r="C44" s="74">
        <v>10386192.99</v>
      </c>
      <c r="D44" s="74"/>
      <c r="E44" s="123"/>
      <c r="F44" s="58">
        <f t="shared" si="0"/>
        <v>10386192.99</v>
      </c>
      <c r="G44" s="121">
        <f t="shared" si="1"/>
        <v>9.7199999999999995E-2</v>
      </c>
      <c r="H44" s="16">
        <f t="shared" si="2"/>
        <v>1009537.958628</v>
      </c>
      <c r="I44" s="121">
        <f t="shared" si="3"/>
        <v>0.11226</v>
      </c>
      <c r="J44" s="19">
        <f t="shared" si="4"/>
        <v>1165954.0250574001</v>
      </c>
      <c r="K44" s="17">
        <f t="shared" si="5"/>
        <v>156416.06642940012</v>
      </c>
      <c r="N44" s="11" t="s">
        <v>19</v>
      </c>
      <c r="O44" s="22">
        <v>9.7199999999999995E-2</v>
      </c>
      <c r="P44" s="22">
        <v>0.1178</v>
      </c>
      <c r="Q44" s="22">
        <v>0.11226</v>
      </c>
      <c r="R44" s="22">
        <v>6.3710000000000003E-2</v>
      </c>
      <c r="S44" s="22">
        <v>7.1929999999999994E-2</v>
      </c>
      <c r="T44" s="22">
        <v>7.5439999999999993E-2</v>
      </c>
      <c r="U44" s="22">
        <v>7.492E-2</v>
      </c>
      <c r="V44" s="22">
        <v>0.10135</v>
      </c>
      <c r="W44" s="22">
        <v>0.10014000000000001</v>
      </c>
    </row>
    <row r="45" spans="1:23" x14ac:dyDescent="0.2">
      <c r="B45" s="13" t="s">
        <v>20</v>
      </c>
      <c r="C45" s="74">
        <v>10896505.85</v>
      </c>
      <c r="D45" s="74"/>
      <c r="E45" s="123"/>
      <c r="F45" s="58">
        <f t="shared" si="0"/>
        <v>10896505.85</v>
      </c>
      <c r="G45" s="121">
        <f t="shared" si="1"/>
        <v>0.12271</v>
      </c>
      <c r="H45" s="16">
        <f t="shared" si="2"/>
        <v>1337110.2328534999</v>
      </c>
      <c r="I45" s="121">
        <f t="shared" si="3"/>
        <v>0.11108999999999999</v>
      </c>
      <c r="J45" s="19">
        <f t="shared" si="4"/>
        <v>1210492.8348764998</v>
      </c>
      <c r="K45" s="17">
        <f t="shared" si="5"/>
        <v>-126617.3979770001</v>
      </c>
      <c r="N45" s="11" t="s">
        <v>20</v>
      </c>
      <c r="O45" s="22">
        <v>0.12271</v>
      </c>
      <c r="P45" s="22">
        <v>0.115</v>
      </c>
      <c r="Q45" s="22">
        <v>0.11108999999999999</v>
      </c>
      <c r="R45" s="22">
        <v>7.6230000000000006E-2</v>
      </c>
      <c r="S45" s="22">
        <v>0.12447999999999999</v>
      </c>
      <c r="T45" s="22">
        <v>0.11320000000000001</v>
      </c>
      <c r="U45" s="22">
        <v>9.9010000000000001E-2</v>
      </c>
      <c r="V45" s="22">
        <v>8.5040000000000004E-2</v>
      </c>
      <c r="W45" s="22">
        <v>8.231999999999999E-2</v>
      </c>
    </row>
    <row r="46" spans="1:23" x14ac:dyDescent="0.2">
      <c r="B46" s="13" t="s">
        <v>21</v>
      </c>
      <c r="C46" s="124">
        <v>10989805.449999999</v>
      </c>
      <c r="D46" s="124"/>
      <c r="E46" s="123"/>
      <c r="F46" s="58">
        <f t="shared" si="0"/>
        <v>10989805.449999999</v>
      </c>
      <c r="G46" s="121">
        <f t="shared" si="1"/>
        <v>0.10594000000000001</v>
      </c>
      <c r="H46" s="16">
        <f t="shared" si="2"/>
        <v>1164259.9893730001</v>
      </c>
      <c r="I46" s="121">
        <f t="shared" si="3"/>
        <v>8.7080000000000005E-2</v>
      </c>
      <c r="J46" s="19">
        <f t="shared" si="4"/>
        <v>956992.25858599995</v>
      </c>
      <c r="K46" s="17">
        <f t="shared" si="5"/>
        <v>-207267.73078700015</v>
      </c>
      <c r="N46" s="32" t="s">
        <v>21</v>
      </c>
      <c r="O46" s="33">
        <v>0.10594000000000001</v>
      </c>
      <c r="P46" s="33">
        <v>7.8719999999999998E-2</v>
      </c>
      <c r="Q46" s="33">
        <v>8.7080000000000005E-2</v>
      </c>
      <c r="R46" s="33">
        <v>0.11462</v>
      </c>
      <c r="S46" s="33">
        <v>8.8090000000000002E-2</v>
      </c>
      <c r="T46" s="33">
        <v>9.4709999999999989E-2</v>
      </c>
      <c r="U46" s="33">
        <v>7.3180000000000009E-2</v>
      </c>
      <c r="V46" s="33">
        <v>5.7889999999999997E-2</v>
      </c>
      <c r="W46" s="33">
        <v>7.4439999999999992E-2</v>
      </c>
    </row>
    <row r="47" spans="1:23" ht="15.75" thickBot="1" x14ac:dyDescent="0.3">
      <c r="B47" s="88" t="s">
        <v>89</v>
      </c>
      <c r="C47" s="43">
        <f>SUM(C35:C46)</f>
        <v>135116513.78</v>
      </c>
      <c r="D47" s="43">
        <f>SUM(D35:D46)</f>
        <v>0</v>
      </c>
      <c r="E47" s="43">
        <f>SUM(E35:E46)</f>
        <v>0</v>
      </c>
      <c r="F47" s="43">
        <f>SUM(F35:F46)</f>
        <v>135116513.78</v>
      </c>
      <c r="G47" s="43"/>
      <c r="H47" s="44">
        <f>SUM(H35:H46)</f>
        <v>13184253.158088701</v>
      </c>
      <c r="I47" s="43"/>
      <c r="J47" s="44">
        <f>SUM(J35:J46)</f>
        <v>13101693.235367401</v>
      </c>
      <c r="K47" s="45">
        <f>SUM(K35:K46)</f>
        <v>-82559.922721299925</v>
      </c>
      <c r="N47" s="36"/>
      <c r="O47" s="37"/>
      <c r="P47" s="37"/>
      <c r="Q47" s="37"/>
      <c r="R47" s="37"/>
      <c r="S47" s="37"/>
      <c r="T47" s="37"/>
      <c r="U47" s="37"/>
      <c r="V47" s="37"/>
      <c r="W47" s="37"/>
    </row>
    <row r="48" spans="1:23" x14ac:dyDescent="0.2">
      <c r="A48" s="1" t="s">
        <v>40</v>
      </c>
      <c r="G48" s="4"/>
      <c r="H48" s="4"/>
      <c r="I48" s="4"/>
      <c r="J48" s="87" t="s">
        <v>143</v>
      </c>
      <c r="K48" s="29">
        <v>-82543.539999999994</v>
      </c>
      <c r="L48" s="1" t="s">
        <v>158</v>
      </c>
      <c r="N48" s="34"/>
      <c r="O48" s="35"/>
      <c r="P48" s="35"/>
      <c r="Q48" s="35"/>
      <c r="R48" s="35"/>
      <c r="S48" s="35"/>
      <c r="T48" s="35"/>
      <c r="U48" s="35"/>
      <c r="V48" s="35"/>
      <c r="W48" s="35"/>
    </row>
    <row r="49" spans="1:24" ht="15" thickBot="1" x14ac:dyDescent="0.25">
      <c r="B49" s="1" t="s">
        <v>165</v>
      </c>
      <c r="C49" s="58">
        <f>C47-D15</f>
        <v>7105193.7800000012</v>
      </c>
      <c r="G49" s="4"/>
      <c r="H49" s="4"/>
      <c r="I49" s="4"/>
      <c r="J49" s="87" t="s">
        <v>88</v>
      </c>
      <c r="K49" s="18">
        <f>K48-K47</f>
        <v>16.382721299931291</v>
      </c>
      <c r="N49" s="34"/>
      <c r="O49" s="35"/>
      <c r="P49" s="35"/>
      <c r="Q49" s="35"/>
      <c r="R49" s="35"/>
      <c r="S49" s="35"/>
      <c r="T49" s="35"/>
      <c r="U49" s="35"/>
      <c r="V49" s="35"/>
      <c r="W49" s="35"/>
    </row>
    <row r="50" spans="1:24" ht="15" thickTop="1" x14ac:dyDescent="0.2">
      <c r="B50" s="1" t="s">
        <v>166</v>
      </c>
      <c r="C50" s="125">
        <f>C47/D15-1</f>
        <v>5.5504417734306699E-2</v>
      </c>
      <c r="I50" s="64"/>
      <c r="J50" s="65"/>
      <c r="K50" s="86"/>
      <c r="N50" s="34"/>
      <c r="O50" s="35"/>
      <c r="P50" s="35"/>
      <c r="Q50" s="35"/>
      <c r="R50" s="35"/>
      <c r="S50" s="35"/>
      <c r="T50" s="35"/>
      <c r="U50" s="35"/>
      <c r="V50" s="35"/>
      <c r="W50" s="35"/>
    </row>
    <row r="51" spans="1:24" x14ac:dyDescent="0.2">
      <c r="B51" s="1" t="s">
        <v>167</v>
      </c>
      <c r="C51" s="125">
        <v>5.6099999999999997E-2</v>
      </c>
      <c r="H51" s="1" t="s">
        <v>161</v>
      </c>
      <c r="I51" s="64"/>
      <c r="J51" s="65"/>
      <c r="K51" s="126">
        <v>105613</v>
      </c>
      <c r="L51" s="1" t="s">
        <v>162</v>
      </c>
      <c r="N51" s="34"/>
      <c r="O51" s="35"/>
      <c r="P51" s="35"/>
      <c r="Q51" s="35"/>
      <c r="R51" s="35"/>
      <c r="S51" s="35"/>
      <c r="T51" s="35"/>
      <c r="U51" s="35"/>
      <c r="V51" s="35"/>
      <c r="W51" s="35"/>
    </row>
    <row r="52" spans="1:24" x14ac:dyDescent="0.2">
      <c r="C52" s="125"/>
      <c r="H52" s="1" t="s">
        <v>168</v>
      </c>
      <c r="K52" s="126">
        <v>-188157</v>
      </c>
      <c r="N52" s="34"/>
      <c r="O52" s="35"/>
      <c r="P52" s="35"/>
      <c r="Q52" s="35"/>
      <c r="R52" s="35"/>
      <c r="S52" s="35"/>
      <c r="T52" s="35"/>
      <c r="U52" s="35"/>
      <c r="V52" s="35"/>
      <c r="W52" s="35"/>
    </row>
    <row r="53" spans="1:24" x14ac:dyDescent="0.2">
      <c r="H53" s="1" t="s">
        <v>164</v>
      </c>
      <c r="K53" s="127">
        <f>SUM(K51:K52)</f>
        <v>-82544</v>
      </c>
      <c r="L53" s="1" t="s">
        <v>163</v>
      </c>
      <c r="N53" s="34"/>
      <c r="O53" s="35"/>
      <c r="P53" s="35"/>
      <c r="Q53" s="35"/>
      <c r="R53" s="35"/>
      <c r="S53" s="35"/>
      <c r="T53" s="35"/>
      <c r="U53" s="35"/>
      <c r="V53" s="35"/>
      <c r="W53" s="35"/>
    </row>
    <row r="54" spans="1:24" ht="15" x14ac:dyDescent="0.25">
      <c r="A54" s="1" t="s">
        <v>41</v>
      </c>
      <c r="B54" s="53" t="s">
        <v>55</v>
      </c>
      <c r="C54" s="2"/>
      <c r="N54" s="34"/>
      <c r="O54" s="35"/>
      <c r="P54" s="35"/>
      <c r="Q54" s="35"/>
      <c r="R54" s="35"/>
      <c r="S54" s="35"/>
      <c r="T54" s="35"/>
      <c r="U54" s="35"/>
      <c r="V54" s="35"/>
      <c r="W54" s="35"/>
    </row>
    <row r="55" spans="1:24" ht="15" x14ac:dyDescent="0.25">
      <c r="B55" s="3"/>
      <c r="C55" s="2"/>
      <c r="N55" s="34"/>
      <c r="O55" s="34"/>
      <c r="P55" s="34"/>
      <c r="Q55" s="34"/>
      <c r="R55" s="34"/>
      <c r="S55" s="34"/>
      <c r="T55" s="34"/>
      <c r="U55" s="34"/>
      <c r="V55" s="34"/>
      <c r="W55" s="34"/>
    </row>
    <row r="56" spans="1:24" ht="45" x14ac:dyDescent="0.25">
      <c r="A56" s="11"/>
      <c r="B56" s="14" t="s">
        <v>52</v>
      </c>
      <c r="C56" s="55" t="s">
        <v>75</v>
      </c>
      <c r="D56" s="55" t="s">
        <v>136</v>
      </c>
      <c r="E56" s="139" t="s">
        <v>51</v>
      </c>
      <c r="F56" s="139"/>
      <c r="G56" s="139"/>
      <c r="H56" s="139"/>
      <c r="I56" s="139"/>
      <c r="O56" s="34"/>
      <c r="P56" s="34"/>
      <c r="Q56" s="34"/>
      <c r="R56" s="34"/>
      <c r="S56" s="34"/>
      <c r="T56" s="34"/>
      <c r="U56" s="34"/>
      <c r="V56" s="34"/>
      <c r="W56" s="34"/>
      <c r="X56" s="34"/>
    </row>
    <row r="57" spans="1:24" ht="28.5" customHeight="1" x14ac:dyDescent="0.2">
      <c r="A57" s="89" t="s">
        <v>59</v>
      </c>
      <c r="B57" s="56" t="s">
        <v>70</v>
      </c>
      <c r="C57" s="128"/>
      <c r="D57" s="74"/>
      <c r="E57" s="136"/>
      <c r="F57" s="137"/>
      <c r="G57" s="137"/>
      <c r="H57" s="137"/>
      <c r="I57" s="138"/>
      <c r="J57" s="101"/>
      <c r="O57" s="34"/>
      <c r="P57" s="34"/>
      <c r="Q57" s="34"/>
      <c r="R57" s="34"/>
      <c r="S57" s="34"/>
      <c r="T57" s="34"/>
      <c r="U57" s="34"/>
      <c r="V57" s="34"/>
      <c r="W57" s="34"/>
      <c r="X57" s="34"/>
    </row>
    <row r="58" spans="1:24" ht="28.5" x14ac:dyDescent="0.2">
      <c r="A58" s="89" t="s">
        <v>60</v>
      </c>
      <c r="B58" s="56" t="s">
        <v>90</v>
      </c>
      <c r="C58" s="129"/>
      <c r="D58" s="74"/>
      <c r="E58" s="136"/>
      <c r="F58" s="137"/>
      <c r="G58" s="137"/>
      <c r="H58" s="137"/>
      <c r="I58" s="138"/>
      <c r="J58" s="101"/>
      <c r="K58" s="101"/>
      <c r="L58" s="101"/>
      <c r="M58" s="101"/>
      <c r="N58" s="101"/>
      <c r="O58" s="101"/>
      <c r="P58" s="101"/>
      <c r="Q58" s="101"/>
    </row>
    <row r="59" spans="1:24" ht="28.5" customHeight="1" x14ac:dyDescent="0.2">
      <c r="A59" s="89" t="s">
        <v>73</v>
      </c>
      <c r="B59" s="56" t="s">
        <v>72</v>
      </c>
      <c r="C59" s="128"/>
      <c r="D59" s="74"/>
      <c r="E59" s="136"/>
      <c r="F59" s="137"/>
      <c r="G59" s="137"/>
      <c r="H59" s="137"/>
      <c r="I59" s="138"/>
      <c r="J59" s="101"/>
      <c r="K59" s="101"/>
      <c r="L59" s="101"/>
      <c r="M59" s="101"/>
      <c r="N59" s="101"/>
      <c r="O59" s="101"/>
      <c r="P59" s="101"/>
      <c r="Q59" s="101"/>
    </row>
    <row r="60" spans="1:24" ht="28.5" x14ac:dyDescent="0.2">
      <c r="A60" s="89" t="s">
        <v>74</v>
      </c>
      <c r="B60" s="56" t="s">
        <v>71</v>
      </c>
      <c r="C60" s="66"/>
      <c r="D60" s="74"/>
      <c r="E60" s="136"/>
      <c r="F60" s="137"/>
      <c r="G60" s="137"/>
      <c r="H60" s="137"/>
      <c r="I60" s="138"/>
      <c r="J60" s="101"/>
      <c r="K60" s="101"/>
      <c r="L60" s="101"/>
      <c r="M60" s="101"/>
      <c r="N60" s="101"/>
      <c r="O60" s="101"/>
      <c r="P60" s="101"/>
      <c r="Q60" s="101"/>
    </row>
    <row r="61" spans="1:24" ht="28.5" x14ac:dyDescent="0.2">
      <c r="A61" s="89" t="s">
        <v>78</v>
      </c>
      <c r="B61" s="56" t="s">
        <v>80</v>
      </c>
      <c r="C61" s="10"/>
      <c r="D61" s="74"/>
      <c r="E61" s="135"/>
      <c r="F61" s="135"/>
      <c r="G61" s="135"/>
      <c r="H61" s="135"/>
      <c r="I61" s="135"/>
      <c r="J61" s="101"/>
      <c r="K61" s="101"/>
      <c r="L61" s="101"/>
      <c r="M61" s="101"/>
      <c r="N61" s="101"/>
      <c r="O61" s="101"/>
      <c r="P61" s="101"/>
      <c r="Q61" s="101"/>
    </row>
    <row r="62" spans="1:24" ht="28.5" x14ac:dyDescent="0.2">
      <c r="A62" s="89" t="s">
        <v>79</v>
      </c>
      <c r="B62" s="56" t="s">
        <v>81</v>
      </c>
      <c r="C62" s="10"/>
      <c r="D62" s="74"/>
      <c r="E62" s="136"/>
      <c r="F62" s="137"/>
      <c r="G62" s="137"/>
      <c r="H62" s="137"/>
      <c r="I62" s="138"/>
      <c r="J62" s="101"/>
      <c r="K62" s="101"/>
      <c r="L62" s="101"/>
      <c r="M62" s="101"/>
      <c r="N62" s="101"/>
      <c r="O62" s="101"/>
      <c r="P62" s="101"/>
      <c r="Q62" s="101"/>
    </row>
    <row r="63" spans="1:24" x14ac:dyDescent="0.2">
      <c r="A63" s="89">
        <v>4</v>
      </c>
      <c r="B63" s="56" t="s">
        <v>77</v>
      </c>
      <c r="C63" s="10"/>
      <c r="D63" s="74"/>
      <c r="E63" s="135"/>
      <c r="F63" s="135"/>
      <c r="G63" s="135"/>
      <c r="H63" s="135"/>
      <c r="I63" s="135"/>
      <c r="J63" s="101"/>
      <c r="K63" s="101"/>
      <c r="L63" s="101"/>
      <c r="M63" s="101"/>
      <c r="N63" s="101"/>
      <c r="O63" s="101"/>
      <c r="P63" s="101"/>
      <c r="Q63" s="101"/>
    </row>
    <row r="64" spans="1:24" ht="42.75" x14ac:dyDescent="0.2">
      <c r="A64" s="89">
        <v>5</v>
      </c>
      <c r="B64" s="56" t="s">
        <v>92</v>
      </c>
      <c r="C64" s="10"/>
      <c r="D64" s="74"/>
      <c r="E64" s="135"/>
      <c r="F64" s="135"/>
      <c r="G64" s="135"/>
      <c r="H64" s="135"/>
      <c r="I64" s="135"/>
      <c r="J64" s="101"/>
      <c r="K64" s="101"/>
      <c r="L64" s="101"/>
      <c r="M64" s="101"/>
      <c r="N64" s="101"/>
      <c r="O64" s="101"/>
      <c r="P64" s="101"/>
      <c r="Q64" s="101"/>
    </row>
    <row r="65" spans="1:19" x14ac:dyDescent="0.2">
      <c r="A65" s="61">
        <v>6</v>
      </c>
      <c r="B65" s="54"/>
      <c r="C65" s="10"/>
      <c r="D65" s="74"/>
      <c r="E65" s="135"/>
      <c r="F65" s="135"/>
      <c r="G65" s="135"/>
      <c r="H65" s="135"/>
      <c r="I65" s="135"/>
    </row>
    <row r="66" spans="1:19" x14ac:dyDescent="0.2">
      <c r="A66" s="61">
        <v>7</v>
      </c>
      <c r="B66" s="52"/>
      <c r="C66" s="10"/>
      <c r="D66" s="74"/>
      <c r="E66" s="135"/>
      <c r="F66" s="135"/>
      <c r="G66" s="135"/>
      <c r="H66" s="135"/>
      <c r="I66" s="135"/>
    </row>
    <row r="67" spans="1:19" x14ac:dyDescent="0.2">
      <c r="A67" s="61">
        <v>8</v>
      </c>
      <c r="B67" s="52"/>
      <c r="C67" s="10"/>
      <c r="D67" s="74"/>
      <c r="E67" s="135"/>
      <c r="F67" s="135"/>
      <c r="G67" s="135"/>
      <c r="H67" s="135"/>
      <c r="I67" s="135"/>
    </row>
    <row r="68" spans="1:19" x14ac:dyDescent="0.2">
      <c r="A68" s="61">
        <v>9</v>
      </c>
      <c r="B68" s="52"/>
      <c r="C68" s="10"/>
      <c r="D68" s="74"/>
      <c r="E68" s="136"/>
      <c r="F68" s="137"/>
      <c r="G68" s="137"/>
      <c r="H68" s="137"/>
      <c r="I68" s="138"/>
    </row>
    <row r="69" spans="1:19" x14ac:dyDescent="0.2">
      <c r="A69" s="61">
        <v>10</v>
      </c>
      <c r="B69" s="52"/>
      <c r="C69" s="10"/>
      <c r="D69" s="10"/>
      <c r="E69" s="135"/>
      <c r="F69" s="135"/>
      <c r="G69" s="135"/>
      <c r="H69" s="135"/>
      <c r="I69" s="135"/>
    </row>
    <row r="70" spans="1:19" ht="15" x14ac:dyDescent="0.25">
      <c r="B70" s="2" t="s">
        <v>25</v>
      </c>
      <c r="C70" s="2"/>
      <c r="D70" s="30">
        <f>SUM(D57:D69)</f>
        <v>0</v>
      </c>
      <c r="E70" s="30"/>
      <c r="F70" s="30"/>
      <c r="G70" s="30"/>
      <c r="H70" s="30"/>
    </row>
    <row r="71" spans="1:19" ht="15" x14ac:dyDescent="0.25">
      <c r="B71" s="90" t="s">
        <v>76</v>
      </c>
      <c r="C71" s="90"/>
      <c r="D71" s="30">
        <f>K49</f>
        <v>16.382721299931291</v>
      </c>
      <c r="E71" s="30"/>
      <c r="F71" s="30"/>
      <c r="G71" s="30"/>
      <c r="H71" s="30"/>
    </row>
    <row r="72" spans="1:19" ht="15" x14ac:dyDescent="0.25">
      <c r="B72" s="90" t="s">
        <v>24</v>
      </c>
      <c r="C72" s="90"/>
      <c r="D72" s="67">
        <f>D71-D70</f>
        <v>16.382721299931291</v>
      </c>
    </row>
    <row r="73" spans="1:19" ht="30.75" thickBot="1" x14ac:dyDescent="0.3">
      <c r="B73" s="91" t="s">
        <v>82</v>
      </c>
      <c r="C73" s="91"/>
      <c r="D73" s="130">
        <f>IF(ISERROR(D72/J47),0,D72/J47)</f>
        <v>1.2504277886545923E-6</v>
      </c>
      <c r="G73" s="101"/>
      <c r="H73" s="40"/>
      <c r="I73" s="40"/>
      <c r="J73" s="40"/>
      <c r="K73" s="40"/>
      <c r="L73" s="40"/>
    </row>
    <row r="74" spans="1:19" ht="15.75" thickTop="1" x14ac:dyDescent="0.25">
      <c r="B74" s="2"/>
      <c r="C74" s="63"/>
      <c r="D74" s="70"/>
      <c r="G74" s="101"/>
    </row>
    <row r="75" spans="1:19" ht="15" x14ac:dyDescent="0.25">
      <c r="B75" s="2"/>
      <c r="C75" s="63"/>
      <c r="D75" s="39"/>
    </row>
    <row r="76" spans="1:19" ht="15" x14ac:dyDescent="0.25">
      <c r="A76" s="1" t="s">
        <v>84</v>
      </c>
      <c r="B76" s="92" t="s">
        <v>48</v>
      </c>
      <c r="C76" s="69"/>
      <c r="D76" s="70"/>
    </row>
    <row r="77" spans="1:19" ht="15" x14ac:dyDescent="0.25">
      <c r="B77" s="68"/>
      <c r="C77" s="69"/>
      <c r="D77" s="70"/>
    </row>
    <row r="78" spans="1:19" ht="75" x14ac:dyDescent="0.25">
      <c r="B78" s="75" t="s">
        <v>26</v>
      </c>
      <c r="C78" s="55" t="s">
        <v>149</v>
      </c>
      <c r="D78" s="93" t="s">
        <v>150</v>
      </c>
      <c r="E78" s="55" t="s">
        <v>151</v>
      </c>
      <c r="F78" s="55" t="s">
        <v>153</v>
      </c>
      <c r="G78" s="55" t="s">
        <v>24</v>
      </c>
      <c r="H78" s="95" t="s">
        <v>152</v>
      </c>
      <c r="I78" s="55" t="s">
        <v>82</v>
      </c>
      <c r="J78" s="101"/>
      <c r="K78" s="101"/>
      <c r="L78" s="40"/>
      <c r="M78" s="40"/>
      <c r="N78" s="40"/>
      <c r="O78" s="40"/>
      <c r="P78" s="40"/>
      <c r="Q78" s="40"/>
      <c r="R78" s="40"/>
      <c r="S78" s="40"/>
    </row>
    <row r="79" spans="1:19" ht="15" x14ac:dyDescent="0.25">
      <c r="B79" s="71"/>
      <c r="C79" s="73"/>
      <c r="D79" s="73"/>
      <c r="E79" s="74"/>
      <c r="F79" s="74"/>
      <c r="G79" s="58">
        <f>E79-F79</f>
        <v>0</v>
      </c>
      <c r="H79" s="74"/>
      <c r="I79" s="119">
        <f>IF(ISERROR(G79/H79),0,G79/H79)</f>
        <v>0</v>
      </c>
      <c r="J79" s="101"/>
      <c r="K79" s="101"/>
      <c r="L79" s="40"/>
      <c r="M79" s="40"/>
      <c r="N79" s="40"/>
      <c r="O79" s="40"/>
      <c r="P79" s="40"/>
      <c r="Q79" s="40"/>
      <c r="R79" s="40"/>
      <c r="S79" s="40"/>
    </row>
    <row r="80" spans="1:19" ht="15" x14ac:dyDescent="0.25">
      <c r="B80" s="71"/>
      <c r="C80" s="73"/>
      <c r="D80" s="73"/>
      <c r="E80" s="74"/>
      <c r="F80" s="74"/>
      <c r="G80" s="58">
        <f t="shared" ref="G80:G82" si="6">E80-F80</f>
        <v>0</v>
      </c>
      <c r="H80" s="74"/>
      <c r="I80" s="119">
        <f>IF(ISERROR(G80/H80),0,G80/H80)</f>
        <v>0</v>
      </c>
      <c r="J80" s="101"/>
      <c r="K80" s="101"/>
      <c r="L80" s="40"/>
      <c r="M80" s="40"/>
      <c r="N80" s="40"/>
      <c r="O80" s="40"/>
      <c r="P80" s="40"/>
      <c r="Q80" s="40"/>
      <c r="R80" s="40"/>
      <c r="S80" s="40"/>
    </row>
    <row r="81" spans="2:19" ht="15" x14ac:dyDescent="0.25">
      <c r="B81" s="71"/>
      <c r="C81" s="73"/>
      <c r="D81" s="73"/>
      <c r="E81" s="74"/>
      <c r="F81" s="74"/>
      <c r="G81" s="58">
        <f t="shared" si="6"/>
        <v>0</v>
      </c>
      <c r="H81" s="74"/>
      <c r="I81" s="119">
        <f>IF(ISERROR(G81/H81),0,G81/H81)</f>
        <v>0</v>
      </c>
      <c r="J81" s="101"/>
      <c r="K81" s="101"/>
      <c r="L81" s="40"/>
      <c r="M81" s="40"/>
      <c r="N81" s="40"/>
      <c r="O81" s="40"/>
      <c r="P81" s="40"/>
      <c r="Q81" s="40"/>
      <c r="R81" s="40"/>
      <c r="S81" s="40"/>
    </row>
    <row r="82" spans="2:19" ht="15" thickBot="1" x14ac:dyDescent="0.25">
      <c r="B82" s="72"/>
      <c r="C82" s="96"/>
      <c r="D82" s="96"/>
      <c r="E82" s="97"/>
      <c r="F82" s="97"/>
      <c r="G82" s="98">
        <f t="shared" si="6"/>
        <v>0</v>
      </c>
      <c r="H82" s="97"/>
      <c r="I82" s="120">
        <f>IF(ISERROR(G82/H82),0,G82/H82)</f>
        <v>0</v>
      </c>
      <c r="J82" s="101"/>
      <c r="K82" s="101"/>
      <c r="L82" s="40"/>
      <c r="M82" s="40"/>
      <c r="N82" s="40"/>
      <c r="O82" s="40"/>
      <c r="P82" s="40"/>
      <c r="Q82" s="40"/>
      <c r="R82" s="40"/>
      <c r="S82" s="40"/>
    </row>
    <row r="83" spans="2:19" ht="15.75" thickBot="1" x14ac:dyDescent="0.3">
      <c r="B83" s="94" t="s">
        <v>83</v>
      </c>
      <c r="C83" s="99">
        <f t="shared" ref="C83:H83" si="7">SUM(C79:C82)</f>
        <v>0</v>
      </c>
      <c r="D83" s="99">
        <f t="shared" si="7"/>
        <v>0</v>
      </c>
      <c r="E83" s="99">
        <f t="shared" si="7"/>
        <v>0</v>
      </c>
      <c r="F83" s="99">
        <f t="shared" si="7"/>
        <v>0</v>
      </c>
      <c r="G83" s="99">
        <f t="shared" si="7"/>
        <v>0</v>
      </c>
      <c r="H83" s="99">
        <f t="shared" si="7"/>
        <v>0</v>
      </c>
      <c r="I83" s="100" t="s">
        <v>91</v>
      </c>
      <c r="J83" s="101"/>
      <c r="K83" s="101"/>
      <c r="L83" s="40"/>
      <c r="M83" s="40"/>
      <c r="N83" s="40"/>
      <c r="O83" s="40"/>
      <c r="P83" s="40"/>
      <c r="Q83" s="40"/>
      <c r="R83" s="40"/>
      <c r="S83" s="40"/>
    </row>
    <row r="84" spans="2:19" x14ac:dyDescent="0.2">
      <c r="B84" s="4"/>
      <c r="C84" s="4"/>
      <c r="D84" s="4"/>
      <c r="E84" s="4"/>
      <c r="F84" s="4"/>
      <c r="G84" s="4"/>
      <c r="J84" s="101"/>
      <c r="K84" s="101"/>
      <c r="L84" s="40"/>
      <c r="M84" s="40"/>
      <c r="N84" s="40"/>
      <c r="O84" s="40"/>
      <c r="P84" s="40"/>
      <c r="Q84" s="40"/>
      <c r="R84" s="40"/>
      <c r="S84" s="40"/>
    </row>
    <row r="85" spans="2:19" x14ac:dyDescent="0.2">
      <c r="J85" s="101"/>
      <c r="K85" s="101"/>
      <c r="L85" s="40"/>
      <c r="M85" s="40"/>
      <c r="N85" s="40"/>
      <c r="O85" s="40"/>
      <c r="P85" s="40"/>
      <c r="Q85" s="40"/>
      <c r="R85" s="40"/>
      <c r="S85" s="40"/>
    </row>
    <row r="86" spans="2:19" ht="15" x14ac:dyDescent="0.25">
      <c r="B86" s="3" t="s">
        <v>39</v>
      </c>
      <c r="J86" s="101"/>
      <c r="K86" s="101"/>
    </row>
    <row r="87" spans="2:19" x14ac:dyDescent="0.2">
      <c r="B87" s="60"/>
      <c r="C87" s="60"/>
      <c r="D87" s="60"/>
      <c r="E87" s="60"/>
      <c r="F87" s="60"/>
      <c r="G87" s="60"/>
      <c r="H87" s="60"/>
      <c r="J87" s="101"/>
      <c r="K87" s="101"/>
    </row>
    <row r="88" spans="2:19" x14ac:dyDescent="0.2">
      <c r="B88" s="60"/>
      <c r="C88" s="60"/>
      <c r="D88" s="60"/>
      <c r="E88" s="60"/>
      <c r="F88" s="60"/>
      <c r="G88" s="60"/>
      <c r="H88" s="60"/>
      <c r="J88" s="101"/>
      <c r="K88" s="101"/>
    </row>
    <row r="89" spans="2:19" x14ac:dyDescent="0.2">
      <c r="B89" s="60"/>
      <c r="C89" s="60"/>
      <c r="D89" s="60"/>
      <c r="E89" s="60"/>
      <c r="F89" s="60"/>
      <c r="G89" s="60"/>
      <c r="H89" s="60"/>
    </row>
    <row r="90" spans="2:19" x14ac:dyDescent="0.2">
      <c r="B90" s="60"/>
      <c r="C90" s="60"/>
      <c r="D90" s="60"/>
      <c r="E90" s="60"/>
      <c r="F90" s="60"/>
      <c r="G90" s="60"/>
      <c r="H90" s="60"/>
    </row>
    <row r="91" spans="2:19" x14ac:dyDescent="0.2">
      <c r="B91" s="60"/>
      <c r="C91" s="60"/>
      <c r="D91" s="60"/>
      <c r="E91" s="60"/>
      <c r="F91" s="60"/>
      <c r="G91" s="60"/>
      <c r="H91" s="60"/>
    </row>
    <row r="92" spans="2:19" x14ac:dyDescent="0.2">
      <c r="B92" s="60"/>
      <c r="C92" s="60"/>
      <c r="D92" s="60"/>
      <c r="E92" s="60"/>
      <c r="F92" s="60"/>
      <c r="G92" s="60"/>
      <c r="H92" s="60"/>
    </row>
    <row r="93" spans="2:19" x14ac:dyDescent="0.2">
      <c r="B93" s="60"/>
      <c r="C93" s="60"/>
      <c r="D93" s="60"/>
      <c r="E93" s="60"/>
      <c r="F93" s="60"/>
      <c r="G93" s="60"/>
      <c r="H93" s="60"/>
    </row>
    <row r="94" spans="2:19" x14ac:dyDescent="0.2">
      <c r="B94" s="60"/>
      <c r="C94" s="60"/>
      <c r="D94" s="60"/>
      <c r="E94" s="60"/>
      <c r="F94" s="60"/>
      <c r="G94" s="60"/>
      <c r="H94" s="60"/>
    </row>
  </sheetData>
  <mergeCells count="20">
    <mergeCell ref="O33:Q33"/>
    <mergeCell ref="R33:T33"/>
    <mergeCell ref="U33:W33"/>
    <mergeCell ref="B10:C10"/>
    <mergeCell ref="G10:H10"/>
    <mergeCell ref="B16:H16"/>
    <mergeCell ref="E56:I56"/>
    <mergeCell ref="E57:I57"/>
    <mergeCell ref="E59:I59"/>
    <mergeCell ref="E61:I61"/>
    <mergeCell ref="E63:I63"/>
    <mergeCell ref="E58:I58"/>
    <mergeCell ref="E60:I60"/>
    <mergeCell ref="E62:I62"/>
    <mergeCell ref="E64:I64"/>
    <mergeCell ref="E69:I69"/>
    <mergeCell ref="E65:I65"/>
    <mergeCell ref="E66:I66"/>
    <mergeCell ref="E67:I67"/>
    <mergeCell ref="E68:I68"/>
  </mergeCells>
  <dataValidations count="3">
    <dataValidation type="list" sqref="C20">
      <formula1>"1st Estimate, 2nd Estimate, Actual, Other"</formula1>
    </dataValidation>
    <dataValidation type="list" allowBlank="1" showInputMessage="1" showErrorMessage="1" sqref="D10">
      <formula1>"2016, 2015, 2014"</formula1>
    </dataValidation>
    <dataValidation type="list" allowBlank="1" showInputMessage="1" showErrorMessage="1" sqref="E10:F10">
      <formula1>"2016,2015,2014"</formula1>
    </dataValidation>
  </dataValidations>
  <pageMargins left="0.70866141732283472" right="0.70866141732283472" top="0.74803149606299213" bottom="0.74803149606299213" header="0.31496062992125984" footer="0.31496062992125984"/>
  <pageSetup paperSize="5" scale="57" fitToHeight="2" orientation="landscape" r:id="rId1"/>
  <headerFooter>
    <oddFooter>&amp;L&amp;F&amp;C&amp;A&amp;RPage &amp;P of &amp;N</oddFooter>
  </headerFooter>
  <rowBreaks count="1" manualBreakCount="1">
    <brk id="53"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vt:lpstr>
      <vt:lpstr>'GA Analysis'!Print_Area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Pauline Welsh</cp:lastModifiedBy>
  <cp:lastPrinted>2017-10-12T19:27:04Z</cp:lastPrinted>
  <dcterms:created xsi:type="dcterms:W3CDTF">2017-05-01T19:29:01Z</dcterms:created>
  <dcterms:modified xsi:type="dcterms:W3CDTF">2017-10-12T19:28:28Z</dcterms:modified>
</cp:coreProperties>
</file>