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528"/>
  <workbookPr defaultThemeVersion="124226"/>
  <mc:AlternateContent xmlns:mc="http://schemas.openxmlformats.org/markup-compatibility/2006">
    <mc:Choice Requires="x15">
      <x15ac:absPath xmlns:x15ac="http://schemas.microsoft.com/office/spreadsheetml/2010/11/ac" url="T:\OEB\2017\IRM 2017\"/>
    </mc:Choice>
  </mc:AlternateContent>
  <bookViews>
    <workbookView xWindow="480" yWindow="345" windowWidth="19410" windowHeight="11520" activeTab="1" xr2:uid="{00000000-000D-0000-FFFF-FFFF00000000}"/>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71027"/>
</workbook>
</file>

<file path=xl/calcChain.xml><?xml version="1.0" encoding="utf-8"?>
<calcChain xmlns="http://schemas.openxmlformats.org/spreadsheetml/2006/main">
  <c r="G58" i="4" l="1"/>
  <c r="G57" i="4"/>
  <c r="G56" i="4"/>
  <c r="G55" i="4"/>
  <c r="G54" i="4"/>
  <c r="G53" i="4"/>
  <c r="G52" i="4"/>
  <c r="G51" i="4"/>
  <c r="G50" i="4"/>
  <c r="G49" i="4"/>
  <c r="G48" i="4"/>
  <c r="G47" i="4" l="1"/>
  <c r="I48" i="4" l="1"/>
  <c r="I49" i="4"/>
  <c r="I50" i="4"/>
  <c r="I51" i="4"/>
  <c r="I52" i="4"/>
  <c r="I53" i="4"/>
  <c r="I54" i="4"/>
  <c r="I55" i="4"/>
  <c r="I56" i="4"/>
  <c r="I57" i="4"/>
  <c r="I58" i="4"/>
  <c r="I47" i="4"/>
  <c r="G89" i="4" l="1"/>
  <c r="F88" i="4"/>
  <c r="G88" i="4" s="1"/>
  <c r="F89" i="4"/>
  <c r="F90" i="4"/>
  <c r="G90" i="4" s="1"/>
  <c r="F91" i="4"/>
  <c r="G91" i="4" s="1"/>
  <c r="G92" i="4" l="1"/>
  <c r="I88"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<sst xmlns="http://schemas.openxmlformats.org/spreadsheetml/2006/main" count="210" uniqueCount="167">
  <si>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</si>
  <si>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</si>
  <si>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</si>
  <si>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</si>
  <si>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</si>
  <si>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</si>
  <si>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</si>
  <si>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</si>
  <si>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</si>
  <si>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</si>
  <si>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</si>
  <si>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</si>
  <si>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</si>
  <si>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</si>
  <si>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</si>
  <si>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</si>
  <si>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</si>
  <si>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</si>
  <si>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</si>
  <si>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</si>
  <si>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</si>
  <si>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</si>
  <si>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</si>
  <si>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</si>
  <si>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</si>
  <si>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</si>
  <si>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</si>
  <si>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</si>
  <si>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</si>
  <si>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</si>
  <si>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</si>
  <si>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</si>
  <si>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</si>
  <si>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</si>
  <si>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</si>
  <si>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</si>
  <si>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</si>
  <si>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</si>
  <si>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</si>
  <si>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</si>
  <si>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</si>
  <si>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</si>
  <si>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</si>
  <si>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</si>
  <si>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</si>
  <si>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</si>
  <si>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</si>
  <si>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</si>
  <si>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</si>
  <si>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</si>
  <si>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</si>
  <si>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</si>
  <si>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</si>
  <si>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</si>
  <si>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</si>
  <si>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</si>
  <si>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</si>
  <si>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</si>
  <si>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</si>
  <si>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</si>
  <si>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</si>
  <si>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</si>
  <si>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</si>
  <si>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</si>
  <si>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</si>
  <si>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</si>
  <si>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</si>
  <si>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</si>
  <si>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</si>
  <si>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</si>
  <si>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</si>
  <si>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</si>
  <si>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</si>
  <si>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</si>
  <si>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</si>
  <si>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</si>
  <si>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</si>
  <si>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</si>
  <si>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</si>
  <si>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</si>
  <si>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</si>
  <si>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</si>
  <si>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</si>
  <si>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</si>
  <si>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</si>
  <si>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</si>
  <si>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</si>
  <si>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</si>
  <si>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</si>
  <si>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</si>
  <si>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</si>
  <si>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</si>
  <si>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</si>
  <si>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</si>
  <si>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</si>
  <si>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</si>
  <si>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</si>
  <si>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</si>
  <si>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</si>
  <si>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</si>
  <si>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</si>
  <si>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</si>
  <si>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</si>
  <si>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</si>
  <si>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</si>
  <si>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</si>
  <si>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</si>
  <si>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</si>
  <si>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</si>
  <si>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</si>
  <si>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</si>
  <si>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</si>
  <si>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</si>
  <si>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</si>
  <si>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</si>
  <si>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</si>
  <si>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</si>
  <si>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</si>
  <si>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</si>
  <si>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</si>
  <si>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</si>
  <si>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</si>
  <si>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</si>
  <si>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</si>
  <si>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</si>
  <si>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</si>
  <si>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</si>
  <si>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</si>
  <si>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</si>
  <si>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</si>
  <si>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</si>
  <si>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</si>
  <si>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</si>
  <si>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</si>
  <si>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</si>
  <si>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</si>
  <si>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</si>
  <si>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</si>
  <si>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</si>
  <si>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</si>
  <si>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</si>
  <si>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</si>
  <si>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</si>
  <si>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</si>
  <si>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</si>
  <si>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</si>
  <si>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</si>
  <si>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</si>
  <si>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</si>
  <si>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</si>
  <si>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</si>
  <si>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</si>
  <si>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</si>
  <si>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</si>
  <si>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</si>
  <si>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</si>
  <si>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</si>
  <si>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</si>
  <si>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</si>
  <si>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</si>
  <si>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</si>
  <si>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</si>
  <si>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</si>
  <si>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 Class A customers in 2016</t>
  </si>
  <si>
    <t>No</t>
  </si>
  <si>
    <t>NIL</t>
  </si>
  <si>
    <t>Load transfers billed in May and July 2016 for year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</si>
</sst>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quot;$&quot;* #,##0.00000_-;\-&quot;$&quot;* #,##0.00000_-;_-&quot;$&quot;*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8" fontId="2" fillId="2" borderId="2" xfId="1"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8">
    <cellStyle name="Comma" xfId="5" builtinId="3"/>
    <cellStyle name="Comma 2" xfId="7" xr:uid="{00000000-0005-0000-0000-00002F000000}"/>
    <cellStyle name="Currency" xfId="1" builtinId="4"/>
    <cellStyle name="Currency 2" xfId="6" xr:uid="{00000000-0005-0000-0000-000030000000}"/>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for 2016.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52" zoomScaleNormal="100" zoomScaleSheetLayoutView="85" workbookViewId="0">
      <selection activeCell="C61" sqref="C61"/>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39" t="s">
        <v>140</v>
      </c>
      <c r="C20" s="139"/>
    </row>
    <row r="21" spans="1:26" x14ac:dyDescent="0.2">
      <c r="B21" s="133"/>
      <c r="C21" s="133"/>
    </row>
    <row r="23" spans="1:26" ht="31.5" customHeight="1" x14ac:dyDescent="0.2">
      <c r="A23" s="42">
        <v>2</v>
      </c>
      <c r="B23" s="140" t="s">
        <v>86</v>
      </c>
      <c r="C23" s="140"/>
    </row>
    <row r="24" spans="1:26" x14ac:dyDescent="0.2">
      <c r="B24" s="132"/>
      <c r="C24" s="132"/>
    </row>
    <row r="26" spans="1:26" x14ac:dyDescent="0.2">
      <c r="A26" s="42">
        <v>3</v>
      </c>
      <c r="B26" s="141" t="s">
        <v>109</v>
      </c>
      <c r="C26" s="141"/>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2"/>
      <c r="C34" s="132"/>
    </row>
    <row r="35" spans="1:3" x14ac:dyDescent="0.2">
      <c r="B35" s="85"/>
    </row>
    <row r="36" spans="1:3" x14ac:dyDescent="0.2">
      <c r="A36" s="42">
        <v>4</v>
      </c>
      <c r="B36" s="141" t="s">
        <v>141</v>
      </c>
      <c r="C36" s="141"/>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2" t="s">
        <v>152</v>
      </c>
      <c r="C78" s="142"/>
    </row>
    <row r="79" spans="1:3" x14ac:dyDescent="0.2">
      <c r="B79" s="87"/>
      <c r="C79" s="132"/>
    </row>
    <row r="81" spans="1:3" ht="30.75" customHeight="1" x14ac:dyDescent="0.2">
      <c r="A81" s="42">
        <v>7</v>
      </c>
      <c r="B81" s="140" t="s">
        <v>153</v>
      </c>
      <c r="C81" s="140"/>
    </row>
    <row r="82" spans="1:3" x14ac:dyDescent="0.2">
      <c r="B82" s="132"/>
      <c r="C82" s="132"/>
    </row>
    <row r="83" spans="1:3" ht="15.75" customHeight="1" x14ac:dyDescent="0.2">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2:X103"/>
  <sheetViews>
    <sheetView tabSelected="1" topLeftCell="A16" zoomScaleNormal="100" zoomScaleSheetLayoutView="100" workbookViewId="0">
      <selection activeCell="E29" sqref="E2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20.5703125" style="1" customWidth="1"/>
    <col min="9" max="9" width="17.7109375" style="1" customWidth="1"/>
    <col min="10" max="10" width="20.140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48" t="s">
        <v>25</v>
      </c>
      <c r="C21" s="148"/>
      <c r="D21" s="24">
        <v>2016</v>
      </c>
      <c r="E21" s="149"/>
      <c r="F21" s="150"/>
      <c r="G21" s="79"/>
      <c r="H21" s="79"/>
      <c r="I21" s="79"/>
      <c r="J21" s="79"/>
      <c r="K21" s="79"/>
      <c r="L21" s="79"/>
      <c r="M21" s="79"/>
      <c r="N21" s="79"/>
      <c r="O21" s="79"/>
      <c r="P21" s="79"/>
      <c r="Q21" s="79"/>
    </row>
    <row r="22" spans="1:24" ht="15" thickBot="1" x14ac:dyDescent="0.25">
      <c r="A22" s="4"/>
      <c r="B22" s="5" t="s">
        <v>3</v>
      </c>
      <c r="C22" s="5" t="s">
        <v>2</v>
      </c>
      <c r="D22" s="116">
        <f>D23+D24</f>
        <v>79434627</v>
      </c>
      <c r="E22" s="6" t="s">
        <v>0</v>
      </c>
      <c r="F22" s="7">
        <v>1</v>
      </c>
      <c r="G22" s="79"/>
      <c r="H22" s="79"/>
      <c r="I22" s="79"/>
      <c r="J22" s="79"/>
      <c r="K22" s="79"/>
      <c r="L22" s="79"/>
      <c r="M22" s="79"/>
      <c r="N22" s="79"/>
      <c r="O22" s="79"/>
      <c r="P22" s="79"/>
      <c r="Q22" s="79"/>
    </row>
    <row r="23" spans="1:24" x14ac:dyDescent="0.2">
      <c r="B23" s="5" t="s">
        <v>7</v>
      </c>
      <c r="C23" s="5" t="s">
        <v>1</v>
      </c>
      <c r="D23" s="117">
        <v>34661472</v>
      </c>
      <c r="E23" s="6" t="s">
        <v>0</v>
      </c>
      <c r="F23" s="8">
        <f>IFERROR(D23/$D$22,0)</f>
        <v>0.43635217170466478</v>
      </c>
    </row>
    <row r="24" spans="1:24" ht="15" thickBot="1" x14ac:dyDescent="0.25">
      <c r="B24" s="5" t="s">
        <v>8</v>
      </c>
      <c r="C24" s="5" t="s">
        <v>6</v>
      </c>
      <c r="D24" s="116">
        <f>D25+D26</f>
        <v>44773155</v>
      </c>
      <c r="E24" s="6" t="s">
        <v>0</v>
      </c>
      <c r="F24" s="8">
        <f>IFERROR(D24/$D$22,0)</f>
        <v>0.56364782829533522</v>
      </c>
    </row>
    <row r="25" spans="1:24" x14ac:dyDescent="0.2">
      <c r="B25" s="5" t="s">
        <v>9</v>
      </c>
      <c r="C25" s="5" t="s">
        <v>4</v>
      </c>
      <c r="D25" s="117">
        <v>0</v>
      </c>
      <c r="E25" s="6" t="s">
        <v>0</v>
      </c>
      <c r="F25" s="8">
        <f>IFERROR(D25/$D$22,0)</f>
        <v>0</v>
      </c>
    </row>
    <row r="26" spans="1:24" x14ac:dyDescent="0.2">
      <c r="B26" s="5" t="s">
        <v>61</v>
      </c>
      <c r="C26" s="5" t="s">
        <v>5</v>
      </c>
      <c r="D26" s="118">
        <v>44773155</v>
      </c>
      <c r="E26" s="6" t="s">
        <v>0</v>
      </c>
      <c r="F26" s="8">
        <f>IFERROR(D26/$D$22,0)</f>
        <v>0.56364782829533522</v>
      </c>
      <c r="G26" s="29"/>
      <c r="H26" s="29"/>
    </row>
    <row r="27" spans="1:24" ht="34.5" customHeight="1" x14ac:dyDescent="0.2">
      <c r="B27" s="151" t="s">
        <v>77</v>
      </c>
      <c r="C27" s="151"/>
      <c r="D27" s="151"/>
      <c r="E27" s="151"/>
      <c r="F27" s="151"/>
      <c r="G27" s="152"/>
      <c r="H27" s="15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4146342</v>
      </c>
      <c r="D47" s="94">
        <v>4146342</v>
      </c>
      <c r="E47" s="60">
        <v>4368136</v>
      </c>
      <c r="F47" s="51">
        <f>C47-D47+E47</f>
        <v>4368136</v>
      </c>
      <c r="G47" s="138">
        <f>O47</f>
        <v>8.4229999999999999E-2</v>
      </c>
      <c r="H47" s="15">
        <f>F47*G47</f>
        <v>367928.09528000001</v>
      </c>
      <c r="I47" s="138">
        <f>Q47</f>
        <v>9.1789999999999997E-2</v>
      </c>
      <c r="J47" s="17">
        <f>F47*I47</f>
        <v>400951.20344000001</v>
      </c>
      <c r="K47" s="16">
        <f>J47-H47</f>
        <v>33023.108160000003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4368136</v>
      </c>
      <c r="D48" s="94">
        <v>4368136</v>
      </c>
      <c r="E48" s="60">
        <v>4386611</v>
      </c>
      <c r="F48" s="51">
        <f t="shared" ref="F48:F58" si="0">C48-D48+E48</f>
        <v>4386611</v>
      </c>
      <c r="G48" s="138">
        <f t="shared" ref="G48:G59" si="1">O48</f>
        <v>0.10384</v>
      </c>
      <c r="H48" s="15">
        <f t="shared" ref="H48:H58" si="2">F48*G48</f>
        <v>455505.68624000001</v>
      </c>
      <c r="I48" s="138">
        <f t="shared" ref="I48:I58" si="3">Q48</f>
        <v>9.851E-2</v>
      </c>
      <c r="J48" s="17">
        <f t="shared" ref="J48:J58" si="4">F48*I48</f>
        <v>432125.04960999999</v>
      </c>
      <c r="K48" s="16">
        <f t="shared" ref="K48:K58" si="5">J48-H48</f>
        <v>-23380.636630000023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4386611</v>
      </c>
      <c r="D49" s="94">
        <v>4386611</v>
      </c>
      <c r="E49" s="60">
        <v>4483421</v>
      </c>
      <c r="F49" s="51">
        <f t="shared" si="0"/>
        <v>4483421</v>
      </c>
      <c r="G49" s="138">
        <f t="shared" si="1"/>
        <v>9.0219999999999995E-2</v>
      </c>
      <c r="H49" s="15">
        <f t="shared" si="2"/>
        <v>404494.24261999998</v>
      </c>
      <c r="I49" s="138">
        <f t="shared" si="3"/>
        <v>0.1061</v>
      </c>
      <c r="J49" s="17">
        <f t="shared" si="4"/>
        <v>475690.9681</v>
      </c>
      <c r="K49" s="16">
        <f t="shared" si="5"/>
        <v>71196.725480000023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60">
        <v>4483421</v>
      </c>
      <c r="D50" s="60">
        <v>4483421</v>
      </c>
      <c r="E50" s="60">
        <v>4011509</v>
      </c>
      <c r="F50" s="51">
        <f t="shared" si="0"/>
        <v>4011509</v>
      </c>
      <c r="G50" s="138">
        <f t="shared" si="1"/>
        <v>0.12114999999999999</v>
      </c>
      <c r="H50" s="15">
        <f t="shared" si="2"/>
        <v>485994.31534999999</v>
      </c>
      <c r="I50" s="138">
        <f t="shared" si="3"/>
        <v>0.11132</v>
      </c>
      <c r="J50" s="17">
        <f t="shared" si="4"/>
        <v>446561.18187999999</v>
      </c>
      <c r="K50" s="16">
        <f t="shared" si="5"/>
        <v>-39433.133470000001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4011509</v>
      </c>
      <c r="D51" s="94">
        <v>4011509</v>
      </c>
      <c r="E51" s="60">
        <v>3811313</v>
      </c>
      <c r="F51" s="51">
        <f t="shared" si="0"/>
        <v>3811313</v>
      </c>
      <c r="G51" s="138">
        <f t="shared" si="1"/>
        <v>0.10405</v>
      </c>
      <c r="H51" s="15">
        <f t="shared" si="2"/>
        <v>396567.11765000003</v>
      </c>
      <c r="I51" s="138">
        <f t="shared" si="3"/>
        <v>0.10749</v>
      </c>
      <c r="J51" s="17">
        <f t="shared" si="4"/>
        <v>409678.03437000001</v>
      </c>
      <c r="K51" s="16">
        <f t="shared" si="5"/>
        <v>13110.916719999979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3811313</v>
      </c>
      <c r="D52" s="94">
        <v>3811313</v>
      </c>
      <c r="E52" s="60">
        <v>3724101</v>
      </c>
      <c r="F52" s="51">
        <f t="shared" si="0"/>
        <v>3724101</v>
      </c>
      <c r="G52" s="138">
        <f t="shared" si="1"/>
        <v>0.11650000000000001</v>
      </c>
      <c r="H52" s="15">
        <f t="shared" si="2"/>
        <v>433857.76650000003</v>
      </c>
      <c r="I52" s="138">
        <f t="shared" si="3"/>
        <v>9.5449999999999993E-2</v>
      </c>
      <c r="J52" s="17">
        <f t="shared" si="4"/>
        <v>355465.44044999999</v>
      </c>
      <c r="K52" s="16">
        <f t="shared" si="5"/>
        <v>-78392.326050000032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3724101</v>
      </c>
      <c r="D53" s="94">
        <v>3724101</v>
      </c>
      <c r="E53" s="60">
        <v>3164606</v>
      </c>
      <c r="F53" s="51">
        <f t="shared" si="0"/>
        <v>3164606</v>
      </c>
      <c r="G53" s="138">
        <f t="shared" si="1"/>
        <v>7.6670000000000002E-2</v>
      </c>
      <c r="H53" s="15">
        <f t="shared" si="2"/>
        <v>242630.34202000001</v>
      </c>
      <c r="I53" s="138">
        <f t="shared" si="3"/>
        <v>8.3059999999999995E-2</v>
      </c>
      <c r="J53" s="17">
        <f t="shared" si="4"/>
        <v>262852.17436</v>
      </c>
      <c r="K53" s="16">
        <f t="shared" si="5"/>
        <v>20221.832339999994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3164606</v>
      </c>
      <c r="D54" s="94">
        <v>3164606</v>
      </c>
      <c r="E54" s="60">
        <v>3570050</v>
      </c>
      <c r="F54" s="51">
        <f t="shared" si="0"/>
        <v>3570050</v>
      </c>
      <c r="G54" s="138">
        <f t="shared" si="1"/>
        <v>8.5690000000000002E-2</v>
      </c>
      <c r="H54" s="15">
        <f t="shared" si="2"/>
        <v>305917.5845</v>
      </c>
      <c r="I54" s="138">
        <f t="shared" si="3"/>
        <v>7.1029999999999996E-2</v>
      </c>
      <c r="J54" s="17">
        <f t="shared" si="4"/>
        <v>253580.65149999998</v>
      </c>
      <c r="K54" s="16">
        <f t="shared" si="5"/>
        <v>-52336.933000000019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3570050</v>
      </c>
      <c r="D55" s="94">
        <v>3570050</v>
      </c>
      <c r="E55" s="60">
        <v>3667879</v>
      </c>
      <c r="F55" s="51">
        <f t="shared" si="0"/>
        <v>3667879</v>
      </c>
      <c r="G55" s="138">
        <f t="shared" si="1"/>
        <v>7.0599999999999996E-2</v>
      </c>
      <c r="H55" s="15">
        <f t="shared" si="2"/>
        <v>258952.25739999997</v>
      </c>
      <c r="I55" s="138">
        <f t="shared" si="3"/>
        <v>9.5310000000000006E-2</v>
      </c>
      <c r="J55" s="17">
        <f t="shared" si="4"/>
        <v>349585.54749000003</v>
      </c>
      <c r="K55" s="16">
        <f t="shared" si="5"/>
        <v>90633.290090000053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3667879</v>
      </c>
      <c r="D56" s="94">
        <v>3667879</v>
      </c>
      <c r="E56" s="60">
        <v>3641106</v>
      </c>
      <c r="F56" s="51">
        <f t="shared" si="0"/>
        <v>3641106</v>
      </c>
      <c r="G56" s="138">
        <f t="shared" si="1"/>
        <v>9.7199999999999995E-2</v>
      </c>
      <c r="H56" s="15">
        <f t="shared" si="2"/>
        <v>353915.50319999998</v>
      </c>
      <c r="I56" s="138">
        <f t="shared" si="3"/>
        <v>0.11226</v>
      </c>
      <c r="J56" s="17">
        <f t="shared" si="4"/>
        <v>408750.55956000002</v>
      </c>
      <c r="K56" s="16">
        <f t="shared" si="5"/>
        <v>54835.056360000046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3641106</v>
      </c>
      <c r="D57" s="94">
        <v>3641106</v>
      </c>
      <c r="E57" s="60">
        <v>3636842</v>
      </c>
      <c r="F57" s="51">
        <f t="shared" si="0"/>
        <v>3636842</v>
      </c>
      <c r="G57" s="138">
        <f t="shared" si="1"/>
        <v>0.12271</v>
      </c>
      <c r="H57" s="15">
        <f t="shared" si="2"/>
        <v>446276.88182000001</v>
      </c>
      <c r="I57" s="138">
        <f t="shared" si="3"/>
        <v>0.11108999999999999</v>
      </c>
      <c r="J57" s="17">
        <f t="shared" si="4"/>
        <v>404016.77778</v>
      </c>
      <c r="K57" s="16">
        <f t="shared" si="5"/>
        <v>-42260.104040000006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3636842</v>
      </c>
      <c r="D58" s="94">
        <v>3636842</v>
      </c>
      <c r="E58" s="60">
        <v>4004525</v>
      </c>
      <c r="F58" s="51">
        <f t="shared" si="0"/>
        <v>4004525</v>
      </c>
      <c r="G58" s="138">
        <f t="shared" si="1"/>
        <v>0.10594000000000001</v>
      </c>
      <c r="H58" s="15">
        <f t="shared" si="2"/>
        <v>424239.37850000005</v>
      </c>
      <c r="I58" s="138">
        <f t="shared" si="3"/>
        <v>8.7080000000000005E-2</v>
      </c>
      <c r="J58" s="17">
        <f t="shared" si="4"/>
        <v>348714.03700000001</v>
      </c>
      <c r="K58" s="16">
        <f t="shared" si="5"/>
        <v>-75525.341500000039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7">
        <f>SUM(C47:C58)</f>
        <v>46611916</v>
      </c>
      <c r="D59" s="97">
        <f>SUM(D47:D58)</f>
        <v>46611916</v>
      </c>
      <c r="E59" s="97">
        <f>SUM(E47:E58)</f>
        <v>46470099</v>
      </c>
      <c r="F59" s="97">
        <f>SUM(F47:F58)</f>
        <v>46470099</v>
      </c>
      <c r="G59" s="37"/>
      <c r="H59" s="38">
        <f>SUM(H47:H58)</f>
        <v>4576279.1710799998</v>
      </c>
      <c r="I59" s="37"/>
      <c r="J59" s="38">
        <f>SUM(J47:J58)</f>
        <v>4547971.6255400013</v>
      </c>
      <c r="K59" s="39">
        <f>SUM(K47:K58)</f>
        <v>-28307.545540000021</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2" t="s">
        <v>45</v>
      </c>
      <c r="C64" s="48" t="s">
        <v>67</v>
      </c>
      <c r="D64" s="48" t="s">
        <v>121</v>
      </c>
      <c r="E64" s="153" t="s">
        <v>44</v>
      </c>
      <c r="F64" s="153"/>
      <c r="G64" s="153"/>
      <c r="H64" s="153"/>
      <c r="I64" s="153"/>
      <c r="K64" s="120"/>
      <c r="O64" s="29"/>
      <c r="P64" s="29"/>
      <c r="Q64" s="29"/>
      <c r="R64" s="29"/>
      <c r="S64" s="29"/>
      <c r="T64" s="29"/>
      <c r="U64" s="29"/>
      <c r="V64" s="29"/>
      <c r="W64" s="29"/>
      <c r="X64" s="29"/>
    </row>
    <row r="65" spans="1:24" ht="30.75" customHeight="1" x14ac:dyDescent="0.25">
      <c r="A65" s="157" t="s">
        <v>134</v>
      </c>
      <c r="B65" s="158"/>
      <c r="C65" s="159"/>
      <c r="D65" s="126">
        <v>-29417.45</v>
      </c>
      <c r="E65" s="144"/>
      <c r="F65" s="145"/>
      <c r="G65" s="145"/>
      <c r="H65" s="145"/>
      <c r="I65" s="146"/>
      <c r="K65" s="120"/>
      <c r="O65" s="29"/>
      <c r="P65" s="29"/>
      <c r="Q65" s="29"/>
      <c r="R65" s="29"/>
      <c r="S65" s="29"/>
      <c r="T65" s="29"/>
      <c r="U65" s="29"/>
      <c r="V65" s="29"/>
      <c r="W65" s="29"/>
      <c r="X65" s="29"/>
    </row>
    <row r="66" spans="1:24" ht="28.5" x14ac:dyDescent="0.2">
      <c r="A66" s="70" t="s">
        <v>51</v>
      </c>
      <c r="B66" s="49" t="s">
        <v>62</v>
      </c>
      <c r="C66" s="111" t="s">
        <v>164</v>
      </c>
      <c r="D66" s="98">
        <v>0</v>
      </c>
      <c r="E66" s="147" t="s">
        <v>80</v>
      </c>
      <c r="F66" s="147"/>
      <c r="G66" s="147"/>
      <c r="H66" s="147"/>
      <c r="I66" s="147"/>
      <c r="K66" s="120"/>
      <c r="O66" s="29"/>
      <c r="P66" s="29"/>
      <c r="Q66" s="29"/>
      <c r="R66" s="29"/>
      <c r="S66" s="29"/>
      <c r="T66" s="29"/>
      <c r="U66" s="29"/>
      <c r="V66" s="29"/>
      <c r="W66" s="29"/>
      <c r="X66" s="29"/>
    </row>
    <row r="67" spans="1:24" ht="28.5" x14ac:dyDescent="0.2">
      <c r="A67" s="70" t="s">
        <v>52</v>
      </c>
      <c r="B67" s="49" t="s">
        <v>79</v>
      </c>
      <c r="C67" s="112" t="s">
        <v>164</v>
      </c>
      <c r="D67" s="113">
        <v>0</v>
      </c>
      <c r="E67" s="154" t="s">
        <v>80</v>
      </c>
      <c r="F67" s="155"/>
      <c r="G67" s="155"/>
      <c r="H67" s="155"/>
      <c r="I67" s="156"/>
      <c r="J67" s="79"/>
      <c r="K67" s="121"/>
      <c r="L67" s="79"/>
      <c r="M67" s="79"/>
      <c r="N67" s="79"/>
      <c r="O67" s="79"/>
      <c r="P67" s="79"/>
      <c r="Q67" s="79"/>
    </row>
    <row r="68" spans="1:24" ht="28.5" x14ac:dyDescent="0.2">
      <c r="A68" s="70" t="s">
        <v>65</v>
      </c>
      <c r="B68" s="49" t="s">
        <v>64</v>
      </c>
      <c r="C68" s="111" t="s">
        <v>164</v>
      </c>
      <c r="D68" s="113">
        <v>0</v>
      </c>
      <c r="E68" s="147" t="s">
        <v>80</v>
      </c>
      <c r="F68" s="147"/>
      <c r="G68" s="147"/>
      <c r="H68" s="147"/>
      <c r="I68" s="147"/>
      <c r="J68" s="79"/>
      <c r="K68" s="121"/>
      <c r="L68" s="79"/>
      <c r="M68" s="79"/>
      <c r="N68" s="79"/>
      <c r="O68" s="79"/>
      <c r="P68" s="79"/>
      <c r="Q68" s="79"/>
    </row>
    <row r="69" spans="1:24" ht="28.5" x14ac:dyDescent="0.2">
      <c r="A69" s="70" t="s">
        <v>66</v>
      </c>
      <c r="B69" s="49" t="s">
        <v>63</v>
      </c>
      <c r="C69" s="112" t="s">
        <v>164</v>
      </c>
      <c r="D69" s="113">
        <v>0</v>
      </c>
      <c r="E69" s="154" t="s">
        <v>80</v>
      </c>
      <c r="F69" s="155"/>
      <c r="G69" s="155"/>
      <c r="H69" s="155"/>
      <c r="I69" s="156"/>
      <c r="J69" s="79"/>
      <c r="K69" s="124"/>
      <c r="L69" s="79"/>
      <c r="M69" s="79"/>
      <c r="N69" s="79"/>
      <c r="O69" s="79"/>
      <c r="P69" s="79"/>
      <c r="Q69" s="79"/>
    </row>
    <row r="70" spans="1:24" ht="28.5" x14ac:dyDescent="0.2">
      <c r="A70" s="70" t="s">
        <v>69</v>
      </c>
      <c r="B70" s="49" t="s">
        <v>71</v>
      </c>
      <c r="C70" s="111" t="s">
        <v>164</v>
      </c>
      <c r="D70" s="98">
        <v>1125.05</v>
      </c>
      <c r="E70" s="147" t="s">
        <v>166</v>
      </c>
      <c r="F70" s="147"/>
      <c r="G70" s="147"/>
      <c r="H70" s="147"/>
      <c r="I70" s="147"/>
      <c r="J70" s="79"/>
      <c r="K70" s="124"/>
      <c r="L70" s="79"/>
      <c r="M70" s="79"/>
      <c r="N70" s="79"/>
      <c r="O70" s="79"/>
      <c r="P70" s="79"/>
      <c r="Q70" s="79"/>
    </row>
    <row r="71" spans="1:24" ht="28.5" x14ac:dyDescent="0.2">
      <c r="A71" s="70" t="s">
        <v>70</v>
      </c>
      <c r="B71" s="49" t="s">
        <v>72</v>
      </c>
      <c r="C71" s="111" t="s">
        <v>164</v>
      </c>
      <c r="D71" s="98">
        <v>0</v>
      </c>
      <c r="E71" s="147" t="s">
        <v>80</v>
      </c>
      <c r="F71" s="147"/>
      <c r="G71" s="147"/>
      <c r="H71" s="147"/>
      <c r="I71" s="147"/>
      <c r="J71" s="79"/>
      <c r="K71" s="124"/>
      <c r="L71" s="79"/>
      <c r="M71" s="79"/>
      <c r="N71" s="79"/>
      <c r="O71" s="79"/>
      <c r="P71" s="79"/>
      <c r="Q71" s="79"/>
    </row>
    <row r="72" spans="1:24" ht="33.75" customHeight="1" x14ac:dyDescent="0.2">
      <c r="A72" s="70">
        <v>4</v>
      </c>
      <c r="B72" s="49" t="s">
        <v>68</v>
      </c>
      <c r="C72" s="111" t="s">
        <v>164</v>
      </c>
      <c r="D72" s="98">
        <v>0</v>
      </c>
      <c r="E72" s="147" t="s">
        <v>163</v>
      </c>
      <c r="F72" s="147"/>
      <c r="G72" s="147"/>
      <c r="H72" s="147"/>
      <c r="I72" s="147"/>
      <c r="J72" s="79"/>
      <c r="K72" s="124"/>
      <c r="L72" s="79"/>
      <c r="M72" s="79"/>
      <c r="N72" s="79"/>
      <c r="O72" s="79"/>
      <c r="P72" s="79"/>
      <c r="Q72" s="79"/>
    </row>
    <row r="73" spans="1:24" ht="42.75" x14ac:dyDescent="0.2">
      <c r="A73" s="70">
        <v>5</v>
      </c>
      <c r="B73" s="49" t="s">
        <v>81</v>
      </c>
      <c r="C73" s="111" t="s">
        <v>164</v>
      </c>
      <c r="D73" s="98">
        <v>0</v>
      </c>
      <c r="E73" s="147" t="s">
        <v>165</v>
      </c>
      <c r="F73" s="147"/>
      <c r="G73" s="147"/>
      <c r="H73" s="147"/>
      <c r="I73" s="147"/>
      <c r="J73" s="79"/>
      <c r="K73" s="124"/>
      <c r="L73" s="79"/>
      <c r="M73" s="79"/>
      <c r="N73" s="79"/>
      <c r="O73" s="79"/>
      <c r="P73" s="79"/>
      <c r="Q73" s="79"/>
    </row>
    <row r="74" spans="1:24" ht="28.5" x14ac:dyDescent="0.2">
      <c r="A74" s="54">
        <v>6</v>
      </c>
      <c r="B74" s="128" t="s">
        <v>137</v>
      </c>
      <c r="C74" s="111" t="s">
        <v>164</v>
      </c>
      <c r="D74" s="98">
        <v>0</v>
      </c>
      <c r="E74" s="147" t="s">
        <v>165</v>
      </c>
      <c r="F74" s="147"/>
      <c r="G74" s="147"/>
      <c r="H74" s="147"/>
      <c r="I74" s="147"/>
      <c r="K74" s="29"/>
    </row>
    <row r="75" spans="1:24" x14ac:dyDescent="0.2">
      <c r="A75" s="54">
        <v>7</v>
      </c>
      <c r="B75" s="46"/>
      <c r="C75" s="10"/>
      <c r="D75" s="98"/>
      <c r="E75" s="147"/>
      <c r="F75" s="147"/>
      <c r="G75" s="147"/>
      <c r="H75" s="147"/>
      <c r="I75" s="147"/>
    </row>
    <row r="76" spans="1:24" x14ac:dyDescent="0.2">
      <c r="A76" s="54">
        <v>8</v>
      </c>
      <c r="B76" s="46"/>
      <c r="C76" s="10"/>
      <c r="D76" s="98"/>
      <c r="E76" s="147"/>
      <c r="F76" s="147"/>
      <c r="G76" s="147"/>
      <c r="H76" s="147"/>
      <c r="I76" s="147"/>
    </row>
    <row r="77" spans="1:24" x14ac:dyDescent="0.2">
      <c r="A77" s="54">
        <v>9</v>
      </c>
      <c r="B77" s="46"/>
      <c r="C77" s="10"/>
      <c r="D77" s="98"/>
      <c r="E77" s="154"/>
      <c r="F77" s="155"/>
      <c r="G77" s="155"/>
      <c r="H77" s="155"/>
      <c r="I77" s="156"/>
    </row>
    <row r="78" spans="1:24" x14ac:dyDescent="0.2">
      <c r="A78" s="54">
        <v>10</v>
      </c>
      <c r="B78" s="46"/>
      <c r="C78" s="10"/>
      <c r="D78" s="98"/>
      <c r="E78" s="147"/>
      <c r="F78" s="147"/>
      <c r="G78" s="147"/>
      <c r="H78" s="147"/>
      <c r="I78" s="147"/>
    </row>
    <row r="79" spans="1:24" ht="15" x14ac:dyDescent="0.25">
      <c r="A79" s="1" t="s">
        <v>150</v>
      </c>
      <c r="B79" s="2" t="s">
        <v>131</v>
      </c>
      <c r="C79" s="2"/>
      <c r="D79" s="99">
        <f>SUM(D65:D78)</f>
        <v>-28292.400000000001</v>
      </c>
      <c r="E79" s="25"/>
      <c r="F79" s="25"/>
      <c r="G79" s="25"/>
      <c r="H79" s="25"/>
    </row>
    <row r="80" spans="1:24" ht="15" x14ac:dyDescent="0.25">
      <c r="B80" s="123" t="s">
        <v>132</v>
      </c>
      <c r="C80" s="71"/>
      <c r="D80" s="99">
        <f>K59</f>
        <v>-28307.545540000021</v>
      </c>
      <c r="E80" s="25"/>
      <c r="F80" s="25"/>
      <c r="G80" s="25"/>
      <c r="H80" s="25"/>
    </row>
    <row r="81" spans="1:19" ht="15" x14ac:dyDescent="0.25">
      <c r="B81" s="71" t="s">
        <v>24</v>
      </c>
      <c r="C81" s="71"/>
      <c r="D81" s="100">
        <f>D79-D80</f>
        <v>15.145540000019537</v>
      </c>
    </row>
    <row r="82" spans="1:19" ht="15.75" thickBot="1" x14ac:dyDescent="0.3">
      <c r="B82" s="134" t="s">
        <v>73</v>
      </c>
      <c r="C82" s="72"/>
      <c r="D82" s="61">
        <f>IF(ISERROR(D81/J59),0,D81/J59)</f>
        <v>3.3301746903975547E-6</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c r="C88" s="107"/>
      <c r="D88" s="107"/>
      <c r="E88" s="108"/>
      <c r="F88" s="130">
        <f>SUM(D88:E88)</f>
        <v>0</v>
      </c>
      <c r="G88" s="109">
        <f>F88-C88</f>
        <v>0</v>
      </c>
      <c r="H88" s="108"/>
      <c r="I88" s="105">
        <f>IF(ISERROR(G88/H88),0,G88/H88)</f>
        <v>0</v>
      </c>
      <c r="J88" s="79"/>
      <c r="K88" s="79"/>
      <c r="L88" s="35"/>
      <c r="M88" s="35"/>
      <c r="N88" s="35"/>
      <c r="O88" s="35"/>
      <c r="P88" s="35"/>
      <c r="Q88" s="35"/>
      <c r="R88" s="35"/>
      <c r="S88" s="35"/>
    </row>
    <row r="89" spans="1:19" x14ac:dyDescent="0.2">
      <c r="B89" s="115"/>
      <c r="C89" s="107"/>
      <c r="D89" s="107"/>
      <c r="E89" s="108"/>
      <c r="F89" s="130">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5"/>
      <c r="C90" s="107"/>
      <c r="D90" s="107"/>
      <c r="E90" s="108"/>
      <c r="F90" s="130">
        <f t="shared" si="6"/>
        <v>0</v>
      </c>
      <c r="G90" s="109">
        <f>F90-C90</f>
        <v>0</v>
      </c>
      <c r="H90" s="108"/>
      <c r="I90" s="105">
        <f>IF(ISERROR(G90/H90),0,G90/H90)</f>
        <v>0</v>
      </c>
      <c r="J90" s="79"/>
      <c r="K90" s="79"/>
      <c r="L90" s="35"/>
      <c r="M90" s="35"/>
      <c r="N90" s="35"/>
      <c r="O90" s="35"/>
      <c r="P90" s="35"/>
      <c r="Q90" s="35"/>
      <c r="R90" s="35"/>
      <c r="S90" s="35"/>
    </row>
    <row r="91" spans="1:19" ht="15" thickBot="1" x14ac:dyDescent="0.25">
      <c r="B91" s="115"/>
      <c r="C91" s="110"/>
      <c r="D91" s="110"/>
      <c r="E91" s="110"/>
      <c r="F91" s="130">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29">
        <f t="shared" ref="C92:H92" si="7">SUM(C88:C91)</f>
        <v>0</v>
      </c>
      <c r="D92" s="129">
        <f t="shared" si="7"/>
        <v>0</v>
      </c>
      <c r="E92" s="129">
        <f t="shared" si="7"/>
        <v>0</v>
      </c>
      <c r="F92" s="131">
        <f t="shared" si="7"/>
        <v>0</v>
      </c>
      <c r="G92" s="129">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29"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Jessy Richard</cp:lastModifiedBy>
  <cp:lastPrinted>2017-10-24T14:18:22Z</cp:lastPrinted>
  <dcterms:created xsi:type="dcterms:W3CDTF">2017-05-01T19:29:01Z</dcterms:created>
  <dcterms:modified xsi:type="dcterms:W3CDTF">2017-10-25T13:28:15Z</dcterms:modified>
</cp:coreProperties>
</file>