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7795" windowHeight="123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5" i="1" l="1"/>
  <c r="H35" i="1"/>
  <c r="G35" i="1"/>
  <c r="I34" i="1"/>
  <c r="H34" i="1"/>
  <c r="G34" i="1"/>
  <c r="I33" i="1"/>
  <c r="H33" i="1"/>
  <c r="G33" i="1"/>
  <c r="J35" i="1" l="1"/>
  <c r="I32" i="1" l="1"/>
  <c r="H32" i="1"/>
  <c r="G32" i="1"/>
  <c r="I31" i="1"/>
  <c r="H31" i="1"/>
  <c r="G31" i="1"/>
  <c r="I30" i="1"/>
  <c r="H30" i="1"/>
  <c r="G30" i="1"/>
  <c r="J32" i="1" l="1"/>
  <c r="I29" i="1"/>
  <c r="H29" i="1"/>
  <c r="I28" i="1"/>
  <c r="H28" i="1"/>
  <c r="I27" i="1"/>
  <c r="H27" i="1"/>
  <c r="J29" i="1" l="1"/>
  <c r="I26" i="1"/>
  <c r="H26" i="1"/>
  <c r="G26" i="1"/>
  <c r="I25" i="1"/>
  <c r="H25" i="1"/>
  <c r="G25" i="1"/>
  <c r="I24" i="1"/>
  <c r="H24" i="1"/>
  <c r="G24" i="1"/>
  <c r="J26" i="1" l="1"/>
  <c r="I23" i="1"/>
  <c r="H23" i="1"/>
  <c r="G23" i="1"/>
  <c r="I22" i="1"/>
  <c r="H22" i="1"/>
  <c r="G22" i="1"/>
  <c r="I21" i="1"/>
  <c r="H21" i="1"/>
  <c r="G21" i="1"/>
  <c r="J23" i="1" l="1"/>
  <c r="I20" i="1" l="1"/>
  <c r="H20" i="1"/>
  <c r="I19" i="1"/>
  <c r="H19" i="1"/>
  <c r="I18" i="1"/>
  <c r="H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J11" i="1" s="1"/>
  <c r="H11" i="1"/>
  <c r="G11" i="1"/>
  <c r="I10" i="1"/>
  <c r="H10" i="1"/>
  <c r="G10" i="1"/>
  <c r="I9" i="1"/>
  <c r="H9" i="1"/>
  <c r="G9" i="1"/>
  <c r="I8" i="1"/>
  <c r="I7" i="1"/>
  <c r="I37" i="1" s="1"/>
  <c r="I6" i="1"/>
  <c r="H8" i="1"/>
  <c r="H7" i="1"/>
  <c r="H6" i="1"/>
  <c r="G8" i="1"/>
  <c r="G7" i="1"/>
  <c r="G6" i="1"/>
  <c r="I38" i="1" l="1"/>
  <c r="I36" i="1"/>
  <c r="J14" i="1"/>
  <c r="J8" i="1"/>
  <c r="J20" i="1"/>
  <c r="J17" i="1"/>
  <c r="J38" i="1" l="1"/>
</calcChain>
</file>

<file path=xl/sharedStrings.xml><?xml version="1.0" encoding="utf-8"?>
<sst xmlns="http://schemas.openxmlformats.org/spreadsheetml/2006/main" count="71" uniqueCount="37">
  <si>
    <t>Comparative Personnel Costs for 2017 COS Filers</t>
  </si>
  <si>
    <t>LDC</t>
  </si>
  <si>
    <t>Brantford Power</t>
  </si>
  <si>
    <t>EB-2016-0058</t>
  </si>
  <si>
    <t>Non-Mgmt</t>
  </si>
  <si>
    <t>Mgmt</t>
  </si>
  <si>
    <t>Number of FTEs</t>
  </si>
  <si>
    <t>Total Compensation</t>
  </si>
  <si>
    <t>Compensation per FTE</t>
  </si>
  <si>
    <t>Total</t>
  </si>
  <si>
    <t>Year</t>
  </si>
  <si>
    <t>2013 Actual</t>
  </si>
  <si>
    <t>2016 Bridge</t>
  </si>
  <si>
    <t>2017 Final</t>
  </si>
  <si>
    <t>Canadian Niagara Power</t>
  </si>
  <si>
    <t>EB-2016-0061</t>
  </si>
  <si>
    <t>Increase</t>
  </si>
  <si>
    <t>E.L.K. Energy</t>
  </si>
  <si>
    <t>EB-2016-0066</t>
  </si>
  <si>
    <t>InnPower Corporation</t>
  </si>
  <si>
    <t>EB-2016-0085</t>
  </si>
  <si>
    <t>EB-2016-0089</t>
  </si>
  <si>
    <t>London Hydro</t>
  </si>
  <si>
    <t>EB-2016-0091</t>
  </si>
  <si>
    <t>Lakefront Utilities</t>
  </si>
  <si>
    <t>Northern Ontario Wires</t>
  </si>
  <si>
    <t>EB-2016-0099</t>
  </si>
  <si>
    <t>Renfrew Hydro</t>
  </si>
  <si>
    <t>EB-2016-0166</t>
  </si>
  <si>
    <t>Thunder Bay Hydro</t>
  </si>
  <si>
    <t>EB-2016-0105</t>
  </si>
  <si>
    <t>Welland Hydro</t>
  </si>
  <si>
    <t>EB-2016-0110</t>
  </si>
  <si>
    <t>Averages</t>
  </si>
  <si>
    <t>J1.2 for InnPower</t>
  </si>
  <si>
    <t>Last filed 2-K for all other LDCs listed</t>
  </si>
  <si>
    <t>Sources of 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</si>
</sst>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"/>
    <numFmt numFmtId="169" formatCode="_-* #,##0.00_-;\-* #,##0.00_-;_-* \-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name val="Mangal"/>
      <family val="2"/>
      <charset val="1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9" fontId="4" fillId="0" borderId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0" fontId="0" fillId="0" borderId="0" xfId="0" applyNumberFormat="1"/>
    <xf numFmtId="2" fontId="0" fillId="0" borderId="0" xfId="0" applyNumberFormat="1"/>
    <xf numFmtId="2" fontId="1" fillId="0" borderId="0" xfId="1" applyNumberFormat="1" applyFill="1" applyBorder="1" applyProtection="1">
      <protection locked="0"/>
    </xf>
    <xf numFmtId="0" fontId="0" fillId="2" borderId="0" xfId="0" applyFill="1"/>
    <xf numFmtId="2" fontId="0" fillId="2" borderId="0" xfId="0" applyNumberFormat="1" applyFill="1"/>
    <xf numFmtId="164" fontId="0" fillId="2" borderId="0" xfId="0" applyNumberFormat="1" applyFill="1"/>
    <xf numFmtId="10" fontId="0" fillId="2" borderId="0" xfId="0" applyNumberFormat="1" applyFill="1"/>
    <xf numFmtId="0" fontId="3" fillId="0" borderId="0" xfId="0" applyFont="1" applyAlignment="1">
      <alignment horizontal="center"/>
    </xf>
    <xf numFmtId="0" fontId="5" fillId="0" borderId="0" xfId="0" applyFont="1"/>
  </cellXfs>
  <cellStyles count="3">
    <cellStyle name="Comma" xfId="1" builtinId="3"/>
    <cellStyle name="Comma 1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1"/>
  <sheetViews>
    <sheetView tabSelected="1" workbookViewId="0">
      <selection activeCell="N22" sqref="N22"/>
    </sheetView>
  </sheetViews>
  <sheetFormatPr defaultRowHeight="15"/>
  <cols>
    <col min="1" max="1" width="22.85546875" customWidth="1"/>
    <col min="2" max="2" width="13.42578125" customWidth="1"/>
    <col min="3" max="3" width="9" customWidth="1"/>
    <col min="4" max="4" width="9.85546875" customWidth="1"/>
    <col min="5" max="5" width="12" customWidth="1"/>
    <col min="6" max="6" width="12.7109375" customWidth="1"/>
    <col min="7" max="7" width="14" customWidth="1"/>
    <col min="8" max="8" width="11.5703125" customWidth="1"/>
    <col min="9" max="9" width="12.28515625" customWidth="1"/>
  </cols>
  <sheetData>
    <row r="2" spans="1:10" ht="18.75">
      <c r="A2" s="13" t="s">
        <v>0</v>
      </c>
      <c r="B2" s="1"/>
      <c r="C2" s="1"/>
      <c r="D2" s="1"/>
      <c r="E2" s="1"/>
      <c r="F2" s="1"/>
      <c r="G2" s="1"/>
      <c r="H2" s="1"/>
      <c r="I2" s="1"/>
      <c r="J2" s="1"/>
    </row>
    <row r="4" spans="1:10">
      <c r="A4" s="3" t="s">
        <v>1</v>
      </c>
      <c r="B4" s="3" t="s">
        <v>10</v>
      </c>
      <c r="C4" s="4" t="s">
        <v>6</v>
      </c>
      <c r="D4" s="4"/>
      <c r="E4" s="4" t="s">
        <v>7</v>
      </c>
      <c r="F4" s="4"/>
      <c r="G4" s="4" t="s">
        <v>8</v>
      </c>
      <c r="H4" s="4"/>
      <c r="I4" s="4"/>
      <c r="J4" s="3" t="s">
        <v>16</v>
      </c>
    </row>
    <row r="5" spans="1:10">
      <c r="A5" s="5"/>
      <c r="B5" s="5"/>
      <c r="C5" s="3" t="s">
        <v>5</v>
      </c>
      <c r="D5" s="3" t="s">
        <v>4</v>
      </c>
      <c r="E5" s="3" t="s">
        <v>5</v>
      </c>
      <c r="F5" s="3" t="s">
        <v>4</v>
      </c>
      <c r="G5" s="3" t="s">
        <v>5</v>
      </c>
      <c r="H5" s="3" t="s">
        <v>4</v>
      </c>
      <c r="I5" s="3" t="s">
        <v>9</v>
      </c>
    </row>
    <row r="6" spans="1:10">
      <c r="A6" t="s">
        <v>2</v>
      </c>
      <c r="B6" t="s">
        <v>11</v>
      </c>
      <c r="C6" s="7">
        <v>16</v>
      </c>
      <c r="D6" s="7">
        <v>42</v>
      </c>
      <c r="E6" s="2">
        <v>2384856</v>
      </c>
      <c r="F6" s="2">
        <v>3402360</v>
      </c>
      <c r="G6" s="2">
        <f>+E6/C6</f>
        <v>149053.5</v>
      </c>
      <c r="H6" s="2">
        <f>+F6/D6</f>
        <v>81008.571428571435</v>
      </c>
      <c r="I6" s="2">
        <f>+(E6+F6)/(C6+D6)</f>
        <v>99779.586206896551</v>
      </c>
    </row>
    <row r="7" spans="1:10">
      <c r="A7" t="s">
        <v>3</v>
      </c>
      <c r="B7" t="s">
        <v>12</v>
      </c>
      <c r="C7" s="7">
        <v>17</v>
      </c>
      <c r="D7" s="7">
        <v>46</v>
      </c>
      <c r="E7" s="2">
        <v>2241765</v>
      </c>
      <c r="F7" s="2">
        <v>4235185</v>
      </c>
      <c r="G7" s="2">
        <f t="shared" ref="G7:H8" si="0">+E7/C7</f>
        <v>131868.5294117647</v>
      </c>
      <c r="H7" s="2">
        <f t="shared" si="0"/>
        <v>92069.239130434784</v>
      </c>
      <c r="I7" s="2">
        <f t="shared" ref="I7:I8" si="1">+(E7+F7)/(C7+D7)</f>
        <v>102808.73015873016</v>
      </c>
    </row>
    <row r="8" spans="1:10">
      <c r="B8" t="s">
        <v>13</v>
      </c>
      <c r="C8" s="7">
        <v>17</v>
      </c>
      <c r="D8" s="7">
        <v>49</v>
      </c>
      <c r="E8" s="2">
        <v>2390488</v>
      </c>
      <c r="F8" s="2">
        <v>4608471</v>
      </c>
      <c r="G8" s="2">
        <f t="shared" si="0"/>
        <v>140616.9411764706</v>
      </c>
      <c r="H8" s="2">
        <f t="shared" si="0"/>
        <v>94050.428571428565</v>
      </c>
      <c r="I8" s="2">
        <f t="shared" si="1"/>
        <v>106044.83333333333</v>
      </c>
      <c r="J8" s="6">
        <f>+(I8-I6)/I6</f>
        <v>6.2790871004872309E-2</v>
      </c>
    </row>
    <row r="9" spans="1:10">
      <c r="A9" t="s">
        <v>14</v>
      </c>
      <c r="B9" t="s">
        <v>11</v>
      </c>
      <c r="C9" s="7">
        <v>15.12</v>
      </c>
      <c r="D9" s="7">
        <v>55.57</v>
      </c>
      <c r="E9" s="2">
        <v>1984459</v>
      </c>
      <c r="F9" s="2">
        <v>5771540</v>
      </c>
      <c r="G9" s="2">
        <f>+E9/C9</f>
        <v>131247.28835978836</v>
      </c>
      <c r="H9" s="2">
        <f>+F9/D9</f>
        <v>103860.71621378441</v>
      </c>
      <c r="I9" s="2">
        <f>+(E9+F9)/(C9+D9)</f>
        <v>109718.47503182912</v>
      </c>
    </row>
    <row r="10" spans="1:10">
      <c r="A10" t="s">
        <v>15</v>
      </c>
      <c r="B10" t="s">
        <v>12</v>
      </c>
      <c r="C10" s="7">
        <v>13.28</v>
      </c>
      <c r="D10" s="7">
        <v>57.83</v>
      </c>
      <c r="E10" s="2">
        <v>2026489</v>
      </c>
      <c r="F10" s="2">
        <v>6610620</v>
      </c>
      <c r="G10" s="2">
        <f t="shared" ref="G10:G11" si="2">+E10/C10</f>
        <v>152597.06325301205</v>
      </c>
      <c r="H10" s="2">
        <f t="shared" ref="H10:H11" si="3">+F10/D10</f>
        <v>114311.25713297597</v>
      </c>
      <c r="I10" s="2">
        <f t="shared" ref="I10:I11" si="4">+(E10+F10)/(C10+D10)</f>
        <v>121461.24314442414</v>
      </c>
    </row>
    <row r="11" spans="1:10">
      <c r="B11" t="s">
        <v>13</v>
      </c>
      <c r="C11" s="7">
        <v>13.43</v>
      </c>
      <c r="D11" s="7">
        <v>57.98</v>
      </c>
      <c r="E11" s="2">
        <v>2123927</v>
      </c>
      <c r="F11" s="2">
        <v>6917324</v>
      </c>
      <c r="G11" s="2">
        <f t="shared" si="2"/>
        <v>158147.95234549517</v>
      </c>
      <c r="H11" s="2">
        <f t="shared" si="3"/>
        <v>119305.34667126596</v>
      </c>
      <c r="I11" s="2">
        <f t="shared" si="4"/>
        <v>126610.43271250525</v>
      </c>
      <c r="J11" s="6">
        <f>+(I11-I9)/I9</f>
        <v>0.15395727725686861</v>
      </c>
    </row>
    <row r="12" spans="1:10">
      <c r="A12" t="s">
        <v>17</v>
      </c>
      <c r="B12" t="s">
        <v>11</v>
      </c>
      <c r="C12" s="8">
        <v>4</v>
      </c>
      <c r="D12" s="8">
        <v>31</v>
      </c>
      <c r="E12" s="2">
        <v>450590</v>
      </c>
      <c r="F12" s="2">
        <v>1324829</v>
      </c>
      <c r="G12" s="2">
        <f>+E12/C12</f>
        <v>112647.5</v>
      </c>
      <c r="H12" s="2">
        <f>+F12/D12</f>
        <v>42736.419354838712</v>
      </c>
      <c r="I12" s="2">
        <f>+(E12+F12)/(C12+D12)</f>
        <v>50726.257142857146</v>
      </c>
    </row>
    <row r="13" spans="1:10">
      <c r="A13" t="s">
        <v>18</v>
      </c>
      <c r="B13" t="s">
        <v>12</v>
      </c>
      <c r="C13" s="7">
        <v>4</v>
      </c>
      <c r="D13" s="7">
        <v>30</v>
      </c>
      <c r="E13" s="2">
        <v>549953.04</v>
      </c>
      <c r="F13" s="2">
        <v>1248591.8999999999</v>
      </c>
      <c r="G13" s="2">
        <f t="shared" ref="G13:G14" si="5">+E13/C13</f>
        <v>137488.26</v>
      </c>
      <c r="H13" s="2">
        <f t="shared" ref="H13:H14" si="6">+F13/D13</f>
        <v>41619.729999999996</v>
      </c>
      <c r="I13" s="2">
        <f t="shared" ref="I13:I14" si="7">+(E13+F13)/(C13+D13)</f>
        <v>52898.38058823529</v>
      </c>
    </row>
    <row r="14" spans="1:10">
      <c r="B14" t="s">
        <v>13</v>
      </c>
      <c r="C14" s="7">
        <v>6</v>
      </c>
      <c r="D14" s="7">
        <v>32</v>
      </c>
      <c r="E14" s="2">
        <v>788701.86599999992</v>
      </c>
      <c r="F14" s="2">
        <v>1519806.6974999998</v>
      </c>
      <c r="G14" s="2">
        <f t="shared" si="5"/>
        <v>131450.31099999999</v>
      </c>
      <c r="H14" s="2">
        <f t="shared" si="6"/>
        <v>47493.959296874993</v>
      </c>
      <c r="I14" s="2">
        <f t="shared" si="7"/>
        <v>60750.225355263152</v>
      </c>
      <c r="J14" s="6">
        <f>+(I14-I12)/I12</f>
        <v>0.1976090643584473</v>
      </c>
    </row>
    <row r="15" spans="1:10">
      <c r="A15" s="9" t="s">
        <v>19</v>
      </c>
      <c r="B15" s="9" t="s">
        <v>11</v>
      </c>
      <c r="C15" s="10">
        <v>11</v>
      </c>
      <c r="D15" s="10">
        <v>29</v>
      </c>
      <c r="E15" s="11">
        <v>1620272</v>
      </c>
      <c r="F15" s="11">
        <v>2267823</v>
      </c>
      <c r="G15" s="11">
        <f>+E15/C15</f>
        <v>147297.45454545456</v>
      </c>
      <c r="H15" s="11">
        <f>+F15/D15</f>
        <v>78200.793103448275</v>
      </c>
      <c r="I15" s="11">
        <f>+(E15+F15)/(C15+D15)</f>
        <v>97202.375</v>
      </c>
      <c r="J15" s="9"/>
    </row>
    <row r="16" spans="1:10">
      <c r="A16" s="9" t="s">
        <v>20</v>
      </c>
      <c r="B16" s="9" t="s">
        <v>12</v>
      </c>
      <c r="C16" s="10">
        <v>10</v>
      </c>
      <c r="D16" s="10">
        <v>34.200000000000003</v>
      </c>
      <c r="E16" s="11">
        <v>1376062</v>
      </c>
      <c r="F16" s="11">
        <v>2900170</v>
      </c>
      <c r="G16" s="11">
        <f t="shared" ref="G16:G17" si="8">+E16/C16</f>
        <v>137606.20000000001</v>
      </c>
      <c r="H16" s="11">
        <f t="shared" ref="H16:H17" si="9">+F16/D16</f>
        <v>84800.292397660814</v>
      </c>
      <c r="I16" s="11">
        <f t="shared" ref="I16:I17" si="10">+(E16+F16)/(C16+D16)</f>
        <v>96747.330316742082</v>
      </c>
      <c r="J16" s="9"/>
    </row>
    <row r="17" spans="1:10">
      <c r="A17" s="9"/>
      <c r="B17" s="9" t="s">
        <v>13</v>
      </c>
      <c r="C17" s="10">
        <v>10.5</v>
      </c>
      <c r="D17" s="10">
        <v>33.119999999999997</v>
      </c>
      <c r="E17" s="11">
        <v>1372539</v>
      </c>
      <c r="F17" s="11">
        <v>2697718</v>
      </c>
      <c r="G17" s="11">
        <f t="shared" si="8"/>
        <v>130718</v>
      </c>
      <c r="H17" s="11">
        <f t="shared" si="9"/>
        <v>81452.83816425121</v>
      </c>
      <c r="I17" s="11">
        <f t="shared" si="10"/>
        <v>93311.714809720317</v>
      </c>
      <c r="J17" s="12">
        <f>+(I17-I15)/I15</f>
        <v>-4.0026390201676483E-2</v>
      </c>
    </row>
    <row r="18" spans="1:10">
      <c r="A18" t="s">
        <v>24</v>
      </c>
      <c r="B18" t="s">
        <v>11</v>
      </c>
      <c r="C18" s="7"/>
      <c r="D18" s="7">
        <v>19.75</v>
      </c>
      <c r="E18" s="2"/>
      <c r="F18" s="2">
        <v>1878424</v>
      </c>
      <c r="G18" s="2"/>
      <c r="H18" s="2">
        <f>+F18/D18</f>
        <v>95110.075949367092</v>
      </c>
      <c r="I18" s="2">
        <f>+(E18+F18)/(C18+D18)</f>
        <v>95110.075949367092</v>
      </c>
    </row>
    <row r="19" spans="1:10">
      <c r="A19" t="s">
        <v>21</v>
      </c>
      <c r="B19" t="s">
        <v>12</v>
      </c>
      <c r="C19" s="7"/>
      <c r="D19" s="7">
        <v>18.5</v>
      </c>
      <c r="E19" s="2"/>
      <c r="F19" s="2">
        <v>1700232</v>
      </c>
      <c r="G19" s="2"/>
      <c r="H19" s="2">
        <f t="shared" ref="H19:H20" si="11">+F19/D19</f>
        <v>91904.432432432426</v>
      </c>
      <c r="I19" s="2">
        <f t="shared" ref="I19:I20" si="12">+(E19+F19)/(C19+D19)</f>
        <v>91904.432432432426</v>
      </c>
    </row>
    <row r="20" spans="1:10">
      <c r="B20" t="s">
        <v>13</v>
      </c>
      <c r="C20" s="7"/>
      <c r="D20" s="7">
        <v>18.5</v>
      </c>
      <c r="E20" s="2"/>
      <c r="F20" s="2">
        <v>1727144</v>
      </c>
      <c r="G20" s="2"/>
      <c r="H20" s="2">
        <f t="shared" si="11"/>
        <v>93359.135135135133</v>
      </c>
      <c r="I20" s="2">
        <f t="shared" si="12"/>
        <v>93359.135135135133</v>
      </c>
      <c r="J20" s="6">
        <f>+(I20-I18)/I18</f>
        <v>-1.8409624813716812E-2</v>
      </c>
    </row>
    <row r="21" spans="1:10">
      <c r="A21" t="s">
        <v>22</v>
      </c>
      <c r="B21" t="s">
        <v>11</v>
      </c>
      <c r="C21" s="7">
        <v>46.275862068965516</v>
      </c>
      <c r="D21" s="7">
        <v>241.34243295019158</v>
      </c>
      <c r="E21" s="2">
        <v>6978749.662688978</v>
      </c>
      <c r="F21" s="2">
        <v>23727165.637311019</v>
      </c>
      <c r="G21" s="2">
        <f>+E21/C21</f>
        <v>150807.55604916569</v>
      </c>
      <c r="H21" s="2">
        <f>+F21/D21</f>
        <v>98313.277724385291</v>
      </c>
      <c r="I21" s="2">
        <f>+(E21+F21)/(C21+D21)</f>
        <v>106759.25638859239</v>
      </c>
    </row>
    <row r="22" spans="1:10">
      <c r="A22" t="s">
        <v>23</v>
      </c>
      <c r="B22" t="s">
        <v>12</v>
      </c>
      <c r="C22" s="7">
        <v>57.229626436781608</v>
      </c>
      <c r="D22" s="7">
        <v>236.86911877394635</v>
      </c>
      <c r="E22" s="2">
        <v>9023376.4869060311</v>
      </c>
      <c r="F22" s="2">
        <v>25617019.12309397</v>
      </c>
      <c r="G22" s="2">
        <f t="shared" ref="G22:G23" si="13">+E22/C22</f>
        <v>157669.67301234536</v>
      </c>
      <c r="H22" s="2">
        <f t="shared" ref="H22:H23" si="14">+F22/D22</f>
        <v>108148.41232022867</v>
      </c>
      <c r="I22" s="2">
        <f t="shared" ref="I22:I23" si="15">+(E22+F22)/(C22+D22)</f>
        <v>117784.91467272132</v>
      </c>
    </row>
    <row r="23" spans="1:10">
      <c r="B23" t="s">
        <v>13</v>
      </c>
      <c r="C23" s="7">
        <v>53</v>
      </c>
      <c r="D23" s="7">
        <v>258.71352490421458</v>
      </c>
      <c r="E23" s="2">
        <v>8231986.1527053863</v>
      </c>
      <c r="F23" s="2">
        <v>28257013.671294615</v>
      </c>
      <c r="G23" s="2">
        <f t="shared" si="13"/>
        <v>155320.49344727144</v>
      </c>
      <c r="H23" s="2">
        <f t="shared" si="14"/>
        <v>109221.24648008417</v>
      </c>
      <c r="I23" s="2">
        <f t="shared" si="15"/>
        <v>117059.405218983</v>
      </c>
      <c r="J23" s="6">
        <f>+(I23-I21)/I21</f>
        <v>9.6480147753176149E-2</v>
      </c>
    </row>
    <row r="24" spans="1:10">
      <c r="A24" t="s">
        <v>25</v>
      </c>
      <c r="B24" t="s">
        <v>11</v>
      </c>
      <c r="C24" s="7">
        <v>4.45</v>
      </c>
      <c r="D24" s="7">
        <v>14</v>
      </c>
      <c r="E24" s="2">
        <v>526953.25</v>
      </c>
      <c r="F24" s="2">
        <v>1056948.97</v>
      </c>
      <c r="G24" s="2">
        <f>+E24/C24</f>
        <v>118416.46067415729</v>
      </c>
      <c r="H24" s="2">
        <f>+F24/D24</f>
        <v>75496.354999999996</v>
      </c>
      <c r="I24" s="2">
        <f>+(E24+F24)/(C24+D24)</f>
        <v>85848.358807588083</v>
      </c>
    </row>
    <row r="25" spans="1:10">
      <c r="A25" t="s">
        <v>26</v>
      </c>
      <c r="B25" t="s">
        <v>12</v>
      </c>
      <c r="C25" s="7">
        <v>3.5</v>
      </c>
      <c r="D25" s="7">
        <v>12.2</v>
      </c>
      <c r="E25" s="2">
        <v>426992</v>
      </c>
      <c r="F25" s="2">
        <v>1170994</v>
      </c>
      <c r="G25" s="2">
        <f t="shared" ref="G25:G26" si="16">+E25/C25</f>
        <v>121997.71428571429</v>
      </c>
      <c r="H25" s="2">
        <f t="shared" ref="H25:H26" si="17">+F25/D25</f>
        <v>95983.114754098366</v>
      </c>
      <c r="I25" s="2">
        <f t="shared" ref="I25:I26" si="18">+(E25+F25)/(C25+D25)</f>
        <v>101782.54777070064</v>
      </c>
    </row>
    <row r="26" spans="1:10">
      <c r="B26" t="s">
        <v>13</v>
      </c>
      <c r="C26" s="7">
        <v>3.5</v>
      </c>
      <c r="D26" s="7">
        <v>12.2</v>
      </c>
      <c r="E26" s="2">
        <v>441183</v>
      </c>
      <c r="F26" s="2">
        <v>1205997</v>
      </c>
      <c r="G26" s="2">
        <f t="shared" si="16"/>
        <v>126052.28571428571</v>
      </c>
      <c r="H26" s="2">
        <f t="shared" si="17"/>
        <v>98852.213114754108</v>
      </c>
      <c r="I26" s="2">
        <f t="shared" si="18"/>
        <v>104915.92356687899</v>
      </c>
      <c r="J26" s="6">
        <f>+(I26-I24)/I24</f>
        <v>0.22210750472268245</v>
      </c>
    </row>
    <row r="27" spans="1:10">
      <c r="A27" t="s">
        <v>27</v>
      </c>
      <c r="B27" t="s">
        <v>11</v>
      </c>
      <c r="C27" s="7"/>
      <c r="D27" s="7">
        <v>11</v>
      </c>
      <c r="E27" s="2"/>
      <c r="F27" s="2">
        <v>919654</v>
      </c>
      <c r="G27" s="2"/>
      <c r="H27" s="2">
        <f>+F27/D27</f>
        <v>83604.909090909088</v>
      </c>
      <c r="I27" s="2">
        <f>+(E27+F27)/(C27+D27)</f>
        <v>83604.909090909088</v>
      </c>
    </row>
    <row r="28" spans="1:10">
      <c r="A28" t="s">
        <v>28</v>
      </c>
      <c r="B28" t="s">
        <v>12</v>
      </c>
      <c r="C28" s="7"/>
      <c r="D28" s="7">
        <v>10.25</v>
      </c>
      <c r="E28" s="2"/>
      <c r="F28" s="2">
        <v>994172</v>
      </c>
      <c r="G28" s="2"/>
      <c r="H28" s="2">
        <f t="shared" ref="H28:H29" si="19">+F28/D28</f>
        <v>96992.390243902439</v>
      </c>
      <c r="I28" s="2">
        <f t="shared" ref="I28:I29" si="20">+(E28+F28)/(C28+D28)</f>
        <v>96992.390243902439</v>
      </c>
    </row>
    <row r="29" spans="1:10">
      <c r="B29" t="s">
        <v>13</v>
      </c>
      <c r="C29" s="7"/>
      <c r="D29" s="7">
        <v>10</v>
      </c>
      <c r="E29" s="2"/>
      <c r="F29" s="2">
        <v>1008739</v>
      </c>
      <c r="G29" s="2"/>
      <c r="H29" s="2">
        <f t="shared" si="19"/>
        <v>100873.9</v>
      </c>
      <c r="I29" s="2">
        <f t="shared" si="20"/>
        <v>100873.9</v>
      </c>
      <c r="J29" s="6">
        <f>+(I29-I27)/I27</f>
        <v>0.2065547477638329</v>
      </c>
    </row>
    <row r="30" spans="1:10">
      <c r="A30" t="s">
        <v>29</v>
      </c>
      <c r="B30" t="s">
        <v>11</v>
      </c>
      <c r="C30" s="7">
        <v>22.711238482284273</v>
      </c>
      <c r="D30" s="7">
        <v>112.40377025749318</v>
      </c>
      <c r="E30" s="2">
        <v>3053778.3619532352</v>
      </c>
      <c r="F30" s="2">
        <v>9558330.418046765</v>
      </c>
      <c r="G30" s="2">
        <f>+E30/C30</f>
        <v>134461.11115143771</v>
      </c>
      <c r="H30" s="2">
        <f>+F30/D30</f>
        <v>85035.67448094186</v>
      </c>
      <c r="I30" s="2">
        <f>+(E30+F30)/(C30+D30)</f>
        <v>93343.50711762959</v>
      </c>
    </row>
    <row r="31" spans="1:10">
      <c r="A31" t="s">
        <v>30</v>
      </c>
      <c r="B31" t="s">
        <v>12</v>
      </c>
      <c r="C31" s="7">
        <v>24.510659340659341</v>
      </c>
      <c r="D31" s="7">
        <v>111.72090923716537</v>
      </c>
      <c r="E31" s="2">
        <v>3437996.1469528796</v>
      </c>
      <c r="F31" s="2">
        <v>9985400.5188158713</v>
      </c>
      <c r="G31" s="2">
        <f t="shared" ref="G31:G32" si="21">+E31/C31</f>
        <v>140265.34738091615</v>
      </c>
      <c r="H31" s="2">
        <f t="shared" ref="H31:H32" si="22">+F31/D31</f>
        <v>89378.081390462772</v>
      </c>
      <c r="I31" s="2">
        <f t="shared" ref="I31:I32" si="23">+(E31+F31)/(C31+D31)</f>
        <v>98533.671790620225</v>
      </c>
    </row>
    <row r="32" spans="1:10">
      <c r="B32" t="s">
        <v>13</v>
      </c>
      <c r="C32" s="7">
        <v>23.869670310685414</v>
      </c>
      <c r="D32" s="7">
        <v>114.41169865845154</v>
      </c>
      <c r="E32" s="2">
        <v>3499687.2361939554</v>
      </c>
      <c r="F32" s="2">
        <v>10805259.353806054</v>
      </c>
      <c r="G32" s="2">
        <f t="shared" si="21"/>
        <v>146616.48823139787</v>
      </c>
      <c r="H32" s="2">
        <f t="shared" si="22"/>
        <v>94441.910053818385</v>
      </c>
      <c r="I32" s="2">
        <f t="shared" si="23"/>
        <v>103448.11232808037</v>
      </c>
      <c r="J32" s="6">
        <f>+(I32-I30)/I30</f>
        <v>0.10825182728261072</v>
      </c>
    </row>
    <row r="33" spans="1:10">
      <c r="A33" t="s">
        <v>31</v>
      </c>
      <c r="B33" t="s">
        <v>11</v>
      </c>
      <c r="C33" s="7">
        <v>13.4</v>
      </c>
      <c r="D33" s="7">
        <v>28.4</v>
      </c>
      <c r="E33" s="2">
        <v>1638448</v>
      </c>
      <c r="F33" s="2">
        <v>2576202</v>
      </c>
      <c r="G33" s="2">
        <f>+E33/C33</f>
        <v>122272.23880597015</v>
      </c>
      <c r="H33" s="2">
        <f>+F33/D33</f>
        <v>90711.338028169019</v>
      </c>
      <c r="I33" s="2">
        <f>+(E33+F33)/(C33+D33)</f>
        <v>100828.94736842105</v>
      </c>
    </row>
    <row r="34" spans="1:10">
      <c r="A34" t="s">
        <v>32</v>
      </c>
      <c r="B34" t="s">
        <v>12</v>
      </c>
      <c r="C34" s="7">
        <v>12</v>
      </c>
      <c r="D34" s="7">
        <v>29</v>
      </c>
      <c r="E34" s="2">
        <v>1720575</v>
      </c>
      <c r="F34" s="2">
        <v>2830247</v>
      </c>
      <c r="G34" s="2">
        <f t="shared" ref="G34:G35" si="24">+E34/C34</f>
        <v>143381.25</v>
      </c>
      <c r="H34" s="2">
        <f t="shared" ref="H34:H35" si="25">+F34/D34</f>
        <v>97594.724137931029</v>
      </c>
      <c r="I34" s="2">
        <f t="shared" ref="I34:I35" si="26">+(E34+F34)/(C34+D34)</f>
        <v>110995.65853658537</v>
      </c>
    </row>
    <row r="35" spans="1:10">
      <c r="B35" t="s">
        <v>13</v>
      </c>
      <c r="C35" s="7">
        <v>13</v>
      </c>
      <c r="D35" s="7">
        <v>28</v>
      </c>
      <c r="E35" s="2">
        <v>1822554</v>
      </c>
      <c r="F35" s="2">
        <v>2819846</v>
      </c>
      <c r="G35" s="2">
        <f t="shared" si="24"/>
        <v>140196.46153846153</v>
      </c>
      <c r="H35" s="2">
        <f t="shared" si="25"/>
        <v>100708.78571428571</v>
      </c>
      <c r="I35" s="2">
        <f t="shared" si="26"/>
        <v>113229.26829268293</v>
      </c>
      <c r="J35" s="6">
        <f>+(I35-I33)/I33</f>
        <v>0.1229837387764456</v>
      </c>
    </row>
    <row r="36" spans="1:10">
      <c r="A36" t="s">
        <v>33</v>
      </c>
      <c r="B36" t="s">
        <v>11</v>
      </c>
      <c r="E36" s="2"/>
      <c r="F36" s="2"/>
      <c r="G36" s="2"/>
      <c r="H36" s="2"/>
      <c r="I36" s="2">
        <f>+(I6+I9+I12+I15+I18+I21+I24+I27+I30+I33)/10</f>
        <v>92292.174810409007</v>
      </c>
    </row>
    <row r="37" spans="1:10">
      <c r="B37" t="s">
        <v>12</v>
      </c>
      <c r="E37" s="2"/>
      <c r="F37" s="2"/>
      <c r="G37" s="2"/>
      <c r="H37" s="2"/>
      <c r="I37" s="2">
        <f t="shared" ref="I37:I38" si="27">+(I7+I10+I13+I16+I19+I22+I25+I28+I31+I34)/10</f>
        <v>99190.929965509407</v>
      </c>
    </row>
    <row r="38" spans="1:10">
      <c r="B38" t="s">
        <v>13</v>
      </c>
      <c r="E38" s="2"/>
      <c r="F38" s="2"/>
      <c r="G38" s="2"/>
      <c r="H38" s="2"/>
      <c r="I38" s="2">
        <f t="shared" si="27"/>
        <v>101960.29507525825</v>
      </c>
      <c r="J38" s="6">
        <f>+(I38-I36)/I36</f>
        <v>0.10475557960043699</v>
      </c>
    </row>
    <row r="40" spans="1:10">
      <c r="A40" s="14" t="s">
        <v>36</v>
      </c>
      <c r="B40" s="14" t="s">
        <v>34</v>
      </c>
      <c r="C40" s="14"/>
      <c r="D40" s="14"/>
    </row>
    <row r="41" spans="1:10">
      <c r="A41" s="14"/>
      <c r="B41" s="14" t="s">
        <v>35</v>
      </c>
      <c r="C41" s="14"/>
      <c r="D41" s="14"/>
    </row>
  </sheetData>
  <mergeCells count="4">
    <mergeCell ref="C4:D4"/>
    <mergeCell ref="E4:F4"/>
    <mergeCell ref="G4:I4"/>
    <mergeCell ref="A2:J2"/>
  </mergeCells>
  <pageMargins left="0.7" right="0.7" top="0.75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Shepherd</dc:creator>
  <cp:lastModifiedBy>Jay Shepherd</cp:lastModifiedBy>
  <cp:lastPrinted>2017-10-23T17:36:23Z</cp:lastPrinted>
  <dcterms:created xsi:type="dcterms:W3CDTF">2017-10-23T16:38:12Z</dcterms:created>
  <dcterms:modified xsi:type="dcterms:W3CDTF">2017-10-23T17:41:20Z</dcterms:modified>
</cp:coreProperties>
</file>