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250" windowHeight="102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8" i="1" l="1"/>
  <c r="L17" i="1"/>
  <c r="L15" i="1"/>
  <c r="L14" i="1"/>
  <c r="L13" i="1"/>
  <c r="L12" i="1"/>
  <c r="L11" i="1"/>
  <c r="L8" i="1"/>
  <c r="L7" i="1"/>
  <c r="L6" i="1"/>
  <c r="K18" i="1"/>
  <c r="J18" i="1"/>
  <c r="I18" i="1"/>
  <c r="K17" i="1"/>
  <c r="J17" i="1"/>
  <c r="I17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9" i="1"/>
  <c r="J9" i="1"/>
  <c r="K8" i="1"/>
  <c r="J8" i="1"/>
  <c r="I8" i="1"/>
  <c r="K7" i="1"/>
  <c r="J7" i="1"/>
  <c r="I7" i="1"/>
  <c r="K6" i="1"/>
  <c r="J6" i="1"/>
  <c r="I6" i="1"/>
  <c r="H19" i="1"/>
  <c r="G19" i="1"/>
  <c r="F19" i="1"/>
  <c r="H18" i="1"/>
  <c r="G18" i="1"/>
  <c r="F18" i="1"/>
  <c r="H17" i="1"/>
  <c r="G17" i="1"/>
  <c r="F17" i="1"/>
  <c r="H15" i="1"/>
  <c r="G15" i="1"/>
  <c r="F15" i="1"/>
  <c r="H14" i="1"/>
  <c r="G14" i="1"/>
  <c r="F14" i="1"/>
  <c r="H13" i="1"/>
  <c r="H12" i="1"/>
  <c r="G12" i="1"/>
  <c r="F12" i="1"/>
  <c r="H11" i="1"/>
  <c r="G11" i="1"/>
  <c r="F11" i="1"/>
  <c r="H9" i="1"/>
  <c r="G9" i="1"/>
  <c r="F9" i="1"/>
  <c r="H8" i="1"/>
  <c r="G8" i="1"/>
  <c r="F8" i="1"/>
  <c r="H7" i="1"/>
  <c r="G7" i="1"/>
  <c r="F7" i="1"/>
  <c r="H6" i="1"/>
  <c r="G6" i="1"/>
  <c r="F6" i="1"/>
  <c r="E20" i="1"/>
  <c r="D20" i="1"/>
  <c r="C20" i="1"/>
  <c r="C13" i="1" l="1"/>
  <c r="G13" i="1" s="1"/>
  <c r="B13" i="1" l="1"/>
  <c r="F13" i="1" s="1"/>
</calcChain>
</file>

<file path=xl/sharedStrings.xml><?xml version="1.0" encoding="utf-8"?>
<sst xmlns="http://schemas.openxmlformats.org/spreadsheetml/2006/main" count="27" uniqueCount="23">
  <si>
    <t>Side by Side 2013 and 2017 Revenue Requirement</t>
  </si>
  <si>
    <t>OM&amp;A Expenses</t>
  </si>
  <si>
    <t>Property Taxes</t>
  </si>
  <si>
    <t>Income Taxes (Grossed up)</t>
  </si>
  <si>
    <t>Return</t>
  </si>
  <si>
    <t>Deemed Interest Expense</t>
  </si>
  <si>
    <t>Return on Deemed Equity</t>
  </si>
  <si>
    <t>Revenue Offsets</t>
  </si>
  <si>
    <t>Base Revenue Requirement</t>
  </si>
  <si>
    <t>Custom IR</t>
  </si>
  <si>
    <t>EB-2012-0139</t>
  </si>
  <si>
    <t>Rate Base</t>
  </si>
  <si>
    <t>Deficiency</t>
  </si>
  <si>
    <t>Distribution Revenues</t>
  </si>
  <si>
    <t>Application</t>
  </si>
  <si>
    <t>Current</t>
  </si>
  <si>
    <t>Weighted Average Rate Increase</t>
  </si>
  <si>
    <t>Service Revenue Requirement</t>
  </si>
  <si>
    <t>Revenue Requirement Component</t>
  </si>
  <si>
    <t>Change Since</t>
  </si>
  <si>
    <t>Amortization/ Depreciation</t>
  </si>
  <si>
    <t>CIR</t>
  </si>
  <si>
    <t>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</si>
</sst>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;&quot;$&quot;\ \-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 val="double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wrapText="1"/>
    </xf>
    <xf numFmtId="164" fontId="0" fillId="0" borderId="0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8" fillId="0" borderId="0" xfId="0" applyFont="1"/>
    <xf numFmtId="0" fontId="10" fillId="0" borderId="18" xfId="0" applyFont="1" applyBorder="1" applyAlignment="1">
      <alignment wrapText="1"/>
    </xf>
    <xf numFmtId="0" fontId="10" fillId="0" borderId="14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8" fillId="0" borderId="19" xfId="0" applyFont="1" applyBorder="1" applyAlignment="1">
      <alignment wrapText="1"/>
    </xf>
    <xf numFmtId="15" fontId="10" fillId="0" borderId="15" xfId="0" applyNumberFormat="1" applyFont="1" applyBorder="1" applyAlignment="1">
      <alignment horizontal="right"/>
    </xf>
    <xf numFmtId="15" fontId="10" fillId="0" borderId="3" xfId="0" applyNumberFormat="1" applyFont="1" applyBorder="1" applyAlignment="1">
      <alignment horizontal="right"/>
    </xf>
    <xf numFmtId="15" fontId="10" fillId="0" borderId="3" xfId="0" applyNumberFormat="1" applyFont="1" applyBorder="1"/>
    <xf numFmtId="15" fontId="10" fillId="0" borderId="4" xfId="0" applyNumberFormat="1" applyFont="1" applyBorder="1"/>
    <xf numFmtId="0" fontId="10" fillId="0" borderId="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8" fillId="0" borderId="9" xfId="0" applyFont="1" applyBorder="1" applyAlignment="1" applyProtection="1">
      <alignment wrapText="1"/>
    </xf>
    <xf numFmtId="164" fontId="8" fillId="0" borderId="16" xfId="0" applyNumberFormat="1" applyFont="1" applyBorder="1" applyProtection="1"/>
    <xf numFmtId="164" fontId="8" fillId="0" borderId="2" xfId="0" applyNumberFormat="1" applyFont="1" applyBorder="1" applyProtection="1"/>
    <xf numFmtId="164" fontId="11" fillId="0" borderId="2" xfId="1" applyNumberFormat="1" applyFont="1" applyBorder="1" applyAlignment="1" applyProtection="1">
      <alignment horizontal="right" vertical="center"/>
    </xf>
    <xf numFmtId="164" fontId="8" fillId="0" borderId="5" xfId="0" applyNumberFormat="1" applyFont="1" applyBorder="1"/>
    <xf numFmtId="164" fontId="8" fillId="0" borderId="0" xfId="0" applyNumberFormat="1" applyFont="1" applyBorder="1"/>
    <xf numFmtId="164" fontId="8" fillId="0" borderId="2" xfId="0" applyNumberFormat="1" applyFont="1" applyBorder="1"/>
    <xf numFmtId="164" fontId="8" fillId="0" borderId="2" xfId="1" applyNumberFormat="1" applyFont="1" applyBorder="1" applyProtection="1"/>
    <xf numFmtId="0" fontId="8" fillId="0" borderId="16" xfId="0" applyFont="1" applyBorder="1" applyProtection="1"/>
    <xf numFmtId="0" fontId="8" fillId="0" borderId="2" xfId="0" applyFont="1" applyBorder="1" applyProtection="1"/>
    <xf numFmtId="0" fontId="8" fillId="0" borderId="0" xfId="0" applyFont="1" applyBorder="1"/>
    <xf numFmtId="0" fontId="8" fillId="0" borderId="2" xfId="0" applyFont="1" applyBorder="1"/>
    <xf numFmtId="0" fontId="8" fillId="0" borderId="5" xfId="0" applyFont="1" applyBorder="1"/>
    <xf numFmtId="0" fontId="6" fillId="0" borderId="9" xfId="0" applyFont="1" applyBorder="1" applyAlignment="1" applyProtection="1">
      <alignment horizontal="left" wrapText="1"/>
    </xf>
    <xf numFmtId="164" fontId="8" fillId="0" borderId="2" xfId="1" applyNumberFormat="1" applyFont="1" applyBorder="1" applyAlignment="1" applyProtection="1">
      <alignment horizontal="right"/>
    </xf>
    <xf numFmtId="164" fontId="12" fillId="0" borderId="16" xfId="0" applyNumberFormat="1" applyFont="1" applyBorder="1" applyProtection="1"/>
    <xf numFmtId="164" fontId="12" fillId="0" borderId="2" xfId="0" applyNumberFormat="1" applyFont="1" applyBorder="1" applyProtection="1"/>
    <xf numFmtId="164" fontId="12" fillId="0" borderId="2" xfId="1" applyNumberFormat="1" applyFont="1" applyBorder="1" applyAlignment="1" applyProtection="1">
      <alignment horizontal="right"/>
    </xf>
    <xf numFmtId="164" fontId="12" fillId="0" borderId="5" xfId="0" applyNumberFormat="1" applyFont="1" applyBorder="1"/>
    <xf numFmtId="164" fontId="12" fillId="0" borderId="0" xfId="0" applyNumberFormat="1" applyFont="1" applyBorder="1"/>
    <xf numFmtId="164" fontId="12" fillId="0" borderId="2" xfId="0" applyNumberFormat="1" applyFont="1" applyBorder="1"/>
    <xf numFmtId="0" fontId="5" fillId="0" borderId="9" xfId="0" applyFont="1" applyBorder="1" applyAlignment="1" applyProtection="1">
      <alignment wrapText="1"/>
    </xf>
    <xf numFmtId="164" fontId="13" fillId="0" borderId="16" xfId="0" applyNumberFormat="1" applyFont="1" applyBorder="1" applyAlignment="1" applyProtection="1"/>
    <xf numFmtId="164" fontId="13" fillId="0" borderId="2" xfId="0" applyNumberFormat="1" applyFont="1" applyBorder="1" applyAlignment="1" applyProtection="1"/>
    <xf numFmtId="164" fontId="13" fillId="0" borderId="2" xfId="1" applyNumberFormat="1" applyFont="1" applyBorder="1" applyAlignment="1" applyProtection="1"/>
    <xf numFmtId="164" fontId="13" fillId="0" borderId="5" xfId="0" applyNumberFormat="1" applyFont="1" applyBorder="1"/>
    <xf numFmtId="164" fontId="13" fillId="0" borderId="0" xfId="0" applyNumberFormat="1" applyFont="1" applyBorder="1"/>
    <xf numFmtId="164" fontId="13" fillId="0" borderId="2" xfId="0" applyNumberFormat="1" applyFont="1" applyBorder="1"/>
    <xf numFmtId="164" fontId="12" fillId="0" borderId="16" xfId="0" applyNumberFormat="1" applyFont="1" applyBorder="1" applyAlignment="1" applyProtection="1"/>
    <xf numFmtId="164" fontId="12" fillId="0" borderId="2" xfId="0" applyNumberFormat="1" applyFont="1" applyBorder="1" applyAlignment="1" applyProtection="1"/>
    <xf numFmtId="164" fontId="12" fillId="0" borderId="2" xfId="1" applyNumberFormat="1" applyFont="1" applyBorder="1" applyAlignment="1" applyProtection="1"/>
    <xf numFmtId="164" fontId="8" fillId="0" borderId="5" xfId="4" applyNumberFormat="1" applyFont="1" applyBorder="1" applyAlignment="1" applyProtection="1">
      <alignment vertical="top"/>
    </xf>
    <xf numFmtId="0" fontId="5" fillId="0" borderId="10" xfId="0" applyFont="1" applyBorder="1" applyAlignment="1" applyProtection="1">
      <alignment wrapText="1"/>
    </xf>
    <xf numFmtId="0" fontId="8" fillId="0" borderId="17" xfId="0" applyFont="1" applyBorder="1" applyProtection="1"/>
    <xf numFmtId="166" fontId="8" fillId="0" borderId="11" xfId="0" applyNumberFormat="1" applyFont="1" applyBorder="1" applyProtection="1"/>
    <xf numFmtId="166" fontId="8" fillId="0" borderId="12" xfId="0" applyNumberFormat="1" applyFont="1" applyBorder="1" applyProtection="1"/>
    <xf numFmtId="0" fontId="8" fillId="0" borderId="13" xfId="0" applyFont="1" applyBorder="1"/>
    <xf numFmtId="0" fontId="8" fillId="0" borderId="11" xfId="0" applyFont="1" applyBorder="1"/>
    <xf numFmtId="0" fontId="8" fillId="0" borderId="12" xfId="0" applyFont="1" applyBorder="1"/>
    <xf numFmtId="10" fontId="0" fillId="0" borderId="0" xfId="0" applyNumberFormat="1"/>
    <xf numFmtId="166" fontId="0" fillId="0" borderId="0" xfId="0" applyNumberFormat="1"/>
  </cellXfs>
  <cellStyles count="7">
    <cellStyle name="Comma 2" xfId="3"/>
    <cellStyle name="Currency" xfId="1" builtinId="4"/>
    <cellStyle name="Currency 2" xfId="4"/>
    <cellStyle name="Normal" xfId="0" builtinId="0"/>
    <cellStyle name="Normal 2" xfId="6"/>
    <cellStyle name="Normal 3" xfId="2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tabSelected="1" topLeftCell="A2" workbookViewId="0">
      <selection activeCell="M18" sqref="M18"/>
    </sheetView>
  </sheetViews>
  <sheetFormatPr defaultRowHeight="15" x14ac:dyDescent="0.25"/>
  <cols>
    <col min="1" max="1" width="28.28515625" customWidth="1"/>
    <col min="2" max="8" width="14.7109375" customWidth="1"/>
  </cols>
  <sheetData>
    <row r="2" spans="1:12" ht="15.75" x14ac:dyDescent="0.25">
      <c r="A2" s="4" t="s">
        <v>0</v>
      </c>
      <c r="B2" s="5"/>
      <c r="C2" s="5"/>
      <c r="D2" s="5"/>
      <c r="E2" s="5"/>
      <c r="F2" s="5"/>
      <c r="G2" s="5"/>
      <c r="H2" s="5"/>
    </row>
    <row r="3" spans="1:12" ht="16.5" thickBot="1" x14ac:dyDescent="0.3">
      <c r="A3" s="6"/>
      <c r="B3" s="7"/>
      <c r="C3" s="7"/>
      <c r="D3" s="7"/>
      <c r="E3" s="7"/>
      <c r="F3" s="7"/>
      <c r="G3" s="7"/>
      <c r="H3" s="7"/>
    </row>
    <row r="4" spans="1:12" ht="16.5" thickTop="1" x14ac:dyDescent="0.25">
      <c r="A4" s="8" t="s">
        <v>18</v>
      </c>
      <c r="B4" s="9" t="s">
        <v>10</v>
      </c>
      <c r="C4" s="10" t="s">
        <v>9</v>
      </c>
      <c r="D4" s="10" t="s">
        <v>14</v>
      </c>
      <c r="E4" s="11" t="s">
        <v>15</v>
      </c>
      <c r="F4" s="12" t="s">
        <v>19</v>
      </c>
      <c r="G4" s="10" t="s">
        <v>19</v>
      </c>
      <c r="H4" s="11" t="s">
        <v>19</v>
      </c>
      <c r="L4" t="s">
        <v>21</v>
      </c>
    </row>
    <row r="5" spans="1:12" ht="15.75" x14ac:dyDescent="0.25">
      <c r="A5" s="13"/>
      <c r="B5" s="14">
        <v>41348</v>
      </c>
      <c r="C5" s="15">
        <v>42527</v>
      </c>
      <c r="D5" s="16">
        <v>43067</v>
      </c>
      <c r="E5" s="17">
        <v>42999</v>
      </c>
      <c r="F5" s="18">
        <v>2013</v>
      </c>
      <c r="G5" s="19" t="s">
        <v>9</v>
      </c>
      <c r="H5" s="20" t="s">
        <v>14</v>
      </c>
      <c r="L5" t="s">
        <v>22</v>
      </c>
    </row>
    <row r="6" spans="1:12" ht="15.75" x14ac:dyDescent="0.25">
      <c r="A6" s="21" t="s">
        <v>1</v>
      </c>
      <c r="B6" s="22">
        <v>5465072</v>
      </c>
      <c r="C6" s="23">
        <v>6864522</v>
      </c>
      <c r="D6" s="24">
        <v>6187624.5</v>
      </c>
      <c r="E6" s="25">
        <v>5990355.7650000006</v>
      </c>
      <c r="F6" s="26">
        <f>+E6-B6</f>
        <v>525283.7650000006</v>
      </c>
      <c r="G6" s="27">
        <f>+E6-C6</f>
        <v>-874166.2349999994</v>
      </c>
      <c r="H6" s="25">
        <f>+E6-D6</f>
        <v>-197268.7349999994</v>
      </c>
      <c r="I6" s="60">
        <f>+F6/B6</f>
        <v>9.6116531493089311E-2</v>
      </c>
      <c r="J6" s="60">
        <f t="shared" ref="J6:K6" si="0">+G6/C6</f>
        <v>-0.12734553622233266</v>
      </c>
      <c r="K6" s="60">
        <f t="shared" si="0"/>
        <v>-3.1881174269705506E-2</v>
      </c>
      <c r="L6" s="61">
        <f>+(C6-B6)/B6</f>
        <v>0.25607164919327685</v>
      </c>
    </row>
    <row r="7" spans="1:12" ht="31.5" x14ac:dyDescent="0.25">
      <c r="A7" s="21" t="s">
        <v>20</v>
      </c>
      <c r="B7" s="22">
        <v>1387924.9936507936</v>
      </c>
      <c r="C7" s="23">
        <v>2850366.3620000002</v>
      </c>
      <c r="D7" s="28">
        <v>2746368.9205555562</v>
      </c>
      <c r="E7" s="25">
        <v>2699368.9205555562</v>
      </c>
      <c r="F7" s="26">
        <f t="shared" ref="F7:F8" si="1">+E7-B7</f>
        <v>1311443.9269047626</v>
      </c>
      <c r="G7" s="27">
        <f t="shared" ref="G7:G8" si="2">+E7-C7</f>
        <v>-150997.441444444</v>
      </c>
      <c r="H7" s="25">
        <f t="shared" ref="H7:H8" si="3">+E7-D7</f>
        <v>-47000</v>
      </c>
      <c r="I7" s="60">
        <f t="shared" ref="I7:I9" si="4">+F7/B7</f>
        <v>0.94489538909098003</v>
      </c>
      <c r="J7" s="60">
        <f t="shared" ref="J7:J9" si="5">+G7/C7</f>
        <v>-5.2974748599858755E-2</v>
      </c>
      <c r="K7" s="60">
        <f t="shared" ref="K7:K9" si="6">+H7/D7</f>
        <v>-1.7113505635831507E-2</v>
      </c>
      <c r="L7" s="61">
        <f t="shared" ref="L7:L9" si="7">+(C7-B7)/B7</f>
        <v>1.053689050229152</v>
      </c>
    </row>
    <row r="8" spans="1:12" ht="15.75" x14ac:dyDescent="0.25">
      <c r="A8" s="21" t="s">
        <v>2</v>
      </c>
      <c r="B8" s="22">
        <v>12500</v>
      </c>
      <c r="C8" s="23">
        <v>122500</v>
      </c>
      <c r="D8" s="28">
        <v>122501</v>
      </c>
      <c r="E8" s="25">
        <v>110950</v>
      </c>
      <c r="F8" s="26">
        <f t="shared" si="1"/>
        <v>98450</v>
      </c>
      <c r="G8" s="27">
        <f t="shared" si="2"/>
        <v>-11550</v>
      </c>
      <c r="H8" s="25">
        <f t="shared" si="3"/>
        <v>-11551</v>
      </c>
      <c r="I8" s="60">
        <f t="shared" si="4"/>
        <v>7.8760000000000003</v>
      </c>
      <c r="J8" s="60">
        <f t="shared" si="5"/>
        <v>-9.4285714285714292E-2</v>
      </c>
      <c r="K8" s="60">
        <f t="shared" si="6"/>
        <v>-9.429310781136481E-2</v>
      </c>
      <c r="L8" s="61">
        <f t="shared" si="7"/>
        <v>8.8000000000000007</v>
      </c>
    </row>
    <row r="9" spans="1:12" ht="31.5" x14ac:dyDescent="0.25">
      <c r="A9" s="21" t="s">
        <v>3</v>
      </c>
      <c r="B9" s="22">
        <v>0</v>
      </c>
      <c r="C9" s="23">
        <v>146434.29263003325</v>
      </c>
      <c r="D9" s="28">
        <v>140564.12104228869</v>
      </c>
      <c r="E9" s="25">
        <v>165450.24957381992</v>
      </c>
      <c r="F9" s="26">
        <f>+E9-B9</f>
        <v>165450.24957381992</v>
      </c>
      <c r="G9" s="27">
        <f>+E9-C9</f>
        <v>19015.956943786674</v>
      </c>
      <c r="H9" s="25">
        <f>+E9-D9</f>
        <v>24886.128531531227</v>
      </c>
      <c r="I9" s="60"/>
      <c r="J9" s="60">
        <f t="shared" si="5"/>
        <v>0.129859997970766</v>
      </c>
      <c r="K9" s="60">
        <f t="shared" si="6"/>
        <v>0.17704467076661931</v>
      </c>
      <c r="L9" s="61"/>
    </row>
    <row r="10" spans="1:12" ht="15.75" x14ac:dyDescent="0.25">
      <c r="A10" s="21" t="s">
        <v>4</v>
      </c>
      <c r="B10" s="29"/>
      <c r="C10" s="30"/>
      <c r="D10" s="28"/>
      <c r="E10" s="25"/>
      <c r="F10" s="31"/>
      <c r="G10" s="32"/>
      <c r="H10" s="33"/>
    </row>
    <row r="11" spans="1:12" ht="30.75" x14ac:dyDescent="0.25">
      <c r="A11" s="34" t="s">
        <v>5</v>
      </c>
      <c r="B11" s="22">
        <v>1005368.8104244807</v>
      </c>
      <c r="C11" s="23">
        <v>1172798.2177269917</v>
      </c>
      <c r="D11" s="35">
        <v>1211998.2455151535</v>
      </c>
      <c r="E11" s="25">
        <v>1099243.6808358342</v>
      </c>
      <c r="F11" s="26">
        <f t="shared" ref="F11:F12" si="8">+E11-B11</f>
        <v>93874.870411353535</v>
      </c>
      <c r="G11" s="27">
        <f t="shared" ref="G11:G12" si="9">+E11-C11</f>
        <v>-73554.536891157506</v>
      </c>
      <c r="H11" s="25">
        <f t="shared" ref="H11:H12" si="10">+E11-D11</f>
        <v>-112754.56467931927</v>
      </c>
      <c r="I11" s="60">
        <f t="shared" ref="I11:I19" si="11">+F11/B11</f>
        <v>9.3373565439849135E-2</v>
      </c>
      <c r="J11" s="60">
        <f t="shared" ref="J11:J19" si="12">+G11/C11</f>
        <v>-6.2717128811564923E-2</v>
      </c>
      <c r="K11" s="60">
        <f t="shared" ref="K11:K19" si="13">+H11/D11</f>
        <v>-9.3031953714911145E-2</v>
      </c>
      <c r="L11" s="61">
        <f t="shared" ref="L11:L14" si="14">+(C11-B11)/B11</f>
        <v>0.16653531078989811</v>
      </c>
    </row>
    <row r="12" spans="1:12" ht="30.75" x14ac:dyDescent="0.25">
      <c r="A12" s="34" t="s">
        <v>6</v>
      </c>
      <c r="B12" s="36">
        <v>1217172.7226524893</v>
      </c>
      <c r="C12" s="37">
        <v>2116573.0550304754</v>
      </c>
      <c r="D12" s="38">
        <v>1976475.5935406853</v>
      </c>
      <c r="E12" s="39">
        <v>1865541.7652080653</v>
      </c>
      <c r="F12" s="40">
        <f t="shared" si="8"/>
        <v>648369.04255557596</v>
      </c>
      <c r="G12" s="41">
        <f t="shared" si="9"/>
        <v>-251031.28982241009</v>
      </c>
      <c r="H12" s="39">
        <f t="shared" si="10"/>
        <v>-110933.82833261997</v>
      </c>
      <c r="I12" s="60">
        <f t="shared" si="11"/>
        <v>0.53268449948716889</v>
      </c>
      <c r="J12" s="60">
        <f t="shared" si="12"/>
        <v>-0.11860270507827836</v>
      </c>
      <c r="K12" s="60">
        <f t="shared" si="13"/>
        <v>-5.6127092434210941E-2</v>
      </c>
      <c r="L12" s="61">
        <f t="shared" si="14"/>
        <v>0.73892580374130734</v>
      </c>
    </row>
    <row r="13" spans="1:12" ht="31.5" x14ac:dyDescent="0.25">
      <c r="A13" s="42" t="s">
        <v>17</v>
      </c>
      <c r="B13" s="43">
        <f>SUM(B6:B12)</f>
        <v>9088038.5267277639</v>
      </c>
      <c r="C13" s="44">
        <f>SUM(C6:C12)</f>
        <v>13273193.927387502</v>
      </c>
      <c r="D13" s="45">
        <v>12385532.380653683</v>
      </c>
      <c r="E13" s="46">
        <v>11930910.381173275</v>
      </c>
      <c r="F13" s="47">
        <f>+E13-B13</f>
        <v>2842871.8544455115</v>
      </c>
      <c r="G13" s="48">
        <f>+E13-C13</f>
        <v>-1342283.5462142266</v>
      </c>
      <c r="H13" s="46">
        <f>+E13-D13</f>
        <v>-454621.99948040769</v>
      </c>
      <c r="I13" s="60">
        <f t="shared" si="11"/>
        <v>0.31281467899642751</v>
      </c>
      <c r="J13" s="60">
        <f t="shared" si="12"/>
        <v>-0.10112739658271698</v>
      </c>
      <c r="K13" s="60">
        <f t="shared" si="13"/>
        <v>-3.6705890833609339E-2</v>
      </c>
      <c r="L13" s="61">
        <f t="shared" si="14"/>
        <v>0.46051250645023878</v>
      </c>
    </row>
    <row r="14" spans="1:12" ht="15.75" x14ac:dyDescent="0.25">
      <c r="A14" s="21" t="s">
        <v>7</v>
      </c>
      <c r="B14" s="49">
        <v>536948</v>
      </c>
      <c r="C14" s="50">
        <v>1216205</v>
      </c>
      <c r="D14" s="51">
        <v>1207120.6022162021</v>
      </c>
      <c r="E14" s="39">
        <v>975757.68965517241</v>
      </c>
      <c r="F14" s="40">
        <f>+E14-B14</f>
        <v>438809.68965517241</v>
      </c>
      <c r="G14" s="41">
        <f>+E14-C14</f>
        <v>-240447.31034482759</v>
      </c>
      <c r="H14" s="39">
        <f>+E14-D14</f>
        <v>-231362.91256102966</v>
      </c>
      <c r="I14" s="60">
        <f t="shared" si="11"/>
        <v>0.81722939587291954</v>
      </c>
      <c r="J14" s="60">
        <f t="shared" si="12"/>
        <v>-0.19770294509957417</v>
      </c>
      <c r="K14" s="60">
        <f t="shared" si="13"/>
        <v>-0.19166511791469804</v>
      </c>
      <c r="L14" s="61">
        <f t="shared" si="14"/>
        <v>1.2650331130761265</v>
      </c>
    </row>
    <row r="15" spans="1:12" ht="31.5" x14ac:dyDescent="0.25">
      <c r="A15" s="42" t="s">
        <v>8</v>
      </c>
      <c r="B15" s="43">
        <v>8551090.5267277639</v>
      </c>
      <c r="C15" s="44">
        <v>12056988.927387502</v>
      </c>
      <c r="D15" s="45">
        <v>11178411.77843748</v>
      </c>
      <c r="E15" s="46">
        <v>10955152.691518104</v>
      </c>
      <c r="F15" s="47">
        <f>+E15-B15</f>
        <v>2404062.1647903398</v>
      </c>
      <c r="G15" s="48">
        <f>+E15-C15</f>
        <v>-1101836.2358693983</v>
      </c>
      <c r="H15" s="46">
        <f>+E15-D15</f>
        <v>-223259.08691937663</v>
      </c>
      <c r="I15" s="60">
        <f t="shared" si="11"/>
        <v>0.28114100269153619</v>
      </c>
      <c r="J15" s="60">
        <f t="shared" si="12"/>
        <v>-9.1385688624675818E-2</v>
      </c>
      <c r="K15" s="60">
        <f t="shared" si="13"/>
        <v>-1.9972344134792985E-2</v>
      </c>
      <c r="L15" s="61">
        <f>+(C15-B15)/B15</f>
        <v>0.4099943030308833</v>
      </c>
    </row>
    <row r="16" spans="1:12" ht="15.75" x14ac:dyDescent="0.25">
      <c r="A16" s="21"/>
      <c r="B16" s="29"/>
      <c r="C16" s="30"/>
      <c r="D16" s="23"/>
      <c r="E16" s="25"/>
      <c r="F16" s="31"/>
      <c r="G16" s="32"/>
      <c r="H16" s="33"/>
      <c r="I16" s="60"/>
      <c r="J16" s="60"/>
      <c r="K16" s="60"/>
    </row>
    <row r="17" spans="1:12" ht="15.75" x14ac:dyDescent="0.25">
      <c r="A17" s="21" t="s">
        <v>11</v>
      </c>
      <c r="B17" s="22">
        <v>33885654.862263061</v>
      </c>
      <c r="C17" s="23">
        <v>57578157.100937843</v>
      </c>
      <c r="D17" s="28">
        <v>56277778.859358907</v>
      </c>
      <c r="E17" s="25">
        <v>53119070.763327599</v>
      </c>
      <c r="F17" s="26">
        <f t="shared" ref="F17:F19" si="15">+E17-B17</f>
        <v>19233415.901064537</v>
      </c>
      <c r="G17" s="27">
        <f t="shared" ref="G17:G19" si="16">+E17-C17</f>
        <v>-4459086.3376102448</v>
      </c>
      <c r="H17" s="25">
        <f t="shared" ref="H17:H19" si="17">+E17-D17</f>
        <v>-3158708.0960313082</v>
      </c>
      <c r="I17" s="60">
        <f t="shared" si="11"/>
        <v>0.56759758603585175</v>
      </c>
      <c r="J17" s="60">
        <f t="shared" si="12"/>
        <v>-7.7444061465760494E-2</v>
      </c>
      <c r="K17" s="60">
        <f t="shared" si="13"/>
        <v>-5.6127092434210733E-2</v>
      </c>
      <c r="L17" s="61">
        <f>+(C17-B17)/B17</f>
        <v>0.69918974076136453</v>
      </c>
    </row>
    <row r="18" spans="1:12" ht="31.5" x14ac:dyDescent="0.25">
      <c r="A18" s="21" t="s">
        <v>13</v>
      </c>
      <c r="B18" s="22">
        <v>8551091</v>
      </c>
      <c r="C18" s="23">
        <v>11920339.738964401</v>
      </c>
      <c r="D18" s="28">
        <v>11178411.77843748</v>
      </c>
      <c r="E18" s="25">
        <v>10955152.691518104</v>
      </c>
      <c r="F18" s="26">
        <f t="shared" si="15"/>
        <v>2404061.6915181037</v>
      </c>
      <c r="G18" s="27">
        <f t="shared" si="16"/>
        <v>-965187.04744629748</v>
      </c>
      <c r="H18" s="25">
        <f t="shared" si="17"/>
        <v>-223259.08691937663</v>
      </c>
      <c r="I18" s="60">
        <f t="shared" si="11"/>
        <v>0.28114093178497385</v>
      </c>
      <c r="J18" s="60">
        <f t="shared" si="12"/>
        <v>-8.0969759971803432E-2</v>
      </c>
      <c r="K18" s="60">
        <f t="shared" si="13"/>
        <v>-1.9972344134792985E-2</v>
      </c>
      <c r="L18" s="61">
        <f t="shared" ref="L18:L19" si="18">+(C18-B18)/B18</f>
        <v>0.39401390290015637</v>
      </c>
    </row>
    <row r="19" spans="1:12" ht="15.75" x14ac:dyDescent="0.25">
      <c r="A19" s="21" t="s">
        <v>12</v>
      </c>
      <c r="B19" s="22">
        <v>450239.52672776394</v>
      </c>
      <c r="C19" s="23">
        <v>3449787.4965703906</v>
      </c>
      <c r="D19" s="27">
        <v>2707859</v>
      </c>
      <c r="E19" s="52">
        <v>2626875.7797308085</v>
      </c>
      <c r="F19" s="26">
        <f t="shared" si="15"/>
        <v>2176636.2530030445</v>
      </c>
      <c r="G19" s="27">
        <f t="shared" si="16"/>
        <v>-822911.71683958219</v>
      </c>
      <c r="H19" s="25">
        <f t="shared" si="17"/>
        <v>-80983.220269191545</v>
      </c>
      <c r="I19" s="60"/>
      <c r="J19" s="60"/>
      <c r="K19" s="60"/>
      <c r="L19" s="61"/>
    </row>
    <row r="20" spans="1:12" ht="48" thickBot="1" x14ac:dyDescent="0.3">
      <c r="A20" s="53" t="s">
        <v>16</v>
      </c>
      <c r="B20" s="54"/>
      <c r="C20" s="55">
        <f>+C19/(C18-C19)</f>
        <v>0.40726831000517927</v>
      </c>
      <c r="D20" s="55">
        <f t="shared" ref="D20:E20" si="19">+D19/(D18-D19)</f>
        <v>0.31967913674926712</v>
      </c>
      <c r="E20" s="56">
        <f t="shared" si="19"/>
        <v>0.3154164790093496</v>
      </c>
      <c r="F20" s="57"/>
      <c r="G20" s="58"/>
      <c r="H20" s="59"/>
    </row>
    <row r="21" spans="1:12" ht="15.75" thickTop="1" x14ac:dyDescent="0.25">
      <c r="A21" s="1"/>
      <c r="B21" s="1"/>
      <c r="C21" s="1"/>
      <c r="D21" s="3"/>
    </row>
    <row r="22" spans="1:12" x14ac:dyDescent="0.25">
      <c r="A22" s="2"/>
      <c r="B22" s="1"/>
      <c r="C22" s="1"/>
      <c r="D22" s="3"/>
    </row>
  </sheetData>
  <mergeCells count="1">
    <mergeCell ref="A4:A5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cp:lastPrinted>2017-10-17T18:16:06Z</cp:lastPrinted>
  <dcterms:created xsi:type="dcterms:W3CDTF">2017-10-04T16:40:35Z</dcterms:created>
  <dcterms:modified xsi:type="dcterms:W3CDTF">2017-10-17T18:28:00Z</dcterms:modified>
</cp:coreProperties>
</file>