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Rate Proceedings\Current Rate Applications\2021 IRM EB-2020-0017\Working Papers\5) LRAMVA\"/>
    </mc:Choice>
  </mc:AlternateContent>
  <bookViews>
    <workbookView xWindow="0" yWindow="0" windowWidth="19200" windowHeight="10260"/>
  </bookViews>
  <sheets>
    <sheet name="1.Summary" sheetId="10" r:id="rId1"/>
    <sheet name="2.LRAM - 2018-2019 (Compare)" sheetId="8" r:id="rId2"/>
    <sheet name="3.CDMIS-RETROFIT (Mar-Dec 2019)" sheetId="1" r:id="rId3"/>
    <sheet name="4.LDC Reportv.9.2(Jan-Mar 2019)" sheetId="2" r:id="rId4"/>
    <sheet name="5.LDC Reportv14(Apr-Dec 2019)" sheetId="9" r:id="rId5"/>
    <sheet name="6.NTG (IESO VRR - 2017)" sheetId="4" r:id="rId6"/>
    <sheet name="7.2018 LRAM Listing (Compare)" sheetId="7" r:id="rId7"/>
  </sheets>
  <externalReferences>
    <externalReference r:id="rId8"/>
  </externalReferences>
  <definedNames>
    <definedName name="_xlnm._FilterDatabase" localSheetId="1" hidden="1">'2.LRAM - 2018-2019 (Compare)'!$A$1:$W$471</definedName>
    <definedName name="_xlnm._FilterDatabase" localSheetId="2" hidden="1">'3.CDMIS-RETROFIT (Mar-Dec 2019)'!$A$5:$K$396</definedName>
    <definedName name="_xlnm._FilterDatabase" localSheetId="3" hidden="1">'4.LDC Reportv.9.2(Jan-Mar 2019)'!$A$1:$Y$30</definedName>
    <definedName name="_xlnm._FilterDatabase" localSheetId="6" hidden="1">'7.2018 LRAM Listing (Compare)'!$A$1:$AE$949</definedName>
    <definedName name="Funding_Mechanism">[1]Lookup!$D$2:$D$3</definedName>
    <definedName name="LDC_Name">[1]Lookup!$A$2:$A$73</definedName>
    <definedName name="Phase_ID">[1]Lookup!$F$2:$F$11</definedName>
    <definedName name="Program_Name">[1]Lookup!$P$1:$AV$1</definedName>
    <definedName name="Track">[1]Lookup!$E$2:$E$5</definedName>
  </definedNames>
  <calcPr calcId="162913"/>
  <pivotCaches>
    <pivotCache cacheId="1" r:id="rId9"/>
  </pivotCaches>
</workbook>
</file>

<file path=xl/calcChain.xml><?xml version="1.0" encoding="utf-8"?>
<calcChain xmlns="http://schemas.openxmlformats.org/spreadsheetml/2006/main">
  <c r="I471" i="8" l="1"/>
  <c r="L471" i="8" s="1"/>
  <c r="P60" i="9"/>
  <c r="O60" i="9"/>
  <c r="M471" i="8" l="1"/>
  <c r="I3" i="8" l="1"/>
  <c r="G9" i="10"/>
  <c r="G8" i="10"/>
  <c r="G7" i="10"/>
  <c r="F8" i="10"/>
  <c r="G6" i="10"/>
  <c r="F9" i="10"/>
  <c r="F7" i="10"/>
  <c r="F6" i="10"/>
  <c r="F11" i="10" l="1"/>
  <c r="G11" i="10"/>
  <c r="M3" i="8"/>
  <c r="L3" i="8"/>
  <c r="I468" i="8" l="1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390" i="8"/>
  <c r="I389" i="8"/>
  <c r="I387" i="8"/>
  <c r="I384" i="8"/>
  <c r="I383" i="8"/>
  <c r="I375" i="8"/>
  <c r="I374" i="8"/>
  <c r="I370" i="8"/>
  <c r="I367" i="8"/>
  <c r="I365" i="8"/>
  <c r="I364" i="8"/>
  <c r="I363" i="8"/>
  <c r="I361" i="8"/>
  <c r="I360" i="8"/>
  <c r="I358" i="8"/>
  <c r="I357" i="8"/>
  <c r="I356" i="8"/>
  <c r="I355" i="8"/>
  <c r="I354" i="8"/>
  <c r="I353" i="8"/>
  <c r="I351" i="8"/>
  <c r="I347" i="8"/>
  <c r="I343" i="8"/>
  <c r="I342" i="8"/>
  <c r="I336" i="8"/>
  <c r="I335" i="8"/>
  <c r="I332" i="8"/>
  <c r="I331" i="8"/>
  <c r="I330" i="8"/>
  <c r="I326" i="8"/>
  <c r="I311" i="8"/>
  <c r="I294" i="8"/>
  <c r="I287" i="8"/>
  <c r="I282" i="8"/>
  <c r="I276" i="8"/>
  <c r="I273" i="8"/>
  <c r="I267" i="8"/>
  <c r="I247" i="8"/>
  <c r="I245" i="8"/>
  <c r="I237" i="8"/>
  <c r="I236" i="8"/>
  <c r="I217" i="8"/>
  <c r="I207" i="8"/>
  <c r="I202" i="8"/>
  <c r="I199" i="8"/>
  <c r="I198" i="8"/>
  <c r="I197" i="8"/>
  <c r="I194" i="8"/>
  <c r="I189" i="8"/>
  <c r="I188" i="8"/>
  <c r="I171" i="8"/>
  <c r="I158" i="8"/>
  <c r="I133" i="8"/>
  <c r="I130" i="8"/>
  <c r="I126" i="8"/>
  <c r="I123" i="8"/>
  <c r="I116" i="8"/>
  <c r="I111" i="8"/>
  <c r="I110" i="8"/>
  <c r="I107" i="8"/>
  <c r="I106" i="8"/>
  <c r="I101" i="8"/>
  <c r="I97" i="8"/>
  <c r="I94" i="8"/>
  <c r="I84" i="8"/>
  <c r="I83" i="8"/>
  <c r="I82" i="8"/>
  <c r="I75" i="8"/>
  <c r="I66" i="8"/>
  <c r="I65" i="8"/>
  <c r="I63" i="8"/>
  <c r="I61" i="8"/>
  <c r="I53" i="8"/>
  <c r="I46" i="8"/>
  <c r="I45" i="8"/>
  <c r="I44" i="8"/>
  <c r="I43" i="8"/>
  <c r="I42" i="8"/>
  <c r="I19" i="8"/>
  <c r="I18" i="8"/>
  <c r="I17" i="8"/>
  <c r="I16" i="8"/>
  <c r="M101" i="8" l="1"/>
  <c r="L101" i="8"/>
  <c r="M360" i="8"/>
  <c r="L360" i="8"/>
  <c r="M455" i="8"/>
  <c r="L455" i="8"/>
  <c r="M43" i="8"/>
  <c r="L43" i="8"/>
  <c r="M66" i="8"/>
  <c r="L66" i="8"/>
  <c r="M106" i="8"/>
  <c r="L106" i="8"/>
  <c r="M133" i="8"/>
  <c r="L133" i="8"/>
  <c r="M199" i="8"/>
  <c r="L199" i="8"/>
  <c r="M267" i="8"/>
  <c r="L267" i="8"/>
  <c r="M330" i="8"/>
  <c r="L330" i="8"/>
  <c r="L351" i="8"/>
  <c r="M351" i="8"/>
  <c r="M361" i="8"/>
  <c r="L361" i="8"/>
  <c r="M383" i="8"/>
  <c r="L383" i="8"/>
  <c r="M424" i="8"/>
  <c r="L424" i="8"/>
  <c r="L432" i="8"/>
  <c r="M432" i="8"/>
  <c r="M440" i="8"/>
  <c r="L440" i="8"/>
  <c r="M448" i="8"/>
  <c r="L448" i="8"/>
  <c r="L456" i="8"/>
  <c r="M456" i="8"/>
  <c r="M464" i="8"/>
  <c r="L464" i="8"/>
  <c r="M65" i="8"/>
  <c r="L65" i="8"/>
  <c r="M347" i="8"/>
  <c r="L347" i="8"/>
  <c r="M463" i="8"/>
  <c r="L463" i="8"/>
  <c r="M44" i="8"/>
  <c r="L44" i="8"/>
  <c r="M75" i="8"/>
  <c r="L75" i="8"/>
  <c r="M107" i="8"/>
  <c r="L107" i="8"/>
  <c r="M158" i="8"/>
  <c r="L158" i="8"/>
  <c r="M202" i="8"/>
  <c r="L202" i="8"/>
  <c r="M273" i="8"/>
  <c r="L273" i="8"/>
  <c r="M331" i="8"/>
  <c r="L331" i="8"/>
  <c r="M353" i="8"/>
  <c r="L353" i="8"/>
  <c r="M363" i="8"/>
  <c r="L363" i="8"/>
  <c r="M384" i="8"/>
  <c r="L384" i="8"/>
  <c r="M425" i="8"/>
  <c r="L425" i="8"/>
  <c r="M433" i="8"/>
  <c r="L433" i="8"/>
  <c r="M441" i="8"/>
  <c r="L441" i="8"/>
  <c r="M449" i="8"/>
  <c r="L449" i="8"/>
  <c r="M457" i="8"/>
  <c r="L457" i="8"/>
  <c r="M465" i="8"/>
  <c r="L465" i="8"/>
  <c r="M447" i="8"/>
  <c r="L447" i="8"/>
  <c r="M45" i="8"/>
  <c r="L45" i="8"/>
  <c r="M82" i="8"/>
  <c r="L82" i="8"/>
  <c r="M110" i="8"/>
  <c r="L110" i="8"/>
  <c r="M171" i="8"/>
  <c r="L171" i="8"/>
  <c r="M207" i="8"/>
  <c r="L207" i="8"/>
  <c r="M276" i="8"/>
  <c r="L276" i="8"/>
  <c r="M332" i="8"/>
  <c r="L332" i="8"/>
  <c r="M354" i="8"/>
  <c r="L354" i="8"/>
  <c r="M364" i="8"/>
  <c r="L364" i="8"/>
  <c r="M387" i="8"/>
  <c r="L387" i="8"/>
  <c r="M426" i="8"/>
  <c r="L426" i="8"/>
  <c r="M434" i="8"/>
  <c r="L434" i="8"/>
  <c r="M442" i="8"/>
  <c r="L442" i="8"/>
  <c r="M450" i="8"/>
  <c r="L450" i="8"/>
  <c r="M458" i="8"/>
  <c r="L458" i="8"/>
  <c r="M466" i="8"/>
  <c r="L466" i="8"/>
  <c r="M247" i="8"/>
  <c r="L247" i="8"/>
  <c r="M439" i="8"/>
  <c r="L439" i="8"/>
  <c r="L16" i="8"/>
  <c r="M16" i="8"/>
  <c r="L46" i="8"/>
  <c r="M46" i="8"/>
  <c r="M83" i="8"/>
  <c r="L83" i="8"/>
  <c r="L111" i="8"/>
  <c r="M111" i="8"/>
  <c r="L188" i="8"/>
  <c r="M188" i="8"/>
  <c r="L217" i="8"/>
  <c r="M217" i="8"/>
  <c r="M282" i="8"/>
  <c r="L282" i="8"/>
  <c r="L335" i="8"/>
  <c r="M335" i="8"/>
  <c r="L355" i="8"/>
  <c r="M355" i="8"/>
  <c r="L365" i="8"/>
  <c r="M365" i="8"/>
  <c r="M389" i="8"/>
  <c r="L389" i="8"/>
  <c r="L427" i="8"/>
  <c r="M427" i="8"/>
  <c r="L435" i="8"/>
  <c r="M435" i="8"/>
  <c r="L443" i="8"/>
  <c r="M443" i="8"/>
  <c r="L451" i="8"/>
  <c r="M451" i="8"/>
  <c r="L459" i="8"/>
  <c r="M459" i="8"/>
  <c r="L467" i="8"/>
  <c r="M467" i="8"/>
  <c r="M326" i="8"/>
  <c r="L326" i="8"/>
  <c r="M431" i="8"/>
  <c r="L431" i="8"/>
  <c r="L17" i="8"/>
  <c r="M17" i="8"/>
  <c r="L53" i="8"/>
  <c r="M53" i="8"/>
  <c r="L84" i="8"/>
  <c r="M84" i="8"/>
  <c r="L116" i="8"/>
  <c r="M116" i="8"/>
  <c r="L189" i="8"/>
  <c r="M189" i="8"/>
  <c r="L236" i="8"/>
  <c r="M236" i="8"/>
  <c r="L287" i="8"/>
  <c r="M287" i="8"/>
  <c r="L336" i="8"/>
  <c r="M336" i="8"/>
  <c r="L356" i="8"/>
  <c r="M356" i="8"/>
  <c r="L367" i="8"/>
  <c r="M367" i="8"/>
  <c r="L390" i="8"/>
  <c r="M390" i="8"/>
  <c r="L428" i="8"/>
  <c r="M428" i="8"/>
  <c r="L436" i="8"/>
  <c r="M436" i="8"/>
  <c r="L444" i="8"/>
  <c r="M444" i="8"/>
  <c r="L452" i="8"/>
  <c r="M452" i="8"/>
  <c r="L460" i="8"/>
  <c r="M460" i="8"/>
  <c r="L468" i="8"/>
  <c r="M468" i="8"/>
  <c r="M130" i="8"/>
  <c r="L130" i="8"/>
  <c r="M423" i="8"/>
  <c r="L423" i="8"/>
  <c r="M18" i="8"/>
  <c r="L18" i="8"/>
  <c r="M61" i="8"/>
  <c r="L61" i="8"/>
  <c r="M94" i="8"/>
  <c r="L94" i="8"/>
  <c r="M123" i="8"/>
  <c r="L123" i="8"/>
  <c r="M194" i="8"/>
  <c r="L194" i="8"/>
  <c r="M237" i="8"/>
  <c r="L237" i="8"/>
  <c r="M294" i="8"/>
  <c r="L294" i="8"/>
  <c r="M342" i="8"/>
  <c r="L342" i="8"/>
  <c r="M357" i="8"/>
  <c r="L357" i="8"/>
  <c r="M370" i="8"/>
  <c r="L370" i="8"/>
  <c r="M421" i="8"/>
  <c r="L421" i="8"/>
  <c r="M429" i="8"/>
  <c r="L429" i="8"/>
  <c r="M437" i="8"/>
  <c r="L437" i="8"/>
  <c r="M445" i="8"/>
  <c r="L445" i="8"/>
  <c r="M453" i="8"/>
  <c r="L453" i="8"/>
  <c r="L461" i="8"/>
  <c r="M461" i="8"/>
  <c r="M42" i="8"/>
  <c r="L42" i="8"/>
  <c r="M198" i="8"/>
  <c r="L198" i="8"/>
  <c r="M375" i="8"/>
  <c r="L375" i="8"/>
  <c r="M19" i="8"/>
  <c r="L19" i="8"/>
  <c r="M63" i="8"/>
  <c r="L63" i="8"/>
  <c r="M97" i="8"/>
  <c r="L97" i="8"/>
  <c r="M126" i="8"/>
  <c r="L126" i="8"/>
  <c r="M197" i="8"/>
  <c r="L197" i="8"/>
  <c r="M245" i="8"/>
  <c r="L245" i="8"/>
  <c r="M311" i="8"/>
  <c r="L311" i="8"/>
  <c r="M343" i="8"/>
  <c r="L343" i="8"/>
  <c r="M358" i="8"/>
  <c r="L358" i="8"/>
  <c r="M374" i="8"/>
  <c r="L374" i="8"/>
  <c r="M422" i="8"/>
  <c r="L422" i="8"/>
  <c r="M430" i="8"/>
  <c r="L430" i="8"/>
  <c r="M438" i="8"/>
  <c r="L438" i="8"/>
  <c r="M446" i="8"/>
  <c r="L446" i="8"/>
  <c r="M454" i="8"/>
  <c r="L454" i="8"/>
  <c r="M462" i="8"/>
  <c r="L462" i="8"/>
  <c r="B3" i="8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2" i="8"/>
  <c r="L30" i="2" l="1"/>
  <c r="D30" i="2"/>
  <c r="L29" i="2"/>
  <c r="D29" i="2"/>
  <c r="L28" i="2"/>
  <c r="D28" i="2"/>
  <c r="L27" i="2"/>
  <c r="D27" i="2"/>
  <c r="L26" i="2"/>
  <c r="D26" i="2"/>
  <c r="L25" i="2"/>
  <c r="D25" i="2"/>
  <c r="L24" i="2"/>
  <c r="D24" i="2"/>
  <c r="L23" i="2"/>
  <c r="D23" i="2"/>
  <c r="L22" i="2"/>
  <c r="D22" i="2"/>
  <c r="L21" i="2"/>
  <c r="D21" i="2"/>
  <c r="L20" i="2"/>
  <c r="D20" i="2"/>
  <c r="L19" i="2"/>
  <c r="D19" i="2"/>
  <c r="L18" i="2"/>
  <c r="D18" i="2"/>
  <c r="P15" i="2" l="1"/>
  <c r="L15" i="2"/>
  <c r="D15" i="2"/>
  <c r="X14" i="2"/>
  <c r="P14" i="2"/>
  <c r="L14" i="2"/>
  <c r="D14" i="2"/>
  <c r="P13" i="2"/>
  <c r="L13" i="2"/>
  <c r="D13" i="2"/>
  <c r="P12" i="2"/>
  <c r="L12" i="2"/>
  <c r="D12" i="2"/>
  <c r="P11" i="2"/>
  <c r="L11" i="2"/>
  <c r="D11" i="2"/>
  <c r="P10" i="2"/>
  <c r="L10" i="2"/>
  <c r="D10" i="2"/>
  <c r="P9" i="2"/>
  <c r="L9" i="2"/>
  <c r="D9" i="2"/>
  <c r="P8" i="2"/>
  <c r="L8" i="2"/>
  <c r="D8" i="2"/>
  <c r="P7" i="2"/>
  <c r="L7" i="2"/>
  <c r="D7" i="2"/>
  <c r="P6" i="2"/>
  <c r="L6" i="2"/>
  <c r="D6" i="2"/>
  <c r="P5" i="2"/>
  <c r="L5" i="2"/>
  <c r="D5" i="2"/>
  <c r="P4" i="2"/>
  <c r="L4" i="2"/>
  <c r="D4" i="2"/>
  <c r="P3" i="2"/>
  <c r="L3" i="2"/>
  <c r="D3" i="2"/>
  <c r="P2" i="2"/>
  <c r="L2" i="2"/>
  <c r="D2" i="2"/>
  <c r="AC933" i="7" l="1"/>
  <c r="H903" i="7"/>
  <c r="H902" i="7"/>
  <c r="D8" i="4" l="1"/>
  <c r="E8" i="4"/>
  <c r="D9" i="4"/>
  <c r="E9" i="4"/>
  <c r="D15" i="4"/>
  <c r="D46" i="4"/>
  <c r="E46" i="4"/>
  <c r="E3" i="4"/>
  <c r="D3" i="4"/>
  <c r="G4" i="4" l="1"/>
  <c r="G7" i="4"/>
  <c r="G9" i="4"/>
  <c r="G10" i="4"/>
  <c r="G14" i="4"/>
  <c r="G15" i="4"/>
  <c r="F4" i="4"/>
  <c r="F7" i="4"/>
  <c r="F9" i="4"/>
  <c r="F10" i="4"/>
  <c r="F14" i="4"/>
  <c r="F15" i="4"/>
  <c r="F54" i="4"/>
  <c r="F55" i="4"/>
  <c r="G3" i="4"/>
  <c r="F3" i="4"/>
</calcChain>
</file>

<file path=xl/sharedStrings.xml><?xml version="1.0" encoding="utf-8"?>
<sst xmlns="http://schemas.openxmlformats.org/spreadsheetml/2006/main" count="17756" uniqueCount="1753">
  <si>
    <t>Record Name:</t>
  </si>
  <si>
    <t>RR LDC Application and Facility</t>
  </si>
  <si>
    <t>Exported On:</t>
  </si>
  <si>
    <t>Jan 22, 2020 12:27 PM</t>
  </si>
  <si>
    <t>Filter Selections</t>
  </si>
  <si>
    <t>LDC Application ID</t>
  </si>
  <si>
    <t>Lead LDC</t>
  </si>
  <si>
    <t>Program Name</t>
  </si>
  <si>
    <t>IESO Reporting Period</t>
  </si>
  <si>
    <t>Project Completion Date</t>
  </si>
  <si>
    <t>Total Incentive ($)</t>
  </si>
  <si>
    <t>Total Demand Savings (kW)</t>
  </si>
  <si>
    <t>Total Energy Savings (kWh)</t>
  </si>
  <si>
    <t>Payment Status</t>
  </si>
  <si>
    <t>ENWIN UTILITIES LTD.</t>
  </si>
  <si>
    <t>SAVE ON ENERGY ENERGY MANAGER PROGRAM</t>
  </si>
  <si>
    <t>0.00 kW</t>
  </si>
  <si>
    <t>Paid</t>
  </si>
  <si>
    <t>SAVE ON ENERGY RETROFIT PROGRAM</t>
  </si>
  <si>
    <t>8.33 kW</t>
  </si>
  <si>
    <t>$640.00</t>
  </si>
  <si>
    <t>1.60 kW</t>
  </si>
  <si>
    <t>3.20 kW</t>
  </si>
  <si>
    <t>7.60 kW</t>
  </si>
  <si>
    <t>2.00 kW</t>
  </si>
  <si>
    <t>1.52 kW</t>
  </si>
  <si>
    <t>2.20 kW</t>
  </si>
  <si>
    <t>1.30 kW</t>
  </si>
  <si>
    <t>0.50 kW</t>
  </si>
  <si>
    <t>1.70 kW</t>
  </si>
  <si>
    <t>$880.00</t>
  </si>
  <si>
    <t>1.10 kW</t>
  </si>
  <si>
    <t>2.01 kW</t>
  </si>
  <si>
    <t>31.20 kW</t>
  </si>
  <si>
    <t>0.90 kW</t>
  </si>
  <si>
    <t>5.76 kW</t>
  </si>
  <si>
    <t>3.25 kW</t>
  </si>
  <si>
    <t>March 2019</t>
  </si>
  <si>
    <t>06/07/2016</t>
  </si>
  <si>
    <t>$76,872.70</t>
  </si>
  <si>
    <t>768,727 kWh</t>
  </si>
  <si>
    <t>0.70 kW</t>
  </si>
  <si>
    <t>21.10 kW</t>
  </si>
  <si>
    <t>1.08 kW</t>
  </si>
  <si>
    <t>6.20 kW</t>
  </si>
  <si>
    <t>2.84 kW</t>
  </si>
  <si>
    <t>0 kWh</t>
  </si>
  <si>
    <t>2.83 kW</t>
  </si>
  <si>
    <t>5.10 kW</t>
  </si>
  <si>
    <t>3,960 kWh</t>
  </si>
  <si>
    <t>1.15 kW</t>
  </si>
  <si>
    <t>4.52 kW</t>
  </si>
  <si>
    <t>1.40 kW</t>
  </si>
  <si>
    <t>$2,565.00</t>
  </si>
  <si>
    <t>15,834 kWh</t>
  </si>
  <si>
    <t>5.60 kW</t>
  </si>
  <si>
    <t>1.00 kW</t>
  </si>
  <si>
    <t>$1,520.00</t>
  </si>
  <si>
    <t>3.80 kW</t>
  </si>
  <si>
    <t>0.49 kW</t>
  </si>
  <si>
    <t>1.74 kW</t>
  </si>
  <si>
    <t>1.20 kW</t>
  </si>
  <si>
    <t>4.00 kW</t>
  </si>
  <si>
    <t>3.60 kW</t>
  </si>
  <si>
    <t>TORONTO HYDRO-ELECTRIC SYSTEM LIMITED</t>
  </si>
  <si>
    <t>0.54 kW</t>
  </si>
  <si>
    <t>3.40 kW</t>
  </si>
  <si>
    <t>9.50 kW</t>
  </si>
  <si>
    <t>1.98 kW</t>
  </si>
  <si>
    <t>9,240 kWh</t>
  </si>
  <si>
    <t>0.47 kW</t>
  </si>
  <si>
    <t>0.80 kW</t>
  </si>
  <si>
    <t>2.73 kW</t>
  </si>
  <si>
    <t>$2,720.00</t>
  </si>
  <si>
    <t>7.30 kW</t>
  </si>
  <si>
    <t>1.90 kW</t>
  </si>
  <si>
    <t>$960.00</t>
  </si>
  <si>
    <t>$360.00</t>
  </si>
  <si>
    <t>$2,500.00</t>
  </si>
  <si>
    <t>HYDRO ONE NETWORKS INC.</t>
  </si>
  <si>
    <t>$1,440.00</t>
  </si>
  <si>
    <t>1.84 kW</t>
  </si>
  <si>
    <t>June 2019</t>
  </si>
  <si>
    <t>06/20/2018</t>
  </si>
  <si>
    <t>$5,765.00</t>
  </si>
  <si>
    <t>9.80 kW</t>
  </si>
  <si>
    <t>4,994 kWh</t>
  </si>
  <si>
    <t>$440.00</t>
  </si>
  <si>
    <t>06/22/2016</t>
  </si>
  <si>
    <t>$465.60</t>
  </si>
  <si>
    <t>9,312 kWh</t>
  </si>
  <si>
    <t>04/15/2016</t>
  </si>
  <si>
    <t>03/25/2016</t>
  </si>
  <si>
    <t>$1,320.30</t>
  </si>
  <si>
    <t>7,560 kWh</t>
  </si>
  <si>
    <t>0.42 kW</t>
  </si>
  <si>
    <t>4,872 kWh</t>
  </si>
  <si>
    <t>0.20 kW</t>
  </si>
  <si>
    <t>11.00 kW</t>
  </si>
  <si>
    <t>1.81 kW</t>
  </si>
  <si>
    <t>11/18/2016</t>
  </si>
  <si>
    <t>$40,700.00</t>
  </si>
  <si>
    <t>407,000 kWh</t>
  </si>
  <si>
    <t>$240.00</t>
  </si>
  <si>
    <t>07/22/2016</t>
  </si>
  <si>
    <t>$9,593.44</t>
  </si>
  <si>
    <t>$1,800.00</t>
  </si>
  <si>
    <t>$3,640.00</t>
  </si>
  <si>
    <t>9.10 kW</t>
  </si>
  <si>
    <t>39.00 kW</t>
  </si>
  <si>
    <t>341,640 kWh</t>
  </si>
  <si>
    <t>$1,200.00</t>
  </si>
  <si>
    <t>$1,120.00</t>
  </si>
  <si>
    <t>$1,680.00</t>
  </si>
  <si>
    <t>05/25/2016</t>
  </si>
  <si>
    <t>$2,415.00</t>
  </si>
  <si>
    <t>3.02 kW</t>
  </si>
  <si>
    <t>12,084 kWh</t>
  </si>
  <si>
    <t>$535.00</t>
  </si>
  <si>
    <t>06/01/2018</t>
  </si>
  <si>
    <t>$26,250.00</t>
  </si>
  <si>
    <t>7.56 kW</t>
  </si>
  <si>
    <t>5.40 kW</t>
  </si>
  <si>
    <t>09/02/2016</t>
  </si>
  <si>
    <t>$451.50</t>
  </si>
  <si>
    <t>09/09/2016</t>
  </si>
  <si>
    <t>$1,168.00</t>
  </si>
  <si>
    <t>06/30/2016</t>
  </si>
  <si>
    <t>$5,832.50</t>
  </si>
  <si>
    <t>30.50 kW</t>
  </si>
  <si>
    <t>267,399 kWh</t>
  </si>
  <si>
    <t>$800.00</t>
  </si>
  <si>
    <t>$2,880.00</t>
  </si>
  <si>
    <t>$720.00</t>
  </si>
  <si>
    <t>0.30 kW</t>
  </si>
  <si>
    <t>$160.00</t>
  </si>
  <si>
    <t>06/08/2017</t>
  </si>
  <si>
    <t>$8,184.00</t>
  </si>
  <si>
    <t>54,312 kWh</t>
  </si>
  <si>
    <t>0.35 kW</t>
  </si>
  <si>
    <t>$680.00</t>
  </si>
  <si>
    <t>$8,000.00</t>
  </si>
  <si>
    <t>April 2019</t>
  </si>
  <si>
    <t>06/13/2017</t>
  </si>
  <si>
    <t>$22,264.00</t>
  </si>
  <si>
    <t>147,752 kWh</t>
  </si>
  <si>
    <t>September 2019</t>
  </si>
  <si>
    <t>03/31/2017</t>
  </si>
  <si>
    <t>$1,005.00</t>
  </si>
  <si>
    <t>6,699 kWh</t>
  </si>
  <si>
    <t>$3,608.00</t>
  </si>
  <si>
    <t>23,944 kWh</t>
  </si>
  <si>
    <t>$292.00</t>
  </si>
  <si>
    <t>0.10 kW</t>
  </si>
  <si>
    <t>2,136 kWh</t>
  </si>
  <si>
    <t>07/05/2017</t>
  </si>
  <si>
    <t>$210.00</t>
  </si>
  <si>
    <t>$733.10</t>
  </si>
  <si>
    <t>ALECTRA UTILITIES CORPORATION</t>
  </si>
  <si>
    <t>12/31/2018</t>
  </si>
  <si>
    <t>$35,453.00</t>
  </si>
  <si>
    <t>6.80 kW</t>
  </si>
  <si>
    <t>02/27/2018</t>
  </si>
  <si>
    <t>$9,038.74</t>
  </si>
  <si>
    <t>68,956 kWh</t>
  </si>
  <si>
    <t>76,320 kWh</t>
  </si>
  <si>
    <t>10/01/2016</t>
  </si>
  <si>
    <t>$1,465.56</t>
  </si>
  <si>
    <t>08/31/2016</t>
  </si>
  <si>
    <t>$12,874.00</t>
  </si>
  <si>
    <t>32.80 kW</t>
  </si>
  <si>
    <t>163,145 kWh</t>
  </si>
  <si>
    <t>$1,600.00</t>
  </si>
  <si>
    <t>$500.00</t>
  </si>
  <si>
    <t>$300.00</t>
  </si>
  <si>
    <t>$3,090.00</t>
  </si>
  <si>
    <t>$1,650.00</t>
  </si>
  <si>
    <t>07/21/2016</t>
  </si>
  <si>
    <t>$3,024.00</t>
  </si>
  <si>
    <t>20,160 kWh</t>
  </si>
  <si>
    <t>$600.00</t>
  </si>
  <si>
    <t>$2,750.00</t>
  </si>
  <si>
    <t>07/27/2016</t>
  </si>
  <si>
    <t>3.12 kW</t>
  </si>
  <si>
    <t>11,753 kWh</t>
  </si>
  <si>
    <t>08/05/2016</t>
  </si>
  <si>
    <t>6,781 kWh</t>
  </si>
  <si>
    <t>08/26/2016</t>
  </si>
  <si>
    <t>$1,888.00</t>
  </si>
  <si>
    <t>1.14 kW</t>
  </si>
  <si>
    <t>5,258 kWh</t>
  </si>
  <si>
    <t>$6,480.00</t>
  </si>
  <si>
    <t>$3,200.00</t>
  </si>
  <si>
    <t>8.00 kW</t>
  </si>
  <si>
    <t>5,651 kWh</t>
  </si>
  <si>
    <t>$390.00</t>
  </si>
  <si>
    <t>7,346 kWh</t>
  </si>
  <si>
    <t>01/20/2017</t>
  </si>
  <si>
    <t>$13,645.45</t>
  </si>
  <si>
    <t>272,909 kWh</t>
  </si>
  <si>
    <t>06/29/2017</t>
  </si>
  <si>
    <t>$31,363.00</t>
  </si>
  <si>
    <t>$480.00</t>
  </si>
  <si>
    <t>$1,000.00</t>
  </si>
  <si>
    <t>01/31/2017</t>
  </si>
  <si>
    <t>$1,500.00</t>
  </si>
  <si>
    <t>$7,880.00</t>
  </si>
  <si>
    <t>19.70 kW</t>
  </si>
  <si>
    <t>104,672 kWh</t>
  </si>
  <si>
    <t>$450.00</t>
  </si>
  <si>
    <t>10/02/2017</t>
  </si>
  <si>
    <t>$400.00</t>
  </si>
  <si>
    <t>6,811 kWh</t>
  </si>
  <si>
    <t>$2,643.77</t>
  </si>
  <si>
    <t>36,357 kWh</t>
  </si>
  <si>
    <t>12/02/2016</t>
  </si>
  <si>
    <t>$825.00</t>
  </si>
  <si>
    <t>12/16/2016</t>
  </si>
  <si>
    <t>$13,296.00</t>
  </si>
  <si>
    <t>11.53 kW</t>
  </si>
  <si>
    <t>55,134 kWh</t>
  </si>
  <si>
    <t>$1,250.00</t>
  </si>
  <si>
    <t>02/01/2017</t>
  </si>
  <si>
    <t>0.83 kW</t>
  </si>
  <si>
    <t>04/21/2017</t>
  </si>
  <si>
    <t>$16,440.00</t>
  </si>
  <si>
    <t>41.10 kW</t>
  </si>
  <si>
    <t>260,061 kWh</t>
  </si>
  <si>
    <t>$2,080.00</t>
  </si>
  <si>
    <t>SAVE ON ENERGY SMALL BUSINESS LIGHTING PROGRAM</t>
  </si>
  <si>
    <t>0.58 kW</t>
  </si>
  <si>
    <t>170017-001</t>
  </si>
  <si>
    <t>170033-009</t>
  </si>
  <si>
    <t>01/23/2018</t>
  </si>
  <si>
    <t>170033-010</t>
  </si>
  <si>
    <t>170037-001</t>
  </si>
  <si>
    <t>03/13/2018</t>
  </si>
  <si>
    <t>170037-008</t>
  </si>
  <si>
    <t>0.51 kW</t>
  </si>
  <si>
    <t>$675.00</t>
  </si>
  <si>
    <t>0.56 kW</t>
  </si>
  <si>
    <t>170054-022</t>
  </si>
  <si>
    <t>1,343 kWh</t>
  </si>
  <si>
    <t>170054-026</t>
  </si>
  <si>
    <t>170054-036</t>
  </si>
  <si>
    <t>09/28/2017</t>
  </si>
  <si>
    <t>170054-042</t>
  </si>
  <si>
    <t>2.11 kW</t>
  </si>
  <si>
    <t>1.23 kW</t>
  </si>
  <si>
    <t>170054-067</t>
  </si>
  <si>
    <t>01/16/2018</t>
  </si>
  <si>
    <t>170054-068</t>
  </si>
  <si>
    <t>170088-001</t>
  </si>
  <si>
    <t>02/15/2018</t>
  </si>
  <si>
    <t>170088-003</t>
  </si>
  <si>
    <t>12/22/2017</t>
  </si>
  <si>
    <t>170088-004</t>
  </si>
  <si>
    <t>170088-005</t>
  </si>
  <si>
    <t>170088-006</t>
  </si>
  <si>
    <t>170088-009</t>
  </si>
  <si>
    <t>170088-010</t>
  </si>
  <si>
    <t>0.48 kW</t>
  </si>
  <si>
    <t>12/21/2017</t>
  </si>
  <si>
    <t>170088-011</t>
  </si>
  <si>
    <t>170088-013</t>
  </si>
  <si>
    <t>01/15/2018</t>
  </si>
  <si>
    <t>170088-014</t>
  </si>
  <si>
    <t>0.73 kW</t>
  </si>
  <si>
    <t>170088-015</t>
  </si>
  <si>
    <t>170088-017</t>
  </si>
  <si>
    <t>170088-018</t>
  </si>
  <si>
    <t>170088-021</t>
  </si>
  <si>
    <t>170088-022</t>
  </si>
  <si>
    <t>170088-023</t>
  </si>
  <si>
    <t>01/17/2018</t>
  </si>
  <si>
    <t>170088-024</t>
  </si>
  <si>
    <t>01/22/2018</t>
  </si>
  <si>
    <t>1.42 kW</t>
  </si>
  <si>
    <t>170088-027</t>
  </si>
  <si>
    <t>170088-029</t>
  </si>
  <si>
    <t>170088-032</t>
  </si>
  <si>
    <t>170088-034</t>
  </si>
  <si>
    <t>170088-037</t>
  </si>
  <si>
    <t>170088-038</t>
  </si>
  <si>
    <t>01/24/2018</t>
  </si>
  <si>
    <t>170088-040</t>
  </si>
  <si>
    <t>170088-041</t>
  </si>
  <si>
    <t>170088-044</t>
  </si>
  <si>
    <t>0.40 kW</t>
  </si>
  <si>
    <t>170088-057</t>
  </si>
  <si>
    <t>170088-058</t>
  </si>
  <si>
    <t>170088-061</t>
  </si>
  <si>
    <t>170088-062</t>
  </si>
  <si>
    <t>170094-004</t>
  </si>
  <si>
    <t>03/06/2018</t>
  </si>
  <si>
    <t>170101-004</t>
  </si>
  <si>
    <t>170101-006</t>
  </si>
  <si>
    <t>170101-007</t>
  </si>
  <si>
    <t>170101-008</t>
  </si>
  <si>
    <t>170101-011</t>
  </si>
  <si>
    <t>170101-013</t>
  </si>
  <si>
    <t>170101-014</t>
  </si>
  <si>
    <t>05/30/2018</t>
  </si>
  <si>
    <t>1.56 kW</t>
  </si>
  <si>
    <t>170101-018</t>
  </si>
  <si>
    <t>05/22/2018</t>
  </si>
  <si>
    <t>170101-027</t>
  </si>
  <si>
    <t>170101-032</t>
  </si>
  <si>
    <t>170101-042</t>
  </si>
  <si>
    <t>170101-046</t>
  </si>
  <si>
    <t>170101-047</t>
  </si>
  <si>
    <t>170101-048</t>
  </si>
  <si>
    <t>170101-049</t>
  </si>
  <si>
    <t>170101-050</t>
  </si>
  <si>
    <t>170101-052</t>
  </si>
  <si>
    <t>0.41 kW</t>
  </si>
  <si>
    <t>170101-053</t>
  </si>
  <si>
    <t>07/18/2018</t>
  </si>
  <si>
    <t>170101-055</t>
  </si>
  <si>
    <t>3.00 kW</t>
  </si>
  <si>
    <t>170101-058</t>
  </si>
  <si>
    <t>170101-059</t>
  </si>
  <si>
    <t>07/24/2018</t>
  </si>
  <si>
    <t>170101-060</t>
  </si>
  <si>
    <t>170101-062</t>
  </si>
  <si>
    <t>170101-063</t>
  </si>
  <si>
    <t>170101-065</t>
  </si>
  <si>
    <t>5,848 kWh</t>
  </si>
  <si>
    <t>170101-067</t>
  </si>
  <si>
    <t>07/04/2018</t>
  </si>
  <si>
    <t>170101-068</t>
  </si>
  <si>
    <t>170101-069</t>
  </si>
  <si>
    <t>170101-071</t>
  </si>
  <si>
    <t>07/16/2018</t>
  </si>
  <si>
    <t>170101-072</t>
  </si>
  <si>
    <t>170101-074</t>
  </si>
  <si>
    <t>170101-075</t>
  </si>
  <si>
    <t>170101-081</t>
  </si>
  <si>
    <t>170101-083</t>
  </si>
  <si>
    <t>07/13/2018</t>
  </si>
  <si>
    <t>170101-086</t>
  </si>
  <si>
    <t>170101-087</t>
  </si>
  <si>
    <t>170101-105</t>
  </si>
  <si>
    <t>170101-113</t>
  </si>
  <si>
    <t>07/20/2018</t>
  </si>
  <si>
    <t>4.68 kW</t>
  </si>
  <si>
    <t>170101-115</t>
  </si>
  <si>
    <t>07/27/2018</t>
  </si>
  <si>
    <t>08/01/2017</t>
  </si>
  <si>
    <t>$18,020.56</t>
  </si>
  <si>
    <t>21.96 kW</t>
  </si>
  <si>
    <t>192,356 kWh</t>
  </si>
  <si>
    <t>$12,540.80</t>
  </si>
  <si>
    <t>15.68 kW</t>
  </si>
  <si>
    <t>113,366 kWh</t>
  </si>
  <si>
    <t>$7,029.50</t>
  </si>
  <si>
    <t>70,295 kWh</t>
  </si>
  <si>
    <t>$1,070.00</t>
  </si>
  <si>
    <t>$985.00</t>
  </si>
  <si>
    <t>7.70 kW</t>
  </si>
  <si>
    <t>04/14/2017</t>
  </si>
  <si>
    <t>$2,904.00</t>
  </si>
  <si>
    <t>02/20/2017</t>
  </si>
  <si>
    <t>$9,278.60</t>
  </si>
  <si>
    <t>92,786 kWh</t>
  </si>
  <si>
    <t>04/30/2017</t>
  </si>
  <si>
    <t>$3,630.00</t>
  </si>
  <si>
    <t>4,520 kWh</t>
  </si>
  <si>
    <t>01/27/2017</t>
  </si>
  <si>
    <t>$1,540.00</t>
  </si>
  <si>
    <t>3.96 kW</t>
  </si>
  <si>
    <t>14,925 kWh</t>
  </si>
  <si>
    <t>02/09/2017</t>
  </si>
  <si>
    <t>$3,610.00</t>
  </si>
  <si>
    <t>$350.00</t>
  </si>
  <si>
    <t>$805.00</t>
  </si>
  <si>
    <t>15,474 kWh</t>
  </si>
  <si>
    <t>$3,300.00</t>
  </si>
  <si>
    <t>07/01/2016</t>
  </si>
  <si>
    <t>$28,800.00</t>
  </si>
  <si>
    <t>$1,248.00</t>
  </si>
  <si>
    <t>July 2019</t>
  </si>
  <si>
    <t>12/30/2019</t>
  </si>
  <si>
    <t>$39,980.00</t>
  </si>
  <si>
    <t>83.90 kW</t>
  </si>
  <si>
    <t>373,453 kWh</t>
  </si>
  <si>
    <t>20.72 kW</t>
  </si>
  <si>
    <t>02/28/2017</t>
  </si>
  <si>
    <t>$265.00</t>
  </si>
  <si>
    <t>0.34 kW</t>
  </si>
  <si>
    <t>03/30/2017</t>
  </si>
  <si>
    <t>$3,969.56</t>
  </si>
  <si>
    <t>11.40 kW</t>
  </si>
  <si>
    <t>52,805 kWh</t>
  </si>
  <si>
    <t>LONDON HYDRO INC.</t>
  </si>
  <si>
    <t>06/30/2017</t>
  </si>
  <si>
    <t>$237,354.00</t>
  </si>
  <si>
    <t>02/17/2017</t>
  </si>
  <si>
    <t>$8,250.00</t>
  </si>
  <si>
    <t>91,980 kWh</t>
  </si>
  <si>
    <t>$140.00</t>
  </si>
  <si>
    <t>3,483 kWh</t>
  </si>
  <si>
    <t>05/31/2017</t>
  </si>
  <si>
    <t>$100.00</t>
  </si>
  <si>
    <t>0.28 kW</t>
  </si>
  <si>
    <t>2,488 kWh</t>
  </si>
  <si>
    <t>$190.00</t>
  </si>
  <si>
    <t>4,727 kWh</t>
  </si>
  <si>
    <t>$15,750.00</t>
  </si>
  <si>
    <t>9.83 kW</t>
  </si>
  <si>
    <t>45,149 kWh</t>
  </si>
  <si>
    <t>07/28/2017</t>
  </si>
  <si>
    <t>$44,260.00</t>
  </si>
  <si>
    <t>$420.00</t>
  </si>
  <si>
    <t>08/31/2017</t>
  </si>
  <si>
    <t>$5,690.00</t>
  </si>
  <si>
    <t>14.34 kW</t>
  </si>
  <si>
    <t>65,464 kWh</t>
  </si>
  <si>
    <t>1.78 kW</t>
  </si>
  <si>
    <t>03/15/2017</t>
  </si>
  <si>
    <t>$145.65</t>
  </si>
  <si>
    <t>2,913 kWh</t>
  </si>
  <si>
    <t>$1,670.00</t>
  </si>
  <si>
    <t>$270.00</t>
  </si>
  <si>
    <t>$2,240.00</t>
  </si>
  <si>
    <t>7,772 kWh</t>
  </si>
  <si>
    <t>$200.00</t>
  </si>
  <si>
    <t>2,335 kWh</t>
  </si>
  <si>
    <t>04/28/2017</t>
  </si>
  <si>
    <t>$2,083.62</t>
  </si>
  <si>
    <t>6.12 kW</t>
  </si>
  <si>
    <t>28,236 kWh</t>
  </si>
  <si>
    <t>$1,988.00</t>
  </si>
  <si>
    <t>07/31/2018</t>
  </si>
  <si>
    <t>$5,376.80</t>
  </si>
  <si>
    <t>53,768 kWh</t>
  </si>
  <si>
    <t>$9,670.00</t>
  </si>
  <si>
    <t>13.43 kW</t>
  </si>
  <si>
    <t>53,712 kWh</t>
  </si>
  <si>
    <t>$1,760.00</t>
  </si>
  <si>
    <t>03/29/2018</t>
  </si>
  <si>
    <t>$2,925.00</t>
  </si>
  <si>
    <t>8,444 kWh</t>
  </si>
  <si>
    <t>03/17/2017</t>
  </si>
  <si>
    <t>$25,760.00</t>
  </si>
  <si>
    <t>32.20 kW</t>
  </si>
  <si>
    <t>62,778 kWh</t>
  </si>
  <si>
    <t>09/03/2018</t>
  </si>
  <si>
    <t>$31,280.00</t>
  </si>
  <si>
    <t>39.10 kW</t>
  </si>
  <si>
    <t>280,997 kWh</t>
  </si>
  <si>
    <t>08/23/2017</t>
  </si>
  <si>
    <t>$11,348.48</t>
  </si>
  <si>
    <t>120,833 kWh</t>
  </si>
  <si>
    <t>$62,011.05</t>
  </si>
  <si>
    <t>154.27 kW</t>
  </si>
  <si>
    <t>744,690 kWh</t>
  </si>
  <si>
    <t>$2,371.12</t>
  </si>
  <si>
    <t>1.39 kW</t>
  </si>
  <si>
    <t>05/26/2017</t>
  </si>
  <si>
    <t>1,389 kWh</t>
  </si>
  <si>
    <t>$354.35</t>
  </si>
  <si>
    <t>7,087 kWh</t>
  </si>
  <si>
    <t>$378.00</t>
  </si>
  <si>
    <t>$650.00</t>
  </si>
  <si>
    <t>1,863 kWh</t>
  </si>
  <si>
    <t>06/28/2017</t>
  </si>
  <si>
    <t>$2,123.50</t>
  </si>
  <si>
    <t>5.90 kW</t>
  </si>
  <si>
    <t>35,595 kWh</t>
  </si>
  <si>
    <t>07/19/2018</t>
  </si>
  <si>
    <t>$785.00</t>
  </si>
  <si>
    <t>9,036 kWh</t>
  </si>
  <si>
    <t>$780.00</t>
  </si>
  <si>
    <t>7,166 kWh</t>
  </si>
  <si>
    <t>05/18/2017</t>
  </si>
  <si>
    <t>26,461 kWh</t>
  </si>
  <si>
    <t>$150.00</t>
  </si>
  <si>
    <t>05/29/2017</t>
  </si>
  <si>
    <t>$1,280.00</t>
  </si>
  <si>
    <t>1,140 kWh</t>
  </si>
  <si>
    <t>04/26/2017</t>
  </si>
  <si>
    <t>$210.25</t>
  </si>
  <si>
    <t>4,205 kWh</t>
  </si>
  <si>
    <t>02/23/2018</t>
  </si>
  <si>
    <t>$9,546.00</t>
  </si>
  <si>
    <t>95,383 kWh</t>
  </si>
  <si>
    <t>8,476 kWh</t>
  </si>
  <si>
    <t>06/16/2017</t>
  </si>
  <si>
    <t>$770.00</t>
  </si>
  <si>
    <t>$2,585.00</t>
  </si>
  <si>
    <t>08/25/2017</t>
  </si>
  <si>
    <t>$8,784.50</t>
  </si>
  <si>
    <t>07/07/2017</t>
  </si>
  <si>
    <t>$15,534.20</t>
  </si>
  <si>
    <t>166,077 kWh</t>
  </si>
  <si>
    <t>10/27/2017</t>
  </si>
  <si>
    <t>$378.85</t>
  </si>
  <si>
    <t>7,577 kWh</t>
  </si>
  <si>
    <t>05/31/2016</t>
  </si>
  <si>
    <t>$5,376.00</t>
  </si>
  <si>
    <t>6.72 kW</t>
  </si>
  <si>
    <t>3,540 kWh</t>
  </si>
  <si>
    <t>08/04/2017</t>
  </si>
  <si>
    <t>$525.00</t>
  </si>
  <si>
    <t>5,711 kWh</t>
  </si>
  <si>
    <t>$329.28</t>
  </si>
  <si>
    <t>314 kWh</t>
  </si>
  <si>
    <t>07/26/2017</t>
  </si>
  <si>
    <t>4,087 kWh</t>
  </si>
  <si>
    <t>12/05/2017</t>
  </si>
  <si>
    <t>$1,183.00</t>
  </si>
  <si>
    <t>05/07/2018</t>
  </si>
  <si>
    <t>$726.00</t>
  </si>
  <si>
    <t>5,153 kWh</t>
  </si>
  <si>
    <t>7,879 kWh</t>
  </si>
  <si>
    <t>05/15/2017</t>
  </si>
  <si>
    <t>$2,236.00</t>
  </si>
  <si>
    <t>05/10/2017</t>
  </si>
  <si>
    <t>$1,089.16</t>
  </si>
  <si>
    <t>$371.85</t>
  </si>
  <si>
    <t>7,437 kWh</t>
  </si>
  <si>
    <t>$458.90</t>
  </si>
  <si>
    <t>06/15/2017</t>
  </si>
  <si>
    <t>$5,680.00</t>
  </si>
  <si>
    <t>$1,323.60</t>
  </si>
  <si>
    <t>14,599 kWh</t>
  </si>
  <si>
    <t>14,110 kWh</t>
  </si>
  <si>
    <t>$2,495.00</t>
  </si>
  <si>
    <t>09/14/2017</t>
  </si>
  <si>
    <t>$3,880.00</t>
  </si>
  <si>
    <t>05/18/2018</t>
  </si>
  <si>
    <t>$1,727.00</t>
  </si>
  <si>
    <t>10/03/2018</t>
  </si>
  <si>
    <t>$1,340.00</t>
  </si>
  <si>
    <t>10,857 kWh</t>
  </si>
  <si>
    <t>$320.00</t>
  </si>
  <si>
    <t>$3,280.00</t>
  </si>
  <si>
    <t>$1,585.00</t>
  </si>
  <si>
    <t>12/15/2017</t>
  </si>
  <si>
    <t>$4,312.00</t>
  </si>
  <si>
    <t>10.80 kW</t>
  </si>
  <si>
    <t>65,992 kWh</t>
  </si>
  <si>
    <t>01/19/2018</t>
  </si>
  <si>
    <t>16.20 kW</t>
  </si>
  <si>
    <t>99,187 kWh</t>
  </si>
  <si>
    <t>07/14/2017</t>
  </si>
  <si>
    <t>$1,716.00</t>
  </si>
  <si>
    <t>4.50 kW</t>
  </si>
  <si>
    <t>17,654 kWh</t>
  </si>
  <si>
    <t>01/05/2018</t>
  </si>
  <si>
    <t>$3,520.00</t>
  </si>
  <si>
    <t>8.80 kW</t>
  </si>
  <si>
    <t>54,021 kWh</t>
  </si>
  <si>
    <t>$1,812.00</t>
  </si>
  <si>
    <t>3.26 kW</t>
  </si>
  <si>
    <t>18,007 kWh</t>
  </si>
  <si>
    <t>$2,640.00</t>
  </si>
  <si>
    <t>3.08 kW</t>
  </si>
  <si>
    <t>26,422 kWh</t>
  </si>
  <si>
    <t>09/29/2017</t>
  </si>
  <si>
    <t>$2,480.00</t>
  </si>
  <si>
    <t>$1,410.70</t>
  </si>
  <si>
    <t>09/07/2017</t>
  </si>
  <si>
    <t>1,762 kWh</t>
  </si>
  <si>
    <t>$2,414.20</t>
  </si>
  <si>
    <t>October 2019</t>
  </si>
  <si>
    <t>$11,800.00</t>
  </si>
  <si>
    <t>29.50 kW</t>
  </si>
  <si>
    <t>189,356 kWh</t>
  </si>
  <si>
    <t>$13,000.00</t>
  </si>
  <si>
    <t>03/15/2018</t>
  </si>
  <si>
    <t>$9,000.00</t>
  </si>
  <si>
    <t>18.00 kW</t>
  </si>
  <si>
    <t>82,692 kWh</t>
  </si>
  <si>
    <t>11,340 kWh</t>
  </si>
  <si>
    <t>$7,854.00</t>
  </si>
  <si>
    <t>$3,472.50</t>
  </si>
  <si>
    <t>4.54 kW</t>
  </si>
  <si>
    <t>10,789 kWh</t>
  </si>
  <si>
    <t>09/01/2017</t>
  </si>
  <si>
    <t>6,934 kWh</t>
  </si>
  <si>
    <t>11,461 kWh</t>
  </si>
  <si>
    <t>08/18/2017</t>
  </si>
  <si>
    <t>3.74 kW</t>
  </si>
  <si>
    <t>14,104 kWh</t>
  </si>
  <si>
    <t>07/06/2017</t>
  </si>
  <si>
    <t>09/26/2017</t>
  </si>
  <si>
    <t>$3,214.50</t>
  </si>
  <si>
    <t>4,734 kWh</t>
  </si>
  <si>
    <t>11/17/2017</t>
  </si>
  <si>
    <t>$1,325.00</t>
  </si>
  <si>
    <t>14,700 kWh</t>
  </si>
  <si>
    <t>$125.00</t>
  </si>
  <si>
    <t>$3,410.00</t>
  </si>
  <si>
    <t>2.57 kW</t>
  </si>
  <si>
    <t>11,397 kWh</t>
  </si>
  <si>
    <t>07/17/2017</t>
  </si>
  <si>
    <t>$2,320.00</t>
  </si>
  <si>
    <t>10/14/2017</t>
  </si>
  <si>
    <t>$632.75</t>
  </si>
  <si>
    <t>$725.00</t>
  </si>
  <si>
    <t>8,287 kWh</t>
  </si>
  <si>
    <t>$3,240.00</t>
  </si>
  <si>
    <t>8.35 kW</t>
  </si>
  <si>
    <t>31,462 kWh</t>
  </si>
  <si>
    <t>$2,040.00</t>
  </si>
  <si>
    <t>07/25/2017</t>
  </si>
  <si>
    <t>$6,000.00</t>
  </si>
  <si>
    <t>$1,850.00</t>
  </si>
  <si>
    <t>$7,590.00</t>
  </si>
  <si>
    <t>84,588 kWh</t>
  </si>
  <si>
    <t>09/08/2017</t>
  </si>
  <si>
    <t>4.90 kW</t>
  </si>
  <si>
    <t>34,728 kWh</t>
  </si>
  <si>
    <t>12/14/2017</t>
  </si>
  <si>
    <t>$39,399.00</t>
  </si>
  <si>
    <t>20.14 kW</t>
  </si>
  <si>
    <t>357,181 kWh</t>
  </si>
  <si>
    <t>09/04/2017</t>
  </si>
  <si>
    <t>$548.80</t>
  </si>
  <si>
    <t>524 kWh</t>
  </si>
  <si>
    <t>11/30/2017</t>
  </si>
  <si>
    <t>19,152 kWh</t>
  </si>
  <si>
    <t>$8,140.00</t>
  </si>
  <si>
    <t>4,594 kWh</t>
  </si>
  <si>
    <t>10/26/2017</t>
  </si>
  <si>
    <t>10/13/2017</t>
  </si>
  <si>
    <t>$2,440.00</t>
  </si>
  <si>
    <t>6.10 kW</t>
  </si>
  <si>
    <t>24,325 kWh</t>
  </si>
  <si>
    <t>11/21/2017</t>
  </si>
  <si>
    <t>$6,930.00</t>
  </si>
  <si>
    <t>77,112 kWh</t>
  </si>
  <si>
    <t>04/30/2018</t>
  </si>
  <si>
    <t>$7,652.00</t>
  </si>
  <si>
    <t>19.13 kW</t>
  </si>
  <si>
    <t>1.44 kW</t>
  </si>
  <si>
    <t>28,560 kWh</t>
  </si>
  <si>
    <t>10/18/2017</t>
  </si>
  <si>
    <t>$2,315.50</t>
  </si>
  <si>
    <t>$4,840.35</t>
  </si>
  <si>
    <t>96,807 kWh</t>
  </si>
  <si>
    <t>$6,590.00</t>
  </si>
  <si>
    <t>11/24/2017</t>
  </si>
  <si>
    <t>1,290 kWh</t>
  </si>
  <si>
    <t>10,367 kWh</t>
  </si>
  <si>
    <t>$20,272.00</t>
  </si>
  <si>
    <t>25.34 kW</t>
  </si>
  <si>
    <t>93,470 kWh</t>
  </si>
  <si>
    <t>01/12/2018</t>
  </si>
  <si>
    <t>$3,067.00</t>
  </si>
  <si>
    <t>15,335 kWh</t>
  </si>
  <si>
    <t>$16,898.50</t>
  </si>
  <si>
    <t>35.70 kW</t>
  </si>
  <si>
    <t>229,850 kWh</t>
  </si>
  <si>
    <t>05/31/2018</t>
  </si>
  <si>
    <t>$1,980.00</t>
  </si>
  <si>
    <t>10/20/2017</t>
  </si>
  <si>
    <t>09/30/2017</t>
  </si>
  <si>
    <t>$131.40</t>
  </si>
  <si>
    <t>2,628 kWh</t>
  </si>
  <si>
    <t>12/08/2017</t>
  </si>
  <si>
    <t>$7,086.00</t>
  </si>
  <si>
    <t>4.89 kW</t>
  </si>
  <si>
    <t>22,451 kWh</t>
  </si>
  <si>
    <t>02/11/2018</t>
  </si>
  <si>
    <t>$26,166.00</t>
  </si>
  <si>
    <t>37.38 kW</t>
  </si>
  <si>
    <t>171,724 kWh</t>
  </si>
  <si>
    <t>$5,846.80</t>
  </si>
  <si>
    <t>14.50 kW</t>
  </si>
  <si>
    <t>116,936 kWh</t>
  </si>
  <si>
    <t>0.77 kW</t>
  </si>
  <si>
    <t>11/08/2017</t>
  </si>
  <si>
    <t>$1,092.00</t>
  </si>
  <si>
    <t>10/12/2017</t>
  </si>
  <si>
    <t>$733.95</t>
  </si>
  <si>
    <t>02/02/2018</t>
  </si>
  <si>
    <t>99,256 kWh</t>
  </si>
  <si>
    <t>10/25/2017</t>
  </si>
  <si>
    <t>$5,281.60</t>
  </si>
  <si>
    <t>6.53 kW</t>
  </si>
  <si>
    <t>42,577 kWh</t>
  </si>
  <si>
    <t>11/14/2017</t>
  </si>
  <si>
    <t>$27,755.60</t>
  </si>
  <si>
    <t>326,023 kWh</t>
  </si>
  <si>
    <t>04/12/2018</t>
  </si>
  <si>
    <t>$8,840.40</t>
  </si>
  <si>
    <t>04/17/2018</t>
  </si>
  <si>
    <t>$132,519.75</t>
  </si>
  <si>
    <t>179.91 kW</t>
  </si>
  <si>
    <t>1,568,428 kWh</t>
  </si>
  <si>
    <t>11/28/2017</t>
  </si>
  <si>
    <t>$1,390.00</t>
  </si>
  <si>
    <t>12,638 kWh</t>
  </si>
  <si>
    <t>12/13/2017</t>
  </si>
  <si>
    <t>$3,006.00</t>
  </si>
  <si>
    <t>2.15 kW</t>
  </si>
  <si>
    <t>9,888 kWh</t>
  </si>
  <si>
    <t>11/27/2017</t>
  </si>
  <si>
    <t>$3,510.00</t>
  </si>
  <si>
    <t>4.22 kW</t>
  </si>
  <si>
    <t>16,790 kWh</t>
  </si>
  <si>
    <t>11/10/2017</t>
  </si>
  <si>
    <t>833 kWh</t>
  </si>
  <si>
    <t>$3,704.00</t>
  </si>
  <si>
    <t>4.91 kW</t>
  </si>
  <si>
    <t>19,191 kWh</t>
  </si>
  <si>
    <t>10/30/2017</t>
  </si>
  <si>
    <t>02/22/2018</t>
  </si>
  <si>
    <t>$2,072.00</t>
  </si>
  <si>
    <t>13,819 kWh</t>
  </si>
  <si>
    <t>$1,612.50</t>
  </si>
  <si>
    <t>0.86 kW</t>
  </si>
  <si>
    <t>$2,373.90</t>
  </si>
  <si>
    <t>2.56 kW</t>
  </si>
  <si>
    <t>16,815 kWh</t>
  </si>
  <si>
    <t>04/18/2018</t>
  </si>
  <si>
    <t>$984.80</t>
  </si>
  <si>
    <t>0.65 kW</t>
  </si>
  <si>
    <t>6,429 kWh</t>
  </si>
  <si>
    <t>$3,481.00</t>
  </si>
  <si>
    <t>4.97 kW</t>
  </si>
  <si>
    <t>22,903 kWh</t>
  </si>
  <si>
    <t>$3,652.00</t>
  </si>
  <si>
    <t>717 kWh</t>
  </si>
  <si>
    <t>$2,550.00</t>
  </si>
  <si>
    <t>$955.00</t>
  </si>
  <si>
    <t>3,199 kWh</t>
  </si>
  <si>
    <t>$37,534.00</t>
  </si>
  <si>
    <t>$700.00</t>
  </si>
  <si>
    <t>0.44 kW</t>
  </si>
  <si>
    <t>2,006 kWh</t>
  </si>
  <si>
    <t>11/23/2017</t>
  </si>
  <si>
    <t>$551.60</t>
  </si>
  <si>
    <t>$20,825.00</t>
  </si>
  <si>
    <t>29.75 kW</t>
  </si>
  <si>
    <t>136,672 kWh</t>
  </si>
  <si>
    <t>$765.00</t>
  </si>
  <si>
    <t>2,426 kWh</t>
  </si>
  <si>
    <t>12/20/2017</t>
  </si>
  <si>
    <t>2.14 kW</t>
  </si>
  <si>
    <t>15,675 kWh</t>
  </si>
  <si>
    <t>03/02/2018</t>
  </si>
  <si>
    <t>$3,800.00</t>
  </si>
  <si>
    <t>33,082 kWh</t>
  </si>
  <si>
    <t>$625.00</t>
  </si>
  <si>
    <t>03/05/2018</t>
  </si>
  <si>
    <t>$3,040.00</t>
  </si>
  <si>
    <t>23,873 kWh</t>
  </si>
  <si>
    <t>$3,682.00</t>
  </si>
  <si>
    <t>06/29/2018</t>
  </si>
  <si>
    <t>$8,265.00</t>
  </si>
  <si>
    <t>71,457 kWh</t>
  </si>
  <si>
    <t>03/30/2018</t>
  </si>
  <si>
    <t>$8,655.00</t>
  </si>
  <si>
    <t>10.00 kW</t>
  </si>
  <si>
    <t>3,528 kWh</t>
  </si>
  <si>
    <t>05/25/2018</t>
  </si>
  <si>
    <t>$4,250.00</t>
  </si>
  <si>
    <t>01/26/2018</t>
  </si>
  <si>
    <t>$16,258.00</t>
  </si>
  <si>
    <t>43.70 kW</t>
  </si>
  <si>
    <t>380,226 kWh</t>
  </si>
  <si>
    <t>$6,440.00</t>
  </si>
  <si>
    <t>8.06 kW</t>
  </si>
  <si>
    <t>32,228 kWh</t>
  </si>
  <si>
    <t>11/22/2017</t>
  </si>
  <si>
    <t>$840.00</t>
  </si>
  <si>
    <t>5,513 kWh</t>
  </si>
  <si>
    <t>2,111 kWh</t>
  </si>
  <si>
    <t>01/08/2018</t>
  </si>
  <si>
    <t>23,905 kWh</t>
  </si>
  <si>
    <t>04/16/2018</t>
  </si>
  <si>
    <t>$33,280.00</t>
  </si>
  <si>
    <t>83.20 kW</t>
  </si>
  <si>
    <t>251,597 kWh</t>
  </si>
  <si>
    <t>12/06/2017</t>
  </si>
  <si>
    <t>03/27/2018</t>
  </si>
  <si>
    <t>$26,525.93</t>
  </si>
  <si>
    <t>265,259 kWh</t>
  </si>
  <si>
    <t>$1,865.00</t>
  </si>
  <si>
    <t>20,857 kWh</t>
  </si>
  <si>
    <t>01/03/2018</t>
  </si>
  <si>
    <t>3.06 kW</t>
  </si>
  <si>
    <t>12,055 kWh</t>
  </si>
  <si>
    <t>1,911 kWh</t>
  </si>
  <si>
    <t>$560.00</t>
  </si>
  <si>
    <t>$18,000.00</t>
  </si>
  <si>
    <t>12/12/2017</t>
  </si>
  <si>
    <t>785 kWh</t>
  </si>
  <si>
    <t>8,604 kWh</t>
  </si>
  <si>
    <t>$453.35</t>
  </si>
  <si>
    <t>9,067 kWh</t>
  </si>
  <si>
    <t>03/22/2018</t>
  </si>
  <si>
    <t>$12,250.00</t>
  </si>
  <si>
    <t>17.50 kW</t>
  </si>
  <si>
    <t>80,395 kWh</t>
  </si>
  <si>
    <t>01/09/2018</t>
  </si>
  <si>
    <t>$20,160.00</t>
  </si>
  <si>
    <t>01/29/2018</t>
  </si>
  <si>
    <t>$3,651.55</t>
  </si>
  <si>
    <t>8.67 kW</t>
  </si>
  <si>
    <t>50,990 kWh</t>
  </si>
  <si>
    <t>$954.00</t>
  </si>
  <si>
    <t>18,303 kWh</t>
  </si>
  <si>
    <t>12/18/2017</t>
  </si>
  <si>
    <t>$4,330.00</t>
  </si>
  <si>
    <t>15,784 kWh</t>
  </si>
  <si>
    <t>$1,430.00</t>
  </si>
  <si>
    <t>$1,675.00</t>
  </si>
  <si>
    <t>18,850 kWh</t>
  </si>
  <si>
    <t>02/01/2018</t>
  </si>
  <si>
    <t>$1,406.25</t>
  </si>
  <si>
    <t>29,083 kWh</t>
  </si>
  <si>
    <t>$5,907.00</t>
  </si>
  <si>
    <t>$30,764.00</t>
  </si>
  <si>
    <t>01/04/2018</t>
  </si>
  <si>
    <t>24,878 kWh</t>
  </si>
  <si>
    <t>12/29/2017</t>
  </si>
  <si>
    <t>12,516 kWh</t>
  </si>
  <si>
    <t>09/10/2018</t>
  </si>
  <si>
    <t>$13,680.00</t>
  </si>
  <si>
    <t>175,922 kWh</t>
  </si>
  <si>
    <t>271 kWh</t>
  </si>
  <si>
    <t>11/15/2017</t>
  </si>
  <si>
    <t>$690.00</t>
  </si>
  <si>
    <t>7,791 kWh</t>
  </si>
  <si>
    <t>01/02/2018</t>
  </si>
  <si>
    <t>586 kWh</t>
  </si>
  <si>
    <t>01/25/2018</t>
  </si>
  <si>
    <t>$245.00</t>
  </si>
  <si>
    <t>01/31/2018</t>
  </si>
  <si>
    <t>$330.00</t>
  </si>
  <si>
    <t>10,289 kWh</t>
  </si>
  <si>
    <t>03/10/2018</t>
  </si>
  <si>
    <t>$2,402.00</t>
  </si>
  <si>
    <t>03/16/2018</t>
  </si>
  <si>
    <t>$975.00</t>
  </si>
  <si>
    <t>10,991 kWh</t>
  </si>
  <si>
    <t>07/05/2018</t>
  </si>
  <si>
    <t>21,187 kWh</t>
  </si>
  <si>
    <t>$10,160.00</t>
  </si>
  <si>
    <t>21.80 kW</t>
  </si>
  <si>
    <t>122,768 kWh</t>
  </si>
  <si>
    <t>03/01/2018</t>
  </si>
  <si>
    <t>$5,286.40</t>
  </si>
  <si>
    <t>13.22 kW</t>
  </si>
  <si>
    <t>49,162 kWh</t>
  </si>
  <si>
    <t>$3,980.00</t>
  </si>
  <si>
    <t>5.04 kW</t>
  </si>
  <si>
    <t>20,142 kWh</t>
  </si>
  <si>
    <t>$19,868.80</t>
  </si>
  <si>
    <t>24.84 kW</t>
  </si>
  <si>
    <t>154,977 kWh</t>
  </si>
  <si>
    <t>05/16/2018</t>
  </si>
  <si>
    <t>$2,360.00</t>
  </si>
  <si>
    <t>22,214 kWh</t>
  </si>
  <si>
    <t>03/12/2018</t>
  </si>
  <si>
    <t>$4,391.45</t>
  </si>
  <si>
    <t>9.90 kW</t>
  </si>
  <si>
    <t>46,493 kWh</t>
  </si>
  <si>
    <t>10,361 kWh</t>
  </si>
  <si>
    <t>08/07/2018</t>
  </si>
  <si>
    <t>$1,225.00</t>
  </si>
  <si>
    <t>13,767 kWh</t>
  </si>
  <si>
    <t>05/15/2018</t>
  </si>
  <si>
    <t>$5,190.00</t>
  </si>
  <si>
    <t>11.60 kW</t>
  </si>
  <si>
    <t>44,156 kWh</t>
  </si>
  <si>
    <t>$26,392.80</t>
  </si>
  <si>
    <t>32.99 kW</t>
  </si>
  <si>
    <t>107,949 kWh</t>
  </si>
  <si>
    <t>01/30/2018</t>
  </si>
  <si>
    <t>5,880 kWh</t>
  </si>
  <si>
    <t>$3,985.00</t>
  </si>
  <si>
    <t>8.90 kW</t>
  </si>
  <si>
    <t>40,566 kWh</t>
  </si>
  <si>
    <t>$323.08</t>
  </si>
  <si>
    <t>1,892 kWh</t>
  </si>
  <si>
    <t>12/31/2019</t>
  </si>
  <si>
    <t>$11,130.00</t>
  </si>
  <si>
    <t>30.41 kW</t>
  </si>
  <si>
    <t>222,936 kWh</t>
  </si>
  <si>
    <t>03/09/2018</t>
  </si>
  <si>
    <t>$282.60</t>
  </si>
  <si>
    <t>5,652 kWh</t>
  </si>
  <si>
    <t>$469.35</t>
  </si>
  <si>
    <t>9,387 kWh</t>
  </si>
  <si>
    <t>05/04/2018</t>
  </si>
  <si>
    <t>$2,444.50</t>
  </si>
  <si>
    <t>48,890 kWh</t>
  </si>
  <si>
    <t>04/19/2018</t>
  </si>
  <si>
    <t>6.87 kW</t>
  </si>
  <si>
    <t>50,340 kWh</t>
  </si>
  <si>
    <t>$1,122.26</t>
  </si>
  <si>
    <t>463 kWh</t>
  </si>
  <si>
    <t>09/14/2018</t>
  </si>
  <si>
    <t>$2,563.54</t>
  </si>
  <si>
    <t>30,948 kWh</t>
  </si>
  <si>
    <t>2,530 kWh</t>
  </si>
  <si>
    <t>03/28/2018</t>
  </si>
  <si>
    <t>$11,840.00</t>
  </si>
  <si>
    <t>14.80 kW</t>
  </si>
  <si>
    <t>64,646 kWh</t>
  </si>
  <si>
    <t>02/09/2018</t>
  </si>
  <si>
    <t>12,936 kWh</t>
  </si>
  <si>
    <t>22,666 kWh</t>
  </si>
  <si>
    <t>$4,756.00</t>
  </si>
  <si>
    <t>20,209 kWh</t>
  </si>
  <si>
    <t>02/28/2018</t>
  </si>
  <si>
    <t>$4,180.00</t>
  </si>
  <si>
    <t>10.75 kW</t>
  </si>
  <si>
    <t>40,510 kWh</t>
  </si>
  <si>
    <t>09/30/2018</t>
  </si>
  <si>
    <t>$3,348.02</t>
  </si>
  <si>
    <t>7.69 kW</t>
  </si>
  <si>
    <t>66,960 kWh</t>
  </si>
  <si>
    <t>03/03/2018</t>
  </si>
  <si>
    <t>18,628 kWh</t>
  </si>
  <si>
    <t>$5,960.00</t>
  </si>
  <si>
    <t>51,196 kWh</t>
  </si>
  <si>
    <t>34,165 kWh</t>
  </si>
  <si>
    <t>04/20/2018</t>
  </si>
  <si>
    <t>6,950 kWh</t>
  </si>
  <si>
    <t>$5,206.75</t>
  </si>
  <si>
    <t>12.11 kW</t>
  </si>
  <si>
    <t>105,696 kWh</t>
  </si>
  <si>
    <t>$760.00</t>
  </si>
  <si>
    <t>6,983 kWh</t>
  </si>
  <si>
    <t>10/26/2018</t>
  </si>
  <si>
    <t>6.99 kW</t>
  </si>
  <si>
    <t>27,571 kWh</t>
  </si>
  <si>
    <t>4.40 kW</t>
  </si>
  <si>
    <t>17,066 kWh</t>
  </si>
  <si>
    <t>20,734 kWh</t>
  </si>
  <si>
    <t>$425.00</t>
  </si>
  <si>
    <t>4,784 kWh</t>
  </si>
  <si>
    <t>16,651 kWh</t>
  </si>
  <si>
    <t>04/14/2018</t>
  </si>
  <si>
    <t>$2,020.00</t>
  </si>
  <si>
    <t>8,689 kWh</t>
  </si>
  <si>
    <t>03/23/2018</t>
  </si>
  <si>
    <t>$1,425.00</t>
  </si>
  <si>
    <t>4,809 kWh</t>
  </si>
  <si>
    <t>$3,080.00</t>
  </si>
  <si>
    <t>26,463 kWh</t>
  </si>
  <si>
    <t>04/05/2018</t>
  </si>
  <si>
    <t>$492.00</t>
  </si>
  <si>
    <t>2,642 kWh</t>
  </si>
  <si>
    <t>3,020 kWh</t>
  </si>
  <si>
    <t>04/27/2018</t>
  </si>
  <si>
    <t>$63,977.40</t>
  </si>
  <si>
    <t>163.77 kW</t>
  </si>
  <si>
    <t>830,561 kWh</t>
  </si>
  <si>
    <t>$2,852.00</t>
  </si>
  <si>
    <t>5.67 kW</t>
  </si>
  <si>
    <t>24,199 kWh</t>
  </si>
  <si>
    <t>2,007 kWh</t>
  </si>
  <si>
    <t>$3,033.80</t>
  </si>
  <si>
    <t>6.93 kW</t>
  </si>
  <si>
    <t>60,676 kWh</t>
  </si>
  <si>
    <t>08/24/2018</t>
  </si>
  <si>
    <t>15,179 kWh</t>
  </si>
  <si>
    <t>384 kWh</t>
  </si>
  <si>
    <t>$45,020.00</t>
  </si>
  <si>
    <t>108.80 kW</t>
  </si>
  <si>
    <t>345,780 kWh</t>
  </si>
  <si>
    <t>3,823 kWh</t>
  </si>
  <si>
    <t>$7,297.08</t>
  </si>
  <si>
    <t>72,971 kWh</t>
  </si>
  <si>
    <t>$1,080.00</t>
  </si>
  <si>
    <t>12,054 kWh</t>
  </si>
  <si>
    <t>08/08/2018</t>
  </si>
  <si>
    <t>$570.00</t>
  </si>
  <si>
    <t>1,924 kWh</t>
  </si>
  <si>
    <t>$795.00</t>
  </si>
  <si>
    <t>8,841 kWh</t>
  </si>
  <si>
    <t>04/06/2018</t>
  </si>
  <si>
    <t>3,503 kWh</t>
  </si>
  <si>
    <t>04/13/2018</t>
  </si>
  <si>
    <t>$2,380.00</t>
  </si>
  <si>
    <t>15,620 kWh</t>
  </si>
  <si>
    <t>11/08/2018</t>
  </si>
  <si>
    <t>$2,346.00</t>
  </si>
  <si>
    <t>4.98 kW</t>
  </si>
  <si>
    <t>21,742 kWh</t>
  </si>
  <si>
    <t>$704.00</t>
  </si>
  <si>
    <t>2,352 kWh</t>
  </si>
  <si>
    <t>05/08/2018</t>
  </si>
  <si>
    <t>$1,715.00</t>
  </si>
  <si>
    <t>1.24 kW</t>
  </si>
  <si>
    <t>5,685 kWh</t>
  </si>
  <si>
    <t>$520.00</t>
  </si>
  <si>
    <t>4,618 kWh</t>
  </si>
  <si>
    <t>06/12/2018</t>
  </si>
  <si>
    <t>$6,748.00</t>
  </si>
  <si>
    <t>$1,510.55</t>
  </si>
  <si>
    <t>30,211 kWh</t>
  </si>
  <si>
    <t>15.60 kW</t>
  </si>
  <si>
    <t>61,012 kWh</t>
  </si>
  <si>
    <t>4,670 kWh</t>
  </si>
  <si>
    <t>04/25/2018</t>
  </si>
  <si>
    <t>01/23/2019</t>
  </si>
  <si>
    <t>$31,995.26</t>
  </si>
  <si>
    <t>42.93 kW</t>
  </si>
  <si>
    <t>377,915 kWh</t>
  </si>
  <si>
    <t>10/31/2018</t>
  </si>
  <si>
    <t>$2,140.00</t>
  </si>
  <si>
    <t>41,054 kWh</t>
  </si>
  <si>
    <t>$7,410.00</t>
  </si>
  <si>
    <t>17.89 kW</t>
  </si>
  <si>
    <t>93,527 kWh</t>
  </si>
  <si>
    <t>07/02/2018</t>
  </si>
  <si>
    <t>30,660 kWh</t>
  </si>
  <si>
    <t>11/13/2018</t>
  </si>
  <si>
    <t>$7,045.00</t>
  </si>
  <si>
    <t>06/28/2018</t>
  </si>
  <si>
    <t>05/10/2018</t>
  </si>
  <si>
    <t>$1,545.00</t>
  </si>
  <si>
    <t>17,396 kWh</t>
  </si>
  <si>
    <t>05/14/2018</t>
  </si>
  <si>
    <t>$120.00</t>
  </si>
  <si>
    <t>2,205 kWh</t>
  </si>
  <si>
    <t>12/28/2018</t>
  </si>
  <si>
    <t>$971.45</t>
  </si>
  <si>
    <t>19,018 kWh</t>
  </si>
  <si>
    <t>$1,220.00</t>
  </si>
  <si>
    <t>08/12/2019</t>
  </si>
  <si>
    <t>$5,261.17</t>
  </si>
  <si>
    <t>13.18 kW</t>
  </si>
  <si>
    <t>114,789 kWh</t>
  </si>
  <si>
    <t>09/02/2018</t>
  </si>
  <si>
    <t>$13,275.00</t>
  </si>
  <si>
    <t>26.92 kW</t>
  </si>
  <si>
    <t>123,493 kWh</t>
  </si>
  <si>
    <t>$192.00</t>
  </si>
  <si>
    <t>0.12 kW</t>
  </si>
  <si>
    <t>535 kWh</t>
  </si>
  <si>
    <t>884 kWh</t>
  </si>
  <si>
    <t>$1,935.53</t>
  </si>
  <si>
    <t>19,790 kWh</t>
  </si>
  <si>
    <t>10/22/2018</t>
  </si>
  <si>
    <t>$31,146.40</t>
  </si>
  <si>
    <t>39.74 kW</t>
  </si>
  <si>
    <t>326,725 kWh</t>
  </si>
  <si>
    <t>10/18/2018</t>
  </si>
  <si>
    <t>$1,565.65</t>
  </si>
  <si>
    <t>17,099 kWh</t>
  </si>
  <si>
    <t>06/22/2018</t>
  </si>
  <si>
    <t>1,397 kWh</t>
  </si>
  <si>
    <t>06/15/2018</t>
  </si>
  <si>
    <t>4.62 kW</t>
  </si>
  <si>
    <t>17,105 kWh</t>
  </si>
  <si>
    <t>11/30/2018</t>
  </si>
  <si>
    <t>$12,100.00</t>
  </si>
  <si>
    <t>31.10 kW</t>
  </si>
  <si>
    <t>189,450 kWh</t>
  </si>
  <si>
    <t>$584.84</t>
  </si>
  <si>
    <t>$1,052.00</t>
  </si>
  <si>
    <t>11/23/2018</t>
  </si>
  <si>
    <t>$1,769.00</t>
  </si>
  <si>
    <t>9,188 kWh</t>
  </si>
  <si>
    <t>09/06/2018</t>
  </si>
  <si>
    <t>$2,618.00</t>
  </si>
  <si>
    <t>17,182 kWh</t>
  </si>
  <si>
    <t>$1,638.00</t>
  </si>
  <si>
    <t>09/01/2018</t>
  </si>
  <si>
    <t>$4,200.00</t>
  </si>
  <si>
    <t>2.62 kW</t>
  </si>
  <si>
    <t>12,040 kWh</t>
  </si>
  <si>
    <t>$21,932.00</t>
  </si>
  <si>
    <t>55.27 kW</t>
  </si>
  <si>
    <t>208,503 kWh</t>
  </si>
  <si>
    <t>03/02/2019</t>
  </si>
  <si>
    <t>$18,901.50</t>
  </si>
  <si>
    <t>45.73 kW</t>
  </si>
  <si>
    <t>366,431 kWh</t>
  </si>
  <si>
    <t>$458.50</t>
  </si>
  <si>
    <t>19,770 kWh</t>
  </si>
  <si>
    <t>$2,050.00</t>
  </si>
  <si>
    <t>1.26 kW</t>
  </si>
  <si>
    <t>5,769 kWh</t>
  </si>
  <si>
    <t>November 2019</t>
  </si>
  <si>
    <t>$809.05</t>
  </si>
  <si>
    <t>10,807 kWh</t>
  </si>
  <si>
    <t>08/31/2018</t>
  </si>
  <si>
    <t>$2,229.42</t>
  </si>
  <si>
    <t>268 kWh</t>
  </si>
  <si>
    <t>05/22/2019</t>
  </si>
  <si>
    <t>$20,050.00</t>
  </si>
  <si>
    <t>40.38 kW</t>
  </si>
  <si>
    <t>155,071 kWh</t>
  </si>
  <si>
    <t>08/01/2018</t>
  </si>
  <si>
    <t>$565.25</t>
  </si>
  <si>
    <t>11,305 kWh</t>
  </si>
  <si>
    <t>11/26/2018</t>
  </si>
  <si>
    <t>$6,335.00</t>
  </si>
  <si>
    <t>70,728 kWh</t>
  </si>
  <si>
    <t>11/14/2018</t>
  </si>
  <si>
    <t>$3,960.90</t>
  </si>
  <si>
    <t>1,635 kWh</t>
  </si>
  <si>
    <t>05/06/2019</t>
  </si>
  <si>
    <t>$21,949.10</t>
  </si>
  <si>
    <t>51.40 kW</t>
  </si>
  <si>
    <t>438,982 kWh</t>
  </si>
  <si>
    <t>09/07/2018</t>
  </si>
  <si>
    <t>3,434 kWh</t>
  </si>
  <si>
    <t>11/29/2018</t>
  </si>
  <si>
    <t>$1,539.00</t>
  </si>
  <si>
    <t>1.36 kW</t>
  </si>
  <si>
    <t>6,093 kWh</t>
  </si>
  <si>
    <t>10/24/2018</t>
  </si>
  <si>
    <t>$472.75</t>
  </si>
  <si>
    <t>6,816 kWh</t>
  </si>
  <si>
    <t>11/16/2018</t>
  </si>
  <si>
    <t>$1,470.00</t>
  </si>
  <si>
    <t>16,296 kWh</t>
  </si>
  <si>
    <t>11/12/2018</t>
  </si>
  <si>
    <t>1,168 kWh</t>
  </si>
  <si>
    <t>$4,324.00</t>
  </si>
  <si>
    <t>6.47 kW</t>
  </si>
  <si>
    <t>33,909 kWh</t>
  </si>
  <si>
    <t>07/25/2019</t>
  </si>
  <si>
    <t>$1,931.00</t>
  </si>
  <si>
    <t>4.36 kW</t>
  </si>
  <si>
    <t>17,223 kWh</t>
  </si>
  <si>
    <t>07/23/2019</t>
  </si>
  <si>
    <t>$1,414.60</t>
  </si>
  <si>
    <t>29,618 kWh</t>
  </si>
  <si>
    <t>7.85 kW</t>
  </si>
  <si>
    <t>38,232 kWh</t>
  </si>
  <si>
    <t>$4,020.00</t>
  </si>
  <si>
    <t>12/12/2018</t>
  </si>
  <si>
    <t>$55,608.00</t>
  </si>
  <si>
    <t>87.65 kW</t>
  </si>
  <si>
    <t>402,664 kWh</t>
  </si>
  <si>
    <t>11/09/2018</t>
  </si>
  <si>
    <t>$893.12</t>
  </si>
  <si>
    <t>8,931 kWh</t>
  </si>
  <si>
    <t>05/30/2019</t>
  </si>
  <si>
    <t>$1,125.00</t>
  </si>
  <si>
    <t>12,700 kWh</t>
  </si>
  <si>
    <t>DS-601354</t>
  </si>
  <si>
    <t>DS-601429</t>
  </si>
  <si>
    <t>DS-601441</t>
  </si>
  <si>
    <t>DS-601447</t>
  </si>
  <si>
    <t>DS-601448</t>
  </si>
  <si>
    <t>EM-0210-YR3</t>
  </si>
  <si>
    <t>EM-0241-YR2</t>
  </si>
  <si>
    <t>EM-0251-YR2</t>
  </si>
  <si>
    <t>SAVE ON ENERGY AUDIT FUNDING PROGRAM</t>
  </si>
  <si>
    <t>EN-EA-2017-001</t>
  </si>
  <si>
    <t>EN-EA-2017-002</t>
  </si>
  <si>
    <t>EN-EA-2017-003</t>
  </si>
  <si>
    <t>EN-EA-2017-004</t>
  </si>
  <si>
    <t>EN-EA-2017-005</t>
  </si>
  <si>
    <t>EN-EA-2017-006</t>
  </si>
  <si>
    <t>EN-EA-2017-007</t>
  </si>
  <si>
    <t>EN-EA-2017-008</t>
  </si>
  <si>
    <t>EN-EA-2017-009</t>
  </si>
  <si>
    <t>EN-EA-2017-010</t>
  </si>
  <si>
    <t>EN-EA-2017-011</t>
  </si>
  <si>
    <t>EN-EA-2017-012</t>
  </si>
  <si>
    <t>EN-EA-2017-013</t>
  </si>
  <si>
    <t>EN-EA-2017-014</t>
  </si>
  <si>
    <t>EN-EA-2017-015</t>
  </si>
  <si>
    <t>EN-EA-2017-016</t>
  </si>
  <si>
    <t>EN-EA-2017-017</t>
  </si>
  <si>
    <t>EN-EA-2017-018</t>
  </si>
  <si>
    <t>EN-EA-2017-019</t>
  </si>
  <si>
    <t>EN-EA-2017-020</t>
  </si>
  <si>
    <t>EN-EA-2017-021</t>
  </si>
  <si>
    <t>EN-EA-2017-023</t>
  </si>
  <si>
    <t>EN-EA-2018-001</t>
  </si>
  <si>
    <t>EN-EA-2018-002</t>
  </si>
  <si>
    <t>ENW-01-01621</t>
  </si>
  <si>
    <t>ENW-01-01622</t>
  </si>
  <si>
    <t>ENW-01-01626</t>
  </si>
  <si>
    <t>ENW-01-01633</t>
  </si>
  <si>
    <t>ENW-01-01636</t>
  </si>
  <si>
    <t>ENW-01-01637</t>
  </si>
  <si>
    <t>ENW-01-01639</t>
  </si>
  <si>
    <t>ENW-01-01642</t>
  </si>
  <si>
    <t>ENW-01-01645</t>
  </si>
  <si>
    <t>ENW-01-01721</t>
  </si>
  <si>
    <t>ENW-31-00962</t>
  </si>
  <si>
    <t>ENW-31-00963</t>
  </si>
  <si>
    <t>ENW-31-00964</t>
  </si>
  <si>
    <t>ENW-31-00996</t>
  </si>
  <si>
    <t>ENW-31-00997</t>
  </si>
  <si>
    <t>Enwin-DS-601700</t>
  </si>
  <si>
    <t>Enwin-DS-601701</t>
  </si>
  <si>
    <t>Enwin-DS-601702</t>
  </si>
  <si>
    <t>Enwin-DS-601712</t>
  </si>
  <si>
    <t>Enwin-DS-601718</t>
  </si>
  <si>
    <t>Save on Energy Retrofit Program Enabled Savings</t>
  </si>
  <si>
    <t>PI-600923</t>
  </si>
  <si>
    <t>PI-601135</t>
  </si>
  <si>
    <t>PI-601673</t>
  </si>
  <si>
    <t>PS-601383</t>
  </si>
  <si>
    <t>SCP-600397</t>
  </si>
  <si>
    <t>SCP-601510</t>
  </si>
  <si>
    <t>Forecasted (%)</t>
  </si>
  <si>
    <t>Verified (%)</t>
  </si>
  <si>
    <t>Comparison (%)</t>
  </si>
  <si>
    <t>Total</t>
  </si>
  <si>
    <t>2015 
Verified 
2015 
Results</t>
  </si>
  <si>
    <t>2016 
Verified 
2015 
Results 
Adjustments</t>
  </si>
  <si>
    <t>2017 
Verified 
2015 
Results 
Adjustments</t>
  </si>
  <si>
    <t>Total Verified 2015 Results</t>
  </si>
  <si>
    <t>2016 
Verified 
2016 
Results</t>
  </si>
  <si>
    <t>2017 
Verified 
2016 
Results 
Adjustments</t>
  </si>
  <si>
    <t>Total Verified 2016 Results</t>
  </si>
  <si>
    <t>2017
Verified 
2017 
Results</t>
  </si>
  <si>
    <t/>
  </si>
  <si>
    <t>Programs</t>
  </si>
  <si>
    <t xml:space="preserve"> </t>
  </si>
  <si>
    <t>Save on Energy Coupon Program</t>
  </si>
  <si>
    <t>Save on Energy Instant Discount Program</t>
  </si>
  <si>
    <t>Save on Energy Heating &amp; Cooling Program</t>
  </si>
  <si>
    <t>Save on Energy New Construction Program</t>
  </si>
  <si>
    <t>Save on Energy Home Assistance Program</t>
  </si>
  <si>
    <t>Save on Energy Audit Funding Program</t>
  </si>
  <si>
    <t>Save on Energy Retrofit Program</t>
  </si>
  <si>
    <t>Save on Energy Small Business Lighting Program</t>
  </si>
  <si>
    <t>Save on Energy High Performance New Construction Program</t>
  </si>
  <si>
    <t>Save on Energy Existing Building Commissioning Program</t>
  </si>
  <si>
    <t>Save on Energy Business Refrigeration Incentive Program</t>
  </si>
  <si>
    <t>Save on Energy Process &amp; Systems Upgrades Program</t>
  </si>
  <si>
    <t>Save on Energy Energy Manager Program</t>
  </si>
  <si>
    <t>Save on Energy Monitoring &amp; Targeting Program</t>
  </si>
  <si>
    <t>Save on Energy Retrofit Program - P4P</t>
  </si>
  <si>
    <t>Save on Energy Process &amp; Systems Upgrades Program - P4P</t>
  </si>
  <si>
    <t>Adaptive Thermostat Local Program</t>
  </si>
  <si>
    <t>Business Refrigeration Incentives Local Program</t>
  </si>
  <si>
    <t>Conservation on the Coast Home Assistance Local Program</t>
  </si>
  <si>
    <t>Conservation on the Coast Small Business Lighting Local Program</t>
  </si>
  <si>
    <t>First Nations Conservation Local Program</t>
  </si>
  <si>
    <t>High Efficiency Agriculturual Pumping Local Program</t>
  </si>
  <si>
    <t>Instant Savings Local Program</t>
  </si>
  <si>
    <t>OPsaver Local Program</t>
  </si>
  <si>
    <t>Pool Saver Local Program</t>
  </si>
  <si>
    <t>PUMPsaver Local Program</t>
  </si>
  <si>
    <t>RTUsaver Local Program</t>
  </si>
  <si>
    <t>Social Benchmarking Local Program</t>
  </si>
  <si>
    <t>Air Source Heat Pump – For Residential Space Heating LDC Innovation Fund Pilot Program</t>
  </si>
  <si>
    <t>Air Source Heat Pump – For Residential Water Heating LDC Innovation Fund Pilot Program</t>
  </si>
  <si>
    <t>Block Heater Timer LDC Innovation Fund Pilot Program</t>
  </si>
  <si>
    <t>Commercial Energy Management and Load Control (CEMLC) LDC Innovation Fund Pilot Program</t>
  </si>
  <si>
    <t>Conservation Cultivator LDC Innovation Fund Pilot Program</t>
  </si>
  <si>
    <t>Data Centre LDC Innovation Fund Pilot Program</t>
  </si>
  <si>
    <t>Electronics Take Back LDC Innovation Fund Pilot Program</t>
  </si>
  <si>
    <t>Energy Reinvestment LDC Innovation Fund Pilot Program</t>
  </si>
  <si>
    <t>Home Energy Assessment &amp; Retrofit LDC Innovation Fund Pilot Program</t>
  </si>
  <si>
    <t>Hotel/Motel LDC Innovation Fund Pilot Program</t>
  </si>
  <si>
    <t>Intelligent Air Technology LDC Innovation Fund Pilot Program</t>
  </si>
  <si>
    <t>OPsaver LDC Innovation Fund Pilot Program</t>
  </si>
  <si>
    <t>PUMPsaver LDC Innovation Fund Pilot Program</t>
  </si>
  <si>
    <t>Residential Direct Install LDC Innovation Fund Pilot Program</t>
  </si>
  <si>
    <t>Residential Direct Mail LDC Innovation Fund Pilot Program</t>
  </si>
  <si>
    <t>Residential Ductless Heat Pump LDC Innovation Fund Pilot Program</t>
  </si>
  <si>
    <t>Retrocomissioning LDC Innovation Fund Pilot Program</t>
  </si>
  <si>
    <t>RTUsaver LDC Innovation Fund Pilot Program</t>
  </si>
  <si>
    <t>Small &amp; Medium Business Energy Management System LDC Innovation Fund Pilot Program</t>
  </si>
  <si>
    <t>Solar Powered Attic Ventilation LDC Innovation Fund Pilot Program</t>
  </si>
  <si>
    <t>Toronto Hydro – Enbridge Joint Low-Income Program LDC Innovation Fund Pilot Program</t>
  </si>
  <si>
    <t>Truckload Event LDC Innovation Fund Pilot Program</t>
  </si>
  <si>
    <t>Industrial Accelerator Program</t>
  </si>
  <si>
    <t>Save on Energy Energy Performance Program for Multi-Site Customers</t>
  </si>
  <si>
    <t>Whole Home Pilot Program</t>
  </si>
  <si>
    <t>Save on Energy High Performance New Construction Program Enabled Savings</t>
  </si>
  <si>
    <t>Save on Energy Process &amp; Systems Upgrades Program Enabled Savings</t>
  </si>
  <si>
    <t>Non-Approved Program</t>
  </si>
  <si>
    <t>Unassigned Program</t>
  </si>
  <si>
    <t>Combined Net-to-Gross Adjustment &amp; Realization Rates - Energy (2017 Verified 2015 Adjustments)</t>
  </si>
  <si>
    <t>Combined Net-to-Gross Adjustment &amp; Realization Rates - Demand (2017 Verified 2015 Adjustments)</t>
  </si>
  <si>
    <t>Combined Net-to-Gross Adjustment &amp; Realization Rates - Energy (2017 Verified 2016 Adjustments)</t>
  </si>
  <si>
    <t>Combined Net-to-Gross Adjustment &amp; Realization Rates - Demand (2017 Verified 2016 Adjustments)</t>
  </si>
  <si>
    <t>Combined Net-to-Gross Adjustment &amp; Realization Rates - Energy (2020, 2019 Results / 2018, 2017 Adjustments)</t>
  </si>
  <si>
    <t>Combined Net-to-Gross Adjustment &amp; Realization Rates - Demand (2020, 2019 Results / 2018, 2017 Adjustments)</t>
  </si>
  <si>
    <t>Audit_Funding_Program</t>
  </si>
  <si>
    <t>Home_Assistance_Program</t>
  </si>
  <si>
    <t>Retrofit</t>
  </si>
  <si>
    <t>N/A</t>
  </si>
  <si>
    <t>Small_Business_Lighting</t>
  </si>
  <si>
    <t>Process_and_Systems_Upgrades_Program</t>
  </si>
  <si>
    <t>Energy_Manager_Program</t>
  </si>
  <si>
    <t>London Hydro Inc.</t>
  </si>
  <si>
    <t>EnWin Utilities Ltd.</t>
  </si>
  <si>
    <t>Unitary AC</t>
  </si>
  <si>
    <t>Essex Powerlines Corporation</t>
  </si>
  <si>
    <t>Toronto Hydro-Electric System Limited</t>
  </si>
  <si>
    <t>RTU</t>
  </si>
  <si>
    <t>&gt;50kW</t>
  </si>
  <si>
    <t>&lt;50kW</t>
  </si>
  <si>
    <t>NA</t>
  </si>
  <si>
    <t>&gt;5MW</t>
  </si>
  <si>
    <t>&gt;3MW</t>
  </si>
  <si>
    <t>&gt;1MW</t>
  </si>
  <si>
    <t>Res</t>
  </si>
  <si>
    <t>Alectra Utilities Corporation</t>
  </si>
  <si>
    <t>Lighting Retrofit</t>
  </si>
  <si>
    <t>ROOFTOP</t>
  </si>
  <si>
    <t>Rooftop Unit</t>
  </si>
  <si>
    <t xml:space="preserve">UNITARY </t>
  </si>
  <si>
    <t>n/a</t>
  </si>
  <si>
    <t>LDC Acct #</t>
  </si>
  <si>
    <t>Rate Class</t>
  </si>
  <si>
    <t>LDC Report Month</t>
  </si>
  <si>
    <t>IESO Retrofit Archetypes</t>
  </si>
  <si>
    <t>Project Cost by Measure</t>
  </si>
  <si>
    <t>Project Completion Date (rounded)</t>
  </si>
  <si>
    <t>Net Demand Savings kW</t>
  </si>
  <si>
    <t>Net Energy Savings kWh</t>
  </si>
  <si>
    <t>Persistence Rate (modify formula annually)</t>
  </si>
  <si>
    <t>Persistence Energy Savings to 2020</t>
  </si>
  <si>
    <t>LDC_Name</t>
  </si>
  <si>
    <t>Program_Name</t>
  </si>
  <si>
    <t>Funding_ Mechanism</t>
  </si>
  <si>
    <t>Application_ID</t>
  </si>
  <si>
    <t>LDC Account Number</t>
  </si>
  <si>
    <t>LDC Rate Class</t>
  </si>
  <si>
    <t>Facility_LDC</t>
  </si>
  <si>
    <t>Phase_ID</t>
  </si>
  <si>
    <t>Measure_Name</t>
  </si>
  <si>
    <t>Project_Track</t>
  </si>
  <si>
    <t>Measure_ID</t>
  </si>
  <si>
    <t>Measure_End_Use_Category</t>
  </si>
  <si>
    <t>Measure_Type</t>
  </si>
  <si>
    <t>Measure_Description 
(Custom Only)</t>
  </si>
  <si>
    <t>Measure_EUL</t>
  </si>
  <si>
    <t>Number_of_Units</t>
  </si>
  <si>
    <t>Base_Measure</t>
  </si>
  <si>
    <t>Project_Completion_Date
YYYYY/MM/DD</t>
  </si>
  <si>
    <t>Total_Costs_of_Project</t>
  </si>
  <si>
    <t>Incremental_Equipment_Cost</t>
  </si>
  <si>
    <t>Gross_Energy_Savings(kWh)</t>
  </si>
  <si>
    <t>Gross_Demand_Saving</t>
  </si>
  <si>
    <t>Project Total Incentive Amount (per measure)</t>
  </si>
  <si>
    <t>Conservation Officer, EnWin</t>
  </si>
  <si>
    <t>Full Cost Recovery</t>
  </si>
  <si>
    <t>Custom</t>
  </si>
  <si>
    <t>B0903</t>
  </si>
  <si>
    <t>Custom Lighting</t>
  </si>
  <si>
    <t>LED</t>
  </si>
  <si>
    <t>ENERGY STAR® QUALIFIED LED REFLECTOR (FLOOD/SPOT) LAMP PIN &amp; SCREW BASE: &lt;= 30W &amp; &gt;= 1100 Lumens</t>
  </si>
  <si>
    <t>Prescriptive</t>
  </si>
  <si>
    <t>B0901</t>
  </si>
  <si>
    <t>Lighting retrofit</t>
  </si>
  <si>
    <t>Prescriptive Lighting EUL20</t>
  </si>
  <si>
    <t>ENERGY STAR® LED Lamps - Omidirectional A Shape Dry/Wet Location: &gt;=7W to &lt; 11W (Min. 450 Lumen)</t>
  </si>
  <si>
    <t>Variable Frequency Drive on 25 HP Motor</t>
  </si>
  <si>
    <t>Prescriptive Non-lighting</t>
  </si>
  <si>
    <t>Unitary AC:  Split System &amp; Single Package &gt;7.5 to &lt; 11.25 Tons; Heating Type: All Other; Min. Efficiency Rating:  12 EER;</t>
  </si>
  <si>
    <t>Prescriptive Lighting EUL12 LED</t>
  </si>
  <si>
    <t>LED EXTERIOR AREA LIGHTS: LED fixture (&gt;30W to &lt;=60W)</t>
  </si>
  <si>
    <t>Walk in Freezer and Cooler</t>
  </si>
  <si>
    <t>CUSTOM</t>
  </si>
  <si>
    <t>New Roof Top Unit</t>
  </si>
  <si>
    <t>See worksheets.</t>
  </si>
  <si>
    <t>LED fixture &gt;120 to  &lt;= 200W</t>
  </si>
  <si>
    <t>Variable Frequency Drive on 10 HP Motor</t>
  </si>
  <si>
    <t>Prescriptive Lighting EUL13 LED</t>
  </si>
  <si>
    <t>LED EXTERIOR AREA LIGHTS: LED fixture  (&gt;60W to &lt;=120W)</t>
  </si>
  <si>
    <t>KWH</t>
  </si>
  <si>
    <t>LED EXTERIOR AREA LIGHTS: LED fixture (&lt;=30W)</t>
  </si>
  <si>
    <t>INTEGRAL LED TROFFERS: 2' x 2' LED troffer (&gt;= 2000 Lumens)</t>
  </si>
  <si>
    <t>INTEGRAL LED TROFFERS: 2' x 4' LED troffer (&gt;= 3000 Lumens)</t>
  </si>
  <si>
    <t>LED fixture &gt;30W to &lt;= 60W</t>
  </si>
  <si>
    <t>LED EXIT SIGNS: New Sign or Retrofit Kit &lt;= 3W</t>
  </si>
  <si>
    <t>Engineered Lighting</t>
  </si>
  <si>
    <t>Commercial Lighting: LED</t>
  </si>
  <si>
    <t>Engineered</t>
  </si>
  <si>
    <t>B0902</t>
  </si>
  <si>
    <t>LED Tube Re-Lamp: &lt;=15W &amp; &gt;= 1500 Lumens</t>
  </si>
  <si>
    <t>PSU</t>
  </si>
  <si>
    <t>PSUI - Project Incentive</t>
  </si>
  <si>
    <t>Process and Systems Upgrades</t>
  </si>
  <si>
    <t>Evaporator Plant CHP</t>
  </si>
  <si>
    <t>RTU Energy Efficiency Upgrade</t>
  </si>
  <si>
    <t>LED EXTERIOR AREA LIGHTS: LED fixture (&gt;120W to &lt;=200W)</t>
  </si>
  <si>
    <t>INTEGRAL LED TROFFERS: 1' x 4' LED troffer (&gt;= 1500 Lumens)</t>
  </si>
  <si>
    <t>4LP LED Tube Re-Lamp ≤15W Minimum 1500 Lumen Output Per Lamp</t>
  </si>
  <si>
    <t>sbl_07</t>
  </si>
  <si>
    <t>Lighting Interior General</t>
  </si>
  <si>
    <t>D1</t>
  </si>
  <si>
    <t>4 Lamp - 32W T8 (Normal Ballast Factor) - Electronic Instart Start Ballast</t>
  </si>
  <si>
    <t>ENERGY STAR® Qualified LED A Shape ≤ 16W Minimum 1100 Lumen Output</t>
  </si>
  <si>
    <t>sbl_14</t>
  </si>
  <si>
    <t>E3</t>
  </si>
  <si>
    <t>100W Incandescent</t>
  </si>
  <si>
    <t>LED EXTERIOR AREA LIGHTS: LED fixture (&lt;=530W)</t>
  </si>
  <si>
    <t>R1</t>
  </si>
  <si>
    <t>EnWin Utilities Ltd</t>
  </si>
  <si>
    <t>Refrigerator Replacement (10.0 – 12.5 cu ft)</t>
  </si>
  <si>
    <t>HAP2016_12</t>
  </si>
  <si>
    <t>Refrigerators</t>
  </si>
  <si>
    <t>X</t>
  </si>
  <si>
    <t>14</t>
  </si>
  <si>
    <t>770.0000</t>
  </si>
  <si>
    <t>2LP LED Tube Re-Lamp ≤15W Minimum 1500 Lumen Output Per Lamp</t>
  </si>
  <si>
    <t>sbl_03</t>
  </si>
  <si>
    <t>B1</t>
  </si>
  <si>
    <t>2 Lamp - 32W T8 (Normal Ballast Factor) - Electronic Instart Start Ballast</t>
  </si>
  <si>
    <t>≤16W ENERGY STAR® Qualified LED PAR30 &amp; PAR38 (minimum 600 Lumen output) (Formerly: 8W – 12W ENERGY STAR® Qualified LED PAR 30)</t>
  </si>
  <si>
    <t>HAP2016_24</t>
  </si>
  <si>
    <t>Lighting</t>
  </si>
  <si>
    <t>B</t>
  </si>
  <si>
    <t>9</t>
  </si>
  <si>
    <t>35.0000</t>
  </si>
  <si>
    <t>ENERGY STAR® Qualified LED A Shape ≤ 12W Minimum 800 Lumen Output</t>
  </si>
  <si>
    <t>sbl_13</t>
  </si>
  <si>
    <t>ENERGY STAR® Qualified LED Decorative Bulb E12 Candelabra Base ≤ 5W Minimum 250 Lumen Output</t>
  </si>
  <si>
    <t>sbl_19</t>
  </si>
  <si>
    <t>F1</t>
  </si>
  <si>
    <t>40W Incandescent</t>
  </si>
  <si>
    <t>ENERGY STAR® Qualified LED PAR 30 ≤ 16W Minimum 800 Lumen Output</t>
  </si>
  <si>
    <t>sbl_22</t>
  </si>
  <si>
    <t>E2</t>
  </si>
  <si>
    <t>75W Incandescent</t>
  </si>
  <si>
    <t>3LP LED Tube Re-Lamp ≤15W Minimum 1500 Lumen Output Per Lamp</t>
  </si>
  <si>
    <t>sbl_05</t>
  </si>
  <si>
    <t>C1</t>
  </si>
  <si>
    <t>3 Lamp - 32W T8 (Normal Ballast Factor) - Electronic Instart Start Ballast</t>
  </si>
  <si>
    <t>ENERGY STAR® Qualified LED PAR 30 ≤ 12W Minimum 600 Lumen Output</t>
  </si>
  <si>
    <t>sbl_21</t>
  </si>
  <si>
    <t>L1</t>
  </si>
  <si>
    <t>65W Incandescent</t>
  </si>
  <si>
    <t>ENERGY STAR® Qualified LED A Shape ≤ 10W Minimum 600 Lumen Output</t>
  </si>
  <si>
    <t>sbl_12</t>
  </si>
  <si>
    <t>60W Incandescent</t>
  </si>
  <si>
    <t>Custom Non-Lighting</t>
  </si>
  <si>
    <t>New RTU</t>
  </si>
  <si>
    <t>4 Lamp - 32W T8 (Normal Ballast Factor) - Electronic Instart Start Ballast (High Efficiency)</t>
  </si>
  <si>
    <t>LED RECESSED DOWNLIGHTS: &gt;= 800 lumens</t>
  </si>
  <si>
    <t>≤14W ENERGY STAR® Qualified LED A Shape (75W) (minimum 800 Lumen output) (Formerly:10W – 14W ENERGY STAR® Qualified LED A Shape)</t>
  </si>
  <si>
    <t>HAP2016_31</t>
  </si>
  <si>
    <t>14.0000</t>
  </si>
  <si>
    <t>≤11W ENERGY STAR® Qualified LED A Shape (60W) (minimum 600 Lumen output) (Formerly: 7W – 11W ENERGY STAR® Qualified LED A Shape)</t>
  </si>
  <si>
    <t>HAP2016_30</t>
  </si>
  <si>
    <t>10.0000</t>
  </si>
  <si>
    <t>1LP LED Tube Re-Lamp ≤15W Minimum 1500 Lumen Output Per Lamp</t>
  </si>
  <si>
    <t>sbl_01</t>
  </si>
  <si>
    <t>A1</t>
  </si>
  <si>
    <t>1 Lamp - 32W T8 (Normal Ballast Factor) - Electronic Instart Start Ballast</t>
  </si>
  <si>
    <t>≤23W ENERGY STAR® Qualified LED PAR (minimum 1100 Lumen output) (Formerly: 14W – 18W ENERGY STAR® Qualified LED PAR 38)</t>
  </si>
  <si>
    <t>HAP2016_25</t>
  </si>
  <si>
    <t>38.0000</t>
  </si>
  <si>
    <t>Audit Funding</t>
  </si>
  <si>
    <t>kwh</t>
  </si>
  <si>
    <t>LED fixture &lt;=30W</t>
  </si>
  <si>
    <t>≤23W ENERGY STAR® Qualified LED A Shape (100W) (minimum 1600 Lumen output) (Formerly: 17W – 23W ENERGY STAR® Qualified LED A Shape)</t>
  </si>
  <si>
    <t>HAP2016_32</t>
  </si>
  <si>
    <t>25.0000</t>
  </si>
  <si>
    <t>Power Bar With Integrated Timer</t>
  </si>
  <si>
    <t>HAP2016_02</t>
  </si>
  <si>
    <t>Plug Load</t>
  </si>
  <si>
    <t>10</t>
  </si>
  <si>
    <t>45.0000</t>
  </si>
  <si>
    <t>ENERGY STAR® Qualified LED PAR 38 ≤ 16W Minimum 800 Lumen Output</t>
  </si>
  <si>
    <t>sbl_10</t>
  </si>
  <si>
    <t>100W Halogen</t>
  </si>
  <si>
    <t>ENERGY STAR® Qualified LED MR 16 pin or screw base ≤ 8W Minimum 400 Lumen Output</t>
  </si>
  <si>
    <t>sbl_36</t>
  </si>
  <si>
    <t>E1</t>
  </si>
  <si>
    <t>50W Halogen</t>
  </si>
  <si>
    <t>Indoor Clothes Drying Rack</t>
  </si>
  <si>
    <t>HAP2016_34</t>
  </si>
  <si>
    <t>Clothes Dryers</t>
  </si>
  <si>
    <t>30.0000</t>
  </si>
  <si>
    <t>ENERGY STAR® QUALIFIED LED DECORATIVE BULB (E12 CANDELABRA BASE): &lt;=5W &amp; &gt;= 250 Lumens</t>
  </si>
  <si>
    <t>MR2 Chiller Plant Optimization</t>
  </si>
  <si>
    <t>Energy Manager</t>
  </si>
  <si>
    <t>EM-0292-YR1</t>
  </si>
  <si>
    <t>Boiler Fans</t>
  </si>
  <si>
    <t>VFD</t>
  </si>
  <si>
    <t>LED Lighting</t>
  </si>
  <si>
    <t xml:space="preserve">See worksheets. </t>
  </si>
  <si>
    <t>LED retrofit</t>
  </si>
  <si>
    <t>Replace MUA with VFD equipped units</t>
  </si>
  <si>
    <t>See Worksheet</t>
  </si>
  <si>
    <t>LED Tube Re-Lamp: &lt;=22W &amp; &gt;= 2200 Lumens</t>
  </si>
  <si>
    <t>Lighting upgrade</t>
  </si>
  <si>
    <t>Variable Frequency Drive on 30 HP Motor</t>
  </si>
  <si>
    <t>Variable Frequency Drive on 20 HP Motor</t>
  </si>
  <si>
    <t>LED High Bay Fixture: &gt;139W&lt;=175W</t>
  </si>
  <si>
    <t>Refrigerator Replacement (ENERGY STAR Qualified 17.0 – 18.4 cu ft)</t>
  </si>
  <si>
    <t>HAP2016_11</t>
  </si>
  <si>
    <t>0.09</t>
  </si>
  <si>
    <t>Variable Frequency Drive on 15 HP Motor</t>
  </si>
  <si>
    <t>0.08</t>
  </si>
  <si>
    <t>2.5-Ton RTU</t>
  </si>
  <si>
    <t>ENERGY STAR® LED Recessed Downlight with Light Output &gt;600 and &lt;800 lumens</t>
  </si>
  <si>
    <t>Replace PTAC with heat pump</t>
  </si>
  <si>
    <t>led lighting</t>
  </si>
  <si>
    <t>SPECIALISED</t>
  </si>
  <si>
    <t>ENERGY STAR® Qualified LED PAR 16  pin or screw base ≤ 8W Minimum 400 Lumen Output</t>
  </si>
  <si>
    <t>sbl_35</t>
  </si>
  <si>
    <t>1.22</t>
  </si>
  <si>
    <t>Variable Frequency Drive on 5 HP Motor</t>
  </si>
  <si>
    <t>1.02</t>
  </si>
  <si>
    <t>ENERGY STAR® Qualified LED PAR 38 ≤ 19W Minimum 1100 Lumen Output</t>
  </si>
  <si>
    <t>sbl_11</t>
  </si>
  <si>
    <t>75W Halogen PAR</t>
  </si>
  <si>
    <t>0.77</t>
  </si>
  <si>
    <t>0.21</t>
  </si>
  <si>
    <t>ENERGY STAR® Qualified LED MR 16 pin or screw base ≤ 6W Minimum 250 Lumen Output</t>
  </si>
  <si>
    <t>sbl_24</t>
  </si>
  <si>
    <t>Variable Frequency Drive on 2 HP Motor</t>
  </si>
  <si>
    <t>ENERGY STAR® Qualified LED PAR 20 ≤ 12W Minimum 600 Lumen Output</t>
  </si>
  <si>
    <t>sbl_18</t>
  </si>
  <si>
    <t>0.32</t>
  </si>
  <si>
    <t>ENERGY STAR® LED Wet Location Rated PAR lamp ≤  23 Watt (minimum 1100 Lumen output)</t>
  </si>
  <si>
    <t>HAP2016_33</t>
  </si>
  <si>
    <t>0.16</t>
  </si>
  <si>
    <t>0.00</t>
  </si>
  <si>
    <t>ENERGY STAR® QUALIFIED LED REFLECTOR (FLOOD/SPOT) LAMP PIN &amp; SCREW BASE: &lt;= 20W &amp; &gt;= 800 Lumens</t>
  </si>
  <si>
    <t>ENERGY STAR® LED Lamps - Omidirectional A Shape Dry/Wet Location: &gt;=7W to &lt; 11W (Min. 450 Lumen) EXPIRED JUNE 19 2016</t>
  </si>
  <si>
    <t>ENERGY STAR® LED Lamps - Omidirectional A Shape Dry/Wet Location: &gt;=11W to &lt; 19W (Min. 800 Lumen) EXPIRED JUNE 19 2016</t>
  </si>
  <si>
    <t>ENERGY STAR® LED Lamps - Omidirectional A Shape Dry/Wet Location: &gt;=11W to &lt; 19W (Min. 800 Lumen)</t>
  </si>
  <si>
    <t>ENERGY STAR® LED Recessed Downlight with Light Output &gt;800 lumens</t>
  </si>
  <si>
    <t>ENERGY STAR® QUALIFIED LED OMNIDIRECTIONAL A SHAPE LAMP: &lt;=10W &amp; &gt;= 450 Lumens</t>
  </si>
  <si>
    <t>T5  MEDIUM AND HIGH BAY  FIXTURES: 4 lamp HO T-5 fixtures</t>
  </si>
  <si>
    <t>Ultrasonic Humidifiers installation</t>
  </si>
  <si>
    <t>&gt;5MW REG</t>
  </si>
  <si>
    <t>&gt;5MW 3TS</t>
  </si>
  <si>
    <t>LED tubes</t>
  </si>
  <si>
    <t>Variable Frequency Drive on 60 HP Motor</t>
  </si>
  <si>
    <t xml:space="preserve">custom lighting </t>
  </si>
  <si>
    <t>lighting</t>
  </si>
  <si>
    <t>Prescriptive Lighting EUL13</t>
  </si>
  <si>
    <t>ENERGY STAR® QUALIFIED LED OMNIDIRECTIONAL A SHAPE LAMP: &lt;=16W &amp; &gt;= 1200 Lumens</t>
  </si>
  <si>
    <t>7-12 Hours Operation - Exterior</t>
  </si>
  <si>
    <t>LED EXTERIOR AREA LIGHTS: LED fixture (&gt;200W to &lt;=300W)</t>
  </si>
  <si>
    <t>ENERGY STAR® QUALIFIED LED REFLECTOR (FLOOD/SPOT) LAMP PIN &amp; SCREW BASE:   &lt;= 7W &amp; &gt;= 250 Lumens</t>
  </si>
  <si>
    <t>OCCUPANCY SENSORS: Wall/Ceiling or Fixture mounted</t>
  </si>
  <si>
    <t>OCCUPANCY SENSORS: Wall Switch</t>
  </si>
  <si>
    <t>ENERGY STAR® QUALIFIED LED OMNIDIRECTIONAL A SHAPE LAMP: &lt;=12W &amp; &gt;= 800 Lumens</t>
  </si>
  <si>
    <t>EM-0210-YR2</t>
  </si>
  <si>
    <t>PSUI - Detailed Engineering Study</t>
  </si>
  <si>
    <t>Cogeneration System</t>
  </si>
  <si>
    <t>PSUI - Preliminary Engineering Study</t>
  </si>
  <si>
    <t>Chiller Optimization</t>
  </si>
  <si>
    <t>BAS Controls Scheduling</t>
  </si>
  <si>
    <t>kw</t>
  </si>
  <si>
    <t>kW</t>
  </si>
  <si>
    <t>Compressed Air VSD</t>
  </si>
  <si>
    <t>In-suite temperature controls for electric space heating and cooling</t>
  </si>
  <si>
    <t>LED High Bay Fixture: &lt;=139W</t>
  </si>
  <si>
    <t>24 Hours</t>
  </si>
  <si>
    <t>3 Hours</t>
  </si>
  <si>
    <t>6 Hours</t>
  </si>
  <si>
    <t>lighting upgrade</t>
  </si>
  <si>
    <t>Replace T12 lights</t>
  </si>
  <si>
    <t>LED Signs</t>
  </si>
  <si>
    <t>ENERGY STAR® QUALIFIED LED REFLECTOR (FLOOD/SPOT) LAMP PIN &amp; SCREW BASE: &lt;= 14W &amp; &gt;= 400 Lumens</t>
  </si>
  <si>
    <t>ENERGY STAR® QUALIFIED LED REFLECTOR (FLOOD/SPOT) LAMP PIN &amp; SCREW BASE: &lt;= 16W &amp; &gt;= 600 Lumens</t>
  </si>
  <si>
    <t>12 Hours</t>
  </si>
  <si>
    <t>LED lighting upgrade</t>
  </si>
  <si>
    <t>&gt;1MW INT</t>
  </si>
  <si>
    <t>led</t>
  </si>
  <si>
    <t>LED fixture &gt;60 to  &lt;= 120W</t>
  </si>
  <si>
    <t>kWh</t>
  </si>
  <si>
    <t>Variable Frequency Drive on 100 HP Motor</t>
  </si>
  <si>
    <t>Energy Star® Ice Machine: ice making head &gt;=204 kg/day of ice EXPIRED APRIL 30 2017</t>
  </si>
  <si>
    <t>ENERGY STAR® Qualified LED BR40 ≤ 16W Minimum 800 Lumen Output</t>
  </si>
  <si>
    <t>sbl_38</t>
  </si>
  <si>
    <t>60W Halogen</t>
  </si>
  <si>
    <t>Window Air Conditioner Replacement (ENERGY STAR Qualified 8,000 – 9,999 BTU/hr)</t>
  </si>
  <si>
    <t>HAP2016_16</t>
  </si>
  <si>
    <t>Space Cooling</t>
  </si>
  <si>
    <t>LED Conversion</t>
  </si>
  <si>
    <t>Replace Chiller and Cooling Tower</t>
  </si>
  <si>
    <t>VSD</t>
  </si>
  <si>
    <t>new fixture</t>
  </si>
  <si>
    <t>LED RECESSED DOWNLIGHTS: &gt;= 600 lumens and &lt; 800 lumens</t>
  </si>
  <si>
    <t>Install new Condenser and Evaporator units in Cooler 1</t>
  </si>
  <si>
    <t>M1</t>
  </si>
  <si>
    <t>35W Halogen</t>
  </si>
  <si>
    <t>90W Halogen</t>
  </si>
  <si>
    <t>Audit Report</t>
  </si>
  <si>
    <t>Energy Audit</t>
  </si>
  <si>
    <t>Ice Plant Controls</t>
  </si>
  <si>
    <t>EM-0252-YR2</t>
  </si>
  <si>
    <t>LED Tube Re-Lamp: &lt;=15W &amp; &gt;= 1500 Lumens EXPIRED SEPTEMBER 10 2018</t>
  </si>
  <si>
    <t>LED Tube Re-Lamp: &lt;=22W &amp; &gt;= 2200 Lumens EXPIRED SEPTEMBER 10 2018</t>
  </si>
  <si>
    <t>Unitary AC:  Single Package w/ Economizer &gt;=3.0 to &lt; 5.4 Tons; Heating Type:  All; Min. Efficiency Rating:  12.5 EER;</t>
  </si>
  <si>
    <t>OCCUPANCY SENSORS: Wall/Ceiling or Fixture mounted EXPIRED SEPTEMBER 10 2018</t>
  </si>
  <si>
    <t>INTEGRAL LED TROFFERS: 1' x 4' LED troffer (&gt;= 1500 Lumens) EXPIRED SEPTEMBER 10 2018</t>
  </si>
  <si>
    <t>REFRIGERATED DISPLAY CASE LED FIXTURE - VERTICAL INSTALLATION: &lt;30W Nominal 48"-72"</t>
  </si>
  <si>
    <t>INTEGRAL LED TROFFERS: 2' x 4' LED troffer (&gt;= 3000 Lumens) EXPIRED SEPTEMBER 10 2018</t>
  </si>
  <si>
    <t>F3</t>
  </si>
  <si>
    <t>150W Incandescent</t>
  </si>
  <si>
    <t>60W Halogen PAR</t>
  </si>
  <si>
    <t>J</t>
  </si>
  <si>
    <t>50W Incandescent</t>
  </si>
  <si>
    <t>ENERGY STAR® Qualified LED BR 30 ≤ 12W Minimum 600 Lumen Output</t>
  </si>
  <si>
    <t>sbl_41</t>
  </si>
  <si>
    <t>Variable Frequency Drive on 50 HP Motor</t>
  </si>
  <si>
    <t>INTEGRAL LED TROFFERS: 2' x 2' LED troffer (&gt;= 2000 Lumens) EXPIRED SEPTEMBER 10 2018</t>
  </si>
  <si>
    <t>LED High Bay Fixture: &lt;=139W EXPIRED SEPTEMBER 10 2018</t>
  </si>
  <si>
    <t>LED High Bay Fixture: &gt;139W&lt;=175W EXPIRED SEPTEMBER 10 2018</t>
  </si>
  <si>
    <t>lighting Energy Efficiency Upgrade</t>
  </si>
  <si>
    <t>Conservation Officer2, EnWin</t>
  </si>
  <si>
    <t>LED Retrofit</t>
  </si>
  <si>
    <t>&gt;5MW FA</t>
  </si>
  <si>
    <t>Variable Frequency Drive on 75 HP Motor</t>
  </si>
  <si>
    <t xml:space="preserve">led replacement lamp </t>
  </si>
  <si>
    <t>Update and Reconfiguration of Compressed Air System</t>
  </si>
  <si>
    <t>New Injection machine w electro servo drive</t>
  </si>
  <si>
    <t>700 Building</t>
  </si>
  <si>
    <t>600 Building</t>
  </si>
  <si>
    <t>400 Building</t>
  </si>
  <si>
    <t>Other Measures -TBD</t>
  </si>
  <si>
    <t>Variable Speed Measures</t>
  </si>
  <si>
    <t>New Chiller</t>
  </si>
  <si>
    <t>LR-B</t>
  </si>
  <si>
    <t>Unitary AC:  Split System &amp; Single Package &gt;=11.5 to &lt; 20.0 Tons; Heating Type:  All Other; Min. Efficiency Rating:  12 EER;</t>
  </si>
  <si>
    <t>New Roof Top Units</t>
  </si>
  <si>
    <t>vsd</t>
  </si>
  <si>
    <t>LED Sign Box II</t>
  </si>
  <si>
    <t>Little River (WPCP) Aeration System Study</t>
  </si>
  <si>
    <t>&lt;50KW</t>
  </si>
  <si>
    <t>INTEGRAL LED FIXTURE: 2' x 4' LED troffer or 4' LED linear ambiant fixture (&gt;= 3000 Lumens)</t>
  </si>
  <si>
    <t>HVAC RTU Replacement</t>
  </si>
  <si>
    <t>retro</t>
  </si>
  <si>
    <t>INTEGRAL LED FIXTURE: 2' x 2' LED troffer or 2' LED linear ambiant fixture (&gt;= 2000 Lumens)</t>
  </si>
  <si>
    <t>RHEEM RRKA-A048JK10E</t>
  </si>
  <si>
    <t>MH to LED retrofit</t>
  </si>
  <si>
    <t>Highbay</t>
  </si>
  <si>
    <t>Pump and motor replacement</t>
  </si>
  <si>
    <t>T8 LED Retrofig</t>
  </si>
  <si>
    <t>Chiller Upgrade</t>
  </si>
  <si>
    <t>3 MW CHP System</t>
  </si>
  <si>
    <t>EMS</t>
  </si>
  <si>
    <t>&gt;50KW</t>
  </si>
  <si>
    <t>LED fixture &gt;30W to &lt;= 60W EXPIRED JUNE 19 2016</t>
  </si>
  <si>
    <t>LED fixture &gt;120 to &lt;= 200W EXPIRED JUNE 19 2016</t>
  </si>
  <si>
    <t>LED fixture &lt;=530W EXPIRED JUNE 19 2016</t>
  </si>
  <si>
    <t>LED fixture &gt;200 to &lt;= 300W EXPIRED JUNE 19 2016</t>
  </si>
  <si>
    <t>Conservation Officer, Hydro One Networks</t>
  </si>
  <si>
    <t>LED Lighting Retrofit</t>
  </si>
  <si>
    <t>LED Lighting Controls</t>
  </si>
  <si>
    <t>Lighting Controls</t>
  </si>
  <si>
    <t>Coupon/Instant Discount</t>
  </si>
  <si>
    <t>Instant Discount</t>
  </si>
  <si>
    <t>Gym lighting upgrade</t>
  </si>
  <si>
    <t>High Bay Metal halide and HPS to High Bay LED</t>
  </si>
  <si>
    <t>Chiller Optimization-Energy Conversion Centre</t>
  </si>
  <si>
    <t>Chiller Optimization-Central Refrigeration Plant</t>
  </si>
  <si>
    <t>Non-lighting retrofit</t>
  </si>
  <si>
    <t>LED RETROFIT</t>
  </si>
  <si>
    <t>New LED Lighting</t>
  </si>
  <si>
    <t>Injection Mold Machine w electro servo drive</t>
  </si>
  <si>
    <t>SCP-600923</t>
  </si>
  <si>
    <t>CHP</t>
  </si>
  <si>
    <t>SCP-601135</t>
  </si>
  <si>
    <t>LED signage</t>
  </si>
  <si>
    <t>Smart Light Switch</t>
  </si>
  <si>
    <t>Smart Thermostat</t>
  </si>
  <si>
    <t>Lighting EXPIRED SEPTEMBER 10 2018</t>
  </si>
  <si>
    <t>LDC_
Name</t>
  </si>
  <si>
    <t>Program_
Name</t>
  </si>
  <si>
    <t>Funding_
Mechanism</t>
  </si>
  <si>
    <t>Application_
ID</t>
  </si>
  <si>
    <t>Facility_
LDC</t>
  </si>
  <si>
    <t>Phase_
ID</t>
  </si>
  <si>
    <t>Measure_
Name</t>
  </si>
  <si>
    <t>Project_
Track</t>
  </si>
  <si>
    <t>Measure_
ID</t>
  </si>
  <si>
    <t>Measure_
End_
Use_
Category</t>
  </si>
  <si>
    <t>Measure_
Type</t>
  </si>
  <si>
    <t>Measure_
Description_
(Custom Only)</t>
  </si>
  <si>
    <t>Measure_
EUL_
(Years)</t>
  </si>
  <si>
    <t>Number_
of_
Units
(#)</t>
  </si>
  <si>
    <t>Base_
Measure</t>
  </si>
  <si>
    <t>Project_
Completion_
Date
(YYYY/MM/DD)</t>
  </si>
  <si>
    <t>Total_
Costs_of_
Project
($)</t>
  </si>
  <si>
    <t>Incremental_
Equipment_
Costs
($)</t>
  </si>
  <si>
    <t>Gross_
Energy_
Savings
(kWh)</t>
  </si>
  <si>
    <t>Gross_
Demand_
Savings
(kW)</t>
  </si>
  <si>
    <t>Project_
Total_
Incentive_
Amount
($ per measure)</t>
  </si>
  <si>
    <t>Comments</t>
  </si>
  <si>
    <t>Pymt 1&amp;2</t>
  </si>
  <si>
    <t>IESO Reporting Month</t>
  </si>
  <si>
    <t>Application Phase ID</t>
  </si>
  <si>
    <t>Measure ID</t>
  </si>
  <si>
    <t>Measure Name</t>
  </si>
  <si>
    <t>Measure Description</t>
  </si>
  <si>
    <t>Measure Type</t>
  </si>
  <si>
    <t>Measure End Use</t>
  </si>
  <si>
    <t>Project Track</t>
  </si>
  <si>
    <t>Quantity</t>
  </si>
  <si>
    <t>Incremental Equipment Cost ($)</t>
  </si>
  <si>
    <t>Gross Energy Savings (kWh)</t>
  </si>
  <si>
    <t>Gross Demand Savings (kW)</t>
  </si>
  <si>
    <t>EUL</t>
  </si>
  <si>
    <t>Variable Program Cost ($)</t>
  </si>
  <si>
    <t>Replacement Type</t>
  </si>
  <si>
    <t>Base Measure Demand (kW)</t>
  </si>
  <si>
    <t>Total Base Measure Demand (kW)</t>
  </si>
  <si>
    <t>Total Efficient Measure Demand (kW)</t>
  </si>
  <si>
    <t>Total Base Measure Annual Energy Consumption (kWh)</t>
  </si>
  <si>
    <t>Total Efficient Measure Annual Energy Usage (kWh)</t>
  </si>
  <si>
    <t>Per Unit Energy Savings (kWh/Measure)</t>
  </si>
  <si>
    <t>Actual Base Case Consumption (kWh)</t>
  </si>
  <si>
    <t>Actual Energy Efficient Case Consumption (kWh)</t>
  </si>
  <si>
    <t>Actual Base Case Demand (kW)</t>
  </si>
  <si>
    <t>Actual Energy Efficient Case Demand (kW)</t>
  </si>
  <si>
    <t>Post Incentive Metric (kW or kWh)</t>
  </si>
  <si>
    <t>Actual Installation Cost ($)</t>
  </si>
  <si>
    <t>SAVE ON ENERGY PROCESS &amp; SYSTEMS UPGRADES PROGRAM</t>
  </si>
  <si>
    <t>Advance Pymt. # 4</t>
  </si>
  <si>
    <t>Advance Pymt #4</t>
  </si>
  <si>
    <t>Electricity Survey and Analysis</t>
  </si>
  <si>
    <t>Pymt. 1 &amp; 2</t>
  </si>
  <si>
    <t>Detailed Engineering Study</t>
  </si>
  <si>
    <t>Process and Systems Upgrade</t>
  </si>
  <si>
    <t>Advance Pymt #2</t>
  </si>
  <si>
    <t>PSUI-Project Incentive</t>
  </si>
  <si>
    <t>Process ans Systems Upgrades</t>
  </si>
  <si>
    <t>Advance Payment #2</t>
  </si>
  <si>
    <t>Pymt #1 &amp; #2</t>
  </si>
  <si>
    <t>Final Payment</t>
  </si>
  <si>
    <t>Year 2 - True-up Payment</t>
  </si>
  <si>
    <t>Year 3- Pymt 2 (Final)</t>
  </si>
  <si>
    <t>Pymt #1</t>
  </si>
  <si>
    <t>PSUI-Project Incentive (Small Capital)</t>
  </si>
  <si>
    <t>&lt;50 kW</t>
  </si>
  <si>
    <t>&gt;50 kW</t>
  </si>
  <si>
    <t>Application included in 2018 LRAM Claim?</t>
  </si>
  <si>
    <t>&gt;5 MW 3TS</t>
  </si>
  <si>
    <t>Total Gross Demand Savings (kW)</t>
  </si>
  <si>
    <t>Total Gross Energy Savings (kWh)</t>
  </si>
  <si>
    <t>Total Net Demand Savings (kW)</t>
  </si>
  <si>
    <t>Total Net Energy Savings (kWh)</t>
  </si>
  <si>
    <t>Project Completion Year</t>
  </si>
  <si>
    <t>&gt;5 MW</t>
  </si>
  <si>
    <t>Save On Energy Retrofit Program</t>
  </si>
  <si>
    <t>Save On Energy Process &amp; Systems Upgrades Program</t>
  </si>
  <si>
    <t>Save On Energy Energy Manager Program</t>
  </si>
  <si>
    <t>(All)</t>
  </si>
  <si>
    <t>Row Labels</t>
  </si>
  <si>
    <t>Grand Total</t>
  </si>
  <si>
    <t>Sum of Total Net Demand Savings (kW)</t>
  </si>
  <si>
    <t>Sum of Total Net Energy Savings (kWh)</t>
  </si>
  <si>
    <t>(Multiple Items)</t>
  </si>
  <si>
    <t>% Allocation of kW</t>
  </si>
  <si>
    <t>% Allocation of kWh</t>
  </si>
  <si>
    <t>CHECK</t>
  </si>
  <si>
    <t>Include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</si>
</sst>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#,##0;\-#,##0;&quot;-&quot;_____;"/>
    <numFmt numFmtId="166" formatCode="0.000"/>
    <numFmt numFmtId="167" formatCode="_(* #,##0.000_);_(* \(#,##0.000\);_(* &quot;-&quot;??_);_(@_)"/>
    <numFmt numFmtId="168" formatCode="[$-1009]d\-mmm\-yy;@"/>
    <numFmt numFmtId="169" formatCode="&quot;$&quot;#,##0.00"/>
    <numFmt numFmtId="170" formatCode="[$-10409]###,###,###,##0;\-###,###,###,##0;0"/>
    <numFmt numFmtId="171" formatCode="yyyy/mm/dd;@"/>
    <numFmt numFmtId="172" formatCode="[$-10409]&quot;$&quot;###,###,###,##0.00;\(&quot;$&quot;###,###,###,##0.00\);&quot;$&quot;0.00"/>
    <numFmt numFmtId="173" formatCode="_-* #,##0.000_-;\-* #,##0.000_-;_-* &quot;-&quot;??_-;_-@_-"/>
  </numFmts>
  <fonts count="18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C000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8"/>
      <color indexed="8"/>
      <name val="Tahom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8CBD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AB3B9"/>
        <bgColor indexed="64"/>
      </patternFill>
    </fill>
    <fill>
      <patternFill patternType="solid">
        <fgColor rgb="FF69A9AF"/>
        <bgColor indexed="64"/>
      </patternFill>
    </fill>
    <fill>
      <patternFill patternType="solid">
        <fgColor rgb="FF579EA6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6" fillId="3" borderId="0" xfId="0" applyNumberFormat="1" applyFont="1" applyFill="1" applyBorder="1" applyAlignment="1">
      <alignment vertical="top" wrapText="1"/>
    </xf>
    <xf numFmtId="0" fontId="8" fillId="3" borderId="0" xfId="0" applyNumberFormat="1" applyFont="1" applyFill="1" applyAlignment="1">
      <alignment vertical="top"/>
    </xf>
    <xf numFmtId="0" fontId="6" fillId="2" borderId="5" xfId="0" quotePrefix="1" applyNumberFormat="1" applyFont="1" applyFill="1" applyBorder="1" applyAlignment="1">
      <alignment horizontal="center" vertical="top" wrapText="1"/>
    </xf>
    <xf numFmtId="0" fontId="6" fillId="2" borderId="5" xfId="0" applyNumberFormat="1" applyFont="1" applyFill="1" applyBorder="1" applyAlignment="1">
      <alignment horizontal="center" vertical="top" wrapText="1"/>
    </xf>
    <xf numFmtId="0" fontId="8" fillId="3" borderId="0" xfId="0" applyNumberFormat="1" applyFont="1" applyFill="1" applyBorder="1" applyAlignment="1">
      <alignment vertical="top"/>
    </xf>
    <xf numFmtId="0" fontId="6" fillId="4" borderId="5" xfId="0" quotePrefix="1" applyNumberFormat="1" applyFont="1" applyFill="1" applyBorder="1" applyAlignment="1">
      <alignment horizontal="center" vertical="top" wrapText="1"/>
    </xf>
    <xf numFmtId="0" fontId="6" fillId="4" borderId="5" xfId="0" applyNumberFormat="1" applyFont="1" applyFill="1" applyBorder="1" applyAlignment="1">
      <alignment horizontal="center" vertical="top" wrapText="1"/>
    </xf>
    <xf numFmtId="0" fontId="9" fillId="5" borderId="5" xfId="0" quotePrefix="1" applyNumberFormat="1" applyFont="1" applyFill="1" applyBorder="1" applyAlignment="1">
      <alignment horizontal="center" vertical="top" wrapText="1"/>
    </xf>
    <xf numFmtId="0" fontId="9" fillId="5" borderId="5" xfId="0" applyNumberFormat="1" applyFont="1" applyFill="1" applyBorder="1" applyAlignment="1">
      <alignment horizontal="center" vertical="top" wrapText="1"/>
    </xf>
    <xf numFmtId="0" fontId="9" fillId="6" borderId="5" xfId="0" quotePrefix="1" applyNumberFormat="1" applyFont="1" applyFill="1" applyBorder="1" applyAlignment="1">
      <alignment horizontal="center" vertical="top" wrapText="1"/>
    </xf>
    <xf numFmtId="0" fontId="9" fillId="6" borderId="5" xfId="0" applyNumberFormat="1" applyFont="1" applyFill="1" applyBorder="1" applyAlignment="1">
      <alignment horizontal="center" vertical="top" wrapText="1"/>
    </xf>
    <xf numFmtId="0" fontId="7" fillId="2" borderId="4" xfId="0" applyNumberFormat="1" applyFont="1" applyFill="1" applyBorder="1" applyAlignment="1">
      <alignment horizontal="center" vertical="top" textRotation="90"/>
    </xf>
    <xf numFmtId="0" fontId="7" fillId="4" borderId="4" xfId="0" applyNumberFormat="1" applyFont="1" applyFill="1" applyBorder="1" applyAlignment="1">
      <alignment horizontal="center" vertical="top" textRotation="90"/>
    </xf>
    <xf numFmtId="0" fontId="4" fillId="5" borderId="4" xfId="0" applyNumberFormat="1" applyFont="1" applyFill="1" applyBorder="1" applyAlignment="1">
      <alignment horizontal="center" vertical="top" textRotation="90"/>
    </xf>
    <xf numFmtId="165" fontId="8" fillId="3" borderId="6" xfId="0" applyNumberFormat="1" applyFont="1" applyFill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165" fontId="8" fillId="3" borderId="7" xfId="0" applyNumberFormat="1" applyFont="1" applyFill="1" applyBorder="1" applyAlignment="1">
      <alignment vertical="top"/>
    </xf>
    <xf numFmtId="165" fontId="8" fillId="2" borderId="1" xfId="0" applyNumberFormat="1" applyFont="1" applyFill="1" applyBorder="1" applyAlignment="1">
      <alignment vertical="top"/>
    </xf>
    <xf numFmtId="165" fontId="8" fillId="7" borderId="8" xfId="0" applyNumberFormat="1" applyFont="1" applyFill="1" applyBorder="1" applyAlignment="1">
      <alignment vertical="top"/>
    </xf>
    <xf numFmtId="165" fontId="6" fillId="2" borderId="1" xfId="0" applyNumberFormat="1" applyFont="1" applyFill="1" applyBorder="1" applyAlignment="1">
      <alignment vertical="top"/>
    </xf>
    <xf numFmtId="165" fontId="6" fillId="4" borderId="1" xfId="0" applyNumberFormat="1" applyFont="1" applyFill="1" applyBorder="1" applyAlignment="1">
      <alignment vertical="top"/>
    </xf>
    <xf numFmtId="165" fontId="9" fillId="5" borderId="1" xfId="0" applyNumberFormat="1" applyFont="1" applyFill="1" applyBorder="1" applyAlignment="1">
      <alignment vertical="top"/>
    </xf>
    <xf numFmtId="165" fontId="9" fillId="6" borderId="1" xfId="0" applyNumberFormat="1" applyFont="1" applyFill="1" applyBorder="1" applyAlignment="1">
      <alignment vertical="top"/>
    </xf>
    <xf numFmtId="165" fontId="8" fillId="8" borderId="9" xfId="0" applyNumberFormat="1" applyFont="1" applyFill="1" applyBorder="1" applyAlignment="1">
      <alignment vertical="top"/>
    </xf>
    <xf numFmtId="165" fontId="8" fillId="9" borderId="10" xfId="0" applyNumberFormat="1" applyFont="1" applyFill="1" applyBorder="1" applyAlignment="1">
      <alignment vertical="top"/>
    </xf>
    <xf numFmtId="165" fontId="8" fillId="8" borderId="10" xfId="0" applyNumberFormat="1" applyFont="1" applyFill="1" applyBorder="1" applyAlignment="1">
      <alignment vertical="top"/>
    </xf>
    <xf numFmtId="165" fontId="8" fillId="2" borderId="4" xfId="0" applyNumberFormat="1" applyFont="1" applyFill="1" applyBorder="1" applyAlignment="1">
      <alignment vertical="top"/>
    </xf>
    <xf numFmtId="165" fontId="8" fillId="9" borderId="11" xfId="0" applyNumberFormat="1" applyFont="1" applyFill="1" applyBorder="1" applyAlignment="1">
      <alignment vertical="top"/>
    </xf>
    <xf numFmtId="165" fontId="6" fillId="2" borderId="4" xfId="0" applyNumberFormat="1" applyFont="1" applyFill="1" applyBorder="1" applyAlignment="1">
      <alignment vertical="top"/>
    </xf>
    <xf numFmtId="165" fontId="6" fillId="4" borderId="4" xfId="0" applyNumberFormat="1" applyFont="1" applyFill="1" applyBorder="1" applyAlignment="1">
      <alignment vertical="top"/>
    </xf>
    <xf numFmtId="165" fontId="9" fillId="5" borderId="4" xfId="0" applyNumberFormat="1" applyFont="1" applyFill="1" applyBorder="1" applyAlignment="1">
      <alignment vertical="top"/>
    </xf>
    <xf numFmtId="165" fontId="9" fillId="6" borderId="4" xfId="0" applyNumberFormat="1" applyFont="1" applyFill="1" applyBorder="1" applyAlignment="1">
      <alignment vertical="top"/>
    </xf>
    <xf numFmtId="165" fontId="8" fillId="3" borderId="9" xfId="0" applyNumberFormat="1" applyFont="1" applyFill="1" applyBorder="1" applyAlignment="1">
      <alignment vertical="top"/>
    </xf>
    <xf numFmtId="165" fontId="8" fillId="7" borderId="10" xfId="0" applyNumberFormat="1" applyFont="1" applyFill="1" applyBorder="1" applyAlignment="1">
      <alignment vertical="top"/>
    </xf>
    <xf numFmtId="165" fontId="8" fillId="3" borderId="10" xfId="0" applyNumberFormat="1" applyFont="1" applyFill="1" applyBorder="1" applyAlignment="1">
      <alignment vertical="top"/>
    </xf>
    <xf numFmtId="165" fontId="8" fillId="7" borderId="11" xfId="0" applyNumberFormat="1" applyFont="1" applyFill="1" applyBorder="1" applyAlignment="1">
      <alignment vertical="top"/>
    </xf>
    <xf numFmtId="165" fontId="8" fillId="3" borderId="12" xfId="0" applyNumberFormat="1" applyFont="1" applyFill="1" applyBorder="1" applyAlignment="1">
      <alignment vertical="top"/>
    </xf>
    <xf numFmtId="165" fontId="8" fillId="7" borderId="13" xfId="0" applyNumberFormat="1" applyFont="1" applyFill="1" applyBorder="1" applyAlignment="1">
      <alignment vertical="top"/>
    </xf>
    <xf numFmtId="165" fontId="8" fillId="3" borderId="13" xfId="0" applyNumberFormat="1" applyFont="1" applyFill="1" applyBorder="1" applyAlignment="1">
      <alignment vertical="top"/>
    </xf>
    <xf numFmtId="165" fontId="8" fillId="7" borderId="14" xfId="0" applyNumberFormat="1" applyFont="1" applyFill="1" applyBorder="1" applyAlignment="1">
      <alignment vertical="top"/>
    </xf>
    <xf numFmtId="165" fontId="8" fillId="3" borderId="15" xfId="0" applyNumberFormat="1" applyFont="1" applyFill="1" applyBorder="1" applyAlignment="1">
      <alignment vertical="top"/>
    </xf>
    <xf numFmtId="165" fontId="8" fillId="7" borderId="16" xfId="0" applyNumberFormat="1" applyFont="1" applyFill="1" applyBorder="1" applyAlignment="1">
      <alignment vertical="top"/>
    </xf>
    <xf numFmtId="165" fontId="8" fillId="3" borderId="16" xfId="0" applyNumberFormat="1" applyFont="1" applyFill="1" applyBorder="1" applyAlignment="1">
      <alignment vertical="top"/>
    </xf>
    <xf numFmtId="165" fontId="8" fillId="3" borderId="8" xfId="0" applyNumberFormat="1" applyFont="1" applyFill="1" applyBorder="1" applyAlignment="1">
      <alignment vertical="top"/>
    </xf>
    <xf numFmtId="165" fontId="8" fillId="8" borderId="11" xfId="0" applyNumberFormat="1" applyFont="1" applyFill="1" applyBorder="1" applyAlignment="1">
      <alignment vertical="top"/>
    </xf>
    <xf numFmtId="165" fontId="8" fillId="3" borderId="11" xfId="0" applyNumberFormat="1" applyFont="1" applyFill="1" applyBorder="1" applyAlignment="1">
      <alignment vertical="top"/>
    </xf>
    <xf numFmtId="165" fontId="8" fillId="8" borderId="12" xfId="0" applyNumberFormat="1" applyFont="1" applyFill="1" applyBorder="1" applyAlignment="1">
      <alignment vertical="top"/>
    </xf>
    <xf numFmtId="165" fontId="8" fillId="9" borderId="13" xfId="0" applyNumberFormat="1" applyFont="1" applyFill="1" applyBorder="1" applyAlignment="1">
      <alignment vertical="top"/>
    </xf>
    <xf numFmtId="165" fontId="8" fillId="8" borderId="13" xfId="0" applyNumberFormat="1" applyFont="1" applyFill="1" applyBorder="1" applyAlignment="1">
      <alignment vertical="top"/>
    </xf>
    <xf numFmtId="165" fontId="8" fillId="9" borderId="14" xfId="0" applyNumberFormat="1" applyFont="1" applyFill="1" applyBorder="1" applyAlignment="1">
      <alignment vertical="top"/>
    </xf>
    <xf numFmtId="165" fontId="8" fillId="3" borderId="18" xfId="0" applyNumberFormat="1" applyFont="1" applyFill="1" applyBorder="1" applyAlignment="1">
      <alignment vertical="top"/>
    </xf>
    <xf numFmtId="165" fontId="8" fillId="7" borderId="18" xfId="0" applyNumberFormat="1" applyFont="1" applyFill="1" applyBorder="1" applyAlignment="1">
      <alignment vertical="top"/>
    </xf>
    <xf numFmtId="165" fontId="8" fillId="8" borderId="19" xfId="0" applyNumberFormat="1" applyFont="1" applyFill="1" applyBorder="1" applyAlignment="1">
      <alignment vertical="top"/>
    </xf>
    <xf numFmtId="165" fontId="8" fillId="3" borderId="19" xfId="0" applyNumberFormat="1" applyFont="1" applyFill="1" applyBorder="1" applyAlignment="1">
      <alignment vertical="top"/>
    </xf>
    <xf numFmtId="165" fontId="8" fillId="8" borderId="15" xfId="0" applyNumberFormat="1" applyFont="1" applyFill="1" applyBorder="1" applyAlignment="1">
      <alignment vertical="top"/>
    </xf>
    <xf numFmtId="0" fontId="11" fillId="3" borderId="0" xfId="0" applyNumberFormat="1" applyFont="1" applyFill="1" applyAlignment="1">
      <alignment vertical="top"/>
    </xf>
    <xf numFmtId="0" fontId="6" fillId="10" borderId="5" xfId="0" applyNumberFormat="1" applyFont="1" applyFill="1" applyBorder="1" applyAlignment="1">
      <alignment vertical="top"/>
    </xf>
    <xf numFmtId="0" fontId="4" fillId="6" borderId="4" xfId="0" applyNumberFormat="1" applyFont="1" applyFill="1" applyBorder="1" applyAlignment="1">
      <alignment horizontal="center" vertical="top" textRotation="90"/>
    </xf>
    <xf numFmtId="0" fontId="8" fillId="7" borderId="18" xfId="0" applyNumberFormat="1" applyFont="1" applyFill="1" applyBorder="1" applyAlignment="1">
      <alignment vertical="top"/>
    </xf>
    <xf numFmtId="0" fontId="8" fillId="9" borderId="19" xfId="0" applyNumberFormat="1" applyFont="1" applyFill="1" applyBorder="1" applyAlignment="1">
      <alignment vertical="top"/>
    </xf>
    <xf numFmtId="0" fontId="8" fillId="7" borderId="19" xfId="0" applyNumberFormat="1" applyFont="1" applyFill="1" applyBorder="1" applyAlignment="1">
      <alignment vertical="top"/>
    </xf>
    <xf numFmtId="0" fontId="8" fillId="7" borderId="21" xfId="0" applyNumberFormat="1" applyFont="1" applyFill="1" applyBorder="1" applyAlignment="1">
      <alignment vertical="top"/>
    </xf>
    <xf numFmtId="0" fontId="10" fillId="3" borderId="0" xfId="0" applyNumberFormat="1" applyFont="1" applyFill="1" applyAlignment="1">
      <alignment vertical="top"/>
    </xf>
    <xf numFmtId="0" fontId="6" fillId="10" borderId="5" xfId="0" applyNumberFormat="1" applyFont="1" applyFill="1" applyBorder="1" applyAlignment="1">
      <alignment horizontal="center" vertical="center" wrapText="1"/>
    </xf>
    <xf numFmtId="2" fontId="8" fillId="7" borderId="5" xfId="0" applyNumberFormat="1" applyFont="1" applyFill="1" applyBorder="1" applyAlignment="1">
      <alignment vertical="top"/>
    </xf>
    <xf numFmtId="0" fontId="8" fillId="7" borderId="5" xfId="0" applyNumberFormat="1" applyFont="1" applyFill="1" applyBorder="1" applyAlignment="1">
      <alignment vertical="top"/>
    </xf>
    <xf numFmtId="43" fontId="0" fillId="0" borderId="0" xfId="1" applyFont="1"/>
    <xf numFmtId="0" fontId="0" fillId="11" borderId="0" xfId="0" applyFill="1"/>
    <xf numFmtId="0" fontId="1" fillId="11" borderId="0" xfId="0" applyFont="1" applyFill="1" applyAlignment="1">
      <alignment horizontal="left" wrapText="1"/>
    </xf>
    <xf numFmtId="0" fontId="0" fillId="11" borderId="0" xfId="0" applyFill="1" applyAlignment="1">
      <alignment horizontal="left"/>
    </xf>
    <xf numFmtId="0" fontId="0" fillId="0" borderId="0" xfId="0" applyNumberFormat="1"/>
    <xf numFmtId="44" fontId="0" fillId="0" borderId="0" xfId="2" applyFont="1"/>
    <xf numFmtId="167" fontId="0" fillId="0" borderId="0" xfId="1" applyNumberFormat="1" applyFont="1"/>
    <xf numFmtId="0" fontId="0" fillId="0" borderId="0" xfId="0" applyFill="1"/>
    <xf numFmtId="14" fontId="0" fillId="0" borderId="0" xfId="0" applyNumberFormat="1" applyFill="1"/>
    <xf numFmtId="44" fontId="0" fillId="0" borderId="0" xfId="2" applyFont="1" applyFill="1"/>
    <xf numFmtId="0" fontId="0" fillId="0" borderId="0" xfId="0" applyNumberFormat="1" applyFill="1"/>
    <xf numFmtId="43" fontId="0" fillId="0" borderId="0" xfId="1" applyFont="1" applyFill="1"/>
    <xf numFmtId="167" fontId="0" fillId="0" borderId="0" xfId="1" applyNumberFormat="1" applyFont="1" applyFill="1"/>
    <xf numFmtId="43" fontId="0" fillId="11" borderId="0" xfId="1" applyFont="1" applyFill="1"/>
    <xf numFmtId="14" fontId="0" fillId="11" borderId="0" xfId="0" applyNumberFormat="1" applyFill="1"/>
    <xf numFmtId="44" fontId="0" fillId="11" borderId="0" xfId="2" applyFont="1" applyFill="1"/>
    <xf numFmtId="1" fontId="0" fillId="0" borderId="0" xfId="0" applyNumberFormat="1" applyFill="1"/>
    <xf numFmtId="164" fontId="0" fillId="0" borderId="0" xfId="0" applyNumberForma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14" fontId="0" fillId="12" borderId="0" xfId="0" applyNumberFormat="1" applyFill="1"/>
    <xf numFmtId="0" fontId="0" fillId="12" borderId="0" xfId="0" applyFill="1"/>
    <xf numFmtId="44" fontId="0" fillId="12" borderId="0" xfId="2" applyFont="1" applyFill="1"/>
    <xf numFmtId="0" fontId="0" fillId="12" borderId="0" xfId="0" applyNumberFormat="1" applyFill="1"/>
    <xf numFmtId="43" fontId="0" fillId="12" borderId="0" xfId="1" applyFont="1" applyFill="1"/>
    <xf numFmtId="167" fontId="0" fillId="12" borderId="0" xfId="1" applyNumberFormat="1" applyFont="1" applyFill="1"/>
    <xf numFmtId="164" fontId="0" fillId="12" borderId="0" xfId="0" applyNumberFormat="1" applyFill="1"/>
    <xf numFmtId="168" fontId="0" fillId="12" borderId="0" xfId="0" applyNumberFormat="1" applyFill="1"/>
    <xf numFmtId="169" fontId="0" fillId="12" borderId="0" xfId="0" applyNumberFormat="1" applyFill="1"/>
    <xf numFmtId="166" fontId="0" fillId="12" borderId="0" xfId="0" applyNumberFormat="1" applyFill="1"/>
    <xf numFmtId="0" fontId="13" fillId="13" borderId="10" xfId="0" applyFont="1" applyFill="1" applyBorder="1" applyAlignment="1">
      <alignment horizontal="center" vertical="top" wrapText="1"/>
    </xf>
    <xf numFmtId="0" fontId="9" fillId="13" borderId="10" xfId="0" applyFont="1" applyFill="1" applyBorder="1" applyAlignment="1">
      <alignment horizontal="center" vertical="top" wrapText="1"/>
    </xf>
    <xf numFmtId="0" fontId="13" fillId="14" borderId="10" xfId="0" applyFont="1" applyFill="1" applyBorder="1" applyAlignment="1">
      <alignment horizontal="center" vertical="top" wrapText="1"/>
    </xf>
    <xf numFmtId="0" fontId="14" fillId="14" borderId="10" xfId="0" applyFont="1" applyFill="1" applyBorder="1" applyAlignment="1">
      <alignment horizontal="center" vertical="top" wrapText="1"/>
    </xf>
    <xf numFmtId="0" fontId="9" fillId="14" borderId="10" xfId="0" applyFont="1" applyFill="1" applyBorder="1" applyAlignment="1">
      <alignment horizontal="center" vertical="top" wrapText="1"/>
    </xf>
    <xf numFmtId="0" fontId="9" fillId="15" borderId="10" xfId="0" applyFont="1" applyFill="1" applyBorder="1" applyAlignment="1">
      <alignment horizontal="center" vertical="top" wrapText="1"/>
    </xf>
    <xf numFmtId="0" fontId="12" fillId="16" borderId="1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 applyProtection="1">
      <alignment horizontal="left" vertical="top" wrapText="1" readingOrder="1"/>
      <protection locked="0"/>
    </xf>
    <xf numFmtId="0" fontId="15" fillId="0" borderId="0" xfId="0" applyFont="1" applyFill="1" applyBorder="1" applyAlignment="1" applyProtection="1">
      <alignment vertical="top" wrapText="1" readingOrder="1"/>
      <protection locked="0"/>
    </xf>
    <xf numFmtId="0" fontId="15" fillId="0" borderId="0" xfId="0" applyFont="1" applyFill="1" applyBorder="1" applyAlignment="1" applyProtection="1">
      <alignment horizontal="right" vertical="top" wrapText="1" readingOrder="1"/>
      <protection locked="0"/>
    </xf>
    <xf numFmtId="4" fontId="15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Fill="1" applyBorder="1"/>
    <xf numFmtId="170" fontId="15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171" fontId="15" fillId="0" borderId="0" xfId="0" applyNumberFormat="1" applyFont="1" applyFill="1" applyBorder="1" applyAlignment="1" applyProtection="1">
      <alignment horizontal="center" vertical="top" wrapText="1" readingOrder="1"/>
      <protection locked="0"/>
    </xf>
    <xf numFmtId="172" fontId="15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11" fillId="0" borderId="0" xfId="0" applyFont="1" applyFill="1" applyBorder="1" applyAlignment="1">
      <alignment vertical="top"/>
    </xf>
    <xf numFmtId="0" fontId="5" fillId="17" borderId="5" xfId="0" applyFont="1" applyFill="1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 applyFill="1" applyBorder="1"/>
    <xf numFmtId="0" fontId="0" fillId="0" borderId="0" xfId="0" applyFont="1" applyFill="1" applyBorder="1"/>
    <xf numFmtId="1" fontId="0" fillId="0" borderId="0" xfId="0" applyNumberFormat="1" applyFont="1" applyFill="1" applyBorder="1"/>
    <xf numFmtId="1" fontId="0" fillId="0" borderId="0" xfId="0" applyNumberFormat="1" applyBorder="1"/>
    <xf numFmtId="49" fontId="0" fillId="0" borderId="0" xfId="0" applyNumberFormat="1" applyFont="1" applyFill="1" applyBorder="1" applyAlignment="1">
      <alignment vertical="top"/>
    </xf>
    <xf numFmtId="14" fontId="16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7" fillId="11" borderId="0" xfId="0" applyFont="1" applyFill="1"/>
    <xf numFmtId="43" fontId="0" fillId="0" borderId="0" xfId="0" applyNumberFormat="1"/>
    <xf numFmtId="173" fontId="1" fillId="0" borderId="0" xfId="1" applyNumberFormat="1" applyFont="1" applyAlignment="1">
      <alignment horizontal="center" vertical="center" wrapText="1"/>
    </xf>
    <xf numFmtId="173" fontId="0" fillId="0" borderId="0" xfId="0" applyNumberFormat="1"/>
    <xf numFmtId="0" fontId="0" fillId="0" borderId="0" xfId="0" pivotButton="1"/>
    <xf numFmtId="10" fontId="0" fillId="0" borderId="0" xfId="3" applyNumberFormat="1" applyFont="1"/>
    <xf numFmtId="10" fontId="17" fillId="11" borderId="0" xfId="3" applyNumberFormat="1" applyFont="1" applyFill="1"/>
    <xf numFmtId="0" fontId="0" fillId="18" borderId="0" xfId="0" applyFill="1"/>
    <xf numFmtId="0" fontId="0" fillId="18" borderId="0" xfId="0" applyFill="1" applyAlignment="1">
      <alignment horizontal="left"/>
    </xf>
    <xf numFmtId="0" fontId="15" fillId="18" borderId="0" xfId="0" applyFont="1" applyFill="1" applyBorder="1" applyAlignment="1" applyProtection="1">
      <alignment horizontal="left" vertical="top" wrapText="1" readingOrder="1"/>
      <protection locked="0"/>
    </xf>
    <xf numFmtId="0" fontId="7" fillId="18" borderId="0" xfId="0" applyFont="1" applyFill="1"/>
    <xf numFmtId="0" fontId="12" fillId="3" borderId="17" xfId="0" applyNumberFormat="1" applyFont="1" applyFill="1" applyBorder="1" applyAlignment="1">
      <alignment horizontal="center" vertical="top"/>
    </xf>
    <xf numFmtId="0" fontId="12" fillId="3" borderId="20" xfId="0" applyNumberFormat="1" applyFont="1" applyFill="1" applyBorder="1" applyAlignment="1">
      <alignment horizontal="center" vertical="top"/>
    </xf>
    <xf numFmtId="0" fontId="4" fillId="6" borderId="4" xfId="0" applyNumberFormat="1" applyFont="1" applyFill="1" applyBorder="1" applyAlignment="1">
      <alignment horizontal="center" vertical="top" wrapText="1"/>
    </xf>
    <xf numFmtId="0" fontId="7" fillId="2" borderId="4" xfId="0" applyNumberFormat="1" applyFont="1" applyFill="1" applyBorder="1" applyAlignment="1">
      <alignment horizontal="center" vertical="top" wrapText="1"/>
    </xf>
    <xf numFmtId="0" fontId="7" fillId="4" borderId="4" xfId="0" applyNumberFormat="1" applyFont="1" applyFill="1" applyBorder="1" applyAlignment="1">
      <alignment horizontal="center" vertical="top" wrapText="1"/>
    </xf>
    <xf numFmtId="0" fontId="4" fillId="5" borderId="4" xfId="0" applyNumberFormat="1" applyFont="1" applyFill="1" applyBorder="1" applyAlignment="1">
      <alignment horizontal="center" vertical="top" wrapText="1"/>
    </xf>
    <xf numFmtId="0" fontId="6" fillId="4" borderId="2" xfId="0" applyNumberFormat="1" applyFont="1" applyFill="1" applyBorder="1" applyAlignment="1">
      <alignment vertical="top" wrapText="1"/>
    </xf>
    <xf numFmtId="0" fontId="6" fillId="4" borderId="0" xfId="0" applyNumberFormat="1" applyFont="1" applyFill="1" applyBorder="1" applyAlignment="1">
      <alignment vertical="top" wrapText="1"/>
    </xf>
    <xf numFmtId="0" fontId="6" fillId="4" borderId="3" xfId="0" applyNumberFormat="1" applyFont="1" applyFill="1" applyBorder="1" applyAlignment="1">
      <alignment vertical="top" wrapText="1"/>
    </xf>
    <xf numFmtId="0" fontId="9" fillId="5" borderId="2" xfId="0" applyNumberFormat="1" applyFont="1" applyFill="1" applyBorder="1" applyAlignment="1">
      <alignment vertical="top" wrapText="1"/>
    </xf>
    <xf numFmtId="0" fontId="9" fillId="5" borderId="0" xfId="0" applyNumberFormat="1" applyFont="1" applyFill="1" applyBorder="1" applyAlignment="1">
      <alignment vertical="top" wrapText="1"/>
    </xf>
    <xf numFmtId="0" fontId="9" fillId="5" borderId="3" xfId="0" applyNumberFormat="1" applyFont="1" applyFill="1" applyBorder="1" applyAlignment="1">
      <alignment vertical="top" wrapText="1"/>
    </xf>
    <xf numFmtId="0" fontId="6" fillId="2" borderId="2" xfId="0" applyNumberFormat="1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vertical="top" wrapText="1"/>
    </xf>
    <xf numFmtId="0" fontId="6" fillId="2" borderId="3" xfId="0" applyNumberFormat="1" applyFont="1" applyFill="1" applyBorder="1" applyAlignment="1">
      <alignment vertical="top" wrapText="1"/>
    </xf>
    <xf numFmtId="0" fontId="9" fillId="6" borderId="2" xfId="0" applyNumberFormat="1" applyFont="1" applyFill="1" applyBorder="1" applyAlignment="1">
      <alignment vertical="top" wrapText="1"/>
    </xf>
    <xf numFmtId="0" fontId="9" fillId="6" borderId="0" xfId="0" applyNumberFormat="1" applyFont="1" applyFill="1" applyBorder="1" applyAlignment="1">
      <alignment vertical="top" wrapText="1"/>
    </xf>
    <xf numFmtId="0" fontId="9" fillId="6" borderId="3" xfId="0" applyNumberFormat="1" applyFont="1" applyFill="1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y%20Management/2015%20-%202020%20Conservation%20First%20Framework/Finance/LDC%20Reporting/LDC%20Report/2019/2019%20LDC%20Settlement%20Reports/1_Jan_LDC%20Report%20Template%20v9.2_Revis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Program Activity Measures EE"/>
      <sheetName val="Program Administration Costs"/>
      <sheetName val="LDC Settlement Summary"/>
      <sheetName val="LDC Settlement Summary (2)"/>
      <sheetName val="NEW Duplication Check"/>
      <sheetName val="Data Dictionary"/>
      <sheetName val="Common Issues"/>
      <sheetName val="Lookup"/>
      <sheetName val="App Status Ref"/>
      <sheetName val="Measure Table"/>
      <sheetName val="HAP Measures"/>
      <sheetName val="JUNK Data"/>
      <sheetName val="Sheet1"/>
      <sheetName val="Sheet2"/>
      <sheetName val="Version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P1" t="str">
            <v>Adaptive_Thermostat_Program</v>
          </cell>
          <cell r="Q1" t="str">
            <v>Audit_Funding_Program</v>
          </cell>
          <cell r="R1" t="str">
            <v>Business_Refrigeration_Program</v>
          </cell>
          <cell r="S1" t="str">
            <v>Conservation_on_the_Coast_Home_Assistance_Program</v>
          </cell>
          <cell r="T1" t="str">
            <v>Conservation_on_the_Coast_Small_Business_Program</v>
          </cell>
          <cell r="U1" t="str">
            <v>Coupon_Program</v>
          </cell>
          <cell r="V1" t="str">
            <v>Direct_Install_RTU_Controls_Pilot_Program</v>
          </cell>
          <cell r="W1" t="str">
            <v>Energy_Manager_Program</v>
          </cell>
          <cell r="X1" t="str">
            <v>Energy_Performance_Program</v>
          </cell>
          <cell r="Y1" t="str">
            <v>Existing_Building_Commissioning</v>
          </cell>
          <cell r="Z1" t="str">
            <v>First_Nations_Conservation_Program</v>
          </cell>
          <cell r="AA1" t="str">
            <v>Heating_and_Cooling_Program</v>
          </cell>
          <cell r="AB1" t="str">
            <v>High_Efficiency_Agricultural_Pumping</v>
          </cell>
          <cell r="AC1" t="str">
            <v>High_Performance_New_Construction_Program</v>
          </cell>
          <cell r="AD1" t="str">
            <v>Home_Assistance_Program</v>
          </cell>
          <cell r="AE1" t="str">
            <v>Instant_Discount_Program_(Coupons)</v>
          </cell>
          <cell r="AF1" t="str">
            <v>Instant_Savings_Program</v>
          </cell>
          <cell r="AG1" t="str">
            <v>Monitoring_and_Targeting_Program</v>
          </cell>
          <cell r="AH1" t="str">
            <v>New_Construction_Program</v>
          </cell>
          <cell r="AI1" t="str">
            <v>Opsaver_Program</v>
          </cell>
          <cell r="AJ1" t="str">
            <v>Process_and_Systems_Upgrades_Program</v>
          </cell>
          <cell r="AK1" t="str">
            <v>PUMPSaver</v>
          </cell>
          <cell r="AL1" t="str">
            <v>Retrofit</v>
          </cell>
          <cell r="AM1" t="str">
            <v>RTUSaver</v>
          </cell>
          <cell r="AN1" t="str">
            <v>Small_Business_Lighting</v>
          </cell>
          <cell r="AO1" t="str">
            <v>Smart_Thermostat_Pilot_Program</v>
          </cell>
          <cell r="AP1" t="str">
            <v>Social_Benchmarking_Program</v>
          </cell>
          <cell r="AQ1" t="str">
            <v>Swimming_Pool_Efficiency_Program</v>
          </cell>
          <cell r="AR1" t="str">
            <v>Whole_Home_Pilot_Program</v>
          </cell>
          <cell r="AS1" t="str">
            <v>Mid-Term Incentive</v>
          </cell>
          <cell r="AT1" t="str">
            <v>Achieving Target Incentive</v>
          </cell>
          <cell r="AU1" t="str">
            <v>Exceeding Target Incentive</v>
          </cell>
          <cell r="AV1" t="str">
            <v>Cost Efficiency Incentive</v>
          </cell>
        </row>
        <row r="2">
          <cell r="A2" t="str">
            <v>Alectra Utilities Corporation</v>
          </cell>
          <cell r="D2" t="str">
            <v>Full Cost Recovery</v>
          </cell>
          <cell r="E2" t="str">
            <v>Prescriptive</v>
          </cell>
          <cell r="F2" t="str">
            <v>PSUI - Preliminary Engineering Study</v>
          </cell>
        </row>
        <row r="3">
          <cell r="A3" t="str">
            <v>Algoma Power Inc.</v>
          </cell>
          <cell r="D3" t="str">
            <v>Pay For Performance</v>
          </cell>
          <cell r="E3" t="str">
            <v>Custom</v>
          </cell>
          <cell r="F3" t="str">
            <v>PSUI - Detailed Engineering Study</v>
          </cell>
        </row>
        <row r="4">
          <cell r="A4" t="str">
            <v>Atikokan Hydro Inc.</v>
          </cell>
          <cell r="E4" t="str">
            <v>Engineered</v>
          </cell>
          <cell r="F4" t="str">
            <v>PSUI - Project Incentive</v>
          </cell>
        </row>
        <row r="5">
          <cell r="A5" t="str">
            <v>Attawapiskat Power Corporation</v>
          </cell>
          <cell r="E5" t="str">
            <v>Performance</v>
          </cell>
          <cell r="F5" t="str">
            <v>Building Commissioning - Scoping Study</v>
          </cell>
        </row>
        <row r="6">
          <cell r="A6" t="str">
            <v>Bluewater Power Distribution Corporation</v>
          </cell>
          <cell r="F6" t="str">
            <v>Building Commissioning - Investigation Phase</v>
          </cell>
        </row>
        <row r="7">
          <cell r="A7" t="str">
            <v>Brantford Power Inc.</v>
          </cell>
          <cell r="F7" t="str">
            <v>Building Commissioning - Implementation Phase</v>
          </cell>
        </row>
        <row r="8">
          <cell r="A8" t="str">
            <v>Burlington Hydro Inc.</v>
          </cell>
          <cell r="F8" t="str">
            <v>Building Commissioning - Hand Off Completion Phase</v>
          </cell>
        </row>
        <row r="9">
          <cell r="A9" t="str">
            <v>Canadian Niagara Power Inc.</v>
          </cell>
          <cell r="F9" t="str">
            <v>HPNC - Modeling Phase</v>
          </cell>
        </row>
        <row r="10">
          <cell r="A10" t="str">
            <v>Centre Wellington Hydro Ltd.</v>
          </cell>
          <cell r="F10" t="str">
            <v>HPNC - Design Decision</v>
          </cell>
        </row>
        <row r="11">
          <cell r="A11" t="str">
            <v>Chapleau Public Utilities Corporation</v>
          </cell>
          <cell r="F11" t="str">
            <v>HPNC - Project Implementation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Energy+ Inc.</v>
          </cell>
        </row>
        <row r="16">
          <cell r="A16" t="str">
            <v>Enersource Hydro Mississauga Inc.</v>
          </cell>
        </row>
        <row r="17">
          <cell r="A17" t="str">
            <v>Entegrus Powerlines Inc.</v>
          </cell>
        </row>
        <row r="18">
          <cell r="A18" t="str">
            <v>EnWin Utilities Ltd.</v>
          </cell>
        </row>
        <row r="19">
          <cell r="A19" t="str">
            <v>Erie Thames Powerlines Corporation</v>
          </cell>
        </row>
        <row r="20">
          <cell r="A20" t="str">
            <v>Espanola Regional Hydro Distribution Corporation</v>
          </cell>
        </row>
        <row r="21">
          <cell r="A21" t="str">
            <v>Essex Powerlines Corporation</v>
          </cell>
        </row>
        <row r="22">
          <cell r="A22" t="str">
            <v>Festival Hydro Inc.</v>
          </cell>
        </row>
        <row r="23">
          <cell r="A23" t="str">
            <v>Fort Albany Power Corporation</v>
          </cell>
        </row>
        <row r="24">
          <cell r="A24" t="str">
            <v>Fort Frances Power Corporation</v>
          </cell>
        </row>
        <row r="25">
          <cell r="A25" t="str">
            <v>Greater Sudbury Hydro Inc.</v>
          </cell>
        </row>
        <row r="26">
          <cell r="A26" t="str">
            <v>Grimsby Power Incorporated</v>
          </cell>
        </row>
        <row r="27">
          <cell r="A27" t="str">
            <v>Guelph Hydro Electric Systems Inc.</v>
          </cell>
        </row>
        <row r="28">
          <cell r="A28" t="str">
            <v>Halton Hills Hydro Inc.</v>
          </cell>
        </row>
        <row r="29">
          <cell r="A29" t="str">
            <v>Hearst Power Distribution Company Limited</v>
          </cell>
        </row>
        <row r="30">
          <cell r="A30" t="str">
            <v>Horizon Utilities Corporation</v>
          </cell>
        </row>
        <row r="31">
          <cell r="A31" t="str">
            <v>Hydro 2000 Inc.</v>
          </cell>
        </row>
        <row r="32">
          <cell r="A32" t="str">
            <v>Hydro Hawkesbury Inc.</v>
          </cell>
        </row>
        <row r="33">
          <cell r="A33" t="str">
            <v>Hydro One Brampton Networks Inc.</v>
          </cell>
        </row>
        <row r="34">
          <cell r="A34" t="str">
            <v>Hydro One Networks Inc.</v>
          </cell>
        </row>
        <row r="35">
          <cell r="A35" t="str">
            <v>Hydro Ottawa Limited</v>
          </cell>
        </row>
        <row r="36">
          <cell r="A36" t="str">
            <v>InnPower Corporation</v>
          </cell>
        </row>
        <row r="37">
          <cell r="A37" t="str">
            <v>Kashechewan Power Corporation</v>
          </cell>
        </row>
        <row r="38">
          <cell r="A38" t="str">
            <v>Kenora Hydro Electric Corporation Ltd.</v>
          </cell>
        </row>
        <row r="39">
          <cell r="A39" t="str">
            <v>Kingston Hydro Corporation</v>
          </cell>
        </row>
        <row r="40">
          <cell r="A40" t="str">
            <v>Kitchener-Wilmot Hydro Inc.</v>
          </cell>
        </row>
        <row r="41">
          <cell r="A41" t="str">
            <v>Lakefront Utilities Inc.</v>
          </cell>
        </row>
        <row r="42">
          <cell r="A42" t="str">
            <v>Lakeland Power Distribution Ltd.</v>
          </cell>
        </row>
        <row r="43">
          <cell r="A43" t="str">
            <v>London Hydro Inc.</v>
          </cell>
        </row>
        <row r="44">
          <cell r="A44" t="str">
            <v>Midland Power Utility Corporation</v>
          </cell>
        </row>
        <row r="45">
          <cell r="A45" t="str">
            <v>Milton Hydro Distribution Inc.</v>
          </cell>
        </row>
        <row r="46">
          <cell r="A46" t="str">
            <v>Newmarket-Tay Power Distribution Ltd.</v>
          </cell>
        </row>
        <row r="47">
          <cell r="A47" t="str">
            <v>Niagara Peninsula Energy Inc.</v>
          </cell>
        </row>
        <row r="48">
          <cell r="A48" t="str">
            <v>Niagara-on-the-Lake Hydro Inc.</v>
          </cell>
        </row>
        <row r="49">
          <cell r="A49" t="str">
            <v>North Bay Hydro Distribution Limited</v>
          </cell>
        </row>
        <row r="50">
          <cell r="A50" t="str">
            <v>Northern Ontario Wires Inc.</v>
          </cell>
        </row>
        <row r="51">
          <cell r="A51" t="str">
            <v>Oakville Hydro Electricity Distribution Inc.</v>
          </cell>
        </row>
        <row r="52">
          <cell r="A52" t="str">
            <v>Orangeville Hydro Limited</v>
          </cell>
        </row>
        <row r="53">
          <cell r="A53" t="str">
            <v>Orillia Power Distribution Corporation</v>
          </cell>
        </row>
        <row r="54">
          <cell r="A54" t="str">
            <v>Oshawa PUC Networks Inc.</v>
          </cell>
        </row>
        <row r="55">
          <cell r="A55" t="str">
            <v>Ottawa River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</sheetData>
      <sheetData sheetId="10" refreshError="1"/>
      <sheetData sheetId="11">
        <row r="41">
          <cell r="E41" t="str">
            <v>Prescriptive</v>
          </cell>
          <cell r="F41" t="str">
            <v>Prescriptive</v>
          </cell>
          <cell r="G41" t="str">
            <v>Assign</v>
          </cell>
          <cell r="H41" t="str">
            <v>Assign</v>
          </cell>
          <cell r="I41" t="str">
            <v>Assign</v>
          </cell>
          <cell r="K41">
            <v>2015</v>
          </cell>
          <cell r="L41">
            <v>1</v>
          </cell>
          <cell r="M41">
            <v>1</v>
          </cell>
          <cell r="P41">
            <v>0.76278517790273903</v>
          </cell>
          <cell r="Q41">
            <v>0.77423914519570802</v>
          </cell>
          <cell r="R41">
            <v>1.0069659885501201</v>
          </cell>
          <cell r="S41">
            <v>1.2334773808913899</v>
          </cell>
          <cell r="T41">
            <v>0</v>
          </cell>
          <cell r="U41">
            <v>0</v>
          </cell>
          <cell r="V41">
            <v>13.083007376942414</v>
          </cell>
        </row>
        <row r="42">
          <cell r="E42" t="str">
            <v>Engineered</v>
          </cell>
          <cell r="F42" t="str">
            <v>Engineered</v>
          </cell>
          <cell r="G42" t="str">
            <v>Assign</v>
          </cell>
          <cell r="H42" t="str">
            <v>Assign</v>
          </cell>
          <cell r="I42" t="str">
            <v>Assign</v>
          </cell>
          <cell r="K42">
            <v>2015</v>
          </cell>
          <cell r="L42">
            <v>1</v>
          </cell>
          <cell r="M42">
            <v>1</v>
          </cell>
          <cell r="P42">
            <v>0.70516302227719596</v>
          </cell>
          <cell r="Q42">
            <v>0.72866515489514705</v>
          </cell>
          <cell r="R42">
            <v>0.769983681525929</v>
          </cell>
          <cell r="S42">
            <v>0.87615474726707099</v>
          </cell>
          <cell r="T42">
            <v>0</v>
          </cell>
          <cell r="U42">
            <v>0</v>
          </cell>
          <cell r="V42">
            <v>12.832011267371689</v>
          </cell>
        </row>
        <row r="43">
          <cell r="E43" t="str">
            <v>Custom</v>
          </cell>
          <cell r="F43" t="str">
            <v>Custom</v>
          </cell>
          <cell r="G43" t="str">
            <v>Assign</v>
          </cell>
          <cell r="H43" t="str">
            <v>Assign</v>
          </cell>
          <cell r="I43" t="str">
            <v>Assign</v>
          </cell>
          <cell r="K43">
            <v>2015</v>
          </cell>
          <cell r="L43">
            <v>1</v>
          </cell>
          <cell r="M43">
            <v>1</v>
          </cell>
          <cell r="P43">
            <v>0.65686590970186098</v>
          </cell>
          <cell r="Q43">
            <v>0.66097265944089101</v>
          </cell>
          <cell r="R43">
            <v>1.02404505077403</v>
          </cell>
          <cell r="S43">
            <v>0.96974107236183804</v>
          </cell>
          <cell r="T43">
            <v>0</v>
          </cell>
          <cell r="U43">
            <v>0</v>
          </cell>
          <cell r="V43">
            <v>13.05797247010084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 Routliffe" refreshedDate="44042.72094201389" createdVersion="6" refreshedVersion="6" minRefreshableVersion="3" recordCount="470">
  <cacheSource type="worksheet">
    <worksheetSource ref="A1:M471" sheet="2.LRAM - 2018-2019 (Compare)"/>
  </cacheSource>
  <cacheFields count="13">
    <cacheField name="LDC Application ID" numFmtId="0">
      <sharedItems containsMixedTypes="1" containsNumber="1" containsInteger="1" minValue="140708" maxValue="205276"/>
    </cacheField>
    <cacheField name="Application included in 2018 LRAM Claim?" numFmtId="0">
      <sharedItems containsMixedTypes="1" containsNumber="1" containsInteger="1" minValue="140708" maxValue="199950" count="309">
        <n v="140708"/>
        <e v="#N/A"/>
        <n v="154626"/>
        <n v="154627"/>
        <n v="154628"/>
        <n v="154629"/>
        <n v="154630"/>
        <n v="156471"/>
        <n v="157165"/>
        <n v="158733"/>
        <n v="159575"/>
        <n v="160310"/>
        <n v="160328"/>
        <n v="160397"/>
        <n v="162010"/>
        <n v="162168"/>
        <n v="162181"/>
        <n v="162191"/>
        <n v="162854"/>
        <n v="162983"/>
        <n v="163251"/>
        <n v="164191"/>
        <n v="164457"/>
        <n v="164463"/>
        <n v="164466"/>
        <n v="164982"/>
        <n v="164983"/>
        <n v="165717"/>
        <n v="166103"/>
        <n v="167205"/>
        <n v="167291"/>
        <n v="167293"/>
        <n v="167441"/>
        <n v="167505"/>
        <n v="167552"/>
        <n v="168109"/>
        <n v="170276"/>
        <n v="170316"/>
        <n v="170371"/>
        <n v="170484"/>
        <n v="170501"/>
        <n v="170955"/>
        <n v="172032"/>
        <n v="172167"/>
        <n v="172275"/>
        <n v="172369"/>
        <n v="172926"/>
        <n v="172928"/>
        <n v="172929"/>
        <n v="173000"/>
        <n v="173460"/>
        <n v="173573"/>
        <n v="173574"/>
        <n v="173850"/>
        <n v="173896"/>
        <n v="174050"/>
        <n v="174080"/>
        <n v="174331"/>
        <n v="174693"/>
        <n v="174835"/>
        <n v="174836"/>
        <n v="174866"/>
        <n v="174898"/>
        <n v="174900"/>
        <n v="175512"/>
        <n v="175659"/>
        <n v="175673"/>
        <n v="175758"/>
        <n v="175787"/>
        <n v="175789"/>
        <n v="175937"/>
        <n v="176114"/>
        <n v="176136"/>
        <n v="176311"/>
        <n v="176361"/>
        <n v="176437"/>
        <n v="176452"/>
        <n v="176540"/>
        <n v="176561"/>
        <n v="176795"/>
        <n v="176798"/>
        <n v="176910"/>
        <n v="177098"/>
        <n v="177313"/>
        <n v="177322"/>
        <n v="177952"/>
        <n v="177953"/>
        <n v="177954"/>
        <n v="177976"/>
        <n v="178125"/>
        <n v="178340"/>
        <n v="178490"/>
        <n v="178526"/>
        <n v="178630"/>
        <n v="178682"/>
        <n v="178799"/>
        <n v="178955"/>
        <n v="179142"/>
        <n v="179255"/>
        <n v="179256"/>
        <n v="179290"/>
        <n v="179297"/>
        <n v="179362"/>
        <n v="179480"/>
        <n v="179599"/>
        <n v="179735"/>
        <n v="179839"/>
        <n v="179852"/>
        <n v="179857"/>
        <n v="179927"/>
        <n v="179933"/>
        <n v="179936"/>
        <n v="179984"/>
        <n v="180226"/>
        <n v="180443"/>
        <n v="180465"/>
        <n v="180717"/>
        <n v="180721"/>
        <n v="180800"/>
        <n v="180838"/>
        <n v="180912"/>
        <n v="180970"/>
        <n v="181214"/>
        <n v="181710"/>
        <n v="181751"/>
        <n v="181901"/>
        <n v="182075"/>
        <n v="182095"/>
        <n v="182299"/>
        <n v="182326"/>
        <n v="182628"/>
        <n v="182672"/>
        <n v="182714"/>
        <n v="182717"/>
        <n v="182718"/>
        <n v="182777"/>
        <n v="182846"/>
        <n v="182956"/>
        <n v="183155"/>
        <n v="183156"/>
        <n v="183158"/>
        <n v="183270"/>
        <n v="183363"/>
        <n v="183423"/>
        <n v="183480"/>
        <n v="183696"/>
        <n v="183886"/>
        <n v="184041"/>
        <n v="184049"/>
        <n v="184097"/>
        <n v="184182"/>
        <n v="184232"/>
        <n v="184375"/>
        <n v="184381"/>
        <n v="184470"/>
        <n v="184474"/>
        <n v="184479"/>
        <n v="184608"/>
        <n v="184785"/>
        <n v="184804"/>
        <n v="184837"/>
        <n v="184861"/>
        <n v="184934"/>
        <n v="184983"/>
        <n v="184986"/>
        <n v="185004"/>
        <n v="185117"/>
        <n v="185202"/>
        <n v="185237"/>
        <n v="185524"/>
        <n v="185600"/>
        <n v="185693"/>
        <n v="185694"/>
        <n v="185723"/>
        <n v="185752"/>
        <n v="185785"/>
        <n v="185813"/>
        <n v="185823"/>
        <n v="185833"/>
        <n v="185852"/>
        <n v="186031"/>
        <n v="186114"/>
        <n v="186131"/>
        <n v="186143"/>
        <n v="186153"/>
        <n v="186171"/>
        <n v="186208"/>
        <n v="186254"/>
        <n v="186456"/>
        <n v="186505"/>
        <n v="186562"/>
        <n v="186597"/>
        <n v="186613"/>
        <n v="186801"/>
        <n v="186831"/>
        <n v="186832"/>
        <n v="186833"/>
        <n v="186835"/>
        <n v="186845"/>
        <n v="186895"/>
        <n v="186997"/>
        <n v="187386"/>
        <n v="187391"/>
        <n v="187402"/>
        <n v="187440"/>
        <n v="187446"/>
        <n v="187451"/>
        <n v="187469"/>
        <n v="187506"/>
        <n v="187523"/>
        <n v="187608"/>
        <n v="187659"/>
        <n v="187706"/>
        <n v="187849"/>
        <n v="187862"/>
        <n v="187867"/>
        <n v="187930"/>
        <n v="187957"/>
        <n v="188073"/>
        <n v="188144"/>
        <n v="188152"/>
        <n v="188183"/>
        <n v="188207"/>
        <n v="188295"/>
        <n v="188425"/>
        <n v="188426"/>
        <n v="188550"/>
        <n v="188573"/>
        <n v="188647"/>
        <n v="188812"/>
        <n v="188824"/>
        <n v="189019"/>
        <n v="189029"/>
        <n v="189030"/>
        <n v="189056"/>
        <n v="189154"/>
        <n v="189195"/>
        <n v="189198"/>
        <n v="189207"/>
        <n v="189216"/>
        <n v="189219"/>
        <n v="189273"/>
        <n v="189352"/>
        <n v="189414"/>
        <n v="189699"/>
        <n v="189797"/>
        <n v="189925"/>
        <n v="189986"/>
        <n v="189994"/>
        <n v="190203"/>
        <n v="190249"/>
        <n v="190250"/>
        <n v="190298"/>
        <n v="190444"/>
        <n v="190474"/>
        <n v="190492"/>
        <n v="190608"/>
        <n v="190895"/>
        <n v="191004"/>
        <n v="191403"/>
        <n v="191462"/>
        <n v="191476"/>
        <n v="191477"/>
        <n v="191810"/>
        <n v="192025"/>
        <n v="192187"/>
        <n v="192192"/>
        <n v="192583"/>
        <n v="192651"/>
        <n v="192698"/>
        <n v="192772"/>
        <n v="192800"/>
        <n v="192853"/>
        <n v="193142"/>
        <n v="193143"/>
        <n v="193284"/>
        <n v="193305"/>
        <n v="193338"/>
        <n v="193402"/>
        <n v="193540"/>
        <n v="193893"/>
        <n v="193913"/>
        <n v="193950"/>
        <n v="194137"/>
        <n v="194172"/>
        <n v="194266"/>
        <n v="194408"/>
        <n v="194677"/>
        <n v="194908"/>
        <n v="195310"/>
        <n v="195399"/>
        <n v="195417"/>
        <n v="196052"/>
        <n v="196098"/>
        <n v="196160"/>
        <n v="198457"/>
        <n v="198651"/>
        <n v="198689"/>
        <n v="198955"/>
        <n v="199238"/>
        <n v="199347"/>
        <n v="199407"/>
        <n v="199950"/>
        <s v="DS-601447"/>
        <s v="DS-601448"/>
        <s v="PI-601135"/>
        <s v="PI-601673"/>
        <s v="EM-0210-YR3"/>
        <s v="Include in 2019"/>
      </sharedItems>
    </cacheField>
    <cacheField name="Lead LDC" numFmtId="0">
      <sharedItems/>
    </cacheField>
    <cacheField name="Program Name" numFmtId="0">
      <sharedItems count="4">
        <s v="Save On Energy Retrofit Program"/>
        <s v="Save On Energy Process &amp; Systems Upgrades Program"/>
        <s v="Save on Energy Small Business Lighting Program"/>
        <s v="Save On Energy Energy Manager Program"/>
      </sharedItems>
    </cacheField>
    <cacheField name="LDC Acct #" numFmtId="0">
      <sharedItems containsNonDate="0" containsString="0" containsBlank="1"/>
    </cacheField>
    <cacheField name="Rate Class" numFmtId="0">
      <sharedItems containsMixedTypes="1" containsNumber="1" containsInteger="1" minValue="0" maxValue="0" count="12">
        <s v="&gt;50kW"/>
        <s v="&gt;50 kW"/>
        <s v="&lt;50kW"/>
        <s v="&lt;50 kW"/>
        <n v="0"/>
        <s v="&gt;5MW"/>
        <s v="&gt;5 MW 3TS"/>
        <s v="&gt;5 MW"/>
        <s v="&gt;1MW"/>
        <e v="#N/A"/>
        <s v="Res"/>
        <s v="N/A"/>
      </sharedItems>
    </cacheField>
    <cacheField name="IESO Reporting Period" numFmtId="14">
      <sharedItems containsSemiMixedTypes="0" containsNonDate="0" containsDate="1" containsString="0" minDate="2019-01-01T00:00:00" maxDate="2019-12-02T00:00:00"/>
    </cacheField>
    <cacheField name="Project Completion Date" numFmtId="14">
      <sharedItems containsSemiMixedTypes="0" containsNonDate="0" containsDate="1" containsString="0" minDate="2016-03-25T00:00:00" maxDate="2021-01-01T00:00:00"/>
    </cacheField>
    <cacheField name="Project Completion Year" numFmtId="0">
      <sharedItems containsString="0" containsBlank="1" containsNumber="1" containsInteger="1" minValue="2017" maxValue="2019" count="4">
        <m/>
        <n v="2018"/>
        <n v="2017"/>
        <n v="2019"/>
      </sharedItems>
    </cacheField>
    <cacheField name="Total Gross Demand Savings (kW)" numFmtId="43">
      <sharedItems containsString="0" containsBlank="1" containsNumber="1" minValue="0" maxValue="179.91"/>
    </cacheField>
    <cacheField name="Total Gross Energy Savings (kWh)" numFmtId="43">
      <sharedItems containsSemiMixedTypes="0" containsString="0" containsNumber="1" minValue="0" maxValue="1568428"/>
    </cacheField>
    <cacheField name="Total Net Demand Savings (kW)" numFmtId="0">
      <sharedItems containsString="0" containsBlank="1" containsNumber="1" minValue="0" maxValue="237.03614457831327"/>
    </cacheField>
    <cacheField name="Total Net Energy Savings (kWh)" numFmtId="0">
      <sharedItems containsString="0" containsBlank="1" containsNumber="1" minValue="0" maxValue="1363540.58614161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0">
  <r>
    <n v="140708"/>
    <x v="0"/>
    <s v="ENWIN UTILITIES LTD."/>
    <x v="0"/>
    <m/>
    <x v="0"/>
    <d v="2019-03-01T00:00:00"/>
    <d v="2016-06-07T00:00:00"/>
    <x v="0"/>
    <n v="0"/>
    <n v="768727"/>
    <m/>
    <m/>
  </r>
  <r>
    <n v="154090"/>
    <x v="1"/>
    <s v="ENWIN UTILITIES LTD."/>
    <x v="0"/>
    <m/>
    <x v="1"/>
    <d v="2019-06-01T00:00:00"/>
    <d v="2018-06-20T00:00:00"/>
    <x v="1"/>
    <n v="9.8000000000000007"/>
    <n v="4994"/>
    <n v="8.5198031048845149"/>
    <n v="4341.6221128360476"/>
  </r>
  <r>
    <n v="154626"/>
    <x v="2"/>
    <s v="ENWIN UTILITIES LTD."/>
    <x v="0"/>
    <m/>
    <x v="2"/>
    <d v="2019-03-01T00:00:00"/>
    <d v="2016-06-22T00:00:00"/>
    <x v="0"/>
    <n v="1.1000000000000001"/>
    <n v="9312"/>
    <m/>
    <m/>
  </r>
  <r>
    <n v="154627"/>
    <x v="3"/>
    <s v="ENWIN UTILITIES LTD."/>
    <x v="0"/>
    <m/>
    <x v="2"/>
    <d v="2019-03-01T00:00:00"/>
    <d v="2016-04-15T00:00:00"/>
    <x v="0"/>
    <n v="1.1000000000000001"/>
    <n v="9312"/>
    <m/>
    <m/>
  </r>
  <r>
    <n v="154628"/>
    <x v="4"/>
    <s v="ENWIN UTILITIES LTD."/>
    <x v="0"/>
    <m/>
    <x v="2"/>
    <d v="2019-03-01T00:00:00"/>
    <d v="2016-03-25T00:00:00"/>
    <x v="0"/>
    <n v="1.1000000000000001"/>
    <n v="9312"/>
    <m/>
    <m/>
  </r>
  <r>
    <n v="154629"/>
    <x v="5"/>
    <s v="ENWIN UTILITIES LTD."/>
    <x v="0"/>
    <m/>
    <x v="2"/>
    <d v="2019-03-01T00:00:00"/>
    <d v="2016-03-25T00:00:00"/>
    <x v="0"/>
    <n v="1.1000000000000001"/>
    <n v="9312"/>
    <m/>
    <m/>
  </r>
  <r>
    <n v="154630"/>
    <x v="6"/>
    <s v="ENWIN UTILITIES LTD."/>
    <x v="0"/>
    <m/>
    <x v="2"/>
    <d v="2019-03-01T00:00:00"/>
    <d v="2016-04-15T00:00:00"/>
    <x v="0"/>
    <n v="1.1000000000000001"/>
    <n v="9312"/>
    <m/>
    <m/>
  </r>
  <r>
    <n v="156471"/>
    <x v="7"/>
    <s v="ENWIN UTILITIES LTD."/>
    <x v="0"/>
    <m/>
    <x v="0"/>
    <d v="2019-03-01T00:00:00"/>
    <d v="2016-11-18T00:00:00"/>
    <x v="0"/>
    <n v="0"/>
    <n v="407000"/>
    <m/>
    <m/>
  </r>
  <r>
    <n v="157165"/>
    <x v="8"/>
    <s v="ENWIN UTILITIES LTD."/>
    <x v="0"/>
    <m/>
    <x v="0"/>
    <d v="2019-03-01T00:00:00"/>
    <d v="2016-07-22T00:00:00"/>
    <x v="0"/>
    <n v="0"/>
    <n v="0"/>
    <m/>
    <m/>
  </r>
  <r>
    <n v="158733"/>
    <x v="9"/>
    <s v="ENWIN UTILITIES LTD."/>
    <x v="0"/>
    <m/>
    <x v="0"/>
    <d v="2019-03-01T00:00:00"/>
    <d v="2016-05-25T00:00:00"/>
    <x v="0"/>
    <n v="3.02"/>
    <n v="12084"/>
    <m/>
    <m/>
  </r>
  <r>
    <n v="159575"/>
    <x v="10"/>
    <s v="ENWIN UTILITIES LTD."/>
    <x v="0"/>
    <m/>
    <x v="0"/>
    <d v="2019-03-01T00:00:00"/>
    <d v="2018-06-01T00:00:00"/>
    <x v="0"/>
    <n v="39"/>
    <n v="341640"/>
    <m/>
    <m/>
  </r>
  <r>
    <n v="160310"/>
    <x v="11"/>
    <s v="ENWIN UTILITIES LTD."/>
    <x v="0"/>
    <m/>
    <x v="0"/>
    <d v="2019-03-01T00:00:00"/>
    <d v="2016-09-02T00:00:00"/>
    <x v="0"/>
    <n v="0"/>
    <n v="0"/>
    <m/>
    <m/>
  </r>
  <r>
    <n v="160328"/>
    <x v="12"/>
    <s v="ENWIN UTILITIES LTD."/>
    <x v="0"/>
    <m/>
    <x v="0"/>
    <d v="2019-03-01T00:00:00"/>
    <d v="2016-09-09T00:00:00"/>
    <x v="0"/>
    <n v="0"/>
    <n v="0"/>
    <m/>
    <m/>
  </r>
  <r>
    <n v="160397"/>
    <x v="13"/>
    <s v="ENWIN UTILITIES LTD."/>
    <x v="0"/>
    <m/>
    <x v="0"/>
    <d v="2019-03-01T00:00:00"/>
    <d v="2016-06-30T00:00:00"/>
    <x v="0"/>
    <n v="30.5"/>
    <n v="267399"/>
    <m/>
    <m/>
  </r>
  <r>
    <n v="161509"/>
    <x v="1"/>
    <s v="ENWIN UTILITIES LTD."/>
    <x v="0"/>
    <m/>
    <x v="1"/>
    <d v="2019-03-01T00:00:00"/>
    <d v="2017-06-08T00:00:00"/>
    <x v="2"/>
    <n v="0"/>
    <n v="54312"/>
    <n v="0"/>
    <n v="47217.096554335483"/>
  </r>
  <r>
    <n v="161908"/>
    <x v="1"/>
    <s v="ENWIN UTILITIES LTD."/>
    <x v="0"/>
    <m/>
    <x v="1"/>
    <d v="2019-04-01T00:00:00"/>
    <d v="2017-06-13T00:00:00"/>
    <x v="2"/>
    <n v="0"/>
    <n v="147752"/>
    <n v="0"/>
    <n v="128450.81105641804"/>
  </r>
  <r>
    <n v="161975"/>
    <x v="1"/>
    <s v="ENWIN UTILITIES LTD."/>
    <x v="0"/>
    <m/>
    <x v="1"/>
    <d v="2019-09-01T00:00:00"/>
    <d v="2017-03-31T00:00:00"/>
    <x v="2"/>
    <n v="0"/>
    <n v="6699"/>
    <n v="0"/>
    <n v="5823.8939795532006"/>
  </r>
  <r>
    <n v="162000"/>
    <x v="1"/>
    <s v="ENWIN UTILITIES LTD."/>
    <x v="0"/>
    <m/>
    <x v="3"/>
    <d v="2019-09-01T00:00:00"/>
    <d v="2017-03-31T00:00:00"/>
    <x v="2"/>
    <n v="0"/>
    <n v="23944"/>
    <n v="0"/>
    <n v="20816.139341158654"/>
  </r>
  <r>
    <n v="162010"/>
    <x v="14"/>
    <s v="ENWIN UTILITIES LTD."/>
    <x v="0"/>
    <m/>
    <x v="0"/>
    <d v="2019-03-01T00:00:00"/>
    <d v="2017-03-31T00:00:00"/>
    <x v="0"/>
    <n v="0.1"/>
    <n v="2136"/>
    <m/>
    <m/>
  </r>
  <r>
    <n v="162168"/>
    <x v="15"/>
    <s v="ENWIN UTILITIES LTD."/>
    <x v="0"/>
    <m/>
    <x v="2"/>
    <d v="2019-03-01T00:00:00"/>
    <d v="2017-07-05T00:00:00"/>
    <x v="0"/>
    <n v="0"/>
    <n v="0"/>
    <m/>
    <m/>
  </r>
  <r>
    <n v="162181"/>
    <x v="16"/>
    <s v="ENWIN UTILITIES LTD."/>
    <x v="0"/>
    <m/>
    <x v="0"/>
    <d v="2019-03-01T00:00:00"/>
    <d v="2017-07-05T00:00:00"/>
    <x v="0"/>
    <n v="0"/>
    <n v="0"/>
    <m/>
    <m/>
  </r>
  <r>
    <n v="162191"/>
    <x v="17"/>
    <s v="ALECTRA UTILITIES CORPORATION"/>
    <x v="0"/>
    <m/>
    <x v="4"/>
    <d v="2019-03-01T00:00:00"/>
    <d v="2018-12-31T00:00:00"/>
    <x v="0"/>
    <n v="0"/>
    <n v="0"/>
    <m/>
    <m/>
  </r>
  <r>
    <n v="162854"/>
    <x v="18"/>
    <s v="ENWIN UTILITIES LTD."/>
    <x v="0"/>
    <m/>
    <x v="2"/>
    <d v="2019-03-01T00:00:00"/>
    <d v="2018-02-27T00:00:00"/>
    <x v="0"/>
    <n v="0"/>
    <n v="68956"/>
    <m/>
    <m/>
  </r>
  <r>
    <n v="162983"/>
    <x v="19"/>
    <s v="ENWIN UTILITIES LTD."/>
    <x v="0"/>
    <m/>
    <x v="2"/>
    <d v="2019-03-01T00:00:00"/>
    <d v="2016-10-01T00:00:00"/>
    <x v="0"/>
    <n v="0"/>
    <n v="0"/>
    <m/>
    <m/>
  </r>
  <r>
    <n v="163251"/>
    <x v="20"/>
    <s v="ENWIN UTILITIES LTD."/>
    <x v="0"/>
    <m/>
    <x v="0"/>
    <d v="2019-03-01T00:00:00"/>
    <d v="2016-08-31T00:00:00"/>
    <x v="0"/>
    <n v="32.799999999999997"/>
    <n v="163145"/>
    <m/>
    <m/>
  </r>
  <r>
    <n v="164191"/>
    <x v="21"/>
    <s v="ENWIN UTILITIES LTD."/>
    <x v="0"/>
    <m/>
    <x v="0"/>
    <d v="2019-03-01T00:00:00"/>
    <d v="2016-07-21T00:00:00"/>
    <x v="0"/>
    <n v="0"/>
    <n v="20160"/>
    <m/>
    <m/>
  </r>
  <r>
    <n v="164457"/>
    <x v="22"/>
    <s v="ENWIN UTILITIES LTD."/>
    <x v="0"/>
    <m/>
    <x v="2"/>
    <d v="2019-03-01T00:00:00"/>
    <d v="2016-07-27T00:00:00"/>
    <x v="0"/>
    <n v="3.12"/>
    <n v="11753"/>
    <m/>
    <m/>
  </r>
  <r>
    <n v="164463"/>
    <x v="23"/>
    <s v="ENWIN UTILITIES LTD."/>
    <x v="0"/>
    <m/>
    <x v="0"/>
    <d v="2019-03-01T00:00:00"/>
    <d v="2016-08-05T00:00:00"/>
    <x v="0"/>
    <n v="0"/>
    <n v="6781"/>
    <m/>
    <m/>
  </r>
  <r>
    <n v="164466"/>
    <x v="24"/>
    <s v="ENWIN UTILITIES LTD."/>
    <x v="0"/>
    <m/>
    <x v="0"/>
    <d v="2019-03-01T00:00:00"/>
    <d v="2016-08-26T00:00:00"/>
    <x v="0"/>
    <n v="1.1399999999999999"/>
    <n v="5258"/>
    <m/>
    <m/>
  </r>
  <r>
    <n v="164982"/>
    <x v="25"/>
    <s v="ENWIN UTILITIES LTD."/>
    <x v="0"/>
    <m/>
    <x v="0"/>
    <d v="2019-03-01T00:00:00"/>
    <d v="2016-08-26T00:00:00"/>
    <x v="0"/>
    <n v="0"/>
    <n v="5651"/>
    <m/>
    <m/>
  </r>
  <r>
    <n v="164983"/>
    <x v="26"/>
    <s v="ENWIN UTILITIES LTD."/>
    <x v="0"/>
    <m/>
    <x v="0"/>
    <d v="2019-03-01T00:00:00"/>
    <d v="2016-08-26T00:00:00"/>
    <x v="0"/>
    <n v="0"/>
    <n v="7346"/>
    <m/>
    <m/>
  </r>
  <r>
    <n v="165717"/>
    <x v="27"/>
    <s v="ENWIN UTILITIES LTD."/>
    <x v="0"/>
    <m/>
    <x v="5"/>
    <d v="2019-03-01T00:00:00"/>
    <d v="2017-01-20T00:00:00"/>
    <x v="0"/>
    <n v="31.2"/>
    <n v="272909"/>
    <m/>
    <m/>
  </r>
  <r>
    <n v="166103"/>
    <x v="28"/>
    <s v="ENWIN UTILITIES LTD."/>
    <x v="0"/>
    <m/>
    <x v="0"/>
    <d v="2019-03-01T00:00:00"/>
    <d v="2017-06-29T00:00:00"/>
    <x v="0"/>
    <n v="0"/>
    <n v="0"/>
    <m/>
    <m/>
  </r>
  <r>
    <n v="167205"/>
    <x v="29"/>
    <s v="ENWIN UTILITIES LTD."/>
    <x v="0"/>
    <m/>
    <x v="0"/>
    <d v="2019-03-01T00:00:00"/>
    <d v="2017-01-31T00:00:00"/>
    <x v="0"/>
    <n v="0"/>
    <n v="4872"/>
    <m/>
    <m/>
  </r>
  <r>
    <n v="167291"/>
    <x v="30"/>
    <s v="ENWIN UTILITIES LTD."/>
    <x v="0"/>
    <m/>
    <x v="4"/>
    <d v="2019-03-01T00:00:00"/>
    <d v="2017-01-31T00:00:00"/>
    <x v="0"/>
    <n v="19.7"/>
    <n v="104672"/>
    <m/>
    <m/>
  </r>
  <r>
    <n v="167293"/>
    <x v="31"/>
    <s v="ENWIN UTILITIES LTD."/>
    <x v="0"/>
    <m/>
    <x v="4"/>
    <d v="2019-03-01T00:00:00"/>
    <d v="2017-01-31T00:00:00"/>
    <x v="0"/>
    <n v="19.7"/>
    <n v="104672"/>
    <m/>
    <m/>
  </r>
  <r>
    <n v="167441"/>
    <x v="32"/>
    <s v="ENWIN UTILITIES LTD."/>
    <x v="0"/>
    <m/>
    <x v="2"/>
    <d v="2019-03-01T00:00:00"/>
    <d v="2017-10-02T00:00:00"/>
    <x v="0"/>
    <n v="1.81"/>
    <n v="6811"/>
    <m/>
    <m/>
  </r>
  <r>
    <n v="167505"/>
    <x v="33"/>
    <s v="ENWIN UTILITIES LTD."/>
    <x v="0"/>
    <m/>
    <x v="0"/>
    <d v="2019-03-01T00:00:00"/>
    <d v="2017-01-31T00:00:00"/>
    <x v="0"/>
    <n v="7.3"/>
    <n v="36357"/>
    <m/>
    <m/>
  </r>
  <r>
    <n v="167552"/>
    <x v="34"/>
    <s v="ENWIN UTILITIES LTD."/>
    <x v="0"/>
    <m/>
    <x v="0"/>
    <d v="2019-03-01T00:00:00"/>
    <d v="2016-12-02T00:00:00"/>
    <x v="0"/>
    <n v="0"/>
    <n v="9240"/>
    <m/>
    <m/>
  </r>
  <r>
    <n v="168109"/>
    <x v="35"/>
    <s v="ENWIN UTILITIES LTD."/>
    <x v="0"/>
    <m/>
    <x v="0"/>
    <d v="2019-03-01T00:00:00"/>
    <d v="2016-12-16T00:00:00"/>
    <x v="0"/>
    <n v="11.53"/>
    <n v="55134"/>
    <m/>
    <m/>
  </r>
  <r>
    <n v="168494"/>
    <x v="1"/>
    <s v="ENWIN UTILITIES LTD."/>
    <x v="0"/>
    <m/>
    <x v="6"/>
    <d v="2019-09-01T00:00:00"/>
    <d v="2017-02-01T00:00:00"/>
    <x v="2"/>
    <n v="0"/>
    <n v="20160"/>
    <n v="0"/>
    <n v="17526.452101476716"/>
  </r>
  <r>
    <n v="168749"/>
    <x v="1"/>
    <s v="ENWIN UTILITIES LTD."/>
    <x v="0"/>
    <m/>
    <x v="1"/>
    <d v="2019-03-01T00:00:00"/>
    <d v="2017-04-21T00:00:00"/>
    <x v="2"/>
    <n v="41.1"/>
    <n v="260061"/>
    <n v="35.731010980689142"/>
    <n v="226088.62400605835"/>
  </r>
  <r>
    <n v="170161"/>
    <x v="1"/>
    <s v="ENWIN UTILITIES LTD."/>
    <x v="0"/>
    <m/>
    <x v="6"/>
    <d v="2019-06-01T00:00:00"/>
    <d v="2017-08-01T00:00:00"/>
    <x v="2"/>
    <n v="21.96"/>
    <n v="192356"/>
    <n v="19.091313896251425"/>
    <n v="167228.08633093527"/>
  </r>
  <r>
    <n v="170162"/>
    <x v="1"/>
    <s v="ENWIN UTILITIES LTD."/>
    <x v="0"/>
    <m/>
    <x v="6"/>
    <d v="2019-06-01T00:00:00"/>
    <d v="2017-08-01T00:00:00"/>
    <x v="2"/>
    <n v="15.68"/>
    <n v="113366"/>
    <n v="13.631684967815223"/>
    <n v="98556.734570238565"/>
  </r>
  <r>
    <n v="170164"/>
    <x v="1"/>
    <s v="ENWIN UTILITIES LTD."/>
    <x v="0"/>
    <m/>
    <x v="6"/>
    <d v="2019-06-01T00:00:00"/>
    <d v="2017-08-01T00:00:00"/>
    <x v="2"/>
    <n v="3.25"/>
    <n v="70295"/>
    <n v="2.8254449072321095"/>
    <n v="61112.199924271117"/>
  </r>
  <r>
    <n v="170276"/>
    <x v="36"/>
    <s v="ENWIN UTILITIES LTD."/>
    <x v="0"/>
    <m/>
    <x v="0"/>
    <d v="2019-03-01T00:00:00"/>
    <d v="2017-04-14T00:00:00"/>
    <x v="0"/>
    <n v="0"/>
    <n v="0"/>
    <m/>
    <m/>
  </r>
  <r>
    <n v="170316"/>
    <x v="37"/>
    <s v="ENWIN UTILITIES LTD."/>
    <x v="0"/>
    <m/>
    <x v="0"/>
    <d v="2019-03-01T00:00:00"/>
    <d v="2017-02-20T00:00:00"/>
    <x v="0"/>
    <n v="0"/>
    <n v="92786"/>
    <m/>
    <m/>
  </r>
  <r>
    <n v="170371"/>
    <x v="38"/>
    <s v="ENWIN UTILITIES LTD."/>
    <x v="0"/>
    <m/>
    <x v="5"/>
    <d v="2019-03-01T00:00:00"/>
    <d v="2017-04-30T00:00:00"/>
    <x v="0"/>
    <n v="0"/>
    <n v="0"/>
    <m/>
    <m/>
  </r>
  <r>
    <n v="170484"/>
    <x v="39"/>
    <s v="ENWIN UTILITIES LTD."/>
    <x v="0"/>
    <m/>
    <x v="2"/>
    <d v="2019-03-01T00:00:00"/>
    <d v="2017-01-27T00:00:00"/>
    <x v="0"/>
    <n v="3.96"/>
    <n v="14925"/>
    <m/>
    <m/>
  </r>
  <r>
    <n v="170501"/>
    <x v="40"/>
    <s v="HYDRO ONE NETWORKS INC."/>
    <x v="0"/>
    <m/>
    <x v="1"/>
    <d v="2019-03-01T00:00:00"/>
    <d v="2017-02-09T00:00:00"/>
    <x v="0"/>
    <n v="0"/>
    <n v="0"/>
    <m/>
    <m/>
  </r>
  <r>
    <n v="170955"/>
    <x v="41"/>
    <s v="ENWIN UTILITIES LTD."/>
    <x v="0"/>
    <m/>
    <x v="4"/>
    <d v="2019-03-01T00:00:00"/>
    <d v="2016-07-01T00:00:00"/>
    <x v="0"/>
    <n v="0"/>
    <n v="0"/>
    <m/>
    <m/>
  </r>
  <r>
    <n v="171389"/>
    <x v="1"/>
    <s v="ENWIN UTILITIES LTD."/>
    <x v="0"/>
    <m/>
    <x v="7"/>
    <d v="2019-07-01T00:00:00"/>
    <d v="2019-12-30T00:00:00"/>
    <x v="3"/>
    <n v="83.9"/>
    <n v="373453"/>
    <n v="72.939946989776615"/>
    <n v="324667.96213555476"/>
  </r>
  <r>
    <n v="172032"/>
    <x v="42"/>
    <s v="ENWIN UTILITIES LTD."/>
    <x v="0"/>
    <m/>
    <x v="0"/>
    <d v="2019-03-01T00:00:00"/>
    <d v="2017-02-28T00:00:00"/>
    <x v="0"/>
    <n v="0.34"/>
    <n v="1343"/>
    <m/>
    <m/>
  </r>
  <r>
    <n v="172167"/>
    <x v="43"/>
    <s v="ENWIN UTILITIES LTD."/>
    <x v="0"/>
    <m/>
    <x v="0"/>
    <d v="2019-03-01T00:00:00"/>
    <d v="2017-03-30T00:00:00"/>
    <x v="0"/>
    <n v="11.4"/>
    <n v="52805"/>
    <m/>
    <m/>
  </r>
  <r>
    <n v="172275"/>
    <x v="44"/>
    <s v="LONDON HYDRO INC."/>
    <x v="0"/>
    <m/>
    <x v="4"/>
    <d v="2019-03-01T00:00:00"/>
    <d v="2017-06-30T00:00:00"/>
    <x v="0"/>
    <n v="0"/>
    <n v="0"/>
    <m/>
    <m/>
  </r>
  <r>
    <n v="172369"/>
    <x v="45"/>
    <s v="ENWIN UTILITIES LTD."/>
    <x v="0"/>
    <m/>
    <x v="0"/>
    <d v="2019-03-01T00:00:00"/>
    <d v="2017-02-17T00:00:00"/>
    <x v="0"/>
    <n v="0"/>
    <n v="91980"/>
    <m/>
    <m/>
  </r>
  <r>
    <n v="172926"/>
    <x v="46"/>
    <s v="ENWIN UTILITIES LTD."/>
    <x v="0"/>
    <m/>
    <x v="2"/>
    <d v="2019-03-01T00:00:00"/>
    <d v="2017-06-30T00:00:00"/>
    <x v="0"/>
    <n v="0.4"/>
    <n v="3483"/>
    <m/>
    <m/>
  </r>
  <r>
    <n v="172928"/>
    <x v="47"/>
    <s v="ENWIN UTILITIES LTD."/>
    <x v="0"/>
    <m/>
    <x v="0"/>
    <d v="2019-03-01T00:00:00"/>
    <d v="2017-05-31T00:00:00"/>
    <x v="0"/>
    <n v="0.28000000000000003"/>
    <n v="2488"/>
    <m/>
    <m/>
  </r>
  <r>
    <n v="172929"/>
    <x v="48"/>
    <s v="ENWIN UTILITIES LTD."/>
    <x v="0"/>
    <m/>
    <x v="0"/>
    <d v="2019-03-01T00:00:00"/>
    <d v="2017-06-30T00:00:00"/>
    <x v="0"/>
    <n v="0.54"/>
    <n v="4727"/>
    <m/>
    <m/>
  </r>
  <r>
    <n v="172986"/>
    <x v="1"/>
    <s v="ENWIN UTILITIES LTD."/>
    <x v="0"/>
    <m/>
    <x v="6"/>
    <d v="2019-09-01T00:00:00"/>
    <d v="2018-12-31T00:00:00"/>
    <x v="1"/>
    <n v="9.83"/>
    <n v="45149"/>
    <n v="8.5458841347974257"/>
    <n v="39251.080651268465"/>
  </r>
  <r>
    <n v="173000"/>
    <x v="49"/>
    <s v="ENWIN UTILITIES LTD."/>
    <x v="0"/>
    <m/>
    <x v="0"/>
    <d v="2019-03-01T00:00:00"/>
    <d v="2017-07-28T00:00:00"/>
    <x v="0"/>
    <n v="0"/>
    <n v="0"/>
    <m/>
    <m/>
  </r>
  <r>
    <n v="173171"/>
    <x v="1"/>
    <s v="ENWIN UTILITIES LTD."/>
    <x v="0"/>
    <m/>
    <x v="1"/>
    <d v="2019-07-01T00:00:00"/>
    <d v="2017-08-31T00:00:00"/>
    <x v="2"/>
    <n v="14.34"/>
    <n v="65464"/>
    <n v="12.466732298371831"/>
    <n v="56912.284740628558"/>
  </r>
  <r>
    <n v="173460"/>
    <x v="50"/>
    <s v="ENWIN UTILITIES LTD."/>
    <x v="0"/>
    <m/>
    <x v="0"/>
    <d v="2019-03-01T00:00:00"/>
    <d v="2017-03-15T00:00:00"/>
    <x v="0"/>
    <n v="0"/>
    <n v="2913"/>
    <m/>
    <m/>
  </r>
  <r>
    <n v="173497"/>
    <x v="1"/>
    <s v="ENWIN UTILITIES LTD."/>
    <x v="0"/>
    <m/>
    <x v="3"/>
    <d v="2019-03-01T00:00:00"/>
    <d v="2017-04-30T00:00:00"/>
    <x v="2"/>
    <n v="0"/>
    <n v="0"/>
    <n v="0"/>
    <n v="0"/>
  </r>
  <r>
    <n v="173556"/>
    <x v="1"/>
    <s v="ENWIN UTILITIES LTD."/>
    <x v="0"/>
    <m/>
    <x v="3"/>
    <d v="2019-03-01T00:00:00"/>
    <d v="2017-04-30T00:00:00"/>
    <x v="2"/>
    <n v="0"/>
    <n v="0"/>
    <n v="0"/>
    <n v="0"/>
  </r>
  <r>
    <n v="173573"/>
    <x v="51"/>
    <s v="ENWIN UTILITIES LTD."/>
    <x v="0"/>
    <m/>
    <x v="2"/>
    <d v="2019-03-01T00:00:00"/>
    <d v="2017-04-30T00:00:00"/>
    <x v="0"/>
    <n v="1.52"/>
    <n v="7772"/>
    <m/>
    <m/>
  </r>
  <r>
    <n v="173574"/>
    <x v="52"/>
    <s v="ENWIN UTILITIES LTD."/>
    <x v="0"/>
    <m/>
    <x v="2"/>
    <d v="2019-03-01T00:00:00"/>
    <d v="2017-04-30T00:00:00"/>
    <x v="0"/>
    <n v="0"/>
    <n v="2335"/>
    <m/>
    <m/>
  </r>
  <r>
    <n v="173850"/>
    <x v="53"/>
    <s v="ENWIN UTILITIES LTD."/>
    <x v="0"/>
    <m/>
    <x v="0"/>
    <d v="2019-03-01T00:00:00"/>
    <d v="2017-04-28T00:00:00"/>
    <x v="0"/>
    <n v="6.12"/>
    <n v="28236"/>
    <m/>
    <m/>
  </r>
  <r>
    <n v="173896"/>
    <x v="54"/>
    <s v="ENWIN UTILITIES LTD."/>
    <x v="0"/>
    <m/>
    <x v="0"/>
    <d v="2019-03-01T00:00:00"/>
    <d v="2017-03-31T00:00:00"/>
    <x v="0"/>
    <n v="0"/>
    <n v="0"/>
    <m/>
    <m/>
  </r>
  <r>
    <n v="174050"/>
    <x v="55"/>
    <s v="ENWIN UTILITIES LTD."/>
    <x v="0"/>
    <m/>
    <x v="0"/>
    <d v="2019-03-01T00:00:00"/>
    <d v="2018-07-31T00:00:00"/>
    <x v="0"/>
    <n v="6.2"/>
    <n v="53768"/>
    <m/>
    <m/>
  </r>
  <r>
    <n v="174080"/>
    <x v="56"/>
    <s v="ENWIN UTILITIES LTD."/>
    <x v="0"/>
    <m/>
    <x v="5"/>
    <d v="2019-03-01T00:00:00"/>
    <d v="2018-01-17T00:00:00"/>
    <x v="0"/>
    <n v="13.43"/>
    <n v="53712"/>
    <m/>
    <m/>
  </r>
  <r>
    <n v="174331"/>
    <x v="57"/>
    <s v="ENWIN UTILITIES LTD."/>
    <x v="0"/>
    <m/>
    <x v="2"/>
    <d v="2019-03-01T00:00:00"/>
    <d v="2018-03-29T00:00:00"/>
    <x v="0"/>
    <n v="1.84"/>
    <n v="8444"/>
    <m/>
    <m/>
  </r>
  <r>
    <n v="174693"/>
    <x v="58"/>
    <s v="ENWIN UTILITIES LTD."/>
    <x v="0"/>
    <m/>
    <x v="0"/>
    <d v="2019-03-01T00:00:00"/>
    <d v="2017-03-17T00:00:00"/>
    <x v="0"/>
    <n v="32.200000000000003"/>
    <n v="62778"/>
    <m/>
    <m/>
  </r>
  <r>
    <n v="174798"/>
    <x v="1"/>
    <s v="ENWIN UTILITIES LTD."/>
    <x v="0"/>
    <m/>
    <x v="1"/>
    <d v="2019-09-01T00:00:00"/>
    <d v="2018-09-03T00:00:00"/>
    <x v="1"/>
    <n v="39.1"/>
    <n v="280997"/>
    <n v="33.992275653161684"/>
    <n v="244289.70541461572"/>
  </r>
  <r>
    <n v="174835"/>
    <x v="59"/>
    <s v="ENWIN UTILITIES LTD."/>
    <x v="0"/>
    <m/>
    <x v="0"/>
    <d v="2019-03-01T00:00:00"/>
    <d v="2017-08-23T00:00:00"/>
    <x v="0"/>
    <n v="0"/>
    <n v="120833"/>
    <m/>
    <m/>
  </r>
  <r>
    <n v="174836"/>
    <x v="60"/>
    <s v="ENWIN UTILITIES LTD."/>
    <x v="0"/>
    <m/>
    <x v="4"/>
    <d v="2019-03-01T00:00:00"/>
    <d v="2018-03-29T00:00:00"/>
    <x v="0"/>
    <n v="154.27000000000001"/>
    <n v="744690"/>
    <m/>
    <m/>
  </r>
  <r>
    <n v="174866"/>
    <x v="61"/>
    <s v="ENWIN UTILITIES LTD."/>
    <x v="0"/>
    <m/>
    <x v="0"/>
    <d v="2019-03-01T00:00:00"/>
    <d v="2017-05-26T00:00:00"/>
    <x v="0"/>
    <n v="1.39"/>
    <n v="1389"/>
    <m/>
    <m/>
  </r>
  <r>
    <n v="174898"/>
    <x v="62"/>
    <s v="ENWIN UTILITIES LTD."/>
    <x v="0"/>
    <m/>
    <x v="0"/>
    <d v="2019-03-01T00:00:00"/>
    <d v="2017-04-28T00:00:00"/>
    <x v="0"/>
    <n v="0"/>
    <n v="7087"/>
    <m/>
    <m/>
  </r>
  <r>
    <n v="174900"/>
    <x v="63"/>
    <s v="ENWIN UTILITIES LTD."/>
    <x v="0"/>
    <m/>
    <x v="0"/>
    <d v="2019-03-01T00:00:00"/>
    <d v="2017-04-28T00:00:00"/>
    <x v="0"/>
    <n v="0"/>
    <n v="7560"/>
    <m/>
    <m/>
  </r>
  <r>
    <n v="175512"/>
    <x v="64"/>
    <s v="ENWIN UTILITIES LTD."/>
    <x v="0"/>
    <m/>
    <x v="0"/>
    <d v="2019-03-01T00:00:00"/>
    <d v="2017-06-28T00:00:00"/>
    <x v="0"/>
    <n v="5.9"/>
    <n v="35595"/>
    <m/>
    <m/>
  </r>
  <r>
    <n v="175535"/>
    <x v="1"/>
    <s v="ENWIN UTILITIES LTD."/>
    <x v="0"/>
    <m/>
    <x v="3"/>
    <d v="2019-04-01T00:00:00"/>
    <d v="2018-07-19T00:00:00"/>
    <x v="1"/>
    <n v="1.9"/>
    <n v="9036"/>
    <n v="1.6517985611510793"/>
    <n v="7855.6062097690283"/>
  </r>
  <r>
    <n v="175546"/>
    <x v="1"/>
    <s v="ENWIN UTILITIES LTD."/>
    <x v="0"/>
    <m/>
    <x v="3"/>
    <d v="2019-04-01T00:00:00"/>
    <d v="2018-07-19T00:00:00"/>
    <x v="1"/>
    <n v="1.56"/>
    <n v="7166"/>
    <n v="1.3562135554714125"/>
    <n v="6229.8886785308605"/>
  </r>
  <r>
    <n v="175619"/>
    <x v="1"/>
    <s v="ENWIN UTILITIES LTD."/>
    <x v="0"/>
    <m/>
    <x v="1"/>
    <d v="2019-07-01T00:00:00"/>
    <d v="2017-05-18T00:00:00"/>
    <x v="2"/>
    <n v="5.76"/>
    <n v="26461"/>
    <n v="5.0075577432790617"/>
    <n v="23004.337750851952"/>
  </r>
  <r>
    <n v="175659"/>
    <x v="65"/>
    <s v="ENWIN UTILITIES LTD."/>
    <x v="0"/>
    <m/>
    <x v="0"/>
    <d v="2019-03-01T00:00:00"/>
    <d v="2017-04-28T00:00:00"/>
    <x v="0"/>
    <n v="0"/>
    <n v="0"/>
    <m/>
    <m/>
  </r>
  <r>
    <n v="175673"/>
    <x v="66"/>
    <s v="ENWIN UTILITIES LTD."/>
    <x v="0"/>
    <m/>
    <x v="0"/>
    <d v="2019-03-01T00:00:00"/>
    <d v="2017-05-29T00:00:00"/>
    <x v="0"/>
    <n v="1.6"/>
    <n v="1140"/>
    <m/>
    <m/>
  </r>
  <r>
    <n v="175758"/>
    <x v="67"/>
    <s v="ENWIN UTILITIES LTD."/>
    <x v="0"/>
    <m/>
    <x v="2"/>
    <d v="2019-03-01T00:00:00"/>
    <d v="2017-04-26T00:00:00"/>
    <x v="0"/>
    <n v="0"/>
    <n v="4205"/>
    <m/>
    <m/>
  </r>
  <r>
    <n v="175787"/>
    <x v="68"/>
    <s v="ENWIN UTILITIES LTD."/>
    <x v="0"/>
    <m/>
    <x v="5"/>
    <d v="2019-03-01T00:00:00"/>
    <d v="2018-02-23T00:00:00"/>
    <x v="0"/>
    <n v="20.72"/>
    <n v="95383"/>
    <m/>
    <m/>
  </r>
  <r>
    <n v="175789"/>
    <x v="69"/>
    <s v="ENWIN UTILITIES LTD."/>
    <x v="0"/>
    <m/>
    <x v="4"/>
    <d v="2019-03-01T00:00:00"/>
    <d v="2017-06-30T00:00:00"/>
    <x v="0"/>
    <n v="0"/>
    <n v="8476"/>
    <m/>
    <m/>
  </r>
  <r>
    <n v="175937"/>
    <x v="70"/>
    <s v="ENWIN UTILITIES LTD."/>
    <x v="0"/>
    <m/>
    <x v="0"/>
    <d v="2019-03-01T00:00:00"/>
    <d v="2017-06-16T00:00:00"/>
    <x v="0"/>
    <n v="0"/>
    <n v="0"/>
    <m/>
    <m/>
  </r>
  <r>
    <n v="176114"/>
    <x v="71"/>
    <s v="ENWIN UTILITIES LTD."/>
    <x v="0"/>
    <m/>
    <x v="0"/>
    <d v="2019-03-01T00:00:00"/>
    <d v="2017-05-31T00:00:00"/>
    <x v="0"/>
    <n v="0"/>
    <n v="0"/>
    <m/>
    <m/>
  </r>
  <r>
    <n v="176136"/>
    <x v="72"/>
    <s v="ENWIN UTILITIES LTD."/>
    <x v="0"/>
    <m/>
    <x v="0"/>
    <d v="2019-03-01T00:00:00"/>
    <d v="2017-08-25T00:00:00"/>
    <x v="0"/>
    <n v="0"/>
    <n v="0"/>
    <m/>
    <m/>
  </r>
  <r>
    <n v="176311"/>
    <x v="73"/>
    <s v="ENWIN UTILITIES LTD."/>
    <x v="0"/>
    <m/>
    <x v="0"/>
    <d v="2019-03-01T00:00:00"/>
    <d v="2017-07-07T00:00:00"/>
    <x v="0"/>
    <n v="0"/>
    <n v="166077"/>
    <m/>
    <m/>
  </r>
  <r>
    <n v="176339"/>
    <x v="1"/>
    <s v="ENWIN UTILITIES LTD."/>
    <x v="0"/>
    <m/>
    <x v="1"/>
    <d v="2019-07-01T00:00:00"/>
    <d v="2017-10-27T00:00:00"/>
    <x v="2"/>
    <n v="0.8"/>
    <n v="7577"/>
    <n v="0.69549413101098079"/>
    <n v="6587.1987883377515"/>
  </r>
  <r>
    <n v="176361"/>
    <x v="74"/>
    <s v="ENWIN UTILITIES LTD."/>
    <x v="0"/>
    <m/>
    <x v="0"/>
    <d v="2019-03-01T00:00:00"/>
    <d v="2016-05-31T00:00:00"/>
    <x v="0"/>
    <n v="6.72"/>
    <n v="3540"/>
    <m/>
    <m/>
  </r>
  <r>
    <n v="176437"/>
    <x v="75"/>
    <s v="ENWIN UTILITIES LTD."/>
    <x v="0"/>
    <m/>
    <x v="0"/>
    <d v="2019-03-01T00:00:00"/>
    <d v="2017-08-04T00:00:00"/>
    <x v="0"/>
    <n v="0.5"/>
    <n v="5711"/>
    <m/>
    <m/>
  </r>
  <r>
    <n v="176439"/>
    <x v="1"/>
    <s v="ENWIN UTILITIES LTD."/>
    <x v="0"/>
    <m/>
    <x v="3"/>
    <d v="2019-07-01T00:00:00"/>
    <d v="2017-08-31T00:00:00"/>
    <x v="2"/>
    <n v="0.35"/>
    <n v="314"/>
    <n v="0.30427868231730409"/>
    <n v="272.98144642180995"/>
  </r>
  <r>
    <n v="176452"/>
    <x v="76"/>
    <s v="ENWIN UTILITIES LTD."/>
    <x v="0"/>
    <m/>
    <x v="0"/>
    <d v="2019-03-01T00:00:00"/>
    <d v="2017-07-26T00:00:00"/>
    <x v="0"/>
    <n v="0"/>
    <n v="4087"/>
    <m/>
    <m/>
  </r>
  <r>
    <n v="176540"/>
    <x v="77"/>
    <s v="ENWIN UTILITIES LTD."/>
    <x v="0"/>
    <m/>
    <x v="0"/>
    <d v="2019-03-01T00:00:00"/>
    <d v="2017-12-05T00:00:00"/>
    <x v="0"/>
    <n v="0"/>
    <n v="0"/>
    <m/>
    <m/>
  </r>
  <r>
    <n v="176561"/>
    <x v="78"/>
    <s v="ENWIN UTILITIES LTD."/>
    <x v="0"/>
    <m/>
    <x v="2"/>
    <d v="2019-03-01T00:00:00"/>
    <d v="2018-05-07T00:00:00"/>
    <x v="0"/>
    <n v="1.08"/>
    <n v="5153"/>
    <m/>
    <m/>
  </r>
  <r>
    <n v="176790"/>
    <x v="1"/>
    <s v="ENWIN UTILITIES LTD."/>
    <x v="0"/>
    <m/>
    <x v="3"/>
    <d v="2019-04-01T00:00:00"/>
    <d v="2018-07-19T00:00:00"/>
    <x v="1"/>
    <n v="1.7"/>
    <n v="7879"/>
    <n v="1.4779250283983341"/>
    <n v="6849.7478227943966"/>
  </r>
  <r>
    <n v="176795"/>
    <x v="79"/>
    <s v="ENWIN UTILITIES LTD."/>
    <x v="0"/>
    <m/>
    <x v="0"/>
    <d v="2019-03-01T00:00:00"/>
    <d v="2017-05-15T00:00:00"/>
    <x v="0"/>
    <n v="0"/>
    <n v="0"/>
    <m/>
    <m/>
  </r>
  <r>
    <n v="176798"/>
    <x v="80"/>
    <s v="ENWIN UTILITIES LTD."/>
    <x v="0"/>
    <m/>
    <x v="2"/>
    <d v="2019-03-01T00:00:00"/>
    <d v="2017-05-10T00:00:00"/>
    <x v="0"/>
    <n v="0"/>
    <n v="0"/>
    <m/>
    <m/>
  </r>
  <r>
    <n v="176910"/>
    <x v="81"/>
    <s v="ENWIN UTILITIES LTD."/>
    <x v="0"/>
    <m/>
    <x v="2"/>
    <d v="2019-03-01T00:00:00"/>
    <d v="2017-07-28T00:00:00"/>
    <x v="0"/>
    <n v="0"/>
    <n v="0"/>
    <m/>
    <m/>
  </r>
  <r>
    <n v="177098"/>
    <x v="82"/>
    <s v="ENWIN UTILITIES LTD."/>
    <x v="0"/>
    <m/>
    <x v="2"/>
    <d v="2019-03-01T00:00:00"/>
    <d v="2017-06-15T00:00:00"/>
    <x v="0"/>
    <n v="0"/>
    <n v="0"/>
    <m/>
    <m/>
  </r>
  <r>
    <n v="177296"/>
    <x v="1"/>
    <s v="ENWIN UTILITIES LTD."/>
    <x v="0"/>
    <m/>
    <x v="3"/>
    <d v="2019-04-01T00:00:00"/>
    <d v="2018-07-19T00:00:00"/>
    <x v="1"/>
    <n v="1.98"/>
    <n v="14599"/>
    <n v="1.7213479742521773"/>
    <n v="12691.898523286636"/>
  </r>
  <r>
    <n v="177299"/>
    <x v="1"/>
    <s v="ENWIN UTILITIES LTD."/>
    <x v="0"/>
    <m/>
    <x v="3"/>
    <d v="2019-07-01T00:00:00"/>
    <d v="2018-07-19T00:00:00"/>
    <x v="1"/>
    <n v="3"/>
    <n v="14110"/>
    <n v="2.6081029912911777"/>
    <n v="12266.777735706173"/>
  </r>
  <r>
    <n v="177313"/>
    <x v="83"/>
    <s v="ENWIN UTILITIES LTD."/>
    <x v="0"/>
    <m/>
    <x v="0"/>
    <d v="2019-03-01T00:00:00"/>
    <d v="2017-06-30T00:00:00"/>
    <x v="0"/>
    <n v="0"/>
    <n v="0"/>
    <m/>
    <m/>
  </r>
  <r>
    <n v="177322"/>
    <x v="84"/>
    <s v="ENWIN UTILITIES LTD."/>
    <x v="0"/>
    <m/>
    <x v="0"/>
    <d v="2019-03-01T00:00:00"/>
    <d v="2017-09-14T00:00:00"/>
    <x v="0"/>
    <n v="0"/>
    <n v="0"/>
    <m/>
    <m/>
  </r>
  <r>
    <n v="177445"/>
    <x v="1"/>
    <s v="ENWIN UTILITIES LTD."/>
    <x v="0"/>
    <m/>
    <x v="3"/>
    <d v="2019-03-01T00:00:00"/>
    <d v="2018-05-18T00:00:00"/>
    <x v="1"/>
    <n v="0"/>
    <n v="0"/>
    <n v="0"/>
    <n v="0"/>
  </r>
  <r>
    <n v="177491"/>
    <x v="1"/>
    <s v="ENWIN UTILITIES LTD."/>
    <x v="0"/>
    <m/>
    <x v="3"/>
    <d v="2019-09-01T00:00:00"/>
    <d v="2018-10-03T00:00:00"/>
    <x v="1"/>
    <n v="2.84"/>
    <n v="10857"/>
    <n v="2.4690041650889816"/>
    <n v="9438.7247254827726"/>
  </r>
  <r>
    <n v="177952"/>
    <x v="85"/>
    <s v="ENWIN UTILITIES LTD."/>
    <x v="0"/>
    <m/>
    <x v="0"/>
    <d v="2019-03-01T00:00:00"/>
    <d v="2017-12-15T00:00:00"/>
    <x v="0"/>
    <n v="10.8"/>
    <n v="65992"/>
    <m/>
    <m/>
  </r>
  <r>
    <n v="177953"/>
    <x v="86"/>
    <s v="ENWIN UTILITIES LTD."/>
    <x v="0"/>
    <m/>
    <x v="0"/>
    <d v="2019-03-01T00:00:00"/>
    <d v="2018-01-19T00:00:00"/>
    <x v="0"/>
    <n v="16.2"/>
    <n v="99187"/>
    <m/>
    <m/>
  </r>
  <r>
    <n v="177954"/>
    <x v="87"/>
    <s v="ENWIN UTILITIES LTD."/>
    <x v="0"/>
    <m/>
    <x v="0"/>
    <d v="2019-03-01T00:00:00"/>
    <d v="2017-07-14T00:00:00"/>
    <x v="0"/>
    <n v="4.5"/>
    <n v="17654"/>
    <m/>
    <m/>
  </r>
  <r>
    <n v="177976"/>
    <x v="88"/>
    <s v="ENWIN UTILITIES LTD."/>
    <x v="0"/>
    <m/>
    <x v="0"/>
    <d v="2019-03-01T00:00:00"/>
    <d v="2018-01-05T00:00:00"/>
    <x v="0"/>
    <n v="8.8000000000000007"/>
    <n v="54021"/>
    <m/>
    <m/>
  </r>
  <r>
    <n v="178094"/>
    <x v="1"/>
    <s v="ENWIN UTILITIES LTD."/>
    <x v="0"/>
    <m/>
    <x v="1"/>
    <d v="2019-07-01T00:00:00"/>
    <d v="2018-10-03T00:00:00"/>
    <x v="1"/>
    <n v="3.26"/>
    <n v="18007"/>
    <n v="2.8341385838697466"/>
    <n v="15654.703521393414"/>
  </r>
  <r>
    <n v="178125"/>
    <x v="89"/>
    <s v="ENWIN UTILITIES LTD."/>
    <x v="0"/>
    <m/>
    <x v="5"/>
    <d v="2019-03-01T00:00:00"/>
    <d v="2018-01-15T00:00:00"/>
    <x v="0"/>
    <n v="3.08"/>
    <n v="26422"/>
    <m/>
    <m/>
  </r>
  <r>
    <n v="178340"/>
    <x v="90"/>
    <s v="ENWIN UTILITIES LTD."/>
    <x v="0"/>
    <m/>
    <x v="2"/>
    <d v="2019-03-01T00:00:00"/>
    <d v="2017-07-28T00:00:00"/>
    <x v="0"/>
    <n v="0"/>
    <n v="0"/>
    <m/>
    <m/>
  </r>
  <r>
    <n v="178490"/>
    <x v="91"/>
    <s v="ENWIN UTILITIES LTD."/>
    <x v="0"/>
    <m/>
    <x v="2"/>
    <d v="2019-03-01T00:00:00"/>
    <d v="2017-09-29T00:00:00"/>
    <x v="0"/>
    <n v="0"/>
    <n v="0"/>
    <m/>
    <m/>
  </r>
  <r>
    <n v="178526"/>
    <x v="92"/>
    <s v="TORONTO HYDRO-ELECTRIC SYSTEM LIMITED"/>
    <x v="0"/>
    <m/>
    <x v="4"/>
    <d v="2019-03-01T00:00:00"/>
    <d v="2018-12-31T00:00:00"/>
    <x v="0"/>
    <n v="0"/>
    <n v="0"/>
    <m/>
    <m/>
  </r>
  <r>
    <n v="178630"/>
    <x v="93"/>
    <s v="ENWIN UTILITIES LTD."/>
    <x v="0"/>
    <m/>
    <x v="0"/>
    <d v="2019-03-01T00:00:00"/>
    <d v="2017-09-07T00:00:00"/>
    <x v="0"/>
    <n v="0.4"/>
    <n v="1762"/>
    <m/>
    <m/>
  </r>
  <r>
    <n v="178682"/>
    <x v="94"/>
    <s v="ENWIN UTILITIES LTD."/>
    <x v="0"/>
    <m/>
    <x v="0"/>
    <d v="2019-03-01T00:00:00"/>
    <d v="2017-08-04T00:00:00"/>
    <x v="0"/>
    <n v="0"/>
    <n v="0"/>
    <m/>
    <m/>
  </r>
  <r>
    <n v="178720"/>
    <x v="1"/>
    <s v="TORONTO HYDRO-ELECTRIC SYSTEM LIMITED"/>
    <x v="0"/>
    <m/>
    <x v="1"/>
    <d v="2019-10-01T00:00:00"/>
    <d v="2018-12-31T00:00:00"/>
    <x v="1"/>
    <n v="29.5"/>
    <n v="189356"/>
    <n v="25.646346081029918"/>
    <n v="164619.9833396441"/>
  </r>
  <r>
    <n v="178799"/>
    <x v="95"/>
    <s v="ENWIN UTILITIES LTD."/>
    <x v="0"/>
    <m/>
    <x v="5"/>
    <d v="2019-03-01T00:00:00"/>
    <d v="2017-08-31T00:00:00"/>
    <x v="0"/>
    <n v="0"/>
    <n v="0"/>
    <m/>
    <m/>
  </r>
  <r>
    <n v="178955"/>
    <x v="96"/>
    <s v="ENWIN UTILITIES LTD."/>
    <x v="0"/>
    <m/>
    <x v="4"/>
    <d v="2019-03-01T00:00:00"/>
    <d v="2018-03-15T00:00:00"/>
    <x v="0"/>
    <n v="18"/>
    <n v="82692"/>
    <m/>
    <m/>
  </r>
  <r>
    <n v="179094"/>
    <x v="1"/>
    <s v="ENWIN UTILITIES LTD."/>
    <x v="0"/>
    <m/>
    <x v="1"/>
    <d v="2019-03-01T00:00:00"/>
    <d v="2017-06-30T00:00:00"/>
    <x v="2"/>
    <n v="0"/>
    <n v="11340"/>
    <n v="0"/>
    <n v="9858.6293070806532"/>
  </r>
  <r>
    <n v="179142"/>
    <x v="97"/>
    <s v="ALECTRA UTILITIES CORPORATION"/>
    <x v="0"/>
    <m/>
    <x v="0"/>
    <d v="2019-03-01T00:00:00"/>
    <d v="2018-01-22T00:00:00"/>
    <x v="0"/>
    <n v="0"/>
    <n v="0"/>
    <m/>
    <m/>
  </r>
  <r>
    <n v="179255"/>
    <x v="98"/>
    <s v="ENWIN UTILITIES LTD."/>
    <x v="0"/>
    <m/>
    <x v="0"/>
    <d v="2019-03-01T00:00:00"/>
    <d v="2017-06-30T00:00:00"/>
    <x v="0"/>
    <n v="4.54"/>
    <n v="10789"/>
    <m/>
    <m/>
  </r>
  <r>
    <n v="179256"/>
    <x v="99"/>
    <s v="ENWIN UTILITIES LTD."/>
    <x v="0"/>
    <m/>
    <x v="0"/>
    <d v="2019-03-01T00:00:00"/>
    <d v="2017-09-01T00:00:00"/>
    <x v="0"/>
    <n v="0"/>
    <n v="6934"/>
    <m/>
    <m/>
  </r>
  <r>
    <n v="179264"/>
    <x v="1"/>
    <s v="ENWIN UTILITIES LTD."/>
    <x v="0"/>
    <m/>
    <x v="3"/>
    <d v="2019-04-01T00:00:00"/>
    <d v="2017-08-31T00:00:00"/>
    <x v="2"/>
    <n v="0"/>
    <n v="11461"/>
    <n v="0"/>
    <n v="9963.8227943960628"/>
  </r>
  <r>
    <n v="179290"/>
    <x v="100"/>
    <s v="ENWIN UTILITIES LTD."/>
    <x v="0"/>
    <m/>
    <x v="0"/>
    <d v="2019-03-01T00:00:00"/>
    <d v="2017-08-18T00:00:00"/>
    <x v="0"/>
    <n v="3.74"/>
    <n v="14104"/>
    <m/>
    <m/>
  </r>
  <r>
    <n v="179297"/>
    <x v="101"/>
    <s v="ENWIN UTILITIES LTD."/>
    <x v="0"/>
    <m/>
    <x v="0"/>
    <d v="2019-03-01T00:00:00"/>
    <d v="2017-07-28T00:00:00"/>
    <x v="0"/>
    <n v="0.41"/>
    <n v="1863"/>
    <m/>
    <m/>
  </r>
  <r>
    <n v="179302"/>
    <x v="1"/>
    <s v="ENWIN UTILITIES LTD."/>
    <x v="0"/>
    <m/>
    <x v="7"/>
    <d v="2019-03-01T00:00:00"/>
    <d v="2017-07-06T00:00:00"/>
    <x v="2"/>
    <n v="0"/>
    <n v="0"/>
    <n v="0"/>
    <n v="0"/>
  </r>
  <r>
    <n v="179362"/>
    <x v="102"/>
    <s v="ENWIN UTILITIES LTD."/>
    <x v="0"/>
    <m/>
    <x v="2"/>
    <d v="2019-03-01T00:00:00"/>
    <d v="2017-09-26T00:00:00"/>
    <x v="0"/>
    <n v="0"/>
    <n v="0"/>
    <m/>
    <m/>
  </r>
  <r>
    <n v="179480"/>
    <x v="103"/>
    <s v="ALECTRA UTILITIES CORPORATION"/>
    <x v="0"/>
    <m/>
    <x v="2"/>
    <d v="2019-03-01T00:00:00"/>
    <d v="2017-08-31T00:00:00"/>
    <x v="0"/>
    <n v="0"/>
    <n v="0"/>
    <m/>
    <m/>
  </r>
  <r>
    <n v="179599"/>
    <x v="104"/>
    <s v="ENWIN UTILITIES LTD."/>
    <x v="0"/>
    <m/>
    <x v="0"/>
    <d v="2019-03-01T00:00:00"/>
    <d v="2017-07-14T00:00:00"/>
    <x v="0"/>
    <n v="1.1499999999999999"/>
    <n v="4734"/>
    <m/>
    <m/>
  </r>
  <r>
    <n v="179735"/>
    <x v="105"/>
    <s v="ENWIN UTILITIES LTD."/>
    <x v="0"/>
    <m/>
    <x v="0"/>
    <d v="2019-03-01T00:00:00"/>
    <d v="2017-11-17T00:00:00"/>
    <x v="0"/>
    <n v="0"/>
    <n v="14700"/>
    <m/>
    <m/>
  </r>
  <r>
    <n v="179839"/>
    <x v="106"/>
    <s v="ENWIN UTILITIES LTD."/>
    <x v="0"/>
    <m/>
    <x v="4"/>
    <d v="2019-03-01T00:00:00"/>
    <d v="2017-09-29T00:00:00"/>
    <x v="0"/>
    <n v="0"/>
    <n v="0"/>
    <m/>
    <m/>
  </r>
  <r>
    <n v="179852"/>
    <x v="107"/>
    <s v="ENWIN UTILITIES LTD."/>
    <x v="0"/>
    <m/>
    <x v="0"/>
    <d v="2019-03-01T00:00:00"/>
    <d v="2017-09-01T00:00:00"/>
    <x v="0"/>
    <n v="2.57"/>
    <n v="11397"/>
    <m/>
    <m/>
  </r>
  <r>
    <n v="179857"/>
    <x v="108"/>
    <s v="ENWIN UTILITIES LTD."/>
    <x v="0"/>
    <m/>
    <x v="2"/>
    <d v="2019-03-01T00:00:00"/>
    <d v="2017-07-17T00:00:00"/>
    <x v="0"/>
    <n v="0"/>
    <n v="0"/>
    <m/>
    <m/>
  </r>
  <r>
    <n v="179927"/>
    <x v="109"/>
    <s v="ENWIN UTILITIES LTD."/>
    <x v="0"/>
    <m/>
    <x v="2"/>
    <d v="2019-03-01T00:00:00"/>
    <d v="2017-10-14T00:00:00"/>
    <x v="0"/>
    <n v="0"/>
    <n v="0"/>
    <m/>
    <m/>
  </r>
  <r>
    <n v="179933"/>
    <x v="110"/>
    <s v="ENWIN UTILITIES LTD."/>
    <x v="0"/>
    <m/>
    <x v="0"/>
    <d v="2019-03-01T00:00:00"/>
    <d v="2017-09-01T00:00:00"/>
    <x v="0"/>
    <n v="0"/>
    <n v="8287"/>
    <m/>
    <m/>
  </r>
  <r>
    <n v="179936"/>
    <x v="111"/>
    <s v="ENWIN UTILITIES LTD."/>
    <x v="0"/>
    <m/>
    <x v="0"/>
    <d v="2019-03-01T00:00:00"/>
    <d v="2017-09-01T00:00:00"/>
    <x v="0"/>
    <n v="8.35"/>
    <n v="31462"/>
    <m/>
    <m/>
  </r>
  <r>
    <n v="179984"/>
    <x v="112"/>
    <s v="ENWIN UTILITIES LTD."/>
    <x v="0"/>
    <m/>
    <x v="5"/>
    <d v="2019-03-01T00:00:00"/>
    <d v="2017-08-31T00:00:00"/>
    <x v="0"/>
    <n v="0"/>
    <n v="0"/>
    <m/>
    <m/>
  </r>
  <r>
    <n v="180226"/>
    <x v="113"/>
    <s v="ENWIN UTILITIES LTD."/>
    <x v="0"/>
    <m/>
    <x v="0"/>
    <d v="2019-03-01T00:00:00"/>
    <d v="2017-07-25T00:00:00"/>
    <x v="0"/>
    <n v="0"/>
    <n v="0"/>
    <m/>
    <m/>
  </r>
  <r>
    <n v="180443"/>
    <x v="114"/>
    <s v="ENWIN UTILITIES LTD."/>
    <x v="0"/>
    <m/>
    <x v="2"/>
    <d v="2019-03-01T00:00:00"/>
    <d v="2017-08-01T00:00:00"/>
    <x v="0"/>
    <n v="0"/>
    <n v="0"/>
    <m/>
    <m/>
  </r>
  <r>
    <n v="180465"/>
    <x v="115"/>
    <s v="ENWIN UTILITIES LTD."/>
    <x v="0"/>
    <m/>
    <x v="5"/>
    <d v="2019-03-01T00:00:00"/>
    <d v="2017-09-29T00:00:00"/>
    <x v="0"/>
    <n v="0"/>
    <n v="84588"/>
    <m/>
    <m/>
  </r>
  <r>
    <n v="180717"/>
    <x v="116"/>
    <s v="ENWIN UTILITIES LTD."/>
    <x v="0"/>
    <m/>
    <x v="2"/>
    <d v="2019-03-01T00:00:00"/>
    <d v="2017-08-01T00:00:00"/>
    <x v="0"/>
    <n v="0"/>
    <n v="0"/>
    <m/>
    <m/>
  </r>
  <r>
    <n v="180721"/>
    <x v="117"/>
    <s v="ENWIN UTILITIES LTD."/>
    <x v="0"/>
    <m/>
    <x v="0"/>
    <d v="2019-03-01T00:00:00"/>
    <d v="2017-09-08T00:00:00"/>
    <x v="0"/>
    <n v="0"/>
    <n v="0"/>
    <m/>
    <m/>
  </r>
  <r>
    <n v="180800"/>
    <x v="118"/>
    <s v="ENWIN UTILITIES LTD."/>
    <x v="0"/>
    <m/>
    <x v="0"/>
    <d v="2019-03-01T00:00:00"/>
    <d v="2017-10-27T00:00:00"/>
    <x v="0"/>
    <n v="4.9000000000000004"/>
    <n v="34728"/>
    <m/>
    <m/>
  </r>
  <r>
    <n v="180838"/>
    <x v="119"/>
    <s v="ENWIN UTILITIES LTD."/>
    <x v="0"/>
    <m/>
    <x v="5"/>
    <d v="2019-03-01T00:00:00"/>
    <d v="2017-08-31T00:00:00"/>
    <x v="0"/>
    <n v="0"/>
    <n v="0"/>
    <m/>
    <m/>
  </r>
  <r>
    <n v="180912"/>
    <x v="120"/>
    <s v="ENWIN UTILITIES LTD."/>
    <x v="0"/>
    <m/>
    <x v="2"/>
    <d v="2019-03-01T00:00:00"/>
    <d v="2017-12-14T00:00:00"/>
    <x v="0"/>
    <n v="20.14"/>
    <n v="357181"/>
    <m/>
    <m/>
  </r>
  <r>
    <n v="180970"/>
    <x v="121"/>
    <s v="ENWIN UTILITIES LTD."/>
    <x v="0"/>
    <m/>
    <x v="0"/>
    <d v="2019-03-01T00:00:00"/>
    <d v="2017-09-04T00:00:00"/>
    <x v="0"/>
    <n v="0.57999999999999996"/>
    <n v="524"/>
    <m/>
    <m/>
  </r>
  <r>
    <n v="181214"/>
    <x v="122"/>
    <s v="ENWIN UTILITIES LTD."/>
    <x v="0"/>
    <m/>
    <x v="5"/>
    <d v="2019-03-01T00:00:00"/>
    <d v="2018-01-15T00:00:00"/>
    <x v="0"/>
    <n v="2.11"/>
    <n v="15474"/>
    <m/>
    <m/>
  </r>
  <r>
    <n v="181710"/>
    <x v="123"/>
    <s v="ENWIN UTILITIES LTD."/>
    <x v="0"/>
    <m/>
    <x v="2"/>
    <d v="2019-03-01T00:00:00"/>
    <d v="2017-11-30T00:00:00"/>
    <x v="0"/>
    <n v="0"/>
    <n v="19152"/>
    <m/>
    <m/>
  </r>
  <r>
    <n v="181751"/>
    <x v="124"/>
    <s v="ENWIN UTILITIES LTD."/>
    <x v="0"/>
    <m/>
    <x v="0"/>
    <d v="2019-03-01T00:00:00"/>
    <d v="2017-11-17T00:00:00"/>
    <x v="0"/>
    <n v="0"/>
    <n v="0"/>
    <m/>
    <m/>
  </r>
  <r>
    <n v="181901"/>
    <x v="125"/>
    <s v="ENWIN UTILITIES LTD."/>
    <x v="0"/>
    <m/>
    <x v="0"/>
    <d v="2019-03-01T00:00:00"/>
    <d v="2017-10-26T00:00:00"/>
    <x v="0"/>
    <n v="0"/>
    <n v="0"/>
    <m/>
    <m/>
  </r>
  <r>
    <n v="181936"/>
    <x v="1"/>
    <s v="ENWIN UTILITIES LTD."/>
    <x v="0"/>
    <m/>
    <x v="3"/>
    <d v="2019-09-01T00:00:00"/>
    <d v="2017-10-13T00:00:00"/>
    <x v="2"/>
    <n v="6.1"/>
    <n v="24325"/>
    <n v="5.3031427489587282"/>
    <n v="21147.368421052633"/>
  </r>
  <r>
    <n v="182075"/>
    <x v="126"/>
    <s v="ENWIN UTILITIES LTD."/>
    <x v="0"/>
    <m/>
    <x v="0"/>
    <d v="2019-03-01T00:00:00"/>
    <d v="2017-11-21T00:00:00"/>
    <x v="0"/>
    <n v="0"/>
    <n v="77112"/>
    <m/>
    <m/>
  </r>
  <r>
    <n v="182095"/>
    <x v="127"/>
    <s v="ENWIN UTILITIES LTD."/>
    <x v="0"/>
    <m/>
    <x v="5"/>
    <d v="2019-03-01T00:00:00"/>
    <d v="2018-04-30T00:00:00"/>
    <x v="0"/>
    <n v="19.13"/>
    <n v="76320"/>
    <m/>
    <m/>
  </r>
  <r>
    <n v="182299"/>
    <x v="128"/>
    <s v="ENWIN UTILITIES LTD."/>
    <x v="0"/>
    <m/>
    <x v="0"/>
    <d v="2019-03-01T00:00:00"/>
    <d v="2017-10-18T00:00:00"/>
    <x v="0"/>
    <n v="0"/>
    <n v="0"/>
    <m/>
    <m/>
  </r>
  <r>
    <n v="182326"/>
    <x v="129"/>
    <s v="ENWIN UTILITIES LTD."/>
    <x v="0"/>
    <m/>
    <x v="0"/>
    <d v="2019-03-01T00:00:00"/>
    <d v="2018-03-13T00:00:00"/>
    <x v="0"/>
    <n v="11"/>
    <n v="96807"/>
    <m/>
    <m/>
  </r>
  <r>
    <n v="182628"/>
    <x v="130"/>
    <s v="ALECTRA UTILITIES CORPORATION"/>
    <x v="0"/>
    <m/>
    <x v="0"/>
    <d v="2019-03-01T00:00:00"/>
    <d v="2018-04-30T00:00:00"/>
    <x v="0"/>
    <n v="0"/>
    <n v="0"/>
    <m/>
    <m/>
  </r>
  <r>
    <n v="182672"/>
    <x v="131"/>
    <s v="ENWIN UTILITIES LTD."/>
    <x v="0"/>
    <m/>
    <x v="2"/>
    <d v="2019-03-01T00:00:00"/>
    <d v="2017-09-07T00:00:00"/>
    <x v="0"/>
    <n v="0"/>
    <n v="0"/>
    <m/>
    <m/>
  </r>
  <r>
    <n v="182714"/>
    <x v="132"/>
    <s v="ENWIN UTILITIES LTD."/>
    <x v="0"/>
    <m/>
    <x v="2"/>
    <d v="2019-03-01T00:00:00"/>
    <d v="2017-11-24T00:00:00"/>
    <x v="0"/>
    <n v="0.28000000000000003"/>
    <n v="1290"/>
    <m/>
    <m/>
  </r>
  <r>
    <n v="182717"/>
    <x v="133"/>
    <s v="ENWIN UTILITIES LTD."/>
    <x v="0"/>
    <m/>
    <x v="0"/>
    <d v="2019-03-01T00:00:00"/>
    <d v="2017-09-26T00:00:00"/>
    <x v="0"/>
    <n v="0"/>
    <n v="0"/>
    <m/>
    <m/>
  </r>
  <r>
    <n v="182718"/>
    <x v="134"/>
    <s v="ENWIN UTILITIES LTD."/>
    <x v="0"/>
    <m/>
    <x v="0"/>
    <d v="2019-03-01T00:00:00"/>
    <d v="2017-10-13T00:00:00"/>
    <x v="0"/>
    <n v="0"/>
    <n v="0"/>
    <m/>
    <m/>
  </r>
  <r>
    <n v="182777"/>
    <x v="135"/>
    <s v="ENWIN UTILITIES LTD."/>
    <x v="0"/>
    <m/>
    <x v="0"/>
    <d v="2019-03-01T00:00:00"/>
    <d v="2018-04-30T00:00:00"/>
    <x v="0"/>
    <n v="25.34"/>
    <n v="93470"/>
    <m/>
    <m/>
  </r>
  <r>
    <n v="182846"/>
    <x v="136"/>
    <s v="ENWIN UTILITIES LTD."/>
    <x v="0"/>
    <m/>
    <x v="0"/>
    <d v="2019-03-01T00:00:00"/>
    <d v="2018-01-12T00:00:00"/>
    <x v="0"/>
    <n v="0"/>
    <n v="15335"/>
    <m/>
    <m/>
  </r>
  <r>
    <n v="182956"/>
    <x v="137"/>
    <s v="ENWIN UTILITIES LTD."/>
    <x v="0"/>
    <m/>
    <x v="5"/>
    <d v="2019-03-01T00:00:00"/>
    <d v="2017-11-21T00:00:00"/>
    <x v="0"/>
    <n v="35.700000000000003"/>
    <n v="229850"/>
    <m/>
    <m/>
  </r>
  <r>
    <n v="183017"/>
    <x v="1"/>
    <s v="ENWIN UTILITIES LTD."/>
    <x v="0"/>
    <m/>
    <x v="6"/>
    <d v="2019-07-01T00:00:00"/>
    <d v="2018-05-31T00:00:00"/>
    <x v="1"/>
    <n v="1.42"/>
    <n v="10367"/>
    <n v="1.2345020825444908"/>
    <n v="9012.7345702385464"/>
  </r>
  <r>
    <n v="183155"/>
    <x v="138"/>
    <s v="ENWIN UTILITIES LTD."/>
    <x v="0"/>
    <m/>
    <x v="5"/>
    <d v="2019-03-01T00:00:00"/>
    <d v="2017-10-13T00:00:00"/>
    <x v="0"/>
    <n v="0"/>
    <n v="0"/>
    <m/>
    <m/>
  </r>
  <r>
    <n v="183156"/>
    <x v="139"/>
    <s v="ENWIN UTILITIES LTD."/>
    <x v="0"/>
    <m/>
    <x v="5"/>
    <d v="2019-03-01T00:00:00"/>
    <d v="2017-10-20T00:00:00"/>
    <x v="0"/>
    <n v="0"/>
    <n v="0"/>
    <m/>
    <m/>
  </r>
  <r>
    <n v="183158"/>
    <x v="140"/>
    <s v="ENWIN UTILITIES LTD."/>
    <x v="0"/>
    <m/>
    <x v="2"/>
    <d v="2019-03-01T00:00:00"/>
    <d v="2017-10-18T00:00:00"/>
    <x v="0"/>
    <n v="0"/>
    <n v="0"/>
    <m/>
    <m/>
  </r>
  <r>
    <n v="183270"/>
    <x v="141"/>
    <s v="ENWIN UTILITIES LTD."/>
    <x v="0"/>
    <m/>
    <x v="2"/>
    <d v="2019-03-01T00:00:00"/>
    <d v="2017-09-28T00:00:00"/>
    <x v="0"/>
    <n v="0"/>
    <n v="0"/>
    <m/>
    <m/>
  </r>
  <r>
    <n v="183363"/>
    <x v="142"/>
    <s v="ENWIN UTILITIES LTD."/>
    <x v="0"/>
    <m/>
    <x v="0"/>
    <d v="2019-03-01T00:00:00"/>
    <d v="2017-09-30T00:00:00"/>
    <x v="0"/>
    <n v="0.1"/>
    <n v="2628"/>
    <m/>
    <m/>
  </r>
  <r>
    <n v="183423"/>
    <x v="143"/>
    <s v="ENWIN UTILITIES LTD."/>
    <x v="0"/>
    <m/>
    <x v="2"/>
    <d v="2019-03-01T00:00:00"/>
    <d v="2017-12-08T00:00:00"/>
    <x v="0"/>
    <n v="4.8899999999999997"/>
    <n v="22451"/>
    <m/>
    <m/>
  </r>
  <r>
    <n v="183480"/>
    <x v="144"/>
    <s v="ENWIN UTILITIES LTD."/>
    <x v="0"/>
    <m/>
    <x v="0"/>
    <d v="2019-03-01T00:00:00"/>
    <d v="2017-10-20T00:00:00"/>
    <x v="0"/>
    <n v="0"/>
    <n v="7437"/>
    <m/>
    <m/>
  </r>
  <r>
    <n v="183696"/>
    <x v="145"/>
    <s v="ENWIN UTILITIES LTD."/>
    <x v="0"/>
    <m/>
    <x v="0"/>
    <d v="2019-03-01T00:00:00"/>
    <d v="2018-02-11T00:00:00"/>
    <x v="0"/>
    <n v="37.380000000000003"/>
    <n v="171724"/>
    <m/>
    <m/>
  </r>
  <r>
    <n v="183886"/>
    <x v="146"/>
    <s v="ENWIN UTILITIES LTD."/>
    <x v="0"/>
    <m/>
    <x v="0"/>
    <d v="2019-03-01T00:00:00"/>
    <d v="2017-12-08T00:00:00"/>
    <x v="0"/>
    <n v="14.5"/>
    <n v="116936"/>
    <m/>
    <m/>
  </r>
  <r>
    <n v="184041"/>
    <x v="147"/>
    <s v="ENWIN UTILITIES LTD."/>
    <x v="0"/>
    <m/>
    <x v="2"/>
    <d v="2019-03-01T00:00:00"/>
    <d v="2017-11-08T00:00:00"/>
    <x v="0"/>
    <n v="0"/>
    <n v="0"/>
    <m/>
    <m/>
  </r>
  <r>
    <n v="184049"/>
    <x v="148"/>
    <s v="ENWIN UTILITIES LTD."/>
    <x v="0"/>
    <m/>
    <x v="2"/>
    <d v="2019-03-01T00:00:00"/>
    <d v="2017-10-12T00:00:00"/>
    <x v="0"/>
    <n v="0"/>
    <n v="0"/>
    <m/>
    <m/>
  </r>
  <r>
    <n v="184097"/>
    <x v="149"/>
    <s v="ENWIN UTILITIES LTD."/>
    <x v="0"/>
    <m/>
    <x v="0"/>
    <d v="2019-03-01T00:00:00"/>
    <d v="2018-02-02T00:00:00"/>
    <x v="0"/>
    <n v="0"/>
    <n v="99256"/>
    <m/>
    <m/>
  </r>
  <r>
    <n v="184182"/>
    <x v="150"/>
    <s v="ENWIN UTILITIES LTD."/>
    <x v="0"/>
    <m/>
    <x v="0"/>
    <d v="2019-03-01T00:00:00"/>
    <d v="2017-10-25T00:00:00"/>
    <x v="0"/>
    <n v="6.53"/>
    <n v="42577"/>
    <m/>
    <m/>
  </r>
  <r>
    <n v="184232"/>
    <x v="151"/>
    <s v="ENWIN UTILITIES LTD."/>
    <x v="0"/>
    <m/>
    <x v="0"/>
    <d v="2019-03-01T00:00:00"/>
    <d v="2017-11-24T00:00:00"/>
    <x v="0"/>
    <n v="0"/>
    <n v="4872"/>
    <m/>
    <m/>
  </r>
  <r>
    <n v="184375"/>
    <x v="152"/>
    <s v="ENWIN UTILITIES LTD."/>
    <x v="0"/>
    <m/>
    <x v="0"/>
    <d v="2019-03-01T00:00:00"/>
    <d v="2017-11-14T00:00:00"/>
    <x v="0"/>
    <n v="0"/>
    <n v="326023"/>
    <m/>
    <m/>
  </r>
  <r>
    <n v="184381"/>
    <x v="153"/>
    <s v="ALECTRA UTILITIES CORPORATION"/>
    <x v="0"/>
    <m/>
    <x v="4"/>
    <d v="2019-03-01T00:00:00"/>
    <d v="2018-04-12T00:00:00"/>
    <x v="0"/>
    <n v="0"/>
    <n v="0"/>
    <m/>
    <m/>
  </r>
  <r>
    <n v="184427"/>
    <x v="1"/>
    <s v="ENWIN UTILITIES LTD."/>
    <x v="0"/>
    <m/>
    <x v="6"/>
    <d v="2019-07-01T00:00:00"/>
    <d v="2018-04-17T00:00:00"/>
    <x v="1"/>
    <n v="1.42"/>
    <n v="10367"/>
    <n v="1.2345020825444908"/>
    <n v="9012.7345702385464"/>
  </r>
  <r>
    <n v="184428"/>
    <x v="1"/>
    <s v="ENWIN UTILITIES LTD."/>
    <x v="0"/>
    <m/>
    <x v="7"/>
    <d v="2019-04-01T00:00:00"/>
    <d v="2018-02-15T00:00:00"/>
    <x v="1"/>
    <n v="179.91"/>
    <n v="1568428"/>
    <n v="156.40793638773195"/>
    <n v="1363540.5861416133"/>
  </r>
  <r>
    <n v="184470"/>
    <x v="154"/>
    <s v="ENWIN UTILITIES LTD."/>
    <x v="0"/>
    <m/>
    <x v="2"/>
    <d v="2019-03-01T00:00:00"/>
    <d v="2017-11-28T00:00:00"/>
    <x v="0"/>
    <n v="3.2"/>
    <n v="12638"/>
    <m/>
    <m/>
  </r>
  <r>
    <n v="184474"/>
    <x v="155"/>
    <s v="ENWIN UTILITIES LTD."/>
    <x v="0"/>
    <m/>
    <x v="2"/>
    <d v="2019-03-01T00:00:00"/>
    <d v="2017-12-13T00:00:00"/>
    <x v="0"/>
    <n v="2.15"/>
    <n v="9888"/>
    <m/>
    <m/>
  </r>
  <r>
    <n v="184479"/>
    <x v="156"/>
    <s v="ENWIN UTILITIES LTD."/>
    <x v="0"/>
    <m/>
    <x v="0"/>
    <d v="2019-03-01T00:00:00"/>
    <d v="2017-11-27T00:00:00"/>
    <x v="0"/>
    <n v="4.22"/>
    <n v="16790"/>
    <m/>
    <m/>
  </r>
  <r>
    <n v="184608"/>
    <x v="157"/>
    <s v="ENWIN UTILITIES LTD."/>
    <x v="0"/>
    <m/>
    <x v="0"/>
    <d v="2019-03-01T00:00:00"/>
    <d v="2017-11-10T00:00:00"/>
    <x v="0"/>
    <n v="0"/>
    <n v="4520"/>
    <m/>
    <m/>
  </r>
  <r>
    <n v="184725"/>
    <x v="1"/>
    <s v="ENWIN UTILITIES LTD."/>
    <x v="0"/>
    <m/>
    <x v="3"/>
    <d v="2019-09-01T00:00:00"/>
    <d v="2018-01-22T00:00:00"/>
    <x v="1"/>
    <n v="1.39"/>
    <n v="833"/>
    <n v="1.2084210526315791"/>
    <n v="724.18326391518372"/>
  </r>
  <r>
    <n v="184785"/>
    <x v="158"/>
    <s v="ENWIN UTILITIES LTD."/>
    <x v="0"/>
    <m/>
    <x v="0"/>
    <d v="2019-03-01T00:00:00"/>
    <d v="2017-11-17T00:00:00"/>
    <x v="0"/>
    <n v="4.91"/>
    <n v="19191"/>
    <m/>
    <m/>
  </r>
  <r>
    <n v="184804"/>
    <x v="159"/>
    <s v="ENWIN UTILITIES LTD."/>
    <x v="0"/>
    <m/>
    <x v="2"/>
    <d v="2019-03-01T00:00:00"/>
    <d v="2017-10-30T00:00:00"/>
    <x v="0"/>
    <n v="0"/>
    <n v="0"/>
    <m/>
    <m/>
  </r>
  <r>
    <n v="184810"/>
    <x v="1"/>
    <s v="ENWIN UTILITIES LTD."/>
    <x v="0"/>
    <m/>
    <x v="1"/>
    <d v="2019-09-01T00:00:00"/>
    <d v="2018-02-22T00:00:00"/>
    <x v="1"/>
    <n v="1.7"/>
    <n v="13819"/>
    <n v="1.4779250283983341"/>
    <n v="12013.791745550929"/>
  </r>
  <r>
    <n v="184828"/>
    <x v="1"/>
    <s v="ENWIN UTILITIES LTD."/>
    <x v="0"/>
    <m/>
    <x v="1"/>
    <d v="2019-09-01T00:00:00"/>
    <d v="2018-12-31T00:00:00"/>
    <x v="1"/>
    <n v="0.86"/>
    <n v="14700"/>
    <n v="0.74765619083680435"/>
    <n v="12779.704657326773"/>
  </r>
  <r>
    <n v="184835"/>
    <x v="1"/>
    <s v="ENWIN UTILITIES LTD."/>
    <x v="0"/>
    <m/>
    <x v="1"/>
    <d v="2019-09-01T00:00:00"/>
    <d v="2018-02-22T00:00:00"/>
    <x v="1"/>
    <n v="2.56"/>
    <n v="16815"/>
    <n v="2.2255812192351385"/>
    <n v="14618.417266187053"/>
  </r>
  <r>
    <n v="184837"/>
    <x v="160"/>
    <s v="ENWIN UTILITIES LTD."/>
    <x v="0"/>
    <m/>
    <x v="0"/>
    <d v="2019-03-01T00:00:00"/>
    <d v="2018-04-18T00:00:00"/>
    <x v="0"/>
    <n v="0.65"/>
    <n v="6429"/>
    <m/>
    <m/>
  </r>
  <r>
    <n v="184861"/>
    <x v="161"/>
    <s v="ENWIN UTILITIES LTD."/>
    <x v="0"/>
    <m/>
    <x v="0"/>
    <d v="2019-03-01T00:00:00"/>
    <d v="2017-11-24T00:00:00"/>
    <x v="0"/>
    <n v="4.97"/>
    <n v="22903"/>
    <m/>
    <m/>
  </r>
  <r>
    <n v="184866"/>
    <x v="1"/>
    <s v="ENWIN UTILITIES LTD."/>
    <x v="0"/>
    <m/>
    <x v="1"/>
    <d v="2019-03-01T00:00:00"/>
    <d v="2017-11-30T00:00:00"/>
    <x v="2"/>
    <n v="0"/>
    <n v="0"/>
    <n v="0"/>
    <n v="0"/>
  </r>
  <r>
    <n v="184934"/>
    <x v="162"/>
    <s v="ENWIN UTILITIES LTD."/>
    <x v="0"/>
    <m/>
    <x v="2"/>
    <d v="2019-03-01T00:00:00"/>
    <d v="2017-11-30T00:00:00"/>
    <x v="0"/>
    <n v="1.4"/>
    <n v="717"/>
    <m/>
    <m/>
  </r>
  <r>
    <n v="184983"/>
    <x v="163"/>
    <s v="ENWIN UTILITIES LTD."/>
    <x v="0"/>
    <m/>
    <x v="2"/>
    <d v="2019-03-01T00:00:00"/>
    <d v="2018-01-16T00:00:00"/>
    <x v="0"/>
    <n v="0"/>
    <n v="28560"/>
    <m/>
    <m/>
  </r>
  <r>
    <n v="184986"/>
    <x v="164"/>
    <s v="ENWIN UTILITIES LTD."/>
    <x v="0"/>
    <m/>
    <x v="2"/>
    <d v="2019-03-01T00:00:00"/>
    <d v="2018-01-19T00:00:00"/>
    <x v="0"/>
    <n v="0.7"/>
    <n v="3199"/>
    <m/>
    <m/>
  </r>
  <r>
    <n v="185004"/>
    <x v="165"/>
    <s v="ENWIN UTILITIES LTD."/>
    <x v="0"/>
    <m/>
    <x v="8"/>
    <d v="2019-03-01T00:00:00"/>
    <d v="2017-11-30T00:00:00"/>
    <x v="0"/>
    <n v="0"/>
    <n v="0"/>
    <m/>
    <m/>
  </r>
  <r>
    <n v="185100"/>
    <x v="1"/>
    <s v="ENWIN UTILITIES LTD."/>
    <x v="0"/>
    <m/>
    <x v="3"/>
    <d v="2019-07-01T00:00:00"/>
    <d v="2017-11-10T00:00:00"/>
    <x v="2"/>
    <n v="0.44"/>
    <n v="2006"/>
    <n v="0.38252177205603943"/>
    <n v="1743.9515335100343"/>
  </r>
  <r>
    <n v="185117"/>
    <x v="166"/>
    <s v="ENWIN UTILITIES LTD."/>
    <x v="0"/>
    <m/>
    <x v="0"/>
    <d v="2019-03-01T00:00:00"/>
    <d v="2017-11-23T00:00:00"/>
    <x v="0"/>
    <n v="0"/>
    <n v="0"/>
    <m/>
    <m/>
  </r>
  <r>
    <n v="185202"/>
    <x v="167"/>
    <s v="ENWIN UTILITIES LTD."/>
    <x v="0"/>
    <m/>
    <x v="0"/>
    <d v="2019-03-01T00:00:00"/>
    <d v="2017-12-22T00:00:00"/>
    <x v="0"/>
    <n v="29.75"/>
    <n v="136672"/>
    <m/>
    <m/>
  </r>
  <r>
    <n v="185237"/>
    <x v="168"/>
    <s v="ENWIN UTILITIES LTD."/>
    <x v="0"/>
    <m/>
    <x v="0"/>
    <d v="2019-03-01T00:00:00"/>
    <d v="2017-11-17T00:00:00"/>
    <x v="0"/>
    <n v="0.47"/>
    <n v="2426"/>
    <m/>
    <m/>
  </r>
  <r>
    <n v="185524"/>
    <x v="169"/>
    <s v="ENWIN UTILITIES LTD."/>
    <x v="0"/>
    <m/>
    <x v="0"/>
    <d v="2019-03-01T00:00:00"/>
    <d v="2017-12-20T00:00:00"/>
    <x v="0"/>
    <n v="2.14"/>
    <n v="15675"/>
    <m/>
    <m/>
  </r>
  <r>
    <n v="185600"/>
    <x v="170"/>
    <s v="ENWIN UTILITIES LTD."/>
    <x v="0"/>
    <m/>
    <x v="8"/>
    <d v="2019-03-01T00:00:00"/>
    <d v="2018-03-02T00:00:00"/>
    <x v="0"/>
    <n v="9.5"/>
    <n v="33082"/>
    <m/>
    <m/>
  </r>
  <r>
    <n v="185693"/>
    <x v="171"/>
    <s v="ENWIN UTILITIES LTD."/>
    <x v="0"/>
    <m/>
    <x v="0"/>
    <d v="2019-03-01T00:00:00"/>
    <d v="2017-11-17T00:00:00"/>
    <x v="0"/>
    <n v="0"/>
    <n v="0"/>
    <m/>
    <m/>
  </r>
  <r>
    <n v="185694"/>
    <x v="172"/>
    <s v="ENWIN UTILITIES LTD."/>
    <x v="0"/>
    <m/>
    <x v="2"/>
    <d v="2019-03-01T00:00:00"/>
    <d v="2018-03-05T00:00:00"/>
    <x v="0"/>
    <n v="7.6"/>
    <n v="23873"/>
    <m/>
    <m/>
  </r>
  <r>
    <n v="185723"/>
    <x v="173"/>
    <s v="ENWIN UTILITIES LTD."/>
    <x v="0"/>
    <m/>
    <x v="0"/>
    <d v="2019-03-01T00:00:00"/>
    <d v="2017-12-14T00:00:00"/>
    <x v="0"/>
    <n v="0"/>
    <n v="0"/>
    <m/>
    <m/>
  </r>
  <r>
    <n v="185752"/>
    <x v="174"/>
    <s v="ENWIN UTILITIES LTD."/>
    <x v="0"/>
    <m/>
    <x v="8"/>
    <d v="2019-03-01T00:00:00"/>
    <d v="2018-06-29T00:00:00"/>
    <x v="0"/>
    <n v="21.1"/>
    <n v="71457"/>
    <m/>
    <m/>
  </r>
  <r>
    <n v="185783"/>
    <x v="1"/>
    <s v="ENWIN UTILITIES LTD."/>
    <x v="0"/>
    <m/>
    <x v="7"/>
    <d v="2019-03-01T00:00:00"/>
    <d v="2018-03-30T00:00:00"/>
    <x v="1"/>
    <n v="0"/>
    <n v="0"/>
    <n v="0"/>
    <n v="0"/>
  </r>
  <r>
    <n v="185785"/>
    <x v="175"/>
    <s v="ENWIN UTILITIES LTD."/>
    <x v="0"/>
    <m/>
    <x v="0"/>
    <d v="2019-03-01T00:00:00"/>
    <d v="2017-12-21T00:00:00"/>
    <x v="0"/>
    <n v="10"/>
    <n v="3528"/>
    <m/>
    <m/>
  </r>
  <r>
    <n v="185813"/>
    <x v="176"/>
    <s v="ENWIN UTILITIES LTD."/>
    <x v="0"/>
    <m/>
    <x v="8"/>
    <d v="2019-03-01T00:00:00"/>
    <d v="2018-05-25T00:00:00"/>
    <x v="0"/>
    <n v="21.1"/>
    <n v="71457"/>
    <m/>
    <m/>
  </r>
  <r>
    <n v="185823"/>
    <x v="177"/>
    <s v="ENWIN UTILITIES LTD."/>
    <x v="0"/>
    <m/>
    <x v="5"/>
    <d v="2019-03-01T00:00:00"/>
    <d v="2017-11-30T00:00:00"/>
    <x v="0"/>
    <n v="0"/>
    <n v="0"/>
    <m/>
    <m/>
  </r>
  <r>
    <n v="185833"/>
    <x v="178"/>
    <s v="HYDRO ONE NETWORKS INC."/>
    <x v="0"/>
    <m/>
    <x v="9"/>
    <d v="2019-03-01T00:00:00"/>
    <d v="2018-12-31T00:00:00"/>
    <x v="0"/>
    <n v="0"/>
    <n v="0"/>
    <m/>
    <m/>
  </r>
  <r>
    <n v="185852"/>
    <x v="179"/>
    <s v="ENWIN UTILITIES LTD."/>
    <x v="0"/>
    <m/>
    <x v="0"/>
    <d v="2019-03-01T00:00:00"/>
    <d v="2018-01-26T00:00:00"/>
    <x v="0"/>
    <n v="43.7"/>
    <n v="380226"/>
    <m/>
    <m/>
  </r>
  <r>
    <n v="186031"/>
    <x v="180"/>
    <s v="ENWIN UTILITIES LTD."/>
    <x v="0"/>
    <m/>
    <x v="0"/>
    <d v="2019-03-01T00:00:00"/>
    <d v="2018-02-02T00:00:00"/>
    <x v="0"/>
    <n v="8.06"/>
    <n v="32228"/>
    <m/>
    <m/>
  </r>
  <r>
    <n v="186114"/>
    <x v="181"/>
    <s v="ENWIN UTILITIES LTD."/>
    <x v="0"/>
    <m/>
    <x v="2"/>
    <d v="2019-03-01T00:00:00"/>
    <d v="2017-11-22T00:00:00"/>
    <x v="0"/>
    <n v="1.2"/>
    <n v="5513"/>
    <m/>
    <m/>
  </r>
  <r>
    <n v="186131"/>
    <x v="182"/>
    <s v="ENWIN UTILITIES LTD."/>
    <x v="0"/>
    <m/>
    <x v="2"/>
    <d v="2019-03-01T00:00:00"/>
    <d v="2017-11-24T00:00:00"/>
    <x v="0"/>
    <n v="3.8"/>
    <n v="2111"/>
    <m/>
    <m/>
  </r>
  <r>
    <n v="186143"/>
    <x v="183"/>
    <s v="ENWIN UTILITIES LTD."/>
    <x v="0"/>
    <m/>
    <x v="2"/>
    <d v="2019-03-01T00:00:00"/>
    <d v="2018-01-08T00:00:00"/>
    <x v="0"/>
    <n v="8"/>
    <n v="23905"/>
    <m/>
    <m/>
  </r>
  <r>
    <n v="186153"/>
    <x v="184"/>
    <s v="ENWIN UTILITIES LTD."/>
    <x v="0"/>
    <m/>
    <x v="0"/>
    <d v="2019-03-01T00:00:00"/>
    <d v="2018-04-16T00:00:00"/>
    <x v="0"/>
    <n v="83.2"/>
    <n v="251597"/>
    <m/>
    <m/>
  </r>
  <r>
    <n v="186171"/>
    <x v="185"/>
    <s v="ENWIN UTILITIES LTD."/>
    <x v="0"/>
    <m/>
    <x v="2"/>
    <d v="2019-03-01T00:00:00"/>
    <d v="2017-12-06T00:00:00"/>
    <x v="0"/>
    <n v="0"/>
    <n v="0"/>
    <m/>
    <m/>
  </r>
  <r>
    <n v="186208"/>
    <x v="186"/>
    <s v="ENWIN UTILITIES LTD."/>
    <x v="0"/>
    <m/>
    <x v="0"/>
    <d v="2019-03-01T00:00:00"/>
    <d v="2018-03-27T00:00:00"/>
    <x v="0"/>
    <n v="0"/>
    <n v="265259"/>
    <m/>
    <m/>
  </r>
  <r>
    <n v="186254"/>
    <x v="187"/>
    <s v="ENWIN UTILITIES LTD."/>
    <x v="0"/>
    <m/>
    <x v="0"/>
    <d v="2019-03-01T00:00:00"/>
    <d v="2017-11-24T00:00:00"/>
    <x v="0"/>
    <n v="0"/>
    <n v="20857"/>
    <m/>
    <m/>
  </r>
  <r>
    <n v="186456"/>
    <x v="188"/>
    <s v="ENWIN UTILITIES LTD."/>
    <x v="0"/>
    <m/>
    <x v="0"/>
    <d v="2019-03-01T00:00:00"/>
    <d v="2018-01-03T00:00:00"/>
    <x v="0"/>
    <n v="3.06"/>
    <n v="12055"/>
    <m/>
    <m/>
  </r>
  <r>
    <n v="186505"/>
    <x v="189"/>
    <s v="ENWIN UTILITIES LTD."/>
    <x v="0"/>
    <m/>
    <x v="0"/>
    <d v="2019-03-01T00:00:00"/>
    <d v="2017-12-06T00:00:00"/>
    <x v="0"/>
    <n v="0"/>
    <n v="0"/>
    <m/>
    <m/>
  </r>
  <r>
    <n v="186562"/>
    <x v="190"/>
    <s v="ENWIN UTILITIES LTD."/>
    <x v="0"/>
    <m/>
    <x v="2"/>
    <d v="2019-03-01T00:00:00"/>
    <d v="2017-12-12T00:00:00"/>
    <x v="0"/>
    <n v="1.2"/>
    <n v="785"/>
    <m/>
    <m/>
  </r>
  <r>
    <n v="186597"/>
    <x v="191"/>
    <s v="ENWIN UTILITIES LTD."/>
    <x v="0"/>
    <m/>
    <x v="0"/>
    <d v="2019-03-01T00:00:00"/>
    <d v="2018-02-02T00:00:00"/>
    <x v="0"/>
    <n v="2.2000000000000002"/>
    <n v="8604"/>
    <m/>
    <m/>
  </r>
  <r>
    <n v="186613"/>
    <x v="192"/>
    <s v="ENWIN UTILITIES LTD."/>
    <x v="0"/>
    <m/>
    <x v="2"/>
    <d v="2019-03-01T00:00:00"/>
    <d v="2018-01-05T00:00:00"/>
    <x v="0"/>
    <n v="0"/>
    <n v="9067"/>
    <m/>
    <m/>
  </r>
  <r>
    <n v="186688"/>
    <x v="1"/>
    <s v="ENWIN UTILITIES LTD."/>
    <x v="0"/>
    <m/>
    <x v="1"/>
    <d v="2019-09-01T00:00:00"/>
    <d v="2018-03-22T00:00:00"/>
    <x v="1"/>
    <n v="17.5"/>
    <n v="80395"/>
    <n v="15.213934115865205"/>
    <n v="69892.813328284756"/>
  </r>
  <r>
    <n v="186720"/>
    <x v="1"/>
    <s v="ENWIN UTILITIES LTD."/>
    <x v="0"/>
    <m/>
    <x v="1"/>
    <d v="2019-03-01T00:00:00"/>
    <d v="2018-01-09T00:00:00"/>
    <x v="1"/>
    <n v="0"/>
    <n v="0"/>
    <n v="0"/>
    <n v="0"/>
  </r>
  <r>
    <n v="186801"/>
    <x v="193"/>
    <s v="ENWIN UTILITIES LTD."/>
    <x v="0"/>
    <m/>
    <x v="0"/>
    <d v="2019-03-01T00:00:00"/>
    <d v="2018-01-29T00:00:00"/>
    <x v="0"/>
    <n v="8.67"/>
    <n v="50990"/>
    <m/>
    <m/>
  </r>
  <r>
    <n v="186831"/>
    <x v="194"/>
    <s v="ENWIN UTILITIES LTD."/>
    <x v="0"/>
    <m/>
    <x v="0"/>
    <d v="2019-03-01T00:00:00"/>
    <d v="2018-01-12T00:00:00"/>
    <x v="0"/>
    <n v="4.68"/>
    <n v="18303"/>
    <m/>
    <m/>
  </r>
  <r>
    <n v="186832"/>
    <x v="195"/>
    <s v="ENWIN UTILITIES LTD."/>
    <x v="0"/>
    <m/>
    <x v="0"/>
    <d v="2019-03-01T00:00:00"/>
    <d v="2017-12-18T00:00:00"/>
    <x v="0"/>
    <n v="0"/>
    <n v="15784"/>
    <m/>
    <m/>
  </r>
  <r>
    <n v="186833"/>
    <x v="196"/>
    <s v="ENWIN UTILITIES LTD."/>
    <x v="0"/>
    <m/>
    <x v="0"/>
    <d v="2019-03-01T00:00:00"/>
    <d v="2017-12-08T00:00:00"/>
    <x v="0"/>
    <n v="0"/>
    <n v="15834"/>
    <m/>
    <m/>
  </r>
  <r>
    <n v="186835"/>
    <x v="197"/>
    <s v="ENWIN UTILITIES LTD."/>
    <x v="0"/>
    <m/>
    <x v="0"/>
    <d v="2019-03-01T00:00:00"/>
    <d v="2018-01-12T00:00:00"/>
    <x v="0"/>
    <n v="0"/>
    <n v="18850"/>
    <m/>
    <m/>
  </r>
  <r>
    <n v="186845"/>
    <x v="198"/>
    <s v="ENWIN UTILITIES LTD."/>
    <x v="0"/>
    <m/>
    <x v="2"/>
    <d v="2019-03-01T00:00:00"/>
    <d v="2018-02-01T00:00:00"/>
    <x v="0"/>
    <n v="3.2"/>
    <n v="29083"/>
    <m/>
    <m/>
  </r>
  <r>
    <n v="186895"/>
    <x v="199"/>
    <s v="ALECTRA UTILITIES CORPORATION"/>
    <x v="0"/>
    <m/>
    <x v="4"/>
    <d v="2019-03-01T00:00:00"/>
    <d v="2018-01-16T00:00:00"/>
    <x v="0"/>
    <n v="0"/>
    <n v="0"/>
    <m/>
    <m/>
  </r>
  <r>
    <n v="186929"/>
    <x v="1"/>
    <s v="ENWIN UTILITIES LTD."/>
    <x v="0"/>
    <m/>
    <x v="1"/>
    <d v="2019-03-01T00:00:00"/>
    <d v="2018-01-15T00:00:00"/>
    <x v="1"/>
    <n v="0"/>
    <n v="0"/>
    <n v="0"/>
    <n v="0"/>
  </r>
  <r>
    <n v="186997"/>
    <x v="200"/>
    <s v="ENWIN UTILITIES LTD."/>
    <x v="0"/>
    <m/>
    <x v="0"/>
    <d v="2019-03-01T00:00:00"/>
    <d v="2018-01-04T00:00:00"/>
    <x v="0"/>
    <n v="2.84"/>
    <n v="24878"/>
    <m/>
    <m/>
  </r>
  <r>
    <n v="187350"/>
    <x v="1"/>
    <s v="ENWIN UTILITIES LTD."/>
    <x v="0"/>
    <m/>
    <x v="3"/>
    <d v="2019-03-01T00:00:00"/>
    <d v="2017-12-29T00:00:00"/>
    <x v="2"/>
    <n v="0"/>
    <n v="12516"/>
    <n v="0"/>
    <n v="10881.005679666794"/>
  </r>
  <r>
    <n v="187386"/>
    <x v="201"/>
    <s v="ENWIN UTILITIES LTD."/>
    <x v="0"/>
    <m/>
    <x v="0"/>
    <d v="2019-03-01T00:00:00"/>
    <d v="2018-09-10T00:00:00"/>
    <x v="0"/>
    <n v="29.75"/>
    <n v="175922"/>
    <m/>
    <m/>
  </r>
  <r>
    <n v="187391"/>
    <x v="202"/>
    <s v="ENWIN UTILITIES LTD."/>
    <x v="0"/>
    <m/>
    <x v="2"/>
    <d v="2019-03-01T00:00:00"/>
    <d v="2017-12-22T00:00:00"/>
    <x v="0"/>
    <n v="0.8"/>
    <n v="271"/>
    <m/>
    <m/>
  </r>
  <r>
    <n v="187402"/>
    <x v="203"/>
    <s v="ENWIN UTILITIES LTD."/>
    <x v="0"/>
    <m/>
    <x v="2"/>
    <d v="2019-03-01T00:00:00"/>
    <d v="2017-11-15T00:00:00"/>
    <x v="0"/>
    <n v="0"/>
    <n v="0"/>
    <m/>
    <m/>
  </r>
  <r>
    <n v="187440"/>
    <x v="204"/>
    <s v="ENWIN UTILITIES LTD."/>
    <x v="0"/>
    <m/>
    <x v="2"/>
    <d v="2019-03-01T00:00:00"/>
    <d v="2018-01-15T00:00:00"/>
    <x v="0"/>
    <n v="0"/>
    <n v="7791"/>
    <m/>
    <m/>
  </r>
  <r>
    <n v="187446"/>
    <x v="205"/>
    <s v="ENWIN UTILITIES LTD."/>
    <x v="0"/>
    <m/>
    <x v="0"/>
    <d v="2019-03-01T00:00:00"/>
    <d v="2018-01-02T00:00:00"/>
    <x v="0"/>
    <n v="0.9"/>
    <n v="586"/>
    <m/>
    <m/>
  </r>
  <r>
    <n v="187451"/>
    <x v="206"/>
    <s v="ENWIN UTILITIES LTD."/>
    <x v="0"/>
    <m/>
    <x v="0"/>
    <d v="2019-03-01T00:00:00"/>
    <d v="2018-02-23T00:00:00"/>
    <x v="0"/>
    <n v="0"/>
    <n v="4872"/>
    <m/>
    <m/>
  </r>
  <r>
    <n v="187469"/>
    <x v="207"/>
    <s v="ENWIN UTILITIES LTD."/>
    <x v="0"/>
    <m/>
    <x v="5"/>
    <d v="2019-03-01T00:00:00"/>
    <d v="2018-01-25T00:00:00"/>
    <x v="0"/>
    <n v="1.42"/>
    <n v="10367"/>
    <m/>
    <m/>
  </r>
  <r>
    <n v="187506"/>
    <x v="208"/>
    <s v="ENWIN UTILITIES LTD."/>
    <x v="0"/>
    <m/>
    <x v="2"/>
    <d v="2019-03-01T00:00:00"/>
    <d v="2017-12-15T00:00:00"/>
    <x v="0"/>
    <n v="0"/>
    <n v="0"/>
    <m/>
    <m/>
  </r>
  <r>
    <n v="187523"/>
    <x v="209"/>
    <s v="ENWIN UTILITIES LTD."/>
    <x v="0"/>
    <m/>
    <x v="2"/>
    <d v="2019-03-01T00:00:00"/>
    <d v="2018-01-31T00:00:00"/>
    <x v="0"/>
    <n v="1.44"/>
    <n v="10289"/>
    <m/>
    <m/>
  </r>
  <r>
    <n v="187523"/>
    <x v="209"/>
    <s v="ENWIN UTILITIES LTD."/>
    <x v="0"/>
    <m/>
    <x v="2"/>
    <d v="2019-03-01T00:00:00"/>
    <d v="2018-03-10T00:00:00"/>
    <x v="0"/>
    <n v="0"/>
    <n v="0"/>
    <m/>
    <m/>
  </r>
  <r>
    <n v="187608"/>
    <x v="210"/>
    <s v="ENWIN UTILITIES LTD."/>
    <x v="0"/>
    <m/>
    <x v="2"/>
    <d v="2019-03-01T00:00:00"/>
    <d v="2018-03-16T00:00:00"/>
    <x v="0"/>
    <n v="0"/>
    <n v="10991"/>
    <m/>
    <m/>
  </r>
  <r>
    <n v="187659"/>
    <x v="211"/>
    <s v="ENWIN UTILITIES LTD."/>
    <x v="0"/>
    <m/>
    <x v="2"/>
    <d v="2019-03-01T00:00:00"/>
    <d v="2018-07-05T00:00:00"/>
    <x v="0"/>
    <n v="3.6"/>
    <n v="21187"/>
    <m/>
    <m/>
  </r>
  <r>
    <n v="187706"/>
    <x v="212"/>
    <s v="ENWIN UTILITIES LTD."/>
    <x v="0"/>
    <m/>
    <x v="0"/>
    <d v="2019-03-01T00:00:00"/>
    <d v="2018-01-19T00:00:00"/>
    <x v="0"/>
    <n v="21.8"/>
    <n v="122768"/>
    <m/>
    <m/>
  </r>
  <r>
    <n v="187849"/>
    <x v="213"/>
    <s v="ENWIN UTILITIES LTD."/>
    <x v="0"/>
    <m/>
    <x v="0"/>
    <d v="2019-03-01T00:00:00"/>
    <d v="2018-03-01T00:00:00"/>
    <x v="0"/>
    <n v="13.22"/>
    <n v="49162"/>
    <m/>
    <m/>
  </r>
  <r>
    <n v="187862"/>
    <x v="214"/>
    <s v="ENWIN UTILITIES LTD."/>
    <x v="0"/>
    <m/>
    <x v="4"/>
    <d v="2019-03-01T00:00:00"/>
    <d v="2018-03-16T00:00:00"/>
    <x v="0"/>
    <n v="5.04"/>
    <n v="20142"/>
    <m/>
    <m/>
  </r>
  <r>
    <n v="187867"/>
    <x v="215"/>
    <s v="ENWIN UTILITIES LTD."/>
    <x v="0"/>
    <m/>
    <x v="0"/>
    <d v="2019-03-01T00:00:00"/>
    <d v="2018-03-30T00:00:00"/>
    <x v="0"/>
    <n v="24.84"/>
    <n v="154977"/>
    <m/>
    <m/>
  </r>
  <r>
    <n v="187930"/>
    <x v="216"/>
    <s v="ENWIN UTILITIES LTD."/>
    <x v="0"/>
    <m/>
    <x v="0"/>
    <d v="2019-03-01T00:00:00"/>
    <d v="2018-05-16T00:00:00"/>
    <x v="0"/>
    <n v="5.9"/>
    <n v="22214"/>
    <m/>
    <m/>
  </r>
  <r>
    <n v="187957"/>
    <x v="217"/>
    <s v="ENWIN UTILITIES LTD."/>
    <x v="0"/>
    <m/>
    <x v="2"/>
    <d v="2019-03-01T00:00:00"/>
    <d v="2018-03-12T00:00:00"/>
    <x v="0"/>
    <n v="9.9"/>
    <n v="46493"/>
    <m/>
    <m/>
  </r>
  <r>
    <n v="188073"/>
    <x v="218"/>
    <s v="ENWIN UTILITIES LTD."/>
    <x v="0"/>
    <m/>
    <x v="0"/>
    <d v="2019-03-01T00:00:00"/>
    <d v="2018-03-06T00:00:00"/>
    <x v="0"/>
    <n v="0"/>
    <n v="10361"/>
    <m/>
    <m/>
  </r>
  <r>
    <n v="188141"/>
    <x v="1"/>
    <s v="ENWIN UTILITIES LTD."/>
    <x v="0"/>
    <m/>
    <x v="1"/>
    <d v="2019-07-01T00:00:00"/>
    <d v="2018-08-07T00:00:00"/>
    <x v="1"/>
    <n v="0"/>
    <n v="13767"/>
    <n v="0"/>
    <n v="11968.584627035216"/>
  </r>
  <r>
    <n v="188144"/>
    <x v="219"/>
    <s v="ENWIN UTILITIES LTD."/>
    <x v="0"/>
    <m/>
    <x v="2"/>
    <d v="2019-03-01T00:00:00"/>
    <d v="2018-05-15T00:00:00"/>
    <x v="0"/>
    <n v="11.6"/>
    <n v="44156"/>
    <m/>
    <m/>
  </r>
  <r>
    <n v="188152"/>
    <x v="220"/>
    <s v="ENWIN UTILITIES LTD."/>
    <x v="0"/>
    <m/>
    <x v="0"/>
    <d v="2019-03-01T00:00:00"/>
    <d v="2018-02-23T00:00:00"/>
    <x v="0"/>
    <n v="32.99"/>
    <n v="107949"/>
    <m/>
    <m/>
  </r>
  <r>
    <n v="188183"/>
    <x v="221"/>
    <s v="ENWIN UTILITIES LTD."/>
    <x v="0"/>
    <m/>
    <x v="0"/>
    <d v="2019-03-01T00:00:00"/>
    <d v="2018-01-30T00:00:00"/>
    <x v="0"/>
    <n v="0"/>
    <n v="5880"/>
    <m/>
    <m/>
  </r>
  <r>
    <n v="188207"/>
    <x v="222"/>
    <s v="ENWIN UTILITIES LTD."/>
    <x v="0"/>
    <m/>
    <x v="2"/>
    <d v="2019-03-01T00:00:00"/>
    <d v="2018-01-30T00:00:00"/>
    <x v="0"/>
    <n v="8.9"/>
    <n v="40566"/>
    <m/>
    <m/>
  </r>
  <r>
    <n v="188295"/>
    <x v="223"/>
    <s v="ENWIN UTILITIES LTD."/>
    <x v="0"/>
    <m/>
    <x v="0"/>
    <d v="2019-03-01T00:00:00"/>
    <d v="2018-01-26T00:00:00"/>
    <x v="0"/>
    <n v="0.48"/>
    <n v="1892"/>
    <m/>
    <m/>
  </r>
  <r>
    <n v="188330"/>
    <x v="1"/>
    <s v="ENWIN UTILITIES LTD."/>
    <x v="0"/>
    <m/>
    <x v="6"/>
    <d v="2019-07-01T00:00:00"/>
    <d v="2019-12-31T00:00:00"/>
    <x v="3"/>
    <n v="30.41"/>
    <n v="222936"/>
    <n v="26.437470655054906"/>
    <n v="193813.34948883002"/>
  </r>
  <r>
    <n v="188425"/>
    <x v="224"/>
    <s v="ENWIN UTILITIES LTD."/>
    <x v="0"/>
    <m/>
    <x v="0"/>
    <d v="2019-03-01T00:00:00"/>
    <d v="2018-03-09T00:00:00"/>
    <x v="0"/>
    <n v="0.2"/>
    <n v="5652"/>
    <m/>
    <m/>
  </r>
  <r>
    <n v="188426"/>
    <x v="225"/>
    <s v="ENWIN UTILITIES LTD."/>
    <x v="0"/>
    <m/>
    <x v="0"/>
    <d v="2019-03-01T00:00:00"/>
    <d v="2018-01-23T00:00:00"/>
    <x v="0"/>
    <n v="0.3"/>
    <n v="9387"/>
    <m/>
    <m/>
  </r>
  <r>
    <n v="188481"/>
    <x v="1"/>
    <s v="ENWIN UTILITIES LTD."/>
    <x v="0"/>
    <m/>
    <x v="7"/>
    <d v="2019-03-01T00:00:00"/>
    <d v="2018-01-31T00:00:00"/>
    <x v="1"/>
    <n v="0"/>
    <n v="0"/>
    <n v="0"/>
    <n v="0"/>
  </r>
  <r>
    <n v="188550"/>
    <x v="226"/>
    <s v="ENWIN UTILITIES LTD."/>
    <x v="0"/>
    <m/>
    <x v="0"/>
    <d v="2019-03-01T00:00:00"/>
    <d v="2018-05-04T00:00:00"/>
    <x v="0"/>
    <n v="3.12"/>
    <n v="11753"/>
    <m/>
    <m/>
  </r>
  <r>
    <n v="188573"/>
    <x v="227"/>
    <s v="ENWIN UTILITIES LTD."/>
    <x v="0"/>
    <m/>
    <x v="0"/>
    <d v="2019-03-01T00:00:00"/>
    <d v="2018-02-27T00:00:00"/>
    <x v="0"/>
    <n v="0"/>
    <n v="48890"/>
    <m/>
    <m/>
  </r>
  <r>
    <n v="188647"/>
    <x v="228"/>
    <s v="ENWIN UTILITIES LTD."/>
    <x v="0"/>
    <m/>
    <x v="5"/>
    <d v="2019-03-01T00:00:00"/>
    <d v="2018-04-19T00:00:00"/>
    <x v="0"/>
    <n v="6.87"/>
    <n v="50340"/>
    <m/>
    <m/>
  </r>
  <r>
    <n v="188812"/>
    <x v="229"/>
    <s v="ENWIN UTILITIES LTD."/>
    <x v="0"/>
    <m/>
    <x v="0"/>
    <d v="2019-03-01T00:00:00"/>
    <d v="2018-01-24T00:00:00"/>
    <x v="0"/>
    <n v="0.77"/>
    <n v="463"/>
    <m/>
    <m/>
  </r>
  <r>
    <n v="188824"/>
    <x v="230"/>
    <s v="ENWIN UTILITIES LTD."/>
    <x v="0"/>
    <m/>
    <x v="0"/>
    <d v="2019-03-01T00:00:00"/>
    <d v="2018-09-14T00:00:00"/>
    <x v="0"/>
    <n v="4.22"/>
    <n v="30948"/>
    <m/>
    <m/>
  </r>
  <r>
    <n v="189001"/>
    <x v="1"/>
    <s v="ENWIN UTILITIES LTD."/>
    <x v="0"/>
    <m/>
    <x v="3"/>
    <d v="2019-07-01T00:00:00"/>
    <d v="2018-06-29T00:00:00"/>
    <x v="1"/>
    <n v="0.9"/>
    <n v="2530"/>
    <n v="0.78243089738735339"/>
    <n v="2199.5001893222266"/>
  </r>
  <r>
    <n v="189019"/>
    <x v="231"/>
    <s v="ENWIN UTILITIES LTD."/>
    <x v="0"/>
    <m/>
    <x v="5"/>
    <d v="2019-03-01T00:00:00"/>
    <d v="2018-03-28T00:00:00"/>
    <x v="0"/>
    <n v="14.8"/>
    <n v="64646"/>
    <m/>
    <m/>
  </r>
  <r>
    <n v="189029"/>
    <x v="232"/>
    <s v="ENWIN UTILITIES LTD."/>
    <x v="0"/>
    <m/>
    <x v="2"/>
    <d v="2019-03-01T00:00:00"/>
    <d v="2018-02-09T00:00:00"/>
    <x v="0"/>
    <n v="3"/>
    <n v="12936"/>
    <m/>
    <m/>
  </r>
  <r>
    <n v="189030"/>
    <x v="233"/>
    <s v="ENWIN UTILITIES LTD."/>
    <x v="0"/>
    <m/>
    <x v="2"/>
    <d v="2019-03-01T00:00:00"/>
    <d v="2018-03-09T00:00:00"/>
    <x v="0"/>
    <n v="6.8"/>
    <n v="22666"/>
    <m/>
    <m/>
  </r>
  <r>
    <n v="189056"/>
    <x v="234"/>
    <s v="ENWIN UTILITIES LTD."/>
    <x v="0"/>
    <m/>
    <x v="0"/>
    <d v="2019-03-01T00:00:00"/>
    <d v="2018-02-27T00:00:00"/>
    <x v="0"/>
    <n v="4.5199999999999996"/>
    <n v="20209"/>
    <m/>
    <m/>
  </r>
  <r>
    <n v="189136"/>
    <x v="1"/>
    <s v="ENWIN UTILITIES LTD."/>
    <x v="0"/>
    <m/>
    <x v="3"/>
    <d v="2019-07-01T00:00:00"/>
    <d v="2018-02-28T00:00:00"/>
    <x v="1"/>
    <n v="10.75"/>
    <n v="40510"/>
    <n v="9.3457023854600543"/>
    <n v="35218.08405906854"/>
  </r>
  <r>
    <n v="189154"/>
    <x v="235"/>
    <s v="ENWIN UTILITIES LTD."/>
    <x v="0"/>
    <m/>
    <x v="0"/>
    <d v="2019-03-01T00:00:00"/>
    <d v="2018-09-30T00:00:00"/>
    <x v="0"/>
    <n v="7.69"/>
    <n v="66960"/>
    <m/>
    <m/>
  </r>
  <r>
    <n v="189195"/>
    <x v="236"/>
    <s v="ENWIN UTILITIES LTD."/>
    <x v="0"/>
    <m/>
    <x v="2"/>
    <d v="2019-03-01T00:00:00"/>
    <d v="2018-03-03T00:00:00"/>
    <x v="0"/>
    <n v="5.0999999999999996"/>
    <n v="18628"/>
    <m/>
    <m/>
  </r>
  <r>
    <n v="189198"/>
    <x v="237"/>
    <s v="ENWIN UTILITIES LTD."/>
    <x v="0"/>
    <m/>
    <x v="2"/>
    <d v="2019-03-01T00:00:00"/>
    <d v="2018-02-28T00:00:00"/>
    <x v="0"/>
    <n v="11.6"/>
    <n v="51196"/>
    <m/>
    <m/>
  </r>
  <r>
    <n v="189207"/>
    <x v="238"/>
    <s v="ENWIN UTILITIES LTD."/>
    <x v="0"/>
    <m/>
    <x v="0"/>
    <d v="2019-03-01T00:00:00"/>
    <d v="2018-02-23T00:00:00"/>
    <x v="0"/>
    <n v="9.1"/>
    <n v="34165"/>
    <m/>
    <m/>
  </r>
  <r>
    <n v="189216"/>
    <x v="239"/>
    <s v="ENWIN UTILITIES LTD."/>
    <x v="0"/>
    <m/>
    <x v="0"/>
    <d v="2019-03-01T00:00:00"/>
    <d v="2018-04-20T00:00:00"/>
    <x v="0"/>
    <n v="1.2"/>
    <n v="6950"/>
    <m/>
    <m/>
  </r>
  <r>
    <n v="189219"/>
    <x v="240"/>
    <s v="ENWIN UTILITIES LTD."/>
    <x v="0"/>
    <m/>
    <x v="0"/>
    <d v="2019-03-01T00:00:00"/>
    <d v="2018-02-15T00:00:00"/>
    <x v="0"/>
    <n v="12.11"/>
    <n v="105696"/>
    <m/>
    <m/>
  </r>
  <r>
    <n v="189243"/>
    <x v="1"/>
    <s v="ENWIN UTILITIES LTD."/>
    <x v="0"/>
    <m/>
    <x v="7"/>
    <d v="2019-03-01T00:00:00"/>
    <d v="2018-04-30T00:00:00"/>
    <x v="1"/>
    <n v="0"/>
    <n v="0"/>
    <n v="0"/>
    <n v="0"/>
  </r>
  <r>
    <n v="189273"/>
    <x v="241"/>
    <s v="ENWIN UTILITIES LTD."/>
    <x v="0"/>
    <m/>
    <x v="2"/>
    <d v="2019-03-01T00:00:00"/>
    <d v="2018-02-09T00:00:00"/>
    <x v="0"/>
    <n v="1.52"/>
    <n v="6983"/>
    <m/>
    <m/>
  </r>
  <r>
    <n v="189352"/>
    <x v="242"/>
    <s v="ENWIN UTILITIES LTD."/>
    <x v="0"/>
    <m/>
    <x v="2"/>
    <d v="2019-03-01T00:00:00"/>
    <d v="2018-10-26T00:00:00"/>
    <x v="0"/>
    <n v="6.99"/>
    <n v="27571"/>
    <m/>
    <m/>
  </r>
  <r>
    <n v="189352"/>
    <x v="242"/>
    <s v="ENWIN UTILITIES LTD."/>
    <x v="0"/>
    <m/>
    <x v="2"/>
    <d v="2019-03-01T00:00:00"/>
    <d v="2018-10-26T00:00:00"/>
    <x v="0"/>
    <n v="0"/>
    <n v="0"/>
    <m/>
    <m/>
  </r>
  <r>
    <n v="189414"/>
    <x v="243"/>
    <s v="ENWIN UTILITIES LTD."/>
    <x v="0"/>
    <m/>
    <x v="2"/>
    <d v="2019-03-01T00:00:00"/>
    <d v="2018-02-23T00:00:00"/>
    <x v="0"/>
    <n v="4.4000000000000004"/>
    <n v="17066"/>
    <m/>
    <m/>
  </r>
  <r>
    <n v="189699"/>
    <x v="244"/>
    <s v="ENWIN UTILITIES LTD."/>
    <x v="0"/>
    <m/>
    <x v="0"/>
    <d v="2019-03-01T00:00:00"/>
    <d v="2018-05-25T00:00:00"/>
    <x v="0"/>
    <n v="2.83"/>
    <n v="20734"/>
    <m/>
    <m/>
  </r>
  <r>
    <n v="189797"/>
    <x v="245"/>
    <s v="ENWIN UTILITIES LTD."/>
    <x v="0"/>
    <m/>
    <x v="2"/>
    <d v="2019-03-01T00:00:00"/>
    <d v="2018-02-28T00:00:00"/>
    <x v="0"/>
    <n v="0"/>
    <n v="4784"/>
    <m/>
    <m/>
  </r>
  <r>
    <n v="189925"/>
    <x v="246"/>
    <s v="ENWIN UTILITIES LTD."/>
    <x v="0"/>
    <m/>
    <x v="2"/>
    <d v="2019-03-01T00:00:00"/>
    <d v="2018-05-04T00:00:00"/>
    <x v="0"/>
    <n v="4"/>
    <n v="16651"/>
    <m/>
    <m/>
  </r>
  <r>
    <n v="189986"/>
    <x v="247"/>
    <s v="ENWIN UTILITIES LTD."/>
    <x v="0"/>
    <m/>
    <x v="0"/>
    <d v="2019-03-01T00:00:00"/>
    <d v="2018-04-14T00:00:00"/>
    <x v="0"/>
    <n v="2.0099999999999998"/>
    <n v="8689"/>
    <m/>
    <m/>
  </r>
  <r>
    <n v="189994"/>
    <x v="248"/>
    <s v="ENWIN UTILITIES LTD."/>
    <x v="0"/>
    <m/>
    <x v="0"/>
    <d v="2019-03-01T00:00:00"/>
    <d v="2018-03-23T00:00:00"/>
    <x v="0"/>
    <n v="1.23"/>
    <n v="4809"/>
    <m/>
    <m/>
  </r>
  <r>
    <n v="190203"/>
    <x v="249"/>
    <s v="ENWIN UTILITIES LTD."/>
    <x v="0"/>
    <m/>
    <x v="0"/>
    <d v="2019-03-01T00:00:00"/>
    <d v="2018-03-30T00:00:00"/>
    <x v="0"/>
    <n v="7.7"/>
    <n v="26463"/>
    <m/>
    <m/>
  </r>
  <r>
    <n v="190249"/>
    <x v="250"/>
    <s v="ENWIN UTILITIES LTD."/>
    <x v="0"/>
    <m/>
    <x v="2"/>
    <d v="2019-03-01T00:00:00"/>
    <d v="2018-04-05T00:00:00"/>
    <x v="0"/>
    <n v="0.56000000000000005"/>
    <n v="2642"/>
    <m/>
    <m/>
  </r>
  <r>
    <n v="190250"/>
    <x v="251"/>
    <s v="ENWIN UTILITIES LTD."/>
    <x v="0"/>
    <m/>
    <x v="2"/>
    <d v="2019-03-01T00:00:00"/>
    <d v="2018-04-05T00:00:00"/>
    <x v="0"/>
    <n v="0"/>
    <n v="3020"/>
    <m/>
    <m/>
  </r>
  <r>
    <n v="190298"/>
    <x v="252"/>
    <s v="ENWIN UTILITIES LTD."/>
    <x v="0"/>
    <m/>
    <x v="0"/>
    <d v="2019-03-01T00:00:00"/>
    <d v="2018-04-27T00:00:00"/>
    <x v="0"/>
    <n v="163.77000000000001"/>
    <n v="830561"/>
    <m/>
    <m/>
  </r>
  <r>
    <n v="190444"/>
    <x v="253"/>
    <s v="ENWIN UTILITIES LTD."/>
    <x v="0"/>
    <m/>
    <x v="2"/>
    <d v="2019-03-01T00:00:00"/>
    <d v="2018-05-25T00:00:00"/>
    <x v="0"/>
    <n v="5.67"/>
    <n v="24199"/>
    <m/>
    <m/>
  </r>
  <r>
    <n v="190474"/>
    <x v="254"/>
    <s v="ENWIN UTILITIES LTD."/>
    <x v="0"/>
    <m/>
    <x v="2"/>
    <d v="2019-03-01T00:00:00"/>
    <d v="2018-03-16T00:00:00"/>
    <x v="0"/>
    <n v="0.44"/>
    <n v="2007"/>
    <m/>
    <m/>
  </r>
  <r>
    <n v="190492"/>
    <x v="255"/>
    <s v="ENWIN UTILITIES LTD."/>
    <x v="0"/>
    <m/>
    <x v="5"/>
    <d v="2019-03-01T00:00:00"/>
    <d v="2018-04-30T00:00:00"/>
    <x v="0"/>
    <n v="1"/>
    <n v="4594"/>
    <m/>
    <m/>
  </r>
  <r>
    <n v="190521"/>
    <x v="1"/>
    <s v="ENWIN UTILITIES LTD."/>
    <x v="0"/>
    <m/>
    <x v="1"/>
    <d v="2019-07-01T00:00:00"/>
    <d v="2018-03-09T00:00:00"/>
    <x v="1"/>
    <n v="6.93"/>
    <n v="60676"/>
    <n v="6.0247179098826207"/>
    <n v="52749.752366527835"/>
  </r>
  <r>
    <n v="190608"/>
    <x v="256"/>
    <s v="ENWIN UTILITIES LTD."/>
    <x v="0"/>
    <m/>
    <x v="0"/>
    <d v="2019-03-01T00:00:00"/>
    <d v="2018-08-24T00:00:00"/>
    <x v="0"/>
    <n v="0"/>
    <n v="15179"/>
    <m/>
    <m/>
  </r>
  <r>
    <n v="190895"/>
    <x v="257"/>
    <s v="ENWIN UTILITIES LTD."/>
    <x v="0"/>
    <m/>
    <x v="2"/>
    <d v="2019-03-01T00:00:00"/>
    <d v="2018-03-13T00:00:00"/>
    <x v="0"/>
    <n v="0.8"/>
    <n v="384"/>
    <m/>
    <m/>
  </r>
  <r>
    <n v="191004"/>
    <x v="258"/>
    <s v="ENWIN UTILITIES LTD."/>
    <x v="0"/>
    <m/>
    <x v="0"/>
    <d v="2019-03-01T00:00:00"/>
    <d v="2018-04-20T00:00:00"/>
    <x v="0"/>
    <n v="108.8"/>
    <n v="345780"/>
    <m/>
    <m/>
  </r>
  <r>
    <n v="191403"/>
    <x v="259"/>
    <s v="ENWIN UTILITIES LTD."/>
    <x v="0"/>
    <m/>
    <x v="0"/>
    <d v="2019-03-01T00:00:00"/>
    <d v="2018-03-30T00:00:00"/>
    <x v="0"/>
    <n v="0.83"/>
    <n v="3823"/>
    <m/>
    <m/>
  </r>
  <r>
    <n v="191462"/>
    <x v="260"/>
    <s v="ENWIN UTILITIES LTD."/>
    <x v="0"/>
    <m/>
    <x v="5"/>
    <d v="2019-03-01T00:00:00"/>
    <d v="2018-04-27T00:00:00"/>
    <x v="0"/>
    <n v="8.33"/>
    <n v="72971"/>
    <m/>
    <m/>
  </r>
  <r>
    <n v="191476"/>
    <x v="261"/>
    <s v="ENWIN UTILITIES LTD."/>
    <x v="0"/>
    <m/>
    <x v="2"/>
    <d v="2019-03-01T00:00:00"/>
    <d v="2018-08-07T00:00:00"/>
    <x v="0"/>
    <n v="0"/>
    <n v="12054"/>
    <m/>
    <m/>
  </r>
  <r>
    <n v="191477"/>
    <x v="262"/>
    <s v="ENWIN UTILITIES LTD."/>
    <x v="0"/>
    <m/>
    <x v="2"/>
    <d v="2019-03-01T00:00:00"/>
    <d v="2018-08-08T00:00:00"/>
    <x v="0"/>
    <n v="0.49"/>
    <n v="1924"/>
    <m/>
    <m/>
  </r>
  <r>
    <n v="191810"/>
    <x v="263"/>
    <s v="ENWIN UTILITIES LTD."/>
    <x v="0"/>
    <m/>
    <x v="0"/>
    <d v="2019-03-01T00:00:00"/>
    <d v="2018-03-30T00:00:00"/>
    <x v="0"/>
    <n v="0"/>
    <n v="8841"/>
    <m/>
    <m/>
  </r>
  <r>
    <n v="192025"/>
    <x v="264"/>
    <s v="ENWIN UTILITIES LTD."/>
    <x v="0"/>
    <m/>
    <x v="0"/>
    <d v="2019-03-01T00:00:00"/>
    <d v="2018-04-06T00:00:00"/>
    <x v="0"/>
    <n v="0"/>
    <n v="3503"/>
    <m/>
    <m/>
  </r>
  <r>
    <n v="192187"/>
    <x v="265"/>
    <s v="ENWIN UTILITIES LTD."/>
    <x v="0"/>
    <m/>
    <x v="0"/>
    <d v="2019-03-01T00:00:00"/>
    <d v="2018-04-13T00:00:00"/>
    <x v="0"/>
    <n v="3.4"/>
    <n v="15620"/>
    <m/>
    <m/>
  </r>
  <r>
    <n v="192192"/>
    <x v="266"/>
    <s v="ENWIN UTILITIES LTD."/>
    <x v="0"/>
    <m/>
    <x v="2"/>
    <d v="2019-03-01T00:00:00"/>
    <d v="2018-11-08T00:00:00"/>
    <x v="0"/>
    <n v="4.9800000000000004"/>
    <n v="21742"/>
    <m/>
    <m/>
  </r>
  <r>
    <n v="192583"/>
    <x v="267"/>
    <s v="ENWIN UTILITIES LTD."/>
    <x v="0"/>
    <m/>
    <x v="0"/>
    <d v="2019-03-01T00:00:00"/>
    <d v="2018-05-22T00:00:00"/>
    <x v="0"/>
    <n v="0.51"/>
    <n v="2352"/>
    <m/>
    <m/>
  </r>
  <r>
    <n v="192651"/>
    <x v="268"/>
    <s v="ENWIN UTILITIES LTD."/>
    <x v="0"/>
    <m/>
    <x v="2"/>
    <d v="2019-03-01T00:00:00"/>
    <d v="2018-05-08T00:00:00"/>
    <x v="0"/>
    <n v="1.24"/>
    <n v="5685"/>
    <m/>
    <m/>
  </r>
  <r>
    <n v="192698"/>
    <x v="269"/>
    <s v="ENWIN UTILITIES LTD."/>
    <x v="0"/>
    <m/>
    <x v="2"/>
    <d v="2019-03-01T00:00:00"/>
    <d v="2018-07-20T00:00:00"/>
    <x v="0"/>
    <n v="1.3"/>
    <n v="4618"/>
    <m/>
    <m/>
  </r>
  <r>
    <n v="192758"/>
    <x v="1"/>
    <s v="ENWIN UTILITIES LTD."/>
    <x v="0"/>
    <m/>
    <x v="1"/>
    <d v="2019-03-01T00:00:00"/>
    <d v="2018-06-12T00:00:00"/>
    <x v="1"/>
    <n v="0"/>
    <n v="0"/>
    <n v="0"/>
    <n v="0"/>
  </r>
  <r>
    <n v="192772"/>
    <x v="270"/>
    <s v="ENWIN UTILITIES LTD."/>
    <x v="0"/>
    <m/>
    <x v="0"/>
    <d v="2019-03-01T00:00:00"/>
    <d v="2018-05-31T00:00:00"/>
    <x v="0"/>
    <n v="3.6"/>
    <n v="30211"/>
    <m/>
    <m/>
  </r>
  <r>
    <n v="192800"/>
    <x v="271"/>
    <s v="ENWIN UTILITIES LTD."/>
    <x v="0"/>
    <m/>
    <x v="0"/>
    <d v="2019-03-01T00:00:00"/>
    <d v="2018-05-30T00:00:00"/>
    <x v="0"/>
    <n v="15.6"/>
    <n v="61012"/>
    <m/>
    <m/>
  </r>
  <r>
    <n v="192853"/>
    <x v="272"/>
    <s v="ENWIN UTILITIES LTD."/>
    <x v="0"/>
    <m/>
    <x v="10"/>
    <d v="2019-03-01T00:00:00"/>
    <d v="2018-04-27T00:00:00"/>
    <x v="0"/>
    <n v="0"/>
    <n v="4670"/>
    <m/>
    <m/>
  </r>
  <r>
    <n v="193024"/>
    <x v="1"/>
    <s v="ENWIN UTILITIES LTD."/>
    <x v="0"/>
    <m/>
    <x v="3"/>
    <d v="2019-03-01T00:00:00"/>
    <d v="2018-04-25T00:00:00"/>
    <x v="1"/>
    <n v="0"/>
    <n v="0"/>
    <n v="0"/>
    <n v="0"/>
  </r>
  <r>
    <n v="193072"/>
    <x v="1"/>
    <s v="ENWIN UTILITIES LTD."/>
    <x v="0"/>
    <m/>
    <x v="1"/>
    <d v="2019-10-01T00:00:00"/>
    <d v="2019-01-23T00:00:00"/>
    <x v="3"/>
    <n v="42.93"/>
    <n v="377915"/>
    <n v="37.321953805376758"/>
    <n v="328547.08065126848"/>
  </r>
  <r>
    <n v="193134"/>
    <x v="1"/>
    <s v="ENWIN UTILITIES LTD."/>
    <x v="0"/>
    <m/>
    <x v="6"/>
    <d v="2019-07-01T00:00:00"/>
    <d v="2018-10-31T00:00:00"/>
    <x v="1"/>
    <n v="5.6"/>
    <n v="41054"/>
    <n v="4.8684589170768655"/>
    <n v="35691.020068156009"/>
  </r>
  <r>
    <n v="193142"/>
    <x v="273"/>
    <s v="ENWIN UTILITIES LTD."/>
    <x v="0"/>
    <m/>
    <x v="0"/>
    <d v="2019-03-01T00:00:00"/>
    <d v="2018-07-27T00:00:00"/>
    <x v="0"/>
    <n v="17.89"/>
    <n v="93527"/>
    <m/>
    <m/>
  </r>
  <r>
    <n v="193143"/>
    <x v="274"/>
    <s v="ENWIN UTILITIES LTD."/>
    <x v="0"/>
    <m/>
    <x v="2"/>
    <d v="2019-03-01T00:00:00"/>
    <d v="2018-07-02T00:00:00"/>
    <x v="0"/>
    <n v="0"/>
    <n v="30660"/>
    <m/>
    <m/>
  </r>
  <r>
    <n v="193144"/>
    <x v="1"/>
    <s v="ENWIN UTILITIES LTD."/>
    <x v="0"/>
    <m/>
    <x v="1"/>
    <d v="2019-03-01T00:00:00"/>
    <d v="2018-11-13T00:00:00"/>
    <x v="1"/>
    <n v="0"/>
    <n v="0"/>
    <n v="0"/>
    <n v="0"/>
  </r>
  <r>
    <n v="193146"/>
    <x v="1"/>
    <s v="ENWIN UTILITIES LTD."/>
    <x v="0"/>
    <m/>
    <x v="1"/>
    <d v="2019-03-01T00:00:00"/>
    <d v="2018-11-13T00:00:00"/>
    <x v="1"/>
    <n v="0"/>
    <n v="0"/>
    <n v="0"/>
    <n v="0"/>
  </r>
  <r>
    <n v="193284"/>
    <x v="275"/>
    <s v="ENWIN UTILITIES LTD."/>
    <x v="0"/>
    <m/>
    <x v="2"/>
    <d v="2019-03-01T00:00:00"/>
    <d v="2018-06-28T00:00:00"/>
    <x v="0"/>
    <n v="0"/>
    <n v="3020"/>
    <m/>
    <m/>
  </r>
  <r>
    <n v="193305"/>
    <x v="276"/>
    <s v="ENWIN UTILITIES LTD."/>
    <x v="0"/>
    <m/>
    <x v="2"/>
    <d v="2019-03-01T00:00:00"/>
    <d v="2018-05-10T00:00:00"/>
    <x v="0"/>
    <n v="0"/>
    <n v="17396"/>
    <m/>
    <m/>
  </r>
  <r>
    <n v="193338"/>
    <x v="277"/>
    <s v="ENWIN UTILITIES LTD."/>
    <x v="0"/>
    <m/>
    <x v="2"/>
    <d v="2019-03-01T00:00:00"/>
    <d v="2018-05-14T00:00:00"/>
    <x v="0"/>
    <n v="0"/>
    <n v="2205"/>
    <m/>
    <m/>
  </r>
  <r>
    <n v="193402"/>
    <x v="278"/>
    <s v="ENWIN UTILITIES LTD."/>
    <x v="0"/>
    <m/>
    <x v="0"/>
    <d v="2019-03-01T00:00:00"/>
    <d v="2018-05-25T00:00:00"/>
    <x v="0"/>
    <n v="2.2000000000000002"/>
    <n v="19018"/>
    <m/>
    <m/>
  </r>
  <r>
    <n v="193540"/>
    <x v="279"/>
    <s v="ENWIN UTILITIES LTD."/>
    <x v="0"/>
    <m/>
    <x v="2"/>
    <d v="2019-03-01T00:00:00"/>
    <d v="2018-05-30T00:00:00"/>
    <x v="0"/>
    <n v="0.86"/>
    <n v="3960"/>
    <m/>
    <m/>
  </r>
  <r>
    <n v="193670"/>
    <x v="1"/>
    <s v="ENWIN UTILITIES LTD."/>
    <x v="0"/>
    <m/>
    <x v="1"/>
    <d v="2019-09-01T00:00:00"/>
    <d v="2019-08-12T00:00:00"/>
    <x v="3"/>
    <n v="13.18"/>
    <n v="114789"/>
    <n v="11.458265808405908"/>
    <n v="99793.844755774335"/>
  </r>
  <r>
    <n v="193711"/>
    <x v="1"/>
    <s v="TORONTO HYDRO-ELECTRIC SYSTEM LIMITED"/>
    <x v="0"/>
    <m/>
    <x v="1"/>
    <d v="2019-09-01T00:00:00"/>
    <d v="2018-09-02T00:00:00"/>
    <x v="1"/>
    <n v="26.92"/>
    <n v="123493"/>
    <n v="23.403377508519505"/>
    <n v="107360.82090117381"/>
  </r>
  <r>
    <n v="193893"/>
    <x v="280"/>
    <s v="ENWIN UTILITIES LTD."/>
    <x v="0"/>
    <m/>
    <x v="2"/>
    <d v="2019-03-01T00:00:00"/>
    <d v="2018-06-29T00:00:00"/>
    <x v="0"/>
    <n v="0.12"/>
    <n v="535"/>
    <m/>
    <m/>
  </r>
  <r>
    <n v="193913"/>
    <x v="281"/>
    <s v="ENWIN UTILITIES LTD."/>
    <x v="0"/>
    <m/>
    <x v="2"/>
    <d v="2019-03-01T00:00:00"/>
    <d v="2018-07-16T00:00:00"/>
    <x v="0"/>
    <n v="1.2"/>
    <n v="884"/>
    <m/>
    <m/>
  </r>
  <r>
    <n v="193950"/>
    <x v="282"/>
    <s v="ENWIN UTILITIES LTD."/>
    <x v="0"/>
    <m/>
    <x v="2"/>
    <d v="2019-03-01T00:00:00"/>
    <d v="2018-07-04T00:00:00"/>
    <x v="0"/>
    <n v="5.4"/>
    <n v="19790"/>
    <m/>
    <m/>
  </r>
  <r>
    <n v="194027"/>
    <x v="1"/>
    <s v="ENWIN UTILITIES LTD."/>
    <x v="0"/>
    <m/>
    <x v="3"/>
    <d v="2019-04-01T00:00:00"/>
    <d v="2018-10-22T00:00:00"/>
    <x v="1"/>
    <n v="39.74"/>
    <n v="326725"/>
    <n v="34.548670957970472"/>
    <n v="284044.14994320337"/>
  </r>
  <r>
    <n v="194137"/>
    <x v="283"/>
    <s v="ENWIN UTILITIES LTD."/>
    <x v="0"/>
    <m/>
    <x v="2"/>
    <d v="2019-03-01T00:00:00"/>
    <d v="2018-10-18T00:00:00"/>
    <x v="0"/>
    <n v="1.78"/>
    <n v="17099"/>
    <m/>
    <m/>
  </r>
  <r>
    <n v="194172"/>
    <x v="284"/>
    <s v="ENWIN UTILITIES LTD."/>
    <x v="0"/>
    <m/>
    <x v="0"/>
    <d v="2019-03-01T00:00:00"/>
    <d v="2018-06-22T00:00:00"/>
    <x v="0"/>
    <n v="0.3"/>
    <n v="1397"/>
    <m/>
    <m/>
  </r>
  <r>
    <n v="194266"/>
    <x v="285"/>
    <s v="ENWIN UTILITIES LTD."/>
    <x v="0"/>
    <m/>
    <x v="10"/>
    <d v="2019-03-01T00:00:00"/>
    <d v="2018-06-15T00:00:00"/>
    <x v="0"/>
    <n v="1"/>
    <n v="4594"/>
    <m/>
    <m/>
  </r>
  <r>
    <n v="194270"/>
    <x v="1"/>
    <s v="ENWIN UTILITIES LTD."/>
    <x v="0"/>
    <m/>
    <x v="3"/>
    <d v="2019-03-01T00:00:00"/>
    <d v="2018-06-29T00:00:00"/>
    <x v="1"/>
    <n v="0"/>
    <n v="0"/>
    <n v="0"/>
    <n v="0"/>
  </r>
  <r>
    <n v="194408"/>
    <x v="286"/>
    <s v="ENWIN UTILITIES LTD."/>
    <x v="0"/>
    <m/>
    <x v="2"/>
    <d v="2019-03-01T00:00:00"/>
    <d v="2018-06-01T00:00:00"/>
    <x v="0"/>
    <n v="4.62"/>
    <n v="17105"/>
    <m/>
    <m/>
  </r>
  <r>
    <n v="194490"/>
    <x v="1"/>
    <s v="ENWIN UTILITIES LTD."/>
    <x v="0"/>
    <m/>
    <x v="1"/>
    <d v="2019-03-01T00:00:00"/>
    <d v="2018-11-30T00:00:00"/>
    <x v="1"/>
    <n v="31.1"/>
    <n v="189450"/>
    <n v="27.037334343051878"/>
    <n v="164701.70390003789"/>
  </r>
  <r>
    <n v="194533"/>
    <x v="1"/>
    <s v="ENWIN UTILITIES LTD."/>
    <x v="0"/>
    <m/>
    <x v="1"/>
    <d v="2019-04-01T00:00:00"/>
    <d v="2018-07-13T00:00:00"/>
    <x v="1"/>
    <n v="0"/>
    <n v="5848"/>
    <n v="0"/>
    <n v="5084.0620976902692"/>
  </r>
  <r>
    <n v="194563"/>
    <x v="1"/>
    <s v="ENWIN UTILITIES LTD."/>
    <x v="0"/>
    <m/>
    <x v="3"/>
    <d v="2019-03-01T00:00:00"/>
    <d v="2018-10-18T00:00:00"/>
    <x v="1"/>
    <n v="0"/>
    <n v="0"/>
    <n v="0"/>
    <n v="0"/>
  </r>
  <r>
    <n v="194565"/>
    <x v="1"/>
    <s v="ENWIN UTILITIES LTD."/>
    <x v="0"/>
    <m/>
    <x v="1"/>
    <d v="2019-03-01T00:00:00"/>
    <d v="2018-11-23T00:00:00"/>
    <x v="1"/>
    <n v="0"/>
    <n v="0"/>
    <n v="0"/>
    <n v="0"/>
  </r>
  <r>
    <n v="194617"/>
    <x v="1"/>
    <s v="ENWIN UTILITIES LTD."/>
    <x v="0"/>
    <m/>
    <x v="1"/>
    <d v="2019-03-01T00:00:00"/>
    <d v="2018-06-22T00:00:00"/>
    <x v="1"/>
    <n v="0"/>
    <n v="0"/>
    <n v="0"/>
    <n v="0"/>
  </r>
  <r>
    <n v="194666"/>
    <x v="1"/>
    <s v="ENWIN UTILITIES LTD."/>
    <x v="0"/>
    <m/>
    <x v="6"/>
    <d v="2019-07-01T00:00:00"/>
    <d v="2018-09-30T00:00:00"/>
    <x v="1"/>
    <n v="2"/>
    <n v="9188"/>
    <n v="1.738735327527452"/>
    <n v="7987.7500946611144"/>
  </r>
  <r>
    <n v="194677"/>
    <x v="287"/>
    <s v="ENWIN UTILITIES LTD."/>
    <x v="0"/>
    <m/>
    <x v="2"/>
    <d v="2019-03-01T00:00:00"/>
    <d v="2018-09-06T00:00:00"/>
    <x v="0"/>
    <n v="3.74"/>
    <n v="17182"/>
    <m/>
    <m/>
  </r>
  <r>
    <n v="194888"/>
    <x v="1"/>
    <s v="ENWIN UTILITIES LTD."/>
    <x v="0"/>
    <m/>
    <x v="1"/>
    <d v="2019-03-01T00:00:00"/>
    <d v="2018-06-29T00:00:00"/>
    <x v="1"/>
    <n v="0"/>
    <n v="0"/>
    <n v="0"/>
    <n v="0"/>
  </r>
  <r>
    <n v="194891"/>
    <x v="1"/>
    <s v="ENWIN UTILITIES LTD."/>
    <x v="0"/>
    <m/>
    <x v="1"/>
    <d v="2019-03-01T00:00:00"/>
    <d v="2018-06-29T00:00:00"/>
    <x v="1"/>
    <n v="0"/>
    <n v="0"/>
    <n v="0"/>
    <n v="0"/>
  </r>
  <r>
    <n v="194908"/>
    <x v="288"/>
    <s v="ENWIN UTILITIES LTD."/>
    <x v="0"/>
    <m/>
    <x v="4"/>
    <d v="2019-03-01T00:00:00"/>
    <d v="2018-09-01T00:00:00"/>
    <x v="0"/>
    <n v="2.62"/>
    <n v="12040"/>
    <m/>
    <m/>
  </r>
  <r>
    <n v="195022"/>
    <x v="1"/>
    <s v="TORONTO HYDRO-ELECTRIC SYSTEM LIMITED"/>
    <x v="0"/>
    <m/>
    <x v="1"/>
    <d v="2019-07-01T00:00:00"/>
    <d v="2018-10-26T00:00:00"/>
    <x v="1"/>
    <n v="55.27"/>
    <n v="208503"/>
    <n v="48.049950776221138"/>
    <n v="181265.76599772816"/>
  </r>
  <r>
    <n v="195113"/>
    <x v="1"/>
    <s v="ENWIN UTILITIES LTD."/>
    <x v="0"/>
    <m/>
    <x v="1"/>
    <d v="2019-04-01T00:00:00"/>
    <d v="2019-03-02T00:00:00"/>
    <x v="3"/>
    <n v="45.73"/>
    <n v="366431"/>
    <n v="39.756183263915183"/>
    <n v="318563.26240060589"/>
  </r>
  <r>
    <n v="195122"/>
    <x v="1"/>
    <s v="ENWIN UTILITIES LTD."/>
    <x v="0"/>
    <m/>
    <x v="1"/>
    <d v="2019-07-01T00:00:00"/>
    <d v="2018-07-20T00:00:00"/>
    <x v="1"/>
    <n v="3.8"/>
    <n v="19770"/>
    <n v="3.3035971223021585"/>
    <n v="17187.398712608861"/>
  </r>
  <r>
    <n v="195310"/>
    <x v="289"/>
    <s v="ENWIN UTILITIES LTD."/>
    <x v="0"/>
    <m/>
    <x v="2"/>
    <d v="2019-03-01T00:00:00"/>
    <d v="2018-08-24T00:00:00"/>
    <x v="0"/>
    <n v="1.26"/>
    <n v="5769"/>
    <m/>
    <m/>
  </r>
  <r>
    <n v="195383"/>
    <x v="1"/>
    <s v="TORONTO HYDRO-ELECTRIC SYSTEM LIMITED"/>
    <x v="0"/>
    <m/>
    <x v="3"/>
    <d v="2019-11-01T00:00:00"/>
    <d v="2018-07-24T00:00:00"/>
    <x v="1"/>
    <n v="0"/>
    <n v="10807"/>
    <n v="0"/>
    <n v="9395.2563422945859"/>
  </r>
  <r>
    <n v="195399"/>
    <x v="290"/>
    <s v="TORONTO HYDRO-ELECTRIC SYSTEM LIMITED"/>
    <x v="0"/>
    <m/>
    <x v="4"/>
    <d v="2019-03-01T00:00:00"/>
    <d v="2018-08-31T00:00:00"/>
    <x v="0"/>
    <n v="0"/>
    <n v="0"/>
    <m/>
    <m/>
  </r>
  <r>
    <n v="195417"/>
    <x v="291"/>
    <s v="ENWIN UTILITIES LTD."/>
    <x v="0"/>
    <m/>
    <x v="2"/>
    <d v="2019-03-01T00:00:00"/>
    <d v="2018-10-18T00:00:00"/>
    <x v="0"/>
    <n v="0.8"/>
    <n v="268"/>
    <m/>
    <m/>
  </r>
  <r>
    <n v="195993"/>
    <x v="1"/>
    <s v="ENWIN UTILITIES LTD."/>
    <x v="0"/>
    <m/>
    <x v="1"/>
    <d v="2019-07-01T00:00:00"/>
    <d v="2019-05-22T00:00:00"/>
    <x v="3"/>
    <n v="40.380000000000003"/>
    <n v="155071"/>
    <n v="35.10506626277926"/>
    <n v="134813.71298750475"/>
  </r>
  <r>
    <n v="196052"/>
    <x v="292"/>
    <s v="TORONTO HYDRO-ELECTRIC SYSTEM LIMITED"/>
    <x v="0"/>
    <m/>
    <x v="4"/>
    <d v="2019-03-01T00:00:00"/>
    <d v="2018-08-01T00:00:00"/>
    <x v="0"/>
    <n v="0"/>
    <n v="0"/>
    <m/>
    <m/>
  </r>
  <r>
    <n v="196098"/>
    <x v="293"/>
    <s v="ENWIN UTILITIES LTD."/>
    <x v="0"/>
    <m/>
    <x v="0"/>
    <d v="2019-03-01T00:00:00"/>
    <d v="2018-07-18T00:00:00"/>
    <x v="0"/>
    <n v="0.4"/>
    <n v="11305"/>
    <m/>
    <m/>
  </r>
  <r>
    <n v="196160"/>
    <x v="294"/>
    <s v="ENWIN UTILITIES LTD."/>
    <x v="0"/>
    <m/>
    <x v="0"/>
    <d v="2019-03-01T00:00:00"/>
    <d v="2018-11-26T00:00:00"/>
    <x v="0"/>
    <n v="0"/>
    <n v="70728"/>
    <m/>
    <m/>
  </r>
  <r>
    <n v="196826"/>
    <x v="1"/>
    <s v="ENWIN UTILITIES LTD."/>
    <x v="0"/>
    <m/>
    <x v="1"/>
    <d v="2019-10-01T00:00:00"/>
    <d v="2018-11-14T00:00:00"/>
    <x v="1"/>
    <n v="2.73"/>
    <n v="1635"/>
    <n v="2.3733737220749718"/>
    <n v="1421.416130253692"/>
  </r>
  <r>
    <n v="198198"/>
    <x v="1"/>
    <s v="ENWIN UTILITIES LTD."/>
    <x v="0"/>
    <m/>
    <x v="1"/>
    <d v="2019-10-01T00:00:00"/>
    <d v="2019-05-06T00:00:00"/>
    <x v="3"/>
    <n v="51.4"/>
    <n v="438982"/>
    <n v="44.685497917455514"/>
    <n v="381636.75577432796"/>
  </r>
  <r>
    <n v="198457"/>
    <x v="295"/>
    <s v="ENWIN UTILITIES LTD."/>
    <x v="0"/>
    <m/>
    <x v="4"/>
    <d v="2019-03-01T00:00:00"/>
    <d v="2018-09-07T00:00:00"/>
    <x v="0"/>
    <n v="0.9"/>
    <n v="3434"/>
    <m/>
    <m/>
  </r>
  <r>
    <n v="198651"/>
    <x v="296"/>
    <s v="ENWIN UTILITIES LTD."/>
    <x v="0"/>
    <m/>
    <x v="0"/>
    <d v="2019-03-01T00:00:00"/>
    <d v="2018-11-29T00:00:00"/>
    <x v="0"/>
    <n v="1.36"/>
    <n v="6093"/>
    <m/>
    <m/>
  </r>
  <r>
    <n v="198689"/>
    <x v="297"/>
    <s v="ENWIN UTILITIES LTD."/>
    <x v="0"/>
    <m/>
    <x v="2"/>
    <d v="2019-03-01T00:00:00"/>
    <d v="2018-10-24T00:00:00"/>
    <x v="0"/>
    <n v="1.74"/>
    <n v="6816"/>
    <m/>
    <m/>
  </r>
  <r>
    <n v="198955"/>
    <x v="298"/>
    <s v="ENWIN UTILITIES LTD."/>
    <x v="0"/>
    <m/>
    <x v="2"/>
    <d v="2019-03-01T00:00:00"/>
    <d v="2018-11-16T00:00:00"/>
    <x v="0"/>
    <n v="0"/>
    <n v="16296"/>
    <m/>
    <m/>
  </r>
  <r>
    <n v="199238"/>
    <x v="299"/>
    <s v="ENWIN UTILITIES LTD."/>
    <x v="0"/>
    <m/>
    <x v="2"/>
    <d v="2019-03-01T00:00:00"/>
    <d v="2018-11-12T00:00:00"/>
    <x v="0"/>
    <n v="0"/>
    <n v="1168"/>
    <m/>
    <m/>
  </r>
  <r>
    <n v="199347"/>
    <x v="300"/>
    <s v="ENWIN UTILITIES LTD."/>
    <x v="0"/>
    <m/>
    <x v="0"/>
    <d v="2019-03-01T00:00:00"/>
    <d v="2018-11-14T00:00:00"/>
    <x v="0"/>
    <n v="0"/>
    <n v="0"/>
    <m/>
    <m/>
  </r>
  <r>
    <n v="199347"/>
    <x v="300"/>
    <s v="ENWIN UTILITIES LTD."/>
    <x v="0"/>
    <m/>
    <x v="0"/>
    <d v="2019-03-01T00:00:00"/>
    <d v="2018-11-14T00:00:00"/>
    <x v="0"/>
    <n v="6.47"/>
    <n v="33909"/>
    <m/>
    <m/>
  </r>
  <r>
    <n v="199402"/>
    <x v="1"/>
    <s v="ENWIN UTILITIES LTD."/>
    <x v="0"/>
    <m/>
    <x v="3"/>
    <d v="2019-09-01T00:00:00"/>
    <d v="2019-07-25T00:00:00"/>
    <x v="3"/>
    <n v="4.3600000000000003"/>
    <n v="17223"/>
    <n v="3.7904430140098455"/>
    <n v="14973.119273002652"/>
  </r>
  <r>
    <n v="199404"/>
    <x v="1"/>
    <s v="ENWIN UTILITIES LTD."/>
    <x v="0"/>
    <m/>
    <x v="3"/>
    <d v="2019-09-01T00:00:00"/>
    <d v="2019-07-23T00:00:00"/>
    <x v="3"/>
    <n v="7.56"/>
    <n v="29618"/>
    <n v="6.5724195380537678"/>
    <n v="25748.931465354035"/>
  </r>
  <r>
    <n v="199407"/>
    <x v="301"/>
    <s v="ENWIN UTILITIES LTD."/>
    <x v="0"/>
    <m/>
    <x v="0"/>
    <d v="2019-03-01T00:00:00"/>
    <d v="2018-11-14T00:00:00"/>
    <x v="0"/>
    <n v="7.85"/>
    <n v="38232"/>
    <m/>
    <m/>
  </r>
  <r>
    <n v="199407"/>
    <x v="301"/>
    <s v="ENWIN UTILITIES LTD."/>
    <x v="0"/>
    <m/>
    <x v="0"/>
    <d v="2019-03-01T00:00:00"/>
    <d v="2018-11-14T00:00:00"/>
    <x v="0"/>
    <n v="0"/>
    <n v="0"/>
    <m/>
    <m/>
  </r>
  <r>
    <n v="199419"/>
    <x v="1"/>
    <s v="ENWIN UTILITIES LTD."/>
    <x v="0"/>
    <m/>
    <x v="3"/>
    <d v="2019-07-01T00:00:00"/>
    <d v="2018-12-12T00:00:00"/>
    <x v="1"/>
    <n v="87.65"/>
    <n v="402664"/>
    <n v="76.200075728890582"/>
    <n v="350063.06096175697"/>
  </r>
  <r>
    <n v="199950"/>
    <x v="302"/>
    <s v="ENWIN UTILITIES LTD."/>
    <x v="0"/>
    <m/>
    <x v="4"/>
    <d v="2019-03-01T00:00:00"/>
    <d v="2018-11-09T00:00:00"/>
    <x v="0"/>
    <n v="0.42"/>
    <n v="1911"/>
    <m/>
    <m/>
  </r>
  <r>
    <n v="201469"/>
    <x v="1"/>
    <s v="TORONTO HYDRO-ELECTRIC SYSTEM LIMITED"/>
    <x v="0"/>
    <m/>
    <x v="3"/>
    <d v="2019-04-01T00:00:00"/>
    <d v="2019-12-31T00:00:00"/>
    <x v="3"/>
    <n v="0.73"/>
    <n v="8931"/>
    <n v="0.63463839454751991"/>
    <n v="7764.3226050738367"/>
  </r>
  <r>
    <n v="205276"/>
    <x v="1"/>
    <s v="ALECTRA UTILITIES CORPORATION"/>
    <x v="0"/>
    <m/>
    <x v="3"/>
    <d v="2019-10-01T00:00:00"/>
    <d v="2019-05-30T00:00:00"/>
    <x v="3"/>
    <n v="0"/>
    <n v="12700"/>
    <n v="0"/>
    <n v="11040.96932979932"/>
  </r>
  <r>
    <n v="176437"/>
    <x v="75"/>
    <s v="Conservation Officer, EnWin"/>
    <x v="0"/>
    <m/>
    <x v="0"/>
    <d v="2019-01-01T00:00:00"/>
    <d v="2017-08-04T00:00:00"/>
    <x v="0"/>
    <n v="0.5"/>
    <n v="200"/>
    <m/>
    <m/>
  </r>
  <r>
    <n v="176437"/>
    <x v="75"/>
    <s v="Conservation Officer, EnWin"/>
    <x v="0"/>
    <m/>
    <x v="0"/>
    <d v="2019-01-01T00:00:00"/>
    <d v="2017-08-04T00:00:00"/>
    <x v="0"/>
    <n v="0"/>
    <n v="150"/>
    <m/>
    <m/>
  </r>
  <r>
    <n v="176437"/>
    <x v="75"/>
    <s v="Conservation Officer, EnWin"/>
    <x v="0"/>
    <m/>
    <x v="0"/>
    <d v="2019-01-01T00:00:00"/>
    <d v="2017-08-04T00:00:00"/>
    <x v="0"/>
    <n v="0"/>
    <n v="175"/>
    <m/>
    <m/>
  </r>
  <r>
    <n v="189699"/>
    <x v="244"/>
    <s v="Conservation Officer, EnWin"/>
    <x v="0"/>
    <m/>
    <x v="0"/>
    <d v="2019-01-01T00:00:00"/>
    <d v="2018-05-25T00:00:00"/>
    <x v="0"/>
    <n v="2.83"/>
    <n v="1070"/>
    <m/>
    <m/>
  </r>
  <r>
    <n v="199238"/>
    <x v="299"/>
    <s v="Conservation Officer, EnWin"/>
    <x v="0"/>
    <m/>
    <x v="2"/>
    <d v="2019-01-01T00:00:00"/>
    <d v="2018-11-12T00:00:00"/>
    <x v="0"/>
    <n v="0"/>
    <n v="100"/>
    <m/>
    <m/>
  </r>
  <r>
    <n v="193913"/>
    <x v="281"/>
    <s v="Conservation Officer, EnWin"/>
    <x v="0"/>
    <m/>
    <x v="2"/>
    <d v="2019-01-01T00:00:00"/>
    <d v="2018-07-16T00:00:00"/>
    <x v="0"/>
    <n v="1.2"/>
    <n v="960"/>
    <m/>
    <m/>
  </r>
  <r>
    <n v="198651"/>
    <x v="296"/>
    <s v="Conservation Officer, EnWin"/>
    <x v="0"/>
    <m/>
    <x v="0"/>
    <d v="2019-01-01T00:00:00"/>
    <d v="2018-11-29T00:00:00"/>
    <x v="0"/>
    <n v="0.18720000000000001"/>
    <n v="300"/>
    <m/>
    <m/>
  </r>
  <r>
    <n v="198651"/>
    <x v="296"/>
    <s v="Conservation Officer, EnWin"/>
    <x v="0"/>
    <m/>
    <x v="0"/>
    <d v="2019-01-01T00:00:00"/>
    <d v="2018-11-29T00:00:00"/>
    <x v="0"/>
    <n v="0.19400000000000001"/>
    <n v="320"/>
    <m/>
    <m/>
  </r>
  <r>
    <n v="198651"/>
    <x v="296"/>
    <s v="Conservation Officer, EnWin"/>
    <x v="0"/>
    <m/>
    <x v="0"/>
    <d v="2019-01-01T00:00:00"/>
    <d v="2018-11-29T00:00:00"/>
    <x v="0"/>
    <n v="0.2"/>
    <n v="100"/>
    <m/>
    <m/>
  </r>
  <r>
    <n v="198651"/>
    <x v="296"/>
    <s v="Conservation Officer, EnWin"/>
    <x v="0"/>
    <m/>
    <x v="0"/>
    <d v="2019-01-01T00:00:00"/>
    <d v="2018-11-29T00:00:00"/>
    <x v="0"/>
    <n v="0.23400000000000001"/>
    <n v="84"/>
    <m/>
    <m/>
  </r>
  <r>
    <n v="198651"/>
    <x v="296"/>
    <s v="Conservation Officer, EnWin"/>
    <x v="0"/>
    <m/>
    <x v="0"/>
    <d v="2019-01-01T00:00:00"/>
    <d v="2018-11-29T00:00:00"/>
    <x v="0"/>
    <n v="0.54600000000000004"/>
    <n v="735"/>
    <m/>
    <m/>
  </r>
  <r>
    <n v="173850"/>
    <x v="53"/>
    <s v="Conservation Officer, EnWin"/>
    <x v="0"/>
    <m/>
    <x v="0"/>
    <d v="2019-01-01T00:00:00"/>
    <d v="2017-04-28T00:00:00"/>
    <x v="0"/>
    <n v="1.22"/>
    <n v="610"/>
    <m/>
    <m/>
  </r>
  <r>
    <n v="173850"/>
    <x v="53"/>
    <s v="Conservation Officer, EnWin"/>
    <x v="0"/>
    <m/>
    <x v="0"/>
    <d v="2019-01-01T00:00:00"/>
    <d v="2017-04-28T00:00:00"/>
    <x v="0"/>
    <n v="4.9000000000000004"/>
    <n v="1473.62"/>
    <m/>
    <m/>
  </r>
  <r>
    <n v="189154"/>
    <x v="235"/>
    <s v="Conservation Officer, EnWin"/>
    <x v="0"/>
    <m/>
    <x v="0"/>
    <d v="2019-01-01T00:00:00"/>
    <d v="2018-09-30T00:00:00"/>
    <x v="0"/>
    <n v="7.6859999999999999"/>
    <n v="3348.02"/>
    <m/>
    <m/>
  </r>
  <r>
    <s v="DS-601447"/>
    <x v="303"/>
    <s v="ENWIN UTILITIES LTD."/>
    <x v="1"/>
    <m/>
    <x v="11"/>
    <d v="2019-01-01T00:00:00"/>
    <d v="2018-01-25T00:00:00"/>
    <x v="0"/>
    <n v="0"/>
    <n v="42000"/>
    <m/>
    <m/>
  </r>
  <r>
    <s v="DS-601448"/>
    <x v="304"/>
    <s v="ENWIN UTILITIES LTD."/>
    <x v="1"/>
    <m/>
    <x v="11"/>
    <d v="2019-01-01T00:00:00"/>
    <d v="2018-06-27T00:00:00"/>
    <x v="0"/>
    <n v="0"/>
    <n v="49810"/>
    <m/>
    <m/>
  </r>
  <r>
    <n v="176311"/>
    <x v="73"/>
    <s v="Conservation Officer, EnWin"/>
    <x v="0"/>
    <m/>
    <x v="0"/>
    <d v="2019-02-01T00:00:00"/>
    <d v="2017-07-07T00:00:00"/>
    <x v="0"/>
    <n v="0"/>
    <n v="15534.2"/>
    <m/>
    <m/>
  </r>
  <r>
    <n v="189019"/>
    <x v="231"/>
    <s v="Conservation Officer, EnWin"/>
    <x v="0"/>
    <m/>
    <x v="5"/>
    <d v="2019-02-01T00:00:00"/>
    <d v="2018-03-28T08:00:00"/>
    <x v="0"/>
    <n v="14.8"/>
    <n v="11840"/>
    <m/>
    <m/>
  </r>
  <r>
    <n v="184986"/>
    <x v="164"/>
    <s v="Conservation Officer, EnWin"/>
    <x v="0"/>
    <m/>
    <x v="2"/>
    <d v="2019-02-01T00:00:00"/>
    <d v="2018-01-19T00:00:00"/>
    <x v="0"/>
    <n v="2.5999999999999999E-2"/>
    <n v="35"/>
    <m/>
    <m/>
  </r>
  <r>
    <n v="184986"/>
    <x v="164"/>
    <s v="Conservation Officer, EnWin"/>
    <x v="0"/>
    <m/>
    <x v="2"/>
    <d v="2019-02-01T00:00:00"/>
    <d v="2018-01-19T00:00:00"/>
    <x v="0"/>
    <n v="0.14000000000000001"/>
    <n v="70"/>
    <m/>
    <m/>
  </r>
  <r>
    <n v="184986"/>
    <x v="164"/>
    <s v="Conservation Officer, EnWin"/>
    <x v="0"/>
    <m/>
    <x v="2"/>
    <d v="2019-02-01T00:00:00"/>
    <d v="2018-01-19T00:00:00"/>
    <x v="0"/>
    <n v="0.53039999999999998"/>
    <n v="850"/>
    <m/>
    <m/>
  </r>
  <r>
    <n v="176561"/>
    <x v="78"/>
    <s v="Conservation Officer, EnWin"/>
    <x v="0"/>
    <m/>
    <x v="2"/>
    <d v="2019-02-01T00:00:00"/>
    <d v="2018-05-07T00:00:00"/>
    <x v="0"/>
    <n v="0.1"/>
    <n v="40"/>
    <m/>
    <m/>
  </r>
  <r>
    <n v="176561"/>
    <x v="78"/>
    <s v="Conservation Officer, EnWin"/>
    <x v="0"/>
    <m/>
    <x v="2"/>
    <d v="2019-02-01T00:00:00"/>
    <d v="2018-05-07T00:00:00"/>
    <x v="0"/>
    <n v="0.98"/>
    <n v="686"/>
    <m/>
    <m/>
  </r>
  <r>
    <n v="192698"/>
    <x v="269"/>
    <s v="Conservation Officer, EnWin"/>
    <x v="0"/>
    <m/>
    <x v="2"/>
    <d v="2019-02-01T00:00:00"/>
    <d v="2018-07-20T00:00:00"/>
    <x v="0"/>
    <n v="1.3"/>
    <n v="520"/>
    <m/>
    <m/>
  </r>
  <r>
    <n v="182095"/>
    <x v="127"/>
    <s v="Conservation Officer, EnWin"/>
    <x v="0"/>
    <m/>
    <x v="5"/>
    <d v="2019-02-01T00:00:00"/>
    <d v="2018-04-30T00:00:00"/>
    <x v="0"/>
    <n v="19.13"/>
    <n v="7652"/>
    <m/>
    <m/>
  </r>
  <r>
    <n v="188152"/>
    <x v="220"/>
    <s v="Conservation Officer, EnWin"/>
    <x v="0"/>
    <m/>
    <x v="0"/>
    <d v="2019-02-01T00:00:00"/>
    <d v="2018-02-23T00:00:00"/>
    <x v="0"/>
    <n v="32.991"/>
    <n v="26392.799999999999"/>
    <m/>
    <m/>
  </r>
  <r>
    <n v="196160"/>
    <x v="294"/>
    <s v="Conservation Officer, EnWin"/>
    <x v="0"/>
    <m/>
    <x v="0"/>
    <d v="2019-02-01T00:00:00"/>
    <d v="2018-11-26T00:00:00"/>
    <x v="0"/>
    <n v="0"/>
    <n v="550"/>
    <m/>
    <m/>
  </r>
  <r>
    <n v="196160"/>
    <x v="294"/>
    <s v="Conservation Officer, EnWin"/>
    <x v="0"/>
    <m/>
    <x v="0"/>
    <d v="2019-02-01T00:00:00"/>
    <d v="2018-11-26T00:00:00"/>
    <x v="0"/>
    <n v="0"/>
    <n v="560"/>
    <m/>
    <m/>
  </r>
  <r>
    <n v="196160"/>
    <x v="294"/>
    <s v="Conservation Officer, EnWin"/>
    <x v="0"/>
    <m/>
    <x v="0"/>
    <d v="2019-02-01T00:00:00"/>
    <d v="2018-11-26T00:00:00"/>
    <x v="0"/>
    <n v="0"/>
    <n v="5225"/>
    <m/>
    <m/>
  </r>
  <r>
    <s v="PI-601135"/>
    <x v="305"/>
    <s v="Conservation Officer, EnWin"/>
    <x v="1"/>
    <m/>
    <x v="11"/>
    <d v="2019-04-01T00:00:00"/>
    <d v="2018-09-01T00:00:00"/>
    <x v="0"/>
    <n v="0"/>
    <n v="0"/>
    <m/>
    <m/>
  </r>
  <r>
    <s v="170101-047"/>
    <x v="1"/>
    <s v="Conservation Officer, EnWin"/>
    <x v="2"/>
    <m/>
    <x v="3"/>
    <d v="2019-05-01T00:00:00"/>
    <d v="2018-06-14T00:00:00"/>
    <x v="1"/>
    <n v="0.21"/>
    <n v="1759.91"/>
    <n v="0.12727272727272726"/>
    <n v="1066.6121212121213"/>
  </r>
  <r>
    <s v="170101-047"/>
    <x v="1"/>
    <s v="Conservation Officer, EnWin"/>
    <x v="2"/>
    <m/>
    <x v="3"/>
    <d v="2019-05-01T00:00:00"/>
    <d v="2018-06-14T00:00:00"/>
    <x v="1"/>
    <n v="0.34"/>
    <n v="2856.67"/>
    <n v="0.20606060606060608"/>
    <n v="1731.3151515151517"/>
  </r>
  <r>
    <s v="170037-008"/>
    <x v="1"/>
    <s v="Conservation Officer, EnWin"/>
    <x v="2"/>
    <m/>
    <x v="3"/>
    <d v="2019-05-01T00:00:00"/>
    <d v="2018-06-21T00:00:00"/>
    <x v="1"/>
    <n v="0.24"/>
    <n v="563.52"/>
    <n v="0.14545454545454545"/>
    <n v="341.5272727272727"/>
  </r>
  <r>
    <s v="170037-008"/>
    <x v="1"/>
    <s v="Conservation Officer, EnWin"/>
    <x v="2"/>
    <m/>
    <x v="3"/>
    <d v="2019-05-01T00:00:00"/>
    <d v="2018-06-21T00:00:00"/>
    <x v="1"/>
    <n v="0.22"/>
    <n v="516.55999999999995"/>
    <n v="0.13333333333333333"/>
    <n v="313.06666666666666"/>
  </r>
  <r>
    <s v="170037-008"/>
    <x v="1"/>
    <s v="Conservation Officer, EnWin"/>
    <x v="2"/>
    <m/>
    <x v="3"/>
    <d v="2019-05-01T00:00:00"/>
    <d v="2018-06-21T00:00:00"/>
    <x v="1"/>
    <n v="0.71"/>
    <n v="1662.38"/>
    <n v="0.4303030303030303"/>
    <n v="1007.5030303030304"/>
  </r>
  <r>
    <s v="170054-022"/>
    <x v="1"/>
    <s v="Conservation Officer, EnWin"/>
    <x v="2"/>
    <m/>
    <x v="3"/>
    <d v="2019-05-01T00:00:00"/>
    <d v="2017-10-11T00:00:00"/>
    <x v="2"/>
    <n v="0.21"/>
    <n v="573.39"/>
    <n v="0.12727272727272726"/>
    <n v="347.5090909090909"/>
  </r>
  <r>
    <s v="170054-022"/>
    <x v="1"/>
    <s v="Conservation Officer, EnWin"/>
    <x v="2"/>
    <m/>
    <x v="3"/>
    <d v="2019-05-01T00:00:00"/>
    <d v="2017-10-11T00:00:00"/>
    <x v="2"/>
    <n v="0.12"/>
    <n v="1007.4"/>
    <n v="7.2727272727272724E-2"/>
    <n v="610.5454545454545"/>
  </r>
  <r>
    <s v="170054-036"/>
    <x v="1"/>
    <s v="Conservation Officer, EnWin"/>
    <x v="2"/>
    <m/>
    <x v="3"/>
    <d v="2019-05-01T00:00:00"/>
    <d v="2017-09-28T00:00:00"/>
    <x v="2"/>
    <n v="1.29"/>
    <n v="3661.53"/>
    <n v="0.78181818181818186"/>
    <n v="2219.1090909090913"/>
  </r>
  <r>
    <s v="170054-036"/>
    <x v="1"/>
    <s v="Conservation Officer, EnWin"/>
    <x v="2"/>
    <m/>
    <x v="3"/>
    <d v="2019-05-01T00:00:00"/>
    <d v="2017-09-28T00:00:00"/>
    <x v="2"/>
    <n v="0.47"/>
    <n v="1337.65"/>
    <n v="0.28484848484848485"/>
    <n v="810.69696969696975"/>
  </r>
  <r>
    <s v="170054-036"/>
    <x v="1"/>
    <s v="Conservation Officer, EnWin"/>
    <x v="2"/>
    <m/>
    <x v="3"/>
    <d v="2019-05-01T00:00:00"/>
    <d v="2017-09-28T00:00:00"/>
    <x v="2"/>
    <n v="0.15"/>
    <n v="425.1"/>
    <n v="9.0909090909090912E-2"/>
    <n v="257.63636363636368"/>
  </r>
  <r>
    <s v="170054-042"/>
    <x v="1"/>
    <s v="Conservation Officer, EnWin"/>
    <x v="2"/>
    <m/>
    <x v="3"/>
    <d v="2019-05-01T00:00:00"/>
    <d v="2017-09-25T00:00:00"/>
    <x v="2"/>
    <n v="0.45"/>
    <n v="1387.35"/>
    <n v="0.27272727272727276"/>
    <n v="840.81818181818176"/>
  </r>
  <r>
    <s v="170054-042"/>
    <x v="1"/>
    <s v="Conservation Officer, EnWin"/>
    <x v="2"/>
    <m/>
    <x v="3"/>
    <d v="2019-05-01T00:00:00"/>
    <d v="2017-09-25T00:00:00"/>
    <x v="2"/>
    <n v="0.88"/>
    <n v="2719.21"/>
    <n v="0.53333333333333333"/>
    <n v="1648.0060606060606"/>
  </r>
  <r>
    <s v="170054-042"/>
    <x v="1"/>
    <s v="Conservation Officer, EnWin"/>
    <x v="2"/>
    <m/>
    <x v="3"/>
    <d v="2019-05-01T00:00:00"/>
    <d v="2017-09-25T00:00:00"/>
    <x v="2"/>
    <n v="0.13"/>
    <n v="388.46"/>
    <n v="7.8787878787878796E-2"/>
    <n v="235.43030303030304"/>
  </r>
  <r>
    <s v="170054-042"/>
    <x v="1"/>
    <s v="Conservation Officer, EnWin"/>
    <x v="2"/>
    <m/>
    <x v="3"/>
    <d v="2019-05-01T00:00:00"/>
    <d v="2017-09-25T00:00:00"/>
    <x v="2"/>
    <n v="0.28999999999999998"/>
    <n v="906.4"/>
    <n v="0.17575757575757575"/>
    <n v="549.33333333333337"/>
  </r>
  <r>
    <s v="170054-042"/>
    <x v="1"/>
    <s v="Conservation Officer, EnWin"/>
    <x v="2"/>
    <m/>
    <x v="3"/>
    <d v="2019-05-01T00:00:00"/>
    <d v="2017-09-25T00:00:00"/>
    <x v="2"/>
    <n v="0.36"/>
    <n v="1109.8800000000001"/>
    <n v="0.21818181818181817"/>
    <n v="672.65454545454554"/>
  </r>
  <r>
    <s v="170054-068"/>
    <x v="1"/>
    <s v="Conservation Officer, EnWin"/>
    <x v="2"/>
    <m/>
    <x v="3"/>
    <d v="2019-05-01T00:00:00"/>
    <d v="2017-11-03T00:00:00"/>
    <x v="2"/>
    <n v="0.68"/>
    <n v="2802.96"/>
    <n v="0.41212121212121217"/>
    <n v="1698.7636363636364"/>
  </r>
  <r>
    <s v="170054-068"/>
    <x v="1"/>
    <s v="Conservation Officer, EnWin"/>
    <x v="2"/>
    <m/>
    <x v="3"/>
    <d v="2019-05-01T00:00:00"/>
    <d v="2017-11-03T00:00:00"/>
    <x v="2"/>
    <n v="1.96"/>
    <n v="8083.24"/>
    <n v="1.187878787878788"/>
    <n v="4898.9333333333334"/>
  </r>
  <r>
    <s v="170054-068"/>
    <x v="1"/>
    <s v="Conservation Officer, EnWin"/>
    <x v="2"/>
    <m/>
    <x v="3"/>
    <d v="2019-05-01T00:00:00"/>
    <d v="2017-11-03T00:00:00"/>
    <x v="2"/>
    <n v="0.25"/>
    <n v="1042.8699999999999"/>
    <n v="0.15151515151515152"/>
    <n v="632.0424242424242"/>
  </r>
  <r>
    <s v="170054-068"/>
    <x v="1"/>
    <s v="Conservation Officer, EnWin"/>
    <x v="2"/>
    <m/>
    <x v="3"/>
    <d v="2019-05-01T00:00:00"/>
    <d v="2017-11-03T00:00:00"/>
    <x v="2"/>
    <n v="0.06"/>
    <n v="263.81"/>
    <n v="3.6363636363636362E-2"/>
    <n v="159.8848484848485"/>
  </r>
  <r>
    <s v="170054-068"/>
    <x v="1"/>
    <s v="Conservation Officer, EnWin"/>
    <x v="2"/>
    <m/>
    <x v="3"/>
    <d v="2019-05-01T00:00:00"/>
    <d v="2017-11-03T00:00:00"/>
    <x v="2"/>
    <n v="0.3"/>
    <n v="1236.5999999999999"/>
    <n v="0.18181818181818182"/>
    <n v="749.45454545454538"/>
  </r>
  <r>
    <s v="170088-001"/>
    <x v="1"/>
    <s v="Conservation Officer, EnWin"/>
    <x v="2"/>
    <m/>
    <x v="3"/>
    <d v="2019-05-01T00:00:00"/>
    <d v="2018-02-15T00:00:00"/>
    <x v="1"/>
    <n v="0.64"/>
    <n v="5610.24"/>
    <n v="0.38787878787878788"/>
    <n v="3400.1454545454544"/>
  </r>
  <r>
    <s v="170088-001"/>
    <x v="1"/>
    <s v="Conservation Officer, EnWin"/>
    <x v="2"/>
    <m/>
    <x v="3"/>
    <d v="2019-05-01T00:00:00"/>
    <d v="2018-02-15T00:00:00"/>
    <x v="1"/>
    <n v="0.05"/>
    <n v="420.77"/>
    <n v="3.0303030303030304E-2"/>
    <n v="255.0121212121212"/>
  </r>
  <r>
    <s v="170088-057"/>
    <x v="1"/>
    <s v="Conservation Officer, EnWin"/>
    <x v="2"/>
    <m/>
    <x v="3"/>
    <d v="2019-05-01T00:00:00"/>
    <d v="2018-04-26T00:00:00"/>
    <x v="1"/>
    <n v="0.53"/>
    <n v="2235.5500000000002"/>
    <n v="0.32121212121212123"/>
    <n v="1354.878787878788"/>
  </r>
  <r>
    <s v="170101-006"/>
    <x v="1"/>
    <s v="Conservation Officer, EnWin"/>
    <x v="2"/>
    <m/>
    <x v="3"/>
    <d v="2019-05-01T00:00:00"/>
    <d v="2018-04-24T00:00:00"/>
    <x v="1"/>
    <n v="0.7"/>
    <n v="6171.26"/>
    <n v="0.42424242424242425"/>
    <n v="3740.1575757575761"/>
  </r>
  <r>
    <s v="170101-006"/>
    <x v="1"/>
    <s v="Conservation Officer, EnWin"/>
    <x v="2"/>
    <m/>
    <x v="3"/>
    <d v="2019-05-01T00:00:00"/>
    <d v="2018-04-24T00:00:00"/>
    <x v="1"/>
    <n v="0.28999999999999998"/>
    <n v="2524.61"/>
    <n v="0.17575757575757575"/>
    <n v="1530.0666666666668"/>
  </r>
  <r>
    <s v="170101-006"/>
    <x v="1"/>
    <s v="Conservation Officer, EnWin"/>
    <x v="2"/>
    <m/>
    <x v="3"/>
    <d v="2019-05-01T00:00:00"/>
    <d v="2018-04-24T00:00:00"/>
    <x v="1"/>
    <n v="0.04"/>
    <n v="350.64"/>
    <n v="2.4242424242424242E-2"/>
    <n v="212.5090909090909"/>
  </r>
  <r>
    <s v="170101-032"/>
    <x v="1"/>
    <s v="Conservation Officer, EnWin"/>
    <x v="2"/>
    <m/>
    <x v="3"/>
    <d v="2019-05-01T00:00:00"/>
    <d v="2018-06-25T00:00:00"/>
    <x v="1"/>
    <n v="0.19"/>
    <n v="380.54"/>
    <n v="0.11515151515151516"/>
    <n v="230.63030303030305"/>
  </r>
  <r>
    <s v="170101-046"/>
    <x v="1"/>
    <s v="Conservation Officer, EnWin"/>
    <x v="2"/>
    <m/>
    <x v="3"/>
    <d v="2019-05-01T00:00:00"/>
    <d v="2018-06-26T00:00:00"/>
    <x v="1"/>
    <n v="0.86"/>
    <n v="7345.73"/>
    <n v="0.52121212121212124"/>
    <n v="4451.9575757575758"/>
  </r>
  <r>
    <s v="170101-046"/>
    <x v="1"/>
    <s v="Conservation Officer, EnWin"/>
    <x v="2"/>
    <m/>
    <x v="3"/>
    <d v="2019-05-01T00:00:00"/>
    <d v="2018-06-26T00:00:00"/>
    <x v="1"/>
    <n v="7.0000000000000007E-2"/>
    <n v="586.64"/>
    <n v="4.2424242424242427E-2"/>
    <n v="355.53939393939396"/>
  </r>
  <r>
    <s v="170101-048"/>
    <x v="1"/>
    <s v="Conservation Officer, EnWin"/>
    <x v="2"/>
    <m/>
    <x v="3"/>
    <d v="2019-05-01T00:00:00"/>
    <d v="2018-06-19T00:00:00"/>
    <x v="1"/>
    <n v="0.36"/>
    <n v="3060.72"/>
    <n v="0.21818181818181817"/>
    <n v="1854.9818181818182"/>
  </r>
  <r>
    <s v="170101-048"/>
    <x v="1"/>
    <s v="Conservation Officer, EnWin"/>
    <x v="2"/>
    <m/>
    <x v="3"/>
    <d v="2019-05-01T00:00:00"/>
    <d v="2018-06-19T00:00:00"/>
    <x v="1"/>
    <n v="0.16"/>
    <n v="1368.82"/>
    <n v="9.696969696969697E-2"/>
    <n v="829.58787878787882"/>
  </r>
  <r>
    <s v="170101-049"/>
    <x v="1"/>
    <s v="Conservation Officer, EnWin"/>
    <x v="2"/>
    <m/>
    <x v="3"/>
    <d v="2019-05-01T00:00:00"/>
    <d v="2018-06-21T00:00:00"/>
    <x v="1"/>
    <n v="0.6"/>
    <n v="2975.4"/>
    <n v="0.36363636363636365"/>
    <n v="1803.2727272727275"/>
  </r>
  <r>
    <s v="170101-049"/>
    <x v="1"/>
    <s v="Conservation Officer, EnWin"/>
    <x v="2"/>
    <m/>
    <x v="3"/>
    <d v="2019-05-01T00:00:00"/>
    <d v="2018-06-21T00:00:00"/>
    <x v="1"/>
    <n v="0.02"/>
    <n v="114.06"/>
    <n v="1.2121212121212121E-2"/>
    <n v="69.127272727272725"/>
  </r>
  <r>
    <s v="170101-049"/>
    <x v="1"/>
    <s v="Conservation Officer, EnWin"/>
    <x v="2"/>
    <m/>
    <x v="3"/>
    <d v="2019-05-01T00:00:00"/>
    <d v="2018-06-21T00:00:00"/>
    <x v="1"/>
    <n v="0.1"/>
    <n v="476.06"/>
    <n v="6.0606060606060608E-2"/>
    <n v="288.52121212121216"/>
  </r>
  <r>
    <s v="170101-049"/>
    <x v="1"/>
    <s v="Conservation Officer, EnWin"/>
    <x v="2"/>
    <m/>
    <x v="3"/>
    <d v="2019-05-01T00:00:00"/>
    <d v="2018-06-21T00:00:00"/>
    <x v="1"/>
    <n v="0.1"/>
    <n v="476.06"/>
    <n v="6.0606060606060608E-2"/>
    <n v="288.52121212121216"/>
  </r>
  <r>
    <s v="170101-052"/>
    <x v="1"/>
    <s v="Conservation Officer, EnWin"/>
    <x v="2"/>
    <m/>
    <x v="3"/>
    <d v="2019-05-01T00:00:00"/>
    <d v="2018-06-20T00:00:00"/>
    <x v="1"/>
    <n v="0.41"/>
    <n v="2156.5300000000002"/>
    <n v="0.24848484848484848"/>
    <n v="1306.987878787879"/>
  </r>
  <r>
    <s v="170101-055"/>
    <x v="1"/>
    <s v="Conservation Officer, EnWin"/>
    <x v="2"/>
    <m/>
    <x v="3"/>
    <d v="2019-05-01T00:00:00"/>
    <d v="2018-06-14T00:00:00"/>
    <x v="1"/>
    <n v="0.32"/>
    <n v="875.2"/>
    <n v="0.19393939393939394"/>
    <n v="530.42424242424249"/>
  </r>
  <r>
    <s v="170101-055"/>
    <x v="1"/>
    <s v="Conservation Officer, EnWin"/>
    <x v="2"/>
    <m/>
    <x v="3"/>
    <d v="2019-05-01T00:00:00"/>
    <d v="2018-06-14T00:00:00"/>
    <x v="1"/>
    <n v="0.19"/>
    <n v="521.86"/>
    <n v="0.11515151515151516"/>
    <n v="316.27878787878791"/>
  </r>
  <r>
    <s v="170101-055"/>
    <x v="1"/>
    <s v="Conservation Officer, EnWin"/>
    <x v="2"/>
    <m/>
    <x v="3"/>
    <d v="2019-05-01T00:00:00"/>
    <d v="2018-06-14T00:00:00"/>
    <x v="1"/>
    <n v="2.46"/>
    <n v="6697.15"/>
    <n v="1.490909090909091"/>
    <n v="4058.878787878788"/>
  </r>
  <r>
    <s v="170101-055"/>
    <x v="1"/>
    <s v="Conservation Officer, EnWin"/>
    <x v="2"/>
    <m/>
    <x v="3"/>
    <d v="2019-05-01T00:00:00"/>
    <d v="2018-06-14T00:00:00"/>
    <x v="1"/>
    <n v="0.03"/>
    <n v="70.67"/>
    <n v="1.8181818181818181E-2"/>
    <n v="42.830303030303035"/>
  </r>
  <r>
    <s v="170101-062"/>
    <x v="1"/>
    <s v="Conservation Officer, EnWin"/>
    <x v="2"/>
    <m/>
    <x v="3"/>
    <d v="2019-05-01T00:00:00"/>
    <d v="2018-06-25T00:00:00"/>
    <x v="1"/>
    <n v="3.3"/>
    <n v="10998.9"/>
    <n v="2"/>
    <n v="6666"/>
  </r>
  <r>
    <s v="170101-062"/>
    <x v="1"/>
    <s v="Conservation Officer, EnWin"/>
    <x v="2"/>
    <m/>
    <x v="3"/>
    <d v="2019-05-01T00:00:00"/>
    <d v="2018-06-25T00:00:00"/>
    <x v="1"/>
    <n v="1.1399999999999999"/>
    <n v="3812.95"/>
    <n v="0.69090909090909092"/>
    <n v="2310.878787878788"/>
  </r>
  <r>
    <s v="170101-063"/>
    <x v="1"/>
    <s v="Conservation Officer, EnWin"/>
    <x v="2"/>
    <m/>
    <x v="3"/>
    <d v="2019-05-01T00:00:00"/>
    <d v="2018-06-25T00:00:00"/>
    <x v="1"/>
    <n v="1.25"/>
    <n v="2391.17"/>
    <n v="0.75757575757575757"/>
    <n v="1449.1939393939394"/>
  </r>
  <r>
    <s v="170101-063"/>
    <x v="1"/>
    <s v="Conservation Officer, EnWin"/>
    <x v="2"/>
    <m/>
    <x v="3"/>
    <d v="2019-05-01T00:00:00"/>
    <d v="2018-06-25T00:00:00"/>
    <x v="1"/>
    <n v="0.49"/>
    <n v="938.84"/>
    <n v="0.29696969696969699"/>
    <n v="568.9939393939394"/>
  </r>
  <r>
    <s v="170101-075"/>
    <x v="1"/>
    <s v="Conservation Officer, EnWin"/>
    <x v="2"/>
    <m/>
    <x v="3"/>
    <d v="2019-05-01T00:00:00"/>
    <d v="2018-07-03T00:00:00"/>
    <x v="1"/>
    <n v="1.64"/>
    <n v="5041.76"/>
    <n v="0.9939393939393939"/>
    <n v="3055.6121212121216"/>
  </r>
  <r>
    <s v="170101-075"/>
    <x v="1"/>
    <s v="Conservation Officer, EnWin"/>
    <x v="2"/>
    <m/>
    <x v="3"/>
    <d v="2019-05-01T00:00:00"/>
    <d v="2018-07-03T00:00:00"/>
    <x v="1"/>
    <n v="0.59"/>
    <n v="1816.02"/>
    <n v="0.35757575757575755"/>
    <n v="1100.6181818181819"/>
  </r>
  <r>
    <s v="170101-075"/>
    <x v="1"/>
    <s v="Conservation Officer, EnWin"/>
    <x v="2"/>
    <m/>
    <x v="3"/>
    <d v="2019-05-01T00:00:00"/>
    <d v="2018-07-03T00:00:00"/>
    <x v="1"/>
    <n v="0.78"/>
    <n v="2403.92"/>
    <n v="0.47272727272727277"/>
    <n v="1456.9212121212122"/>
  </r>
  <r>
    <s v="170101-075"/>
    <x v="1"/>
    <s v="Conservation Officer, EnWin"/>
    <x v="2"/>
    <m/>
    <x v="3"/>
    <d v="2019-05-01T00:00:00"/>
    <d v="2018-07-03T00:00:00"/>
    <x v="1"/>
    <n v="0.1"/>
    <n v="295.49"/>
    <n v="6.0606060606060608E-2"/>
    <n v="179.08484848484849"/>
  </r>
  <r>
    <s v="PI-601673"/>
    <x v="306"/>
    <s v="Conservation Officer, EnWin"/>
    <x v="1"/>
    <m/>
    <x v="11"/>
    <d v="2019-06-01T00:00:00"/>
    <d v="2020-12-31T00:00:00"/>
    <x v="0"/>
    <n v="20"/>
    <n v="0"/>
    <m/>
    <m/>
  </r>
  <r>
    <s v="EM-0210-YR3"/>
    <x v="307"/>
    <s v="Conservation Officer, EnWin"/>
    <x v="3"/>
    <m/>
    <x v="11"/>
    <d v="2019-12-01T00:00:00"/>
    <d v="2018-12-31T00:00:00"/>
    <x v="0"/>
    <m/>
    <n v="0"/>
    <m/>
    <m/>
  </r>
  <r>
    <s v="PI-600923"/>
    <x v="308"/>
    <s v="Conservation Officer, EnWin"/>
    <x v="1"/>
    <m/>
    <x v="1"/>
    <d v="2019-12-01T00:00:00"/>
    <d v="2017-12-27T00:00:00"/>
    <x v="2"/>
    <n v="108"/>
    <n v="513000"/>
    <n v="237.03614457831327"/>
    <n v="1125921.6867469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C10" firstHeaderRow="0" firstDataRow="1" firstDataCol="1" rowPageCount="3" colPageCount="1"/>
  <pivotFields count="13">
    <pivotField showAll="0"/>
    <pivotField axis="axisPage" multipleItemSelectionAllowed="1" showAll="0">
      <items count="310">
        <item h="1" x="0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h="1" x="228"/>
        <item h="1" x="229"/>
        <item h="1" x="230"/>
        <item h="1" x="231"/>
        <item h="1" x="232"/>
        <item h="1" x="233"/>
        <item h="1" x="234"/>
        <item h="1" x="235"/>
        <item h="1" x="236"/>
        <item h="1" x="237"/>
        <item h="1" x="238"/>
        <item h="1" x="239"/>
        <item h="1" x="240"/>
        <item h="1" x="241"/>
        <item h="1" x="242"/>
        <item h="1" x="243"/>
        <item h="1" x="244"/>
        <item h="1" x="245"/>
        <item h="1" x="246"/>
        <item h="1" x="247"/>
        <item h="1" x="248"/>
        <item h="1" x="249"/>
        <item h="1" x="250"/>
        <item h="1" x="251"/>
        <item h="1" x="252"/>
        <item h="1" x="253"/>
        <item h="1" x="254"/>
        <item h="1" x="255"/>
        <item h="1" x="256"/>
        <item h="1" x="257"/>
        <item h="1" x="258"/>
        <item h="1" x="259"/>
        <item h="1" x="260"/>
        <item h="1" x="261"/>
        <item h="1" x="262"/>
        <item h="1" x="263"/>
        <item h="1" x="264"/>
        <item h="1" x="265"/>
        <item h="1" x="266"/>
        <item h="1" x="267"/>
        <item h="1" x="268"/>
        <item h="1" x="269"/>
        <item h="1" x="270"/>
        <item h="1" x="271"/>
        <item h="1" x="272"/>
        <item h="1" x="273"/>
        <item h="1" x="274"/>
        <item h="1" x="275"/>
        <item h="1" x="276"/>
        <item h="1" x="277"/>
        <item h="1" x="278"/>
        <item h="1" x="279"/>
        <item h="1" x="280"/>
        <item h="1" x="281"/>
        <item h="1" x="282"/>
        <item h="1" x="283"/>
        <item h="1" x="284"/>
        <item h="1" x="285"/>
        <item h="1" x="286"/>
        <item h="1" x="287"/>
        <item h="1" x="288"/>
        <item h="1" x="289"/>
        <item h="1" x="290"/>
        <item h="1" x="291"/>
        <item h="1" x="292"/>
        <item h="1" x="293"/>
        <item h="1" x="294"/>
        <item h="1" x="295"/>
        <item h="1" x="296"/>
        <item h="1" x="297"/>
        <item h="1" x="298"/>
        <item h="1" x="299"/>
        <item h="1" x="300"/>
        <item h="1" x="301"/>
        <item h="1" x="302"/>
        <item h="1" x="303"/>
        <item h="1" x="304"/>
        <item h="1" x="305"/>
        <item x="1"/>
        <item h="1" x="306"/>
        <item h="1" x="307"/>
        <item x="308"/>
        <item t="default"/>
      </items>
    </pivotField>
    <pivotField showAll="0"/>
    <pivotField axis="axisPage" multipleItemSelectionAllowed="1" showAll="0">
      <items count="5">
        <item x="1"/>
        <item x="0"/>
        <item x="2"/>
        <item x="3"/>
        <item t="default"/>
      </items>
    </pivotField>
    <pivotField showAll="0"/>
    <pivotField axis="axisRow" showAll="0">
      <items count="13">
        <item x="4"/>
        <item x="3"/>
        <item x="2"/>
        <item x="8"/>
        <item x="7"/>
        <item x="6"/>
        <item x="1"/>
        <item x="0"/>
        <item x="5"/>
        <item x="11"/>
        <item x="10"/>
        <item x="9"/>
        <item t="default"/>
      </items>
    </pivotField>
    <pivotField numFmtId="14" showAll="0"/>
    <pivotField numFmtId="14" showAll="0"/>
    <pivotField axis="axisPage" multipleItemSelectionAllowed="1" showAll="0">
      <items count="5">
        <item x="2"/>
        <item x="1"/>
        <item x="3"/>
        <item x="0"/>
        <item t="default"/>
      </items>
    </pivotField>
    <pivotField numFmtId="43" showAll="0"/>
    <pivotField numFmtId="43" showAll="0"/>
    <pivotField dataField="1" showAll="0"/>
    <pivotField dataField="1" showAll="0"/>
  </pivotFields>
  <rowFields count="1">
    <field x="5"/>
  </rowFields>
  <rowItems count="5">
    <i>
      <x v="1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pageFields count="3">
    <pageField fld="3" hier="-1"/>
    <pageField fld="8" hier="-1"/>
    <pageField fld="1" hier="-1"/>
  </pageFields>
  <dataFields count="2">
    <dataField name="Sum of Total Net Demand Savings (kW)" fld="11" baseField="5" baseItem="0"/>
    <dataField name="Sum of Total Net Energy Savings (kWh)" fld="12" baseField="5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18" sqref="F18"/>
    </sheetView>
  </sheetViews>
  <sheetFormatPr defaultRowHeight="15" x14ac:dyDescent="0.25"/>
  <cols>
    <col min="1" max="1" width="35.42578125" bestFit="1" customWidth="1"/>
    <col min="2" max="2" width="34.7109375" customWidth="1"/>
    <col min="3" max="3" width="34.42578125" customWidth="1"/>
    <col min="4" max="4" width="2.5703125" customWidth="1"/>
    <col min="6" max="6" width="16.5703125" bestFit="1" customWidth="1"/>
    <col min="7" max="7" width="17.7109375" bestFit="1" customWidth="1"/>
  </cols>
  <sheetData>
    <row r="1" spans="1:7" x14ac:dyDescent="0.25">
      <c r="A1" s="136" t="s">
        <v>7</v>
      </c>
      <c r="B1" t="s">
        <v>1743</v>
      </c>
    </row>
    <row r="2" spans="1:7" x14ac:dyDescent="0.25">
      <c r="A2" s="136" t="s">
        <v>1738</v>
      </c>
      <c r="B2" t="s">
        <v>1743</v>
      </c>
    </row>
    <row r="3" spans="1:7" x14ac:dyDescent="0.25">
      <c r="A3" s="136" t="s">
        <v>1732</v>
      </c>
      <c r="B3" t="s">
        <v>1748</v>
      </c>
    </row>
    <row r="5" spans="1:7" x14ac:dyDescent="0.25">
      <c r="A5" s="136" t="s">
        <v>1744</v>
      </c>
      <c r="B5" t="s">
        <v>1746</v>
      </c>
      <c r="C5" t="s">
        <v>1747</v>
      </c>
      <c r="F5" t="s">
        <v>1749</v>
      </c>
      <c r="G5" t="s">
        <v>1750</v>
      </c>
    </row>
    <row r="6" spans="1:7" x14ac:dyDescent="0.25">
      <c r="A6" s="1" t="s">
        <v>1730</v>
      </c>
      <c r="B6" s="133">
        <v>166.55713744793644</v>
      </c>
      <c r="C6" s="133">
        <v>925827.94489002123</v>
      </c>
      <c r="D6" s="133"/>
      <c r="F6" s="137">
        <f>GETPIVOTDATA("Sum of Total Net Demand Savings (kW)",$A$5,"Rate Class","&lt;50 kW")/GETPIVOTDATA("Sum of Total Net Demand Savings (kW)",$A$5)</f>
        <v>0.14666536357673254</v>
      </c>
      <c r="G6" s="137">
        <f>GETPIVOTDATA("Sum of Total Net Energy Savings (kWh)",$A$5,"Rate Class","&lt;50 kW")/GETPIVOTDATA("Sum of Total Net Energy Savings (kWh)",$A$5)</f>
        <v>0.12811748424735978</v>
      </c>
    </row>
    <row r="7" spans="1:7" x14ac:dyDescent="0.25">
      <c r="A7" s="1" t="s">
        <v>1739</v>
      </c>
      <c r="B7" s="133">
        <v>229.34788337750857</v>
      </c>
      <c r="C7" s="133">
        <v>1688208.5482771681</v>
      </c>
      <c r="D7" s="133"/>
      <c r="F7" s="137">
        <f>GETPIVOTDATA("Sum of Total Net Demand Savings (kW)",$A$5,"Rate Class","&gt;5 MW")/GETPIVOTDATA("Sum of Total Net Demand Savings (kW)",$A$5)</f>
        <v>0.20195706540424274</v>
      </c>
      <c r="G7" s="137">
        <f>GETPIVOTDATA("Sum of Total Net Energy Savings (kWh)",$A$5,"Rate Class","&gt;5 MW")/GETPIVOTDATA("Sum of Total Net Energy Savings (kWh)",$A$5)</f>
        <v>0.23361687588275495</v>
      </c>
    </row>
    <row r="8" spans="1:7" x14ac:dyDescent="0.25">
      <c r="A8" s="1" t="s">
        <v>1733</v>
      </c>
      <c r="B8" s="133">
        <v>79.607996970844397</v>
      </c>
      <c r="C8" s="133">
        <v>639192.14237031434</v>
      </c>
      <c r="D8" s="133"/>
      <c r="F8" s="137">
        <f>GETPIVOTDATA("Sum of Total Net Demand Savings (kW)",$A$5,"Rate Class","&gt;5 MW 3TS")/GETPIVOTDATA("Sum of Total Net Demand Savings (kW)",$A$5)</f>
        <v>7.0100483223026075E-2</v>
      </c>
      <c r="G8" s="137">
        <f>GETPIVOTDATA("Sum of Total Net Energy Savings (kWh)",$A$5,"Rate Class","&gt;5 MW 3TS")/GETPIVOTDATA("Sum of Total Net Energy Savings (kWh)",$A$5)</f>
        <v>8.8452384358405578E-2</v>
      </c>
    </row>
    <row r="9" spans="1:7" x14ac:dyDescent="0.25">
      <c r="A9" s="1" t="s">
        <v>1731</v>
      </c>
      <c r="B9" s="133">
        <v>660.11391814893045</v>
      </c>
      <c r="C9" s="133">
        <v>3973169.4656186276</v>
      </c>
      <c r="D9" s="133"/>
      <c r="F9" s="137">
        <f>GETPIVOTDATA("Sum of Total Net Demand Savings (kW)",$A$5,"Rate Class","&gt;50 kW")/GETPIVOTDATA("Sum of Total Net Demand Savings (kW)",$A$5)</f>
        <v>0.58127708779599863</v>
      </c>
      <c r="G9" s="137">
        <f>GETPIVOTDATA("Sum of Total Net Energy Savings (kWh)",$A$5,"Rate Class","&gt;50 kW")/GETPIVOTDATA("Sum of Total Net Energy Savings (kWh)",$A$5)</f>
        <v>0.54981325551147964</v>
      </c>
    </row>
    <row r="10" spans="1:7" x14ac:dyDescent="0.25">
      <c r="A10" s="1" t="s">
        <v>1745</v>
      </c>
      <c r="B10" s="133">
        <v>1135.6269359452199</v>
      </c>
      <c r="C10" s="133">
        <v>7226398.1011561314</v>
      </c>
      <c r="D10" s="133"/>
      <c r="F10" s="137"/>
      <c r="G10" s="137"/>
    </row>
    <row r="11" spans="1:7" x14ac:dyDescent="0.25">
      <c r="E11" s="132" t="s">
        <v>1751</v>
      </c>
      <c r="F11" s="138">
        <f>SUM(F6:F9)</f>
        <v>1</v>
      </c>
      <c r="G11" s="138">
        <f>SUM(G6:G9)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471"/>
  <sheetViews>
    <sheetView topLeftCell="E1" workbookViewId="0">
      <pane ySplit="1" topLeftCell="A387" activePane="bottomLeft" state="frozen"/>
      <selection pane="bottomLeft" activeCell="G481" sqref="G481"/>
    </sheetView>
  </sheetViews>
  <sheetFormatPr defaultRowHeight="15" x14ac:dyDescent="0.25"/>
  <cols>
    <col min="1" max="1" width="17.42578125" bestFit="1" customWidth="1"/>
    <col min="2" max="2" width="17.42578125" customWidth="1"/>
    <col min="3" max="3" width="28.85546875" customWidth="1"/>
    <col min="4" max="4" width="45.28515625" bestFit="1" customWidth="1"/>
    <col min="5" max="5" width="20.28515625" customWidth="1"/>
    <col min="6" max="6" width="15.42578125" customWidth="1"/>
    <col min="7" max="7" width="21.85546875" style="2" customWidth="1"/>
    <col min="8" max="8" width="23.7109375" style="2" customWidth="1"/>
    <col min="9" max="9" width="23.7109375" style="75" customWidth="1"/>
    <col min="10" max="10" width="25.7109375" style="71" bestFit="1" customWidth="1"/>
    <col min="11" max="11" width="25.28515625" style="71" bestFit="1" customWidth="1"/>
    <col min="12" max="12" width="21.42578125" style="135" customWidth="1"/>
    <col min="13" max="13" width="18.7109375" style="135" customWidth="1"/>
  </cols>
  <sheetData>
    <row r="1" spans="1:13" ht="46.5" customHeight="1" x14ac:dyDescent="0.25">
      <c r="A1" s="126" t="s">
        <v>5</v>
      </c>
      <c r="B1" s="127" t="s">
        <v>1732</v>
      </c>
      <c r="C1" s="126" t="s">
        <v>6</v>
      </c>
      <c r="D1" s="126" t="s">
        <v>7</v>
      </c>
      <c r="E1" s="128" t="s">
        <v>1308</v>
      </c>
      <c r="F1" s="128" t="s">
        <v>1309</v>
      </c>
      <c r="G1" s="129" t="s">
        <v>8</v>
      </c>
      <c r="H1" s="129" t="s">
        <v>9</v>
      </c>
      <c r="I1" s="131" t="s">
        <v>1738</v>
      </c>
      <c r="J1" s="130" t="s">
        <v>1734</v>
      </c>
      <c r="K1" s="130" t="s">
        <v>1735</v>
      </c>
      <c r="L1" s="134" t="s">
        <v>1736</v>
      </c>
      <c r="M1" s="134" t="s">
        <v>1737</v>
      </c>
    </row>
    <row r="2" spans="1:13" hidden="1" x14ac:dyDescent="0.25">
      <c r="A2">
        <v>140708</v>
      </c>
      <c r="B2">
        <f>VLOOKUP(A2,'7.2018 LRAM Listing (Compare)'!$L:$L,1,FALSE)</f>
        <v>140708</v>
      </c>
      <c r="C2" t="s">
        <v>14</v>
      </c>
      <c r="D2" t="s">
        <v>1740</v>
      </c>
      <c r="E2" s="139"/>
      <c r="F2" s="72" t="s">
        <v>1295</v>
      </c>
      <c r="G2" s="2">
        <v>43525</v>
      </c>
      <c r="H2" s="2">
        <v>42528</v>
      </c>
      <c r="I2" s="2"/>
      <c r="J2" s="71">
        <v>0</v>
      </c>
      <c r="K2" s="71">
        <v>768727</v>
      </c>
      <c r="L2"/>
      <c r="M2"/>
    </row>
    <row r="3" spans="1:13" x14ac:dyDescent="0.25">
      <c r="A3">
        <v>154090</v>
      </c>
      <c r="B3" t="e">
        <f>VLOOKUP(A3,'7.2018 LRAM Listing (Compare)'!$L:$L,1,FALSE)</f>
        <v>#N/A</v>
      </c>
      <c r="C3" t="s">
        <v>14</v>
      </c>
      <c r="D3" t="s">
        <v>1225</v>
      </c>
      <c r="E3" s="139"/>
      <c r="F3" s="72" t="s">
        <v>1731</v>
      </c>
      <c r="G3" s="2">
        <v>43617</v>
      </c>
      <c r="H3" s="2">
        <v>43271</v>
      </c>
      <c r="I3" s="75">
        <f>YEAR(H3)</f>
        <v>2018</v>
      </c>
      <c r="J3" s="71">
        <v>9.8000000000000007</v>
      </c>
      <c r="K3" s="71">
        <v>4994</v>
      </c>
      <c r="L3" s="135">
        <f>IF($J3="","",IF($I3=2019,VLOOKUP($D3,'6.NTG (IESO VRR - 2017)'!$A$3:$G$60,7,FALSE)*$J3,IF($I3=2018,VLOOKUP($D3,'6.NTG (IESO VRR - 2017)'!$A$3:$G$60,7,FALSE)*$J3,IF($I3=2017,VLOOKUP($D3,'6.NTG (IESO VRR - 2017)'!$A$3:$G$60,7,FALSE)*$J3,IF($I3=2016,VLOOKUP($D3,'6.NTG (IESO VRR - 2017)'!$A$3:$G$60,5,FALSE)*$J3)))))</f>
        <v>8.5198031048845149</v>
      </c>
      <c r="M3" s="135">
        <f>IF($K3="","",IF($I3=2019,VLOOKUP($D3,'6.NTG (IESO VRR - 2017)'!$A$3:$G$60,7,FALSE)*$K3,IF($I3=2018,VLOOKUP($D3,'6.NTG (IESO VRR - 2017)'!$A$3:$G$60,7,FALSE)*$K3,IF($I3=2017,VLOOKUP($D3,'6.NTG (IESO VRR - 2017)'!$A$3:$G$60,7,FALSE)*$K3,IF($I3=2016,VLOOKUP($D3,'6.NTG (IESO VRR - 2017)'!$A$3:$G$60,5,FALSE)*$K3)))))</f>
        <v>4341.6221128360476</v>
      </c>
    </row>
    <row r="4" spans="1:13" hidden="1" x14ac:dyDescent="0.25">
      <c r="A4">
        <v>154626</v>
      </c>
      <c r="B4">
        <f>VLOOKUP(A4,'7.2018 LRAM Listing (Compare)'!$L:$L,1,FALSE)</f>
        <v>154626</v>
      </c>
      <c r="C4" t="s">
        <v>14</v>
      </c>
      <c r="D4" t="s">
        <v>1740</v>
      </c>
      <c r="E4" s="139"/>
      <c r="F4" s="72" t="s">
        <v>1296</v>
      </c>
      <c r="G4" s="2">
        <v>43525</v>
      </c>
      <c r="H4" s="2">
        <v>42543</v>
      </c>
      <c r="I4" s="2"/>
      <c r="J4" s="71">
        <v>1.1000000000000001</v>
      </c>
      <c r="K4" s="71">
        <v>9312</v>
      </c>
      <c r="L4"/>
      <c r="M4"/>
    </row>
    <row r="5" spans="1:13" hidden="1" x14ac:dyDescent="0.25">
      <c r="A5">
        <v>154627</v>
      </c>
      <c r="B5">
        <f>VLOOKUP(A5,'7.2018 LRAM Listing (Compare)'!$L:$L,1,FALSE)</f>
        <v>154627</v>
      </c>
      <c r="C5" t="s">
        <v>14</v>
      </c>
      <c r="D5" t="s">
        <v>1740</v>
      </c>
      <c r="E5" s="139"/>
      <c r="F5" s="72" t="s">
        <v>1296</v>
      </c>
      <c r="G5" s="2">
        <v>43525</v>
      </c>
      <c r="H5" s="2">
        <v>42475</v>
      </c>
      <c r="I5" s="2"/>
      <c r="J5" s="71">
        <v>1.1000000000000001</v>
      </c>
      <c r="K5" s="71">
        <v>9312</v>
      </c>
      <c r="L5"/>
      <c r="M5"/>
    </row>
    <row r="6" spans="1:13" hidden="1" x14ac:dyDescent="0.25">
      <c r="A6">
        <v>154628</v>
      </c>
      <c r="B6">
        <f>VLOOKUP(A6,'7.2018 LRAM Listing (Compare)'!$L:$L,1,FALSE)</f>
        <v>154628</v>
      </c>
      <c r="C6" t="s">
        <v>14</v>
      </c>
      <c r="D6" t="s">
        <v>1740</v>
      </c>
      <c r="E6" s="139"/>
      <c r="F6" s="72" t="s">
        <v>1296</v>
      </c>
      <c r="G6" s="2">
        <v>43525</v>
      </c>
      <c r="H6" s="2">
        <v>42454</v>
      </c>
      <c r="I6" s="2"/>
      <c r="J6" s="71">
        <v>1.1000000000000001</v>
      </c>
      <c r="K6" s="71">
        <v>9312</v>
      </c>
      <c r="L6"/>
      <c r="M6"/>
    </row>
    <row r="7" spans="1:13" hidden="1" x14ac:dyDescent="0.25">
      <c r="A7">
        <v>154629</v>
      </c>
      <c r="B7">
        <f>VLOOKUP(A7,'7.2018 LRAM Listing (Compare)'!$L:$L,1,FALSE)</f>
        <v>154629</v>
      </c>
      <c r="C7" t="s">
        <v>14</v>
      </c>
      <c r="D7" t="s">
        <v>1740</v>
      </c>
      <c r="E7" s="139"/>
      <c r="F7" s="72" t="s">
        <v>1296</v>
      </c>
      <c r="G7" s="2">
        <v>43525</v>
      </c>
      <c r="H7" s="2">
        <v>42454</v>
      </c>
      <c r="I7" s="2"/>
      <c r="J7" s="71">
        <v>1.1000000000000001</v>
      </c>
      <c r="K7" s="71">
        <v>9312</v>
      </c>
      <c r="L7"/>
      <c r="M7"/>
    </row>
    <row r="8" spans="1:13" hidden="1" x14ac:dyDescent="0.25">
      <c r="A8">
        <v>154630</v>
      </c>
      <c r="B8">
        <f>VLOOKUP(A8,'7.2018 LRAM Listing (Compare)'!$L:$L,1,FALSE)</f>
        <v>154630</v>
      </c>
      <c r="C8" t="s">
        <v>14</v>
      </c>
      <c r="D8" t="s">
        <v>1740</v>
      </c>
      <c r="E8" s="139"/>
      <c r="F8" s="72" t="s">
        <v>1296</v>
      </c>
      <c r="G8" s="2">
        <v>43525</v>
      </c>
      <c r="H8" s="2">
        <v>42475</v>
      </c>
      <c r="I8" s="2"/>
      <c r="J8" s="71">
        <v>1.1000000000000001</v>
      </c>
      <c r="K8" s="71">
        <v>9312</v>
      </c>
      <c r="L8"/>
      <c r="M8"/>
    </row>
    <row r="9" spans="1:13" hidden="1" x14ac:dyDescent="0.25">
      <c r="A9">
        <v>156471</v>
      </c>
      <c r="B9">
        <f>VLOOKUP(A9,'7.2018 LRAM Listing (Compare)'!$L:$L,1,FALSE)</f>
        <v>156471</v>
      </c>
      <c r="C9" t="s">
        <v>14</v>
      </c>
      <c r="D9" t="s">
        <v>1740</v>
      </c>
      <c r="E9" s="139"/>
      <c r="F9" s="72" t="s">
        <v>1295</v>
      </c>
      <c r="G9" s="2">
        <v>43525</v>
      </c>
      <c r="H9" s="2">
        <v>42692</v>
      </c>
      <c r="I9" s="2"/>
      <c r="J9" s="71">
        <v>0</v>
      </c>
      <c r="K9" s="71">
        <v>407000</v>
      </c>
      <c r="L9"/>
      <c r="M9"/>
    </row>
    <row r="10" spans="1:13" hidden="1" x14ac:dyDescent="0.25">
      <c r="A10">
        <v>157165</v>
      </c>
      <c r="B10">
        <f>VLOOKUP(A10,'7.2018 LRAM Listing (Compare)'!$L:$L,1,FALSE)</f>
        <v>157165</v>
      </c>
      <c r="C10" t="s">
        <v>14</v>
      </c>
      <c r="D10" t="s">
        <v>1740</v>
      </c>
      <c r="E10" s="139"/>
      <c r="F10" s="72" t="s">
        <v>1295</v>
      </c>
      <c r="G10" s="2">
        <v>43525</v>
      </c>
      <c r="H10" s="2">
        <v>42573</v>
      </c>
      <c r="I10" s="2"/>
      <c r="J10" s="71">
        <v>0</v>
      </c>
      <c r="K10" s="71">
        <v>0</v>
      </c>
      <c r="L10"/>
      <c r="M10"/>
    </row>
    <row r="11" spans="1:13" hidden="1" x14ac:dyDescent="0.25">
      <c r="A11">
        <v>158733</v>
      </c>
      <c r="B11">
        <f>VLOOKUP(A11,'7.2018 LRAM Listing (Compare)'!$L:$L,1,FALSE)</f>
        <v>158733</v>
      </c>
      <c r="C11" t="s">
        <v>14</v>
      </c>
      <c r="D11" t="s">
        <v>1740</v>
      </c>
      <c r="E11" s="139"/>
      <c r="F11" s="72" t="s">
        <v>1295</v>
      </c>
      <c r="G11" s="2">
        <v>43525</v>
      </c>
      <c r="H11" s="2">
        <v>42515</v>
      </c>
      <c r="I11" s="2"/>
      <c r="J11" s="71">
        <v>3.02</v>
      </c>
      <c r="K11" s="71">
        <v>12084</v>
      </c>
      <c r="L11"/>
      <c r="M11"/>
    </row>
    <row r="12" spans="1:13" hidden="1" x14ac:dyDescent="0.25">
      <c r="A12">
        <v>159575</v>
      </c>
      <c r="B12">
        <f>VLOOKUP(A12,'7.2018 LRAM Listing (Compare)'!$L:$L,1,FALSE)</f>
        <v>159575</v>
      </c>
      <c r="C12" t="s">
        <v>14</v>
      </c>
      <c r="D12" t="s">
        <v>1740</v>
      </c>
      <c r="E12" s="139"/>
      <c r="F12" s="72" t="s">
        <v>1295</v>
      </c>
      <c r="G12" s="2">
        <v>43525</v>
      </c>
      <c r="H12" s="2">
        <v>43252</v>
      </c>
      <c r="I12" s="2"/>
      <c r="J12" s="71">
        <v>39</v>
      </c>
      <c r="K12" s="71">
        <v>341640</v>
      </c>
      <c r="L12"/>
      <c r="M12"/>
    </row>
    <row r="13" spans="1:13" hidden="1" x14ac:dyDescent="0.25">
      <c r="A13">
        <v>160310</v>
      </c>
      <c r="B13">
        <f>VLOOKUP(A13,'7.2018 LRAM Listing (Compare)'!$L:$L,1,FALSE)</f>
        <v>160310</v>
      </c>
      <c r="C13" t="s">
        <v>14</v>
      </c>
      <c r="D13" t="s">
        <v>1740</v>
      </c>
      <c r="E13" s="139"/>
      <c r="F13" s="72" t="s">
        <v>1295</v>
      </c>
      <c r="G13" s="2">
        <v>43525</v>
      </c>
      <c r="H13" s="2">
        <v>42615</v>
      </c>
      <c r="I13" s="2"/>
      <c r="J13" s="71">
        <v>0</v>
      </c>
      <c r="K13" s="71">
        <v>0</v>
      </c>
      <c r="L13"/>
      <c r="M13"/>
    </row>
    <row r="14" spans="1:13" hidden="1" x14ac:dyDescent="0.25">
      <c r="A14">
        <v>160328</v>
      </c>
      <c r="B14">
        <f>VLOOKUP(A14,'7.2018 LRAM Listing (Compare)'!$L:$L,1,FALSE)</f>
        <v>160328</v>
      </c>
      <c r="C14" t="s">
        <v>14</v>
      </c>
      <c r="D14" t="s">
        <v>1740</v>
      </c>
      <c r="E14" s="139"/>
      <c r="F14" s="72" t="s">
        <v>1295</v>
      </c>
      <c r="G14" s="2">
        <v>43525</v>
      </c>
      <c r="H14" s="2">
        <v>42622</v>
      </c>
      <c r="I14" s="2"/>
      <c r="J14" s="71">
        <v>0</v>
      </c>
      <c r="K14" s="71">
        <v>0</v>
      </c>
      <c r="L14"/>
      <c r="M14"/>
    </row>
    <row r="15" spans="1:13" hidden="1" x14ac:dyDescent="0.25">
      <c r="A15">
        <v>160397</v>
      </c>
      <c r="B15">
        <f>VLOOKUP(A15,'7.2018 LRAM Listing (Compare)'!$L:$L,1,FALSE)</f>
        <v>160397</v>
      </c>
      <c r="C15" t="s">
        <v>14</v>
      </c>
      <c r="D15" t="s">
        <v>1740</v>
      </c>
      <c r="E15" s="139"/>
      <c r="F15" s="72" t="s">
        <v>1295</v>
      </c>
      <c r="G15" s="2">
        <v>43525</v>
      </c>
      <c r="H15" s="2">
        <v>42551</v>
      </c>
      <c r="I15" s="2"/>
      <c r="J15" s="71">
        <v>30.5</v>
      </c>
      <c r="K15" s="71">
        <v>267399</v>
      </c>
      <c r="L15"/>
      <c r="M15"/>
    </row>
    <row r="16" spans="1:13" x14ac:dyDescent="0.25">
      <c r="A16">
        <v>161509</v>
      </c>
      <c r="B16" t="e">
        <f>VLOOKUP(A16,'7.2018 LRAM Listing (Compare)'!$L:$L,1,FALSE)</f>
        <v>#N/A</v>
      </c>
      <c r="C16" t="s">
        <v>14</v>
      </c>
      <c r="D16" t="s">
        <v>1225</v>
      </c>
      <c r="E16" s="139"/>
      <c r="F16" s="72" t="s">
        <v>1731</v>
      </c>
      <c r="G16" s="2">
        <v>43525</v>
      </c>
      <c r="H16" s="2">
        <v>42894</v>
      </c>
      <c r="I16" s="75">
        <f t="shared" ref="I16:I19" si="0">YEAR(H16)</f>
        <v>2017</v>
      </c>
      <c r="J16" s="71">
        <v>0</v>
      </c>
      <c r="K16" s="71">
        <v>54312</v>
      </c>
      <c r="L16" s="135">
        <f>IF($J16="","",IF($I16=2019,VLOOKUP($D16,'6.NTG (IESO VRR - 2017)'!$A$3:$G$60,7,FALSE)*$J16,IF($I16=2018,VLOOKUP($D16,'6.NTG (IESO VRR - 2017)'!$A$3:$G$60,7,FALSE)*$J16,IF($I16=2017,VLOOKUP($D16,'6.NTG (IESO VRR - 2017)'!$A$3:$G$60,7,FALSE)*$J16,IF($I16=2016,VLOOKUP($D16,'6.NTG (IESO VRR - 2017)'!$A$3:$G$60,5,FALSE)*$J16)))))</f>
        <v>0</v>
      </c>
      <c r="M16" s="135">
        <f>IF($K16="","",IF($I16=2019,VLOOKUP($D16,'6.NTG (IESO VRR - 2017)'!$A$3:$G$60,7,FALSE)*$K16,IF($I16=2018,VLOOKUP($D16,'6.NTG (IESO VRR - 2017)'!$A$3:$G$60,7,FALSE)*$K16,IF($I16=2017,VLOOKUP($D16,'6.NTG (IESO VRR - 2017)'!$A$3:$G$60,7,FALSE)*$K16,IF($I16=2016,VLOOKUP($D16,'6.NTG (IESO VRR - 2017)'!$A$3:$G$60,5,FALSE)*$K16)))))</f>
        <v>47217.096554335483</v>
      </c>
    </row>
    <row r="17" spans="1:13" x14ac:dyDescent="0.25">
      <c r="A17">
        <v>161908</v>
      </c>
      <c r="B17" t="e">
        <f>VLOOKUP(A17,'7.2018 LRAM Listing (Compare)'!$L:$L,1,FALSE)</f>
        <v>#N/A</v>
      </c>
      <c r="C17" t="s">
        <v>14</v>
      </c>
      <c r="D17" t="s">
        <v>1225</v>
      </c>
      <c r="E17" s="139"/>
      <c r="F17" s="72" t="s">
        <v>1731</v>
      </c>
      <c r="G17" s="2">
        <v>43556</v>
      </c>
      <c r="H17" s="2">
        <v>42899</v>
      </c>
      <c r="I17" s="75">
        <f t="shared" si="0"/>
        <v>2017</v>
      </c>
      <c r="J17" s="71">
        <v>0</v>
      </c>
      <c r="K17" s="71">
        <v>147752</v>
      </c>
      <c r="L17" s="135">
        <f>IF($J17="","",IF($I17=2019,VLOOKUP($D17,'6.NTG (IESO VRR - 2017)'!$A$3:$G$60,7,FALSE)*$J17,IF($I17=2018,VLOOKUP($D17,'6.NTG (IESO VRR - 2017)'!$A$3:$G$60,7,FALSE)*$J17,IF($I17=2017,VLOOKUP($D17,'6.NTG (IESO VRR - 2017)'!$A$3:$G$60,7,FALSE)*$J17,IF($I17=2016,VLOOKUP($D17,'6.NTG (IESO VRR - 2017)'!$A$3:$G$60,5,FALSE)*$J17)))))</f>
        <v>0</v>
      </c>
      <c r="M17" s="135">
        <f>IF($K17="","",IF($I17=2019,VLOOKUP($D17,'6.NTG (IESO VRR - 2017)'!$A$3:$G$60,7,FALSE)*$K17,IF($I17=2018,VLOOKUP($D17,'6.NTG (IESO VRR - 2017)'!$A$3:$G$60,7,FALSE)*$K17,IF($I17=2017,VLOOKUP($D17,'6.NTG (IESO VRR - 2017)'!$A$3:$G$60,7,FALSE)*$K17,IF($I17=2016,VLOOKUP($D17,'6.NTG (IESO VRR - 2017)'!$A$3:$G$60,5,FALSE)*$K17)))))</f>
        <v>128450.81105641804</v>
      </c>
    </row>
    <row r="18" spans="1:13" x14ac:dyDescent="0.25">
      <c r="A18">
        <v>161975</v>
      </c>
      <c r="B18" t="e">
        <f>VLOOKUP(A18,'7.2018 LRAM Listing (Compare)'!$L:$L,1,FALSE)</f>
        <v>#N/A</v>
      </c>
      <c r="C18" t="s">
        <v>14</v>
      </c>
      <c r="D18" t="s">
        <v>1225</v>
      </c>
      <c r="E18" s="139"/>
      <c r="F18" s="72" t="s">
        <v>1731</v>
      </c>
      <c r="G18" s="2">
        <v>43709</v>
      </c>
      <c r="H18" s="2">
        <v>42825</v>
      </c>
      <c r="I18" s="75">
        <f t="shared" si="0"/>
        <v>2017</v>
      </c>
      <c r="J18" s="71">
        <v>0</v>
      </c>
      <c r="K18" s="71">
        <v>6699</v>
      </c>
      <c r="L18" s="135">
        <f>IF($J18="","",IF($I18=2019,VLOOKUP($D18,'6.NTG (IESO VRR - 2017)'!$A$3:$G$60,7,FALSE)*$J18,IF($I18=2018,VLOOKUP($D18,'6.NTG (IESO VRR - 2017)'!$A$3:$G$60,7,FALSE)*$J18,IF($I18=2017,VLOOKUP($D18,'6.NTG (IESO VRR - 2017)'!$A$3:$G$60,7,FALSE)*$J18,IF($I18=2016,VLOOKUP($D18,'6.NTG (IESO VRR - 2017)'!$A$3:$G$60,5,FALSE)*$J18)))))</f>
        <v>0</v>
      </c>
      <c r="M18" s="135">
        <f>IF($K18="","",IF($I18=2019,VLOOKUP($D18,'6.NTG (IESO VRR - 2017)'!$A$3:$G$60,7,FALSE)*$K18,IF($I18=2018,VLOOKUP($D18,'6.NTG (IESO VRR - 2017)'!$A$3:$G$60,7,FALSE)*$K18,IF($I18=2017,VLOOKUP($D18,'6.NTG (IESO VRR - 2017)'!$A$3:$G$60,7,FALSE)*$K18,IF($I18=2016,VLOOKUP($D18,'6.NTG (IESO VRR - 2017)'!$A$3:$G$60,5,FALSE)*$K18)))))</f>
        <v>5823.8939795532006</v>
      </c>
    </row>
    <row r="19" spans="1:13" x14ac:dyDescent="0.25">
      <c r="A19">
        <v>162000</v>
      </c>
      <c r="B19" t="e">
        <f>VLOOKUP(A19,'7.2018 LRAM Listing (Compare)'!$L:$L,1,FALSE)</f>
        <v>#N/A</v>
      </c>
      <c r="C19" t="s">
        <v>14</v>
      </c>
      <c r="D19" t="s">
        <v>1225</v>
      </c>
      <c r="E19" s="139"/>
      <c r="F19" s="72" t="s">
        <v>1730</v>
      </c>
      <c r="G19" s="2">
        <v>43709</v>
      </c>
      <c r="H19" s="2">
        <v>42825</v>
      </c>
      <c r="I19" s="75">
        <f t="shared" si="0"/>
        <v>2017</v>
      </c>
      <c r="J19" s="71">
        <v>0</v>
      </c>
      <c r="K19" s="71">
        <v>23944</v>
      </c>
      <c r="L19" s="135">
        <f>IF($J19="","",IF($I19=2019,VLOOKUP($D19,'6.NTG (IESO VRR - 2017)'!$A$3:$G$60,7,FALSE)*$J19,IF($I19=2018,VLOOKUP($D19,'6.NTG (IESO VRR - 2017)'!$A$3:$G$60,7,FALSE)*$J19,IF($I19=2017,VLOOKUP($D19,'6.NTG (IESO VRR - 2017)'!$A$3:$G$60,7,FALSE)*$J19,IF($I19=2016,VLOOKUP($D19,'6.NTG (IESO VRR - 2017)'!$A$3:$G$60,5,FALSE)*$J19)))))</f>
        <v>0</v>
      </c>
      <c r="M19" s="135">
        <f>IF($K19="","",IF($I19=2019,VLOOKUP($D19,'6.NTG (IESO VRR - 2017)'!$A$3:$G$60,7,FALSE)*$K19,IF($I19=2018,VLOOKUP($D19,'6.NTG (IESO VRR - 2017)'!$A$3:$G$60,7,FALSE)*$K19,IF($I19=2017,VLOOKUP($D19,'6.NTG (IESO VRR - 2017)'!$A$3:$G$60,7,FALSE)*$K19,IF($I19=2016,VLOOKUP($D19,'6.NTG (IESO VRR - 2017)'!$A$3:$G$60,5,FALSE)*$K19)))))</f>
        <v>20816.139341158654</v>
      </c>
    </row>
    <row r="20" spans="1:13" hidden="1" x14ac:dyDescent="0.25">
      <c r="A20">
        <v>162010</v>
      </c>
      <c r="B20">
        <f>VLOOKUP(A20,'7.2018 LRAM Listing (Compare)'!$L:$L,1,FALSE)</f>
        <v>162010</v>
      </c>
      <c r="C20" t="s">
        <v>14</v>
      </c>
      <c r="D20" t="s">
        <v>1740</v>
      </c>
      <c r="E20" s="139"/>
      <c r="F20" s="72" t="s">
        <v>1295</v>
      </c>
      <c r="G20" s="2">
        <v>43525</v>
      </c>
      <c r="H20" s="2">
        <v>42825</v>
      </c>
      <c r="I20" s="2"/>
      <c r="J20" s="71">
        <v>0.1</v>
      </c>
      <c r="K20" s="71">
        <v>2136</v>
      </c>
      <c r="L20"/>
      <c r="M20"/>
    </row>
    <row r="21" spans="1:13" hidden="1" x14ac:dyDescent="0.25">
      <c r="A21">
        <v>162168</v>
      </c>
      <c r="B21">
        <f>VLOOKUP(A21,'7.2018 LRAM Listing (Compare)'!$L:$L,1,FALSE)</f>
        <v>162168</v>
      </c>
      <c r="C21" t="s">
        <v>14</v>
      </c>
      <c r="D21" t="s">
        <v>1740</v>
      </c>
      <c r="E21" s="139"/>
      <c r="F21" s="72" t="s">
        <v>1296</v>
      </c>
      <c r="G21" s="2">
        <v>43525</v>
      </c>
      <c r="H21" s="2">
        <v>42921</v>
      </c>
      <c r="I21" s="2"/>
      <c r="J21" s="71">
        <v>0</v>
      </c>
      <c r="K21" s="71">
        <v>0</v>
      </c>
      <c r="L21"/>
      <c r="M21"/>
    </row>
    <row r="22" spans="1:13" hidden="1" x14ac:dyDescent="0.25">
      <c r="A22">
        <v>162181</v>
      </c>
      <c r="B22">
        <f>VLOOKUP(A22,'7.2018 LRAM Listing (Compare)'!$L:$L,1,FALSE)</f>
        <v>162181</v>
      </c>
      <c r="C22" t="s">
        <v>14</v>
      </c>
      <c r="D22" t="s">
        <v>1740</v>
      </c>
      <c r="E22" s="139"/>
      <c r="F22" s="72" t="s">
        <v>1295</v>
      </c>
      <c r="G22" s="2">
        <v>43525</v>
      </c>
      <c r="H22" s="2">
        <v>42921</v>
      </c>
      <c r="I22" s="2"/>
      <c r="J22" s="71">
        <v>0</v>
      </c>
      <c r="K22" s="71">
        <v>0</v>
      </c>
      <c r="L22"/>
      <c r="M22"/>
    </row>
    <row r="23" spans="1:13" hidden="1" x14ac:dyDescent="0.25">
      <c r="A23">
        <v>162191</v>
      </c>
      <c r="B23">
        <f>VLOOKUP(A23,'7.2018 LRAM Listing (Compare)'!$L:$L,1,FALSE)</f>
        <v>162191</v>
      </c>
      <c r="C23" t="s">
        <v>158</v>
      </c>
      <c r="D23" t="s">
        <v>1740</v>
      </c>
      <c r="E23" s="139"/>
      <c r="F23" s="72">
        <v>0</v>
      </c>
      <c r="G23" s="2">
        <v>43525</v>
      </c>
      <c r="H23" s="2">
        <v>43465</v>
      </c>
      <c r="I23" s="2"/>
      <c r="J23" s="71">
        <v>0</v>
      </c>
      <c r="K23" s="71">
        <v>0</v>
      </c>
      <c r="L23"/>
      <c r="M23"/>
    </row>
    <row r="24" spans="1:13" hidden="1" x14ac:dyDescent="0.25">
      <c r="A24">
        <v>162854</v>
      </c>
      <c r="B24">
        <f>VLOOKUP(A24,'7.2018 LRAM Listing (Compare)'!$L:$L,1,FALSE)</f>
        <v>162854</v>
      </c>
      <c r="C24" t="s">
        <v>14</v>
      </c>
      <c r="D24" t="s">
        <v>1740</v>
      </c>
      <c r="E24" s="139"/>
      <c r="F24" s="72" t="s">
        <v>1296</v>
      </c>
      <c r="G24" s="2">
        <v>43525</v>
      </c>
      <c r="H24" s="2">
        <v>43158</v>
      </c>
      <c r="I24" s="2"/>
      <c r="J24" s="71">
        <v>0</v>
      </c>
      <c r="K24" s="71">
        <v>68956</v>
      </c>
      <c r="L24"/>
      <c r="M24"/>
    </row>
    <row r="25" spans="1:13" hidden="1" x14ac:dyDescent="0.25">
      <c r="A25">
        <v>162983</v>
      </c>
      <c r="B25">
        <f>VLOOKUP(A25,'7.2018 LRAM Listing (Compare)'!$L:$L,1,FALSE)</f>
        <v>162983</v>
      </c>
      <c r="C25" t="s">
        <v>14</v>
      </c>
      <c r="D25" t="s">
        <v>1740</v>
      </c>
      <c r="E25" s="139"/>
      <c r="F25" s="72" t="s">
        <v>1296</v>
      </c>
      <c r="G25" s="2">
        <v>43525</v>
      </c>
      <c r="H25" s="2">
        <v>42644</v>
      </c>
      <c r="I25" s="2"/>
      <c r="J25" s="71">
        <v>0</v>
      </c>
      <c r="K25" s="71">
        <v>0</v>
      </c>
      <c r="L25"/>
      <c r="M25"/>
    </row>
    <row r="26" spans="1:13" hidden="1" x14ac:dyDescent="0.25">
      <c r="A26">
        <v>163251</v>
      </c>
      <c r="B26">
        <f>VLOOKUP(A26,'7.2018 LRAM Listing (Compare)'!$L:$L,1,FALSE)</f>
        <v>163251</v>
      </c>
      <c r="C26" t="s">
        <v>14</v>
      </c>
      <c r="D26" t="s">
        <v>1740</v>
      </c>
      <c r="E26" s="139"/>
      <c r="F26" s="72" t="s">
        <v>1295</v>
      </c>
      <c r="G26" s="2">
        <v>43525</v>
      </c>
      <c r="H26" s="2">
        <v>42613</v>
      </c>
      <c r="I26" s="2"/>
      <c r="J26" s="71">
        <v>32.799999999999997</v>
      </c>
      <c r="K26" s="71">
        <v>163145</v>
      </c>
      <c r="L26"/>
      <c r="M26"/>
    </row>
    <row r="27" spans="1:13" hidden="1" x14ac:dyDescent="0.25">
      <c r="A27">
        <v>164191</v>
      </c>
      <c r="B27">
        <f>VLOOKUP(A27,'7.2018 LRAM Listing (Compare)'!$L:$L,1,FALSE)</f>
        <v>164191</v>
      </c>
      <c r="C27" t="s">
        <v>14</v>
      </c>
      <c r="D27" t="s">
        <v>1740</v>
      </c>
      <c r="E27" s="139"/>
      <c r="F27" s="72" t="s">
        <v>1295</v>
      </c>
      <c r="G27" s="2">
        <v>43525</v>
      </c>
      <c r="H27" s="2">
        <v>42572</v>
      </c>
      <c r="I27" s="2"/>
      <c r="J27" s="71">
        <v>0</v>
      </c>
      <c r="K27" s="71">
        <v>20160</v>
      </c>
      <c r="L27"/>
      <c r="M27"/>
    </row>
    <row r="28" spans="1:13" hidden="1" x14ac:dyDescent="0.25">
      <c r="A28">
        <v>164457</v>
      </c>
      <c r="B28">
        <f>VLOOKUP(A28,'7.2018 LRAM Listing (Compare)'!$L:$L,1,FALSE)</f>
        <v>164457</v>
      </c>
      <c r="C28" t="s">
        <v>14</v>
      </c>
      <c r="D28" t="s">
        <v>1740</v>
      </c>
      <c r="E28" s="139"/>
      <c r="F28" s="72" t="s">
        <v>1296</v>
      </c>
      <c r="G28" s="2">
        <v>43525</v>
      </c>
      <c r="H28" s="2">
        <v>42578</v>
      </c>
      <c r="I28" s="2"/>
      <c r="J28" s="71">
        <v>3.12</v>
      </c>
      <c r="K28" s="71">
        <v>11753</v>
      </c>
      <c r="L28"/>
      <c r="M28"/>
    </row>
    <row r="29" spans="1:13" hidden="1" x14ac:dyDescent="0.25">
      <c r="A29">
        <v>164463</v>
      </c>
      <c r="B29">
        <f>VLOOKUP(A29,'7.2018 LRAM Listing (Compare)'!$L:$L,1,FALSE)</f>
        <v>164463</v>
      </c>
      <c r="C29" t="s">
        <v>14</v>
      </c>
      <c r="D29" t="s">
        <v>1740</v>
      </c>
      <c r="E29" s="139"/>
      <c r="F29" s="72" t="s">
        <v>1295</v>
      </c>
      <c r="G29" s="2">
        <v>43525</v>
      </c>
      <c r="H29" s="2">
        <v>42587</v>
      </c>
      <c r="I29" s="2"/>
      <c r="J29" s="71">
        <v>0</v>
      </c>
      <c r="K29" s="71">
        <v>6781</v>
      </c>
      <c r="L29"/>
      <c r="M29"/>
    </row>
    <row r="30" spans="1:13" hidden="1" x14ac:dyDescent="0.25">
      <c r="A30">
        <v>164466</v>
      </c>
      <c r="B30">
        <f>VLOOKUP(A30,'7.2018 LRAM Listing (Compare)'!$L:$L,1,FALSE)</f>
        <v>164466</v>
      </c>
      <c r="C30" t="s">
        <v>14</v>
      </c>
      <c r="D30" t="s">
        <v>1740</v>
      </c>
      <c r="E30" s="139"/>
      <c r="F30" s="72" t="s">
        <v>1295</v>
      </c>
      <c r="G30" s="2">
        <v>43525</v>
      </c>
      <c r="H30" s="2">
        <v>42608</v>
      </c>
      <c r="I30" s="2"/>
      <c r="J30" s="71">
        <v>1.1399999999999999</v>
      </c>
      <c r="K30" s="71">
        <v>5258</v>
      </c>
      <c r="L30"/>
      <c r="M30"/>
    </row>
    <row r="31" spans="1:13" hidden="1" x14ac:dyDescent="0.25">
      <c r="A31">
        <v>164982</v>
      </c>
      <c r="B31">
        <f>VLOOKUP(A31,'7.2018 LRAM Listing (Compare)'!$L:$L,1,FALSE)</f>
        <v>164982</v>
      </c>
      <c r="C31" t="s">
        <v>14</v>
      </c>
      <c r="D31" t="s">
        <v>1740</v>
      </c>
      <c r="E31" s="139"/>
      <c r="F31" s="72" t="s">
        <v>1295</v>
      </c>
      <c r="G31" s="2">
        <v>43525</v>
      </c>
      <c r="H31" s="2">
        <v>42608</v>
      </c>
      <c r="I31" s="2"/>
      <c r="J31" s="71">
        <v>0</v>
      </c>
      <c r="K31" s="71">
        <v>5651</v>
      </c>
      <c r="L31"/>
      <c r="M31"/>
    </row>
    <row r="32" spans="1:13" hidden="1" x14ac:dyDescent="0.25">
      <c r="A32">
        <v>164983</v>
      </c>
      <c r="B32">
        <f>VLOOKUP(A32,'7.2018 LRAM Listing (Compare)'!$L:$L,1,FALSE)</f>
        <v>164983</v>
      </c>
      <c r="C32" t="s">
        <v>14</v>
      </c>
      <c r="D32" t="s">
        <v>1740</v>
      </c>
      <c r="E32" s="139"/>
      <c r="F32" s="72" t="s">
        <v>1295</v>
      </c>
      <c r="G32" s="2">
        <v>43525</v>
      </c>
      <c r="H32" s="2">
        <v>42608</v>
      </c>
      <c r="I32" s="2"/>
      <c r="J32" s="71">
        <v>0</v>
      </c>
      <c r="K32" s="71">
        <v>7346</v>
      </c>
      <c r="L32"/>
      <c r="M32"/>
    </row>
    <row r="33" spans="1:13" hidden="1" x14ac:dyDescent="0.25">
      <c r="A33">
        <v>165717</v>
      </c>
      <c r="B33">
        <f>VLOOKUP(A33,'7.2018 LRAM Listing (Compare)'!$L:$L,1,FALSE)</f>
        <v>165717</v>
      </c>
      <c r="C33" t="s">
        <v>14</v>
      </c>
      <c r="D33" t="s">
        <v>1740</v>
      </c>
      <c r="E33" s="139"/>
      <c r="F33" s="72" t="s">
        <v>1298</v>
      </c>
      <c r="G33" s="2">
        <v>43525</v>
      </c>
      <c r="H33" s="2">
        <v>42755</v>
      </c>
      <c r="I33" s="2"/>
      <c r="J33" s="71">
        <v>31.2</v>
      </c>
      <c r="K33" s="71">
        <v>272909</v>
      </c>
      <c r="L33"/>
      <c r="M33"/>
    </row>
    <row r="34" spans="1:13" hidden="1" x14ac:dyDescent="0.25">
      <c r="A34">
        <v>166103</v>
      </c>
      <c r="B34">
        <f>VLOOKUP(A34,'7.2018 LRAM Listing (Compare)'!$L:$L,1,FALSE)</f>
        <v>166103</v>
      </c>
      <c r="C34" t="s">
        <v>14</v>
      </c>
      <c r="D34" t="s">
        <v>1740</v>
      </c>
      <c r="E34" s="139"/>
      <c r="F34" s="72" t="s">
        <v>1295</v>
      </c>
      <c r="G34" s="2">
        <v>43525</v>
      </c>
      <c r="H34" s="2">
        <v>42915</v>
      </c>
      <c r="I34" s="2"/>
      <c r="J34" s="71">
        <v>0</v>
      </c>
      <c r="K34" s="71">
        <v>0</v>
      </c>
      <c r="L34"/>
      <c r="M34"/>
    </row>
    <row r="35" spans="1:13" hidden="1" x14ac:dyDescent="0.25">
      <c r="A35">
        <v>167205</v>
      </c>
      <c r="B35">
        <f>VLOOKUP(A35,'7.2018 LRAM Listing (Compare)'!$L:$L,1,FALSE)</f>
        <v>167205</v>
      </c>
      <c r="C35" t="s">
        <v>14</v>
      </c>
      <c r="D35" t="s">
        <v>1740</v>
      </c>
      <c r="E35" s="139"/>
      <c r="F35" s="72" t="s">
        <v>1295</v>
      </c>
      <c r="G35" s="2">
        <v>43525</v>
      </c>
      <c r="H35" s="2">
        <v>42766</v>
      </c>
      <c r="I35" s="2"/>
      <c r="J35" s="71">
        <v>0</v>
      </c>
      <c r="K35" s="71">
        <v>4872</v>
      </c>
      <c r="L35"/>
      <c r="M35"/>
    </row>
    <row r="36" spans="1:13" hidden="1" x14ac:dyDescent="0.25">
      <c r="A36">
        <v>167291</v>
      </c>
      <c r="B36">
        <f>VLOOKUP(A36,'7.2018 LRAM Listing (Compare)'!$L:$L,1,FALSE)</f>
        <v>167291</v>
      </c>
      <c r="C36" t="s">
        <v>14</v>
      </c>
      <c r="D36" t="s">
        <v>1740</v>
      </c>
      <c r="E36" s="139"/>
      <c r="F36" s="72">
        <v>0</v>
      </c>
      <c r="G36" s="2">
        <v>43525</v>
      </c>
      <c r="H36" s="2">
        <v>42766</v>
      </c>
      <c r="I36" s="2"/>
      <c r="J36" s="71">
        <v>19.7</v>
      </c>
      <c r="K36" s="71">
        <v>104672</v>
      </c>
      <c r="L36"/>
      <c r="M36"/>
    </row>
    <row r="37" spans="1:13" hidden="1" x14ac:dyDescent="0.25">
      <c r="A37">
        <v>167293</v>
      </c>
      <c r="B37">
        <f>VLOOKUP(A37,'7.2018 LRAM Listing (Compare)'!$L:$L,1,FALSE)</f>
        <v>167293</v>
      </c>
      <c r="C37" t="s">
        <v>14</v>
      </c>
      <c r="D37" t="s">
        <v>1740</v>
      </c>
      <c r="E37" s="139"/>
      <c r="F37" s="72">
        <v>0</v>
      </c>
      <c r="G37" s="2">
        <v>43525</v>
      </c>
      <c r="H37" s="2">
        <v>42766</v>
      </c>
      <c r="I37" s="2"/>
      <c r="J37" s="71">
        <v>19.7</v>
      </c>
      <c r="K37" s="71">
        <v>104672</v>
      </c>
      <c r="L37"/>
      <c r="M37"/>
    </row>
    <row r="38" spans="1:13" hidden="1" x14ac:dyDescent="0.25">
      <c r="A38">
        <v>167441</v>
      </c>
      <c r="B38">
        <f>VLOOKUP(A38,'7.2018 LRAM Listing (Compare)'!$L:$L,1,FALSE)</f>
        <v>167441</v>
      </c>
      <c r="C38" t="s">
        <v>14</v>
      </c>
      <c r="D38" t="s">
        <v>1740</v>
      </c>
      <c r="E38" s="139"/>
      <c r="F38" s="72" t="s">
        <v>1296</v>
      </c>
      <c r="G38" s="2">
        <v>43525</v>
      </c>
      <c r="H38" s="2">
        <v>43010</v>
      </c>
      <c r="I38" s="2"/>
      <c r="J38" s="71">
        <v>1.81</v>
      </c>
      <c r="K38" s="71">
        <v>6811</v>
      </c>
      <c r="L38"/>
      <c r="M38"/>
    </row>
    <row r="39" spans="1:13" hidden="1" x14ac:dyDescent="0.25">
      <c r="A39">
        <v>167505</v>
      </c>
      <c r="B39">
        <f>VLOOKUP(A39,'7.2018 LRAM Listing (Compare)'!$L:$L,1,FALSE)</f>
        <v>167505</v>
      </c>
      <c r="C39" t="s">
        <v>14</v>
      </c>
      <c r="D39" t="s">
        <v>1740</v>
      </c>
      <c r="E39" s="139"/>
      <c r="F39" s="72" t="s">
        <v>1295</v>
      </c>
      <c r="G39" s="2">
        <v>43525</v>
      </c>
      <c r="H39" s="2">
        <v>42766</v>
      </c>
      <c r="I39" s="2"/>
      <c r="J39" s="71">
        <v>7.3</v>
      </c>
      <c r="K39" s="71">
        <v>36357</v>
      </c>
      <c r="L39"/>
      <c r="M39"/>
    </row>
    <row r="40" spans="1:13" hidden="1" x14ac:dyDescent="0.25">
      <c r="A40">
        <v>167552</v>
      </c>
      <c r="B40">
        <f>VLOOKUP(A40,'7.2018 LRAM Listing (Compare)'!$L:$L,1,FALSE)</f>
        <v>167552</v>
      </c>
      <c r="C40" t="s">
        <v>14</v>
      </c>
      <c r="D40" t="s">
        <v>1740</v>
      </c>
      <c r="E40" s="139"/>
      <c r="F40" s="72" t="s">
        <v>1295</v>
      </c>
      <c r="G40" s="2">
        <v>43525</v>
      </c>
      <c r="H40" s="2">
        <v>42706</v>
      </c>
      <c r="I40" s="2"/>
      <c r="J40" s="71">
        <v>0</v>
      </c>
      <c r="K40" s="71">
        <v>9240</v>
      </c>
      <c r="L40"/>
      <c r="M40"/>
    </row>
    <row r="41" spans="1:13" hidden="1" x14ac:dyDescent="0.25">
      <c r="A41">
        <v>168109</v>
      </c>
      <c r="B41">
        <f>VLOOKUP(A41,'7.2018 LRAM Listing (Compare)'!$L:$L,1,FALSE)</f>
        <v>168109</v>
      </c>
      <c r="C41" t="s">
        <v>14</v>
      </c>
      <c r="D41" t="s">
        <v>1740</v>
      </c>
      <c r="E41" s="139"/>
      <c r="F41" s="72" t="s">
        <v>1295</v>
      </c>
      <c r="G41" s="2">
        <v>43525</v>
      </c>
      <c r="H41" s="2">
        <v>42720</v>
      </c>
      <c r="I41" s="2"/>
      <c r="J41" s="71">
        <v>11.53</v>
      </c>
      <c r="K41" s="71">
        <v>55134</v>
      </c>
      <c r="L41"/>
      <c r="M41"/>
    </row>
    <row r="42" spans="1:13" x14ac:dyDescent="0.25">
      <c r="A42">
        <v>168494</v>
      </c>
      <c r="B42" t="e">
        <f>VLOOKUP(A42,'7.2018 LRAM Listing (Compare)'!$L:$L,1,FALSE)</f>
        <v>#N/A</v>
      </c>
      <c r="C42" t="s">
        <v>14</v>
      </c>
      <c r="D42" t="s">
        <v>1225</v>
      </c>
      <c r="E42" s="139"/>
      <c r="F42" s="72" t="s">
        <v>1733</v>
      </c>
      <c r="G42" s="2">
        <v>43709</v>
      </c>
      <c r="H42" s="2">
        <v>42767</v>
      </c>
      <c r="I42" s="75">
        <f t="shared" ref="I42:I46" si="1">YEAR(H42)</f>
        <v>2017</v>
      </c>
      <c r="J42" s="71">
        <v>0</v>
      </c>
      <c r="K42" s="71">
        <v>20160</v>
      </c>
      <c r="L42" s="135">
        <f>IF($J42="","",IF($I42=2019,VLOOKUP($D42,'6.NTG (IESO VRR - 2017)'!$A$3:$G$60,7,FALSE)*$J42,IF($I42=2018,VLOOKUP($D42,'6.NTG (IESO VRR - 2017)'!$A$3:$G$60,7,FALSE)*$J42,IF($I42=2017,VLOOKUP($D42,'6.NTG (IESO VRR - 2017)'!$A$3:$G$60,7,FALSE)*$J42,IF($I42=2016,VLOOKUP($D42,'6.NTG (IESO VRR - 2017)'!$A$3:$G$60,5,FALSE)*$J42)))))</f>
        <v>0</v>
      </c>
      <c r="M42" s="135">
        <f>IF($K42="","",IF($I42=2019,VLOOKUP($D42,'6.NTG (IESO VRR - 2017)'!$A$3:$G$60,7,FALSE)*$K42,IF($I42=2018,VLOOKUP($D42,'6.NTG (IESO VRR - 2017)'!$A$3:$G$60,7,FALSE)*$K42,IF($I42=2017,VLOOKUP($D42,'6.NTG (IESO VRR - 2017)'!$A$3:$G$60,7,FALSE)*$K42,IF($I42=2016,VLOOKUP($D42,'6.NTG (IESO VRR - 2017)'!$A$3:$G$60,5,FALSE)*$K42)))))</f>
        <v>17526.452101476716</v>
      </c>
    </row>
    <row r="43" spans="1:13" x14ac:dyDescent="0.25">
      <c r="A43">
        <v>168749</v>
      </c>
      <c r="B43" t="e">
        <f>VLOOKUP(A43,'7.2018 LRAM Listing (Compare)'!$L:$L,1,FALSE)</f>
        <v>#N/A</v>
      </c>
      <c r="C43" t="s">
        <v>14</v>
      </c>
      <c r="D43" t="s">
        <v>1225</v>
      </c>
      <c r="E43" s="139"/>
      <c r="F43" s="72" t="s">
        <v>1731</v>
      </c>
      <c r="G43" s="2">
        <v>43525</v>
      </c>
      <c r="H43" s="2">
        <v>42846</v>
      </c>
      <c r="I43" s="75">
        <f t="shared" si="1"/>
        <v>2017</v>
      </c>
      <c r="J43" s="71">
        <v>41.1</v>
      </c>
      <c r="K43" s="71">
        <v>260061</v>
      </c>
      <c r="L43" s="135">
        <f>IF($J43="","",IF($I43=2019,VLOOKUP($D43,'6.NTG (IESO VRR - 2017)'!$A$3:$G$60,7,FALSE)*$J43,IF($I43=2018,VLOOKUP($D43,'6.NTG (IESO VRR - 2017)'!$A$3:$G$60,7,FALSE)*$J43,IF($I43=2017,VLOOKUP($D43,'6.NTG (IESO VRR - 2017)'!$A$3:$G$60,7,FALSE)*$J43,IF($I43=2016,VLOOKUP($D43,'6.NTG (IESO VRR - 2017)'!$A$3:$G$60,5,FALSE)*$J43)))))</f>
        <v>35.731010980689142</v>
      </c>
      <c r="M43" s="135">
        <f>IF($K43="","",IF($I43=2019,VLOOKUP($D43,'6.NTG (IESO VRR - 2017)'!$A$3:$G$60,7,FALSE)*$K43,IF($I43=2018,VLOOKUP($D43,'6.NTG (IESO VRR - 2017)'!$A$3:$G$60,7,FALSE)*$K43,IF($I43=2017,VLOOKUP($D43,'6.NTG (IESO VRR - 2017)'!$A$3:$G$60,7,FALSE)*$K43,IF($I43=2016,VLOOKUP($D43,'6.NTG (IESO VRR - 2017)'!$A$3:$G$60,5,FALSE)*$K43)))))</f>
        <v>226088.62400605835</v>
      </c>
    </row>
    <row r="44" spans="1:13" x14ac:dyDescent="0.25">
      <c r="A44">
        <v>170161</v>
      </c>
      <c r="B44" t="e">
        <f>VLOOKUP(A44,'7.2018 LRAM Listing (Compare)'!$L:$L,1,FALSE)</f>
        <v>#N/A</v>
      </c>
      <c r="C44" t="s">
        <v>14</v>
      </c>
      <c r="D44" t="s">
        <v>1225</v>
      </c>
      <c r="E44" s="139"/>
      <c r="F44" s="72" t="s">
        <v>1733</v>
      </c>
      <c r="G44" s="2">
        <v>43617</v>
      </c>
      <c r="H44" s="2">
        <v>42948</v>
      </c>
      <c r="I44" s="75">
        <f t="shared" si="1"/>
        <v>2017</v>
      </c>
      <c r="J44" s="71">
        <v>21.96</v>
      </c>
      <c r="K44" s="71">
        <v>192356</v>
      </c>
      <c r="L44" s="135">
        <f>IF($J44="","",IF($I44=2019,VLOOKUP($D44,'6.NTG (IESO VRR - 2017)'!$A$3:$G$60,7,FALSE)*$J44,IF($I44=2018,VLOOKUP($D44,'6.NTG (IESO VRR - 2017)'!$A$3:$G$60,7,FALSE)*$J44,IF($I44=2017,VLOOKUP($D44,'6.NTG (IESO VRR - 2017)'!$A$3:$G$60,7,FALSE)*$J44,IF($I44=2016,VLOOKUP($D44,'6.NTG (IESO VRR - 2017)'!$A$3:$G$60,5,FALSE)*$J44)))))</f>
        <v>19.091313896251425</v>
      </c>
      <c r="M44" s="135">
        <f>IF($K44="","",IF($I44=2019,VLOOKUP($D44,'6.NTG (IESO VRR - 2017)'!$A$3:$G$60,7,FALSE)*$K44,IF($I44=2018,VLOOKUP($D44,'6.NTG (IESO VRR - 2017)'!$A$3:$G$60,7,FALSE)*$K44,IF($I44=2017,VLOOKUP($D44,'6.NTG (IESO VRR - 2017)'!$A$3:$G$60,7,FALSE)*$K44,IF($I44=2016,VLOOKUP($D44,'6.NTG (IESO VRR - 2017)'!$A$3:$G$60,5,FALSE)*$K44)))))</f>
        <v>167228.08633093527</v>
      </c>
    </row>
    <row r="45" spans="1:13" x14ac:dyDescent="0.25">
      <c r="A45">
        <v>170162</v>
      </c>
      <c r="B45" t="e">
        <f>VLOOKUP(A45,'7.2018 LRAM Listing (Compare)'!$L:$L,1,FALSE)</f>
        <v>#N/A</v>
      </c>
      <c r="C45" t="s">
        <v>14</v>
      </c>
      <c r="D45" t="s">
        <v>1225</v>
      </c>
      <c r="E45" s="139"/>
      <c r="F45" s="72" t="s">
        <v>1733</v>
      </c>
      <c r="G45" s="2">
        <v>43617</v>
      </c>
      <c r="H45" s="2">
        <v>42948</v>
      </c>
      <c r="I45" s="75">
        <f t="shared" si="1"/>
        <v>2017</v>
      </c>
      <c r="J45" s="71">
        <v>15.68</v>
      </c>
      <c r="K45" s="71">
        <v>113366</v>
      </c>
      <c r="L45" s="135">
        <f>IF($J45="","",IF($I45=2019,VLOOKUP($D45,'6.NTG (IESO VRR - 2017)'!$A$3:$G$60,7,FALSE)*$J45,IF($I45=2018,VLOOKUP($D45,'6.NTG (IESO VRR - 2017)'!$A$3:$G$60,7,FALSE)*$J45,IF($I45=2017,VLOOKUP($D45,'6.NTG (IESO VRR - 2017)'!$A$3:$G$60,7,FALSE)*$J45,IF($I45=2016,VLOOKUP($D45,'6.NTG (IESO VRR - 2017)'!$A$3:$G$60,5,FALSE)*$J45)))))</f>
        <v>13.631684967815223</v>
      </c>
      <c r="M45" s="135">
        <f>IF($K45="","",IF($I45=2019,VLOOKUP($D45,'6.NTG (IESO VRR - 2017)'!$A$3:$G$60,7,FALSE)*$K45,IF($I45=2018,VLOOKUP($D45,'6.NTG (IESO VRR - 2017)'!$A$3:$G$60,7,FALSE)*$K45,IF($I45=2017,VLOOKUP($D45,'6.NTG (IESO VRR - 2017)'!$A$3:$G$60,7,FALSE)*$K45,IF($I45=2016,VLOOKUP($D45,'6.NTG (IESO VRR - 2017)'!$A$3:$G$60,5,FALSE)*$K45)))))</f>
        <v>98556.734570238565</v>
      </c>
    </row>
    <row r="46" spans="1:13" x14ac:dyDescent="0.25">
      <c r="A46">
        <v>170164</v>
      </c>
      <c r="B46" t="e">
        <f>VLOOKUP(A46,'7.2018 LRAM Listing (Compare)'!$L:$L,1,FALSE)</f>
        <v>#N/A</v>
      </c>
      <c r="C46" t="s">
        <v>14</v>
      </c>
      <c r="D46" t="s">
        <v>1225</v>
      </c>
      <c r="E46" s="139"/>
      <c r="F46" s="72" t="s">
        <v>1733</v>
      </c>
      <c r="G46" s="2">
        <v>43617</v>
      </c>
      <c r="H46" s="2">
        <v>42948</v>
      </c>
      <c r="I46" s="75">
        <f t="shared" si="1"/>
        <v>2017</v>
      </c>
      <c r="J46" s="71">
        <v>3.25</v>
      </c>
      <c r="K46" s="71">
        <v>70295</v>
      </c>
      <c r="L46" s="135">
        <f>IF($J46="","",IF($I46=2019,VLOOKUP($D46,'6.NTG (IESO VRR - 2017)'!$A$3:$G$60,7,FALSE)*$J46,IF($I46=2018,VLOOKUP($D46,'6.NTG (IESO VRR - 2017)'!$A$3:$G$60,7,FALSE)*$J46,IF($I46=2017,VLOOKUP($D46,'6.NTG (IESO VRR - 2017)'!$A$3:$G$60,7,FALSE)*$J46,IF($I46=2016,VLOOKUP($D46,'6.NTG (IESO VRR - 2017)'!$A$3:$G$60,5,FALSE)*$J46)))))</f>
        <v>2.8254449072321095</v>
      </c>
      <c r="M46" s="135">
        <f>IF($K46="","",IF($I46=2019,VLOOKUP($D46,'6.NTG (IESO VRR - 2017)'!$A$3:$G$60,7,FALSE)*$K46,IF($I46=2018,VLOOKUP($D46,'6.NTG (IESO VRR - 2017)'!$A$3:$G$60,7,FALSE)*$K46,IF($I46=2017,VLOOKUP($D46,'6.NTG (IESO VRR - 2017)'!$A$3:$G$60,7,FALSE)*$K46,IF($I46=2016,VLOOKUP($D46,'6.NTG (IESO VRR - 2017)'!$A$3:$G$60,5,FALSE)*$K46)))))</f>
        <v>61112.199924271117</v>
      </c>
    </row>
    <row r="47" spans="1:13" hidden="1" x14ac:dyDescent="0.25">
      <c r="A47">
        <v>170276</v>
      </c>
      <c r="B47">
        <f>VLOOKUP(A47,'7.2018 LRAM Listing (Compare)'!$L:$L,1,FALSE)</f>
        <v>170276</v>
      </c>
      <c r="C47" t="s">
        <v>14</v>
      </c>
      <c r="D47" t="s">
        <v>1740</v>
      </c>
      <c r="E47" s="139"/>
      <c r="F47" s="72" t="s">
        <v>1295</v>
      </c>
      <c r="G47" s="2">
        <v>43525</v>
      </c>
      <c r="H47" s="2">
        <v>42839</v>
      </c>
      <c r="I47" s="2"/>
      <c r="J47" s="71">
        <v>0</v>
      </c>
      <c r="K47" s="71">
        <v>0</v>
      </c>
      <c r="L47"/>
      <c r="M47"/>
    </row>
    <row r="48" spans="1:13" hidden="1" x14ac:dyDescent="0.25">
      <c r="A48">
        <v>170316</v>
      </c>
      <c r="B48">
        <f>VLOOKUP(A48,'7.2018 LRAM Listing (Compare)'!$L:$L,1,FALSE)</f>
        <v>170316</v>
      </c>
      <c r="C48" t="s">
        <v>14</v>
      </c>
      <c r="D48" t="s">
        <v>1740</v>
      </c>
      <c r="E48" s="139"/>
      <c r="F48" s="72" t="s">
        <v>1295</v>
      </c>
      <c r="G48" s="2">
        <v>43525</v>
      </c>
      <c r="H48" s="2">
        <v>42786</v>
      </c>
      <c r="I48" s="2"/>
      <c r="J48" s="71">
        <v>0</v>
      </c>
      <c r="K48" s="71">
        <v>92786</v>
      </c>
      <c r="L48"/>
      <c r="M48"/>
    </row>
    <row r="49" spans="1:13" hidden="1" x14ac:dyDescent="0.25">
      <c r="A49">
        <v>170371</v>
      </c>
      <c r="B49">
        <f>VLOOKUP(A49,'7.2018 LRAM Listing (Compare)'!$L:$L,1,FALSE)</f>
        <v>170371</v>
      </c>
      <c r="C49" t="s">
        <v>14</v>
      </c>
      <c r="D49" t="s">
        <v>1740</v>
      </c>
      <c r="E49" s="139"/>
      <c r="F49" s="72" t="s">
        <v>1298</v>
      </c>
      <c r="G49" s="2">
        <v>43525</v>
      </c>
      <c r="H49" s="2">
        <v>42855</v>
      </c>
      <c r="I49" s="2"/>
      <c r="J49" s="71">
        <v>0</v>
      </c>
      <c r="K49" s="71">
        <v>0</v>
      </c>
      <c r="L49"/>
      <c r="M49"/>
    </row>
    <row r="50" spans="1:13" hidden="1" x14ac:dyDescent="0.25">
      <c r="A50">
        <v>170484</v>
      </c>
      <c r="B50">
        <f>VLOOKUP(A50,'7.2018 LRAM Listing (Compare)'!$L:$L,1,FALSE)</f>
        <v>170484</v>
      </c>
      <c r="C50" t="s">
        <v>14</v>
      </c>
      <c r="D50" t="s">
        <v>1740</v>
      </c>
      <c r="E50" s="139"/>
      <c r="F50" s="72" t="s">
        <v>1296</v>
      </c>
      <c r="G50" s="2">
        <v>43525</v>
      </c>
      <c r="H50" s="2">
        <v>42762</v>
      </c>
      <c r="I50" s="2"/>
      <c r="J50" s="71">
        <v>3.96</v>
      </c>
      <c r="K50" s="71">
        <v>14925</v>
      </c>
      <c r="L50"/>
      <c r="M50"/>
    </row>
    <row r="51" spans="1:13" hidden="1" x14ac:dyDescent="0.25">
      <c r="A51">
        <v>170501</v>
      </c>
      <c r="B51">
        <f>VLOOKUP(A51,'7.2018 LRAM Listing (Compare)'!$L:$L,1,FALSE)</f>
        <v>170501</v>
      </c>
      <c r="C51" t="s">
        <v>79</v>
      </c>
      <c r="D51" t="s">
        <v>1740</v>
      </c>
      <c r="E51" s="139"/>
      <c r="F51" s="72" t="s">
        <v>1731</v>
      </c>
      <c r="G51" s="2">
        <v>43525</v>
      </c>
      <c r="H51" s="2">
        <v>42775</v>
      </c>
      <c r="I51" s="2"/>
      <c r="J51" s="71">
        <v>0</v>
      </c>
      <c r="K51" s="71">
        <v>0</v>
      </c>
      <c r="L51"/>
      <c r="M51"/>
    </row>
    <row r="52" spans="1:13" hidden="1" x14ac:dyDescent="0.25">
      <c r="A52">
        <v>170955</v>
      </c>
      <c r="B52">
        <f>VLOOKUP(A52,'7.2018 LRAM Listing (Compare)'!$L:$L,1,FALSE)</f>
        <v>170955</v>
      </c>
      <c r="C52" t="s">
        <v>14</v>
      </c>
      <c r="D52" t="s">
        <v>1740</v>
      </c>
      <c r="E52" s="139"/>
      <c r="F52" s="72">
        <v>0</v>
      </c>
      <c r="G52" s="2">
        <v>43525</v>
      </c>
      <c r="H52" s="2">
        <v>42552</v>
      </c>
      <c r="I52" s="2"/>
      <c r="J52" s="71">
        <v>0</v>
      </c>
      <c r="K52" s="71">
        <v>0</v>
      </c>
      <c r="L52"/>
      <c r="M52"/>
    </row>
    <row r="53" spans="1:13" x14ac:dyDescent="0.25">
      <c r="A53">
        <v>171389</v>
      </c>
      <c r="B53" t="e">
        <f>VLOOKUP(A53,'7.2018 LRAM Listing (Compare)'!$L:$L,1,FALSE)</f>
        <v>#N/A</v>
      </c>
      <c r="C53" t="s">
        <v>14</v>
      </c>
      <c r="D53" t="s">
        <v>1225</v>
      </c>
      <c r="E53" s="139"/>
      <c r="F53" s="72" t="s">
        <v>1739</v>
      </c>
      <c r="G53" s="2">
        <v>43647</v>
      </c>
      <c r="H53" s="2">
        <v>43829</v>
      </c>
      <c r="I53" s="75">
        <f>YEAR(H53)</f>
        <v>2019</v>
      </c>
      <c r="J53" s="71">
        <v>83.9</v>
      </c>
      <c r="K53" s="71">
        <v>373453</v>
      </c>
      <c r="L53" s="135">
        <f>IF($J53="","",IF($I53=2019,VLOOKUP($D53,'6.NTG (IESO VRR - 2017)'!$A$3:$G$60,7,FALSE)*$J53,IF($I53=2018,VLOOKUP($D53,'6.NTG (IESO VRR - 2017)'!$A$3:$G$60,7,FALSE)*$J53,IF($I53=2017,VLOOKUP($D53,'6.NTG (IESO VRR - 2017)'!$A$3:$G$60,7,FALSE)*$J53,IF($I53=2016,VLOOKUP($D53,'6.NTG (IESO VRR - 2017)'!$A$3:$G$60,5,FALSE)*$J53)))))</f>
        <v>72.939946989776615</v>
      </c>
      <c r="M53" s="135">
        <f>IF($K53="","",IF($I53=2019,VLOOKUP($D53,'6.NTG (IESO VRR - 2017)'!$A$3:$G$60,7,FALSE)*$K53,IF($I53=2018,VLOOKUP($D53,'6.NTG (IESO VRR - 2017)'!$A$3:$G$60,7,FALSE)*$K53,IF($I53=2017,VLOOKUP($D53,'6.NTG (IESO VRR - 2017)'!$A$3:$G$60,7,FALSE)*$K53,IF($I53=2016,VLOOKUP($D53,'6.NTG (IESO VRR - 2017)'!$A$3:$G$60,5,FALSE)*$K53)))))</f>
        <v>324667.96213555476</v>
      </c>
    </row>
    <row r="54" spans="1:13" hidden="1" x14ac:dyDescent="0.25">
      <c r="A54">
        <v>172032</v>
      </c>
      <c r="B54">
        <f>VLOOKUP(A54,'7.2018 LRAM Listing (Compare)'!$L:$L,1,FALSE)</f>
        <v>172032</v>
      </c>
      <c r="C54" t="s">
        <v>14</v>
      </c>
      <c r="D54" t="s">
        <v>1740</v>
      </c>
      <c r="E54" s="139"/>
      <c r="F54" s="72" t="s">
        <v>1295</v>
      </c>
      <c r="G54" s="2">
        <v>43525</v>
      </c>
      <c r="H54" s="2">
        <v>42794</v>
      </c>
      <c r="I54" s="2"/>
      <c r="J54" s="71">
        <v>0.34</v>
      </c>
      <c r="K54" s="71">
        <v>1343</v>
      </c>
      <c r="L54"/>
      <c r="M54"/>
    </row>
    <row r="55" spans="1:13" hidden="1" x14ac:dyDescent="0.25">
      <c r="A55">
        <v>172167</v>
      </c>
      <c r="B55">
        <f>VLOOKUP(A55,'7.2018 LRAM Listing (Compare)'!$L:$L,1,FALSE)</f>
        <v>172167</v>
      </c>
      <c r="C55" t="s">
        <v>14</v>
      </c>
      <c r="D55" t="s">
        <v>1740</v>
      </c>
      <c r="E55" s="139"/>
      <c r="F55" s="72" t="s">
        <v>1295</v>
      </c>
      <c r="G55" s="2">
        <v>43525</v>
      </c>
      <c r="H55" s="2">
        <v>42824</v>
      </c>
      <c r="I55" s="2"/>
      <c r="J55" s="71">
        <v>11.4</v>
      </c>
      <c r="K55" s="71">
        <v>52805</v>
      </c>
      <c r="L55"/>
      <c r="M55"/>
    </row>
    <row r="56" spans="1:13" hidden="1" x14ac:dyDescent="0.25">
      <c r="A56">
        <v>172275</v>
      </c>
      <c r="B56">
        <f>VLOOKUP(A56,'7.2018 LRAM Listing (Compare)'!$L:$L,1,FALSE)</f>
        <v>172275</v>
      </c>
      <c r="C56" t="s">
        <v>394</v>
      </c>
      <c r="D56" t="s">
        <v>1740</v>
      </c>
      <c r="E56" s="139"/>
      <c r="F56" s="72">
        <v>0</v>
      </c>
      <c r="G56" s="2">
        <v>43525</v>
      </c>
      <c r="H56" s="2">
        <v>42916</v>
      </c>
      <c r="I56" s="2"/>
      <c r="J56" s="71">
        <v>0</v>
      </c>
      <c r="K56" s="71">
        <v>0</v>
      </c>
      <c r="L56"/>
      <c r="M56"/>
    </row>
    <row r="57" spans="1:13" hidden="1" x14ac:dyDescent="0.25">
      <c r="A57">
        <v>172369</v>
      </c>
      <c r="B57">
        <f>VLOOKUP(A57,'7.2018 LRAM Listing (Compare)'!$L:$L,1,FALSE)</f>
        <v>172369</v>
      </c>
      <c r="C57" t="s">
        <v>14</v>
      </c>
      <c r="D57" t="s">
        <v>1740</v>
      </c>
      <c r="E57" s="139"/>
      <c r="F57" s="72" t="s">
        <v>1295</v>
      </c>
      <c r="G57" s="2">
        <v>43525</v>
      </c>
      <c r="H57" s="2">
        <v>42783</v>
      </c>
      <c r="I57" s="2"/>
      <c r="J57" s="71">
        <v>0</v>
      </c>
      <c r="K57" s="71">
        <v>91980</v>
      </c>
      <c r="L57"/>
      <c r="M57"/>
    </row>
    <row r="58" spans="1:13" hidden="1" x14ac:dyDescent="0.25">
      <c r="A58">
        <v>172926</v>
      </c>
      <c r="B58">
        <f>VLOOKUP(A58,'7.2018 LRAM Listing (Compare)'!$L:$L,1,FALSE)</f>
        <v>172926</v>
      </c>
      <c r="C58" t="s">
        <v>14</v>
      </c>
      <c r="D58" t="s">
        <v>1740</v>
      </c>
      <c r="E58" s="139"/>
      <c r="F58" s="72" t="s">
        <v>1296</v>
      </c>
      <c r="G58" s="2">
        <v>43525</v>
      </c>
      <c r="H58" s="2">
        <v>42916</v>
      </c>
      <c r="I58" s="2"/>
      <c r="J58" s="71">
        <v>0.4</v>
      </c>
      <c r="K58" s="71">
        <v>3483</v>
      </c>
      <c r="L58"/>
      <c r="M58"/>
    </row>
    <row r="59" spans="1:13" hidden="1" x14ac:dyDescent="0.25">
      <c r="A59">
        <v>172928</v>
      </c>
      <c r="B59">
        <f>VLOOKUP(A59,'7.2018 LRAM Listing (Compare)'!$L:$L,1,FALSE)</f>
        <v>172928</v>
      </c>
      <c r="C59" t="s">
        <v>14</v>
      </c>
      <c r="D59" t="s">
        <v>1740</v>
      </c>
      <c r="E59" s="139"/>
      <c r="F59" s="72" t="s">
        <v>1295</v>
      </c>
      <c r="G59" s="2">
        <v>43525</v>
      </c>
      <c r="H59" s="2">
        <v>42886</v>
      </c>
      <c r="I59" s="2"/>
      <c r="J59" s="71">
        <v>0.28000000000000003</v>
      </c>
      <c r="K59" s="71">
        <v>2488</v>
      </c>
      <c r="L59"/>
      <c r="M59"/>
    </row>
    <row r="60" spans="1:13" hidden="1" x14ac:dyDescent="0.25">
      <c r="A60">
        <v>172929</v>
      </c>
      <c r="B60">
        <f>VLOOKUP(A60,'7.2018 LRAM Listing (Compare)'!$L:$L,1,FALSE)</f>
        <v>172929</v>
      </c>
      <c r="C60" t="s">
        <v>14</v>
      </c>
      <c r="D60" t="s">
        <v>1740</v>
      </c>
      <c r="E60" s="139"/>
      <c r="F60" s="72" t="s">
        <v>1295</v>
      </c>
      <c r="G60" s="2">
        <v>43525</v>
      </c>
      <c r="H60" s="2">
        <v>42916</v>
      </c>
      <c r="I60" s="2"/>
      <c r="J60" s="71">
        <v>0.54</v>
      </c>
      <c r="K60" s="71">
        <v>4727</v>
      </c>
      <c r="L60"/>
      <c r="M60"/>
    </row>
    <row r="61" spans="1:13" x14ac:dyDescent="0.25">
      <c r="A61">
        <v>172986</v>
      </c>
      <c r="B61" t="e">
        <f>VLOOKUP(A61,'7.2018 LRAM Listing (Compare)'!$L:$L,1,FALSE)</f>
        <v>#N/A</v>
      </c>
      <c r="C61" t="s">
        <v>14</v>
      </c>
      <c r="D61" t="s">
        <v>1225</v>
      </c>
      <c r="E61" s="139"/>
      <c r="F61" s="72" t="s">
        <v>1733</v>
      </c>
      <c r="G61" s="2">
        <v>43709</v>
      </c>
      <c r="H61" s="2">
        <v>43465</v>
      </c>
      <c r="I61" s="75">
        <f>YEAR(H61)</f>
        <v>2018</v>
      </c>
      <c r="J61" s="71">
        <v>9.83</v>
      </c>
      <c r="K61" s="71">
        <v>45149</v>
      </c>
      <c r="L61" s="135">
        <f>IF($J61="","",IF($I61=2019,VLOOKUP($D61,'6.NTG (IESO VRR - 2017)'!$A$3:$G$60,7,FALSE)*$J61,IF($I61=2018,VLOOKUP($D61,'6.NTG (IESO VRR - 2017)'!$A$3:$G$60,7,FALSE)*$J61,IF($I61=2017,VLOOKUP($D61,'6.NTG (IESO VRR - 2017)'!$A$3:$G$60,7,FALSE)*$J61,IF($I61=2016,VLOOKUP($D61,'6.NTG (IESO VRR - 2017)'!$A$3:$G$60,5,FALSE)*$J61)))))</f>
        <v>8.5458841347974257</v>
      </c>
      <c r="M61" s="135">
        <f>IF($K61="","",IF($I61=2019,VLOOKUP($D61,'6.NTG (IESO VRR - 2017)'!$A$3:$G$60,7,FALSE)*$K61,IF($I61=2018,VLOOKUP($D61,'6.NTG (IESO VRR - 2017)'!$A$3:$G$60,7,FALSE)*$K61,IF($I61=2017,VLOOKUP($D61,'6.NTG (IESO VRR - 2017)'!$A$3:$G$60,7,FALSE)*$K61,IF($I61=2016,VLOOKUP($D61,'6.NTG (IESO VRR - 2017)'!$A$3:$G$60,5,FALSE)*$K61)))))</f>
        <v>39251.080651268465</v>
      </c>
    </row>
    <row r="62" spans="1:13" hidden="1" x14ac:dyDescent="0.25">
      <c r="A62">
        <v>173000</v>
      </c>
      <c r="B62">
        <f>VLOOKUP(A62,'7.2018 LRAM Listing (Compare)'!$L:$L,1,FALSE)</f>
        <v>173000</v>
      </c>
      <c r="C62" t="s">
        <v>14</v>
      </c>
      <c r="D62" t="s">
        <v>1740</v>
      </c>
      <c r="E62" s="139"/>
      <c r="F62" s="72" t="s">
        <v>1295</v>
      </c>
      <c r="G62" s="2">
        <v>43525</v>
      </c>
      <c r="H62" s="2">
        <v>42944</v>
      </c>
      <c r="I62" s="2"/>
      <c r="J62" s="71">
        <v>0</v>
      </c>
      <c r="K62" s="71">
        <v>0</v>
      </c>
      <c r="L62"/>
      <c r="M62"/>
    </row>
    <row r="63" spans="1:13" x14ac:dyDescent="0.25">
      <c r="A63">
        <v>173171</v>
      </c>
      <c r="B63" t="e">
        <f>VLOOKUP(A63,'7.2018 LRAM Listing (Compare)'!$L:$L,1,FALSE)</f>
        <v>#N/A</v>
      </c>
      <c r="C63" t="s">
        <v>14</v>
      </c>
      <c r="D63" t="s">
        <v>1225</v>
      </c>
      <c r="E63" s="139"/>
      <c r="F63" s="72" t="s">
        <v>1731</v>
      </c>
      <c r="G63" s="2">
        <v>43647</v>
      </c>
      <c r="H63" s="2">
        <v>42978</v>
      </c>
      <c r="I63" s="75">
        <f>YEAR(H63)</f>
        <v>2017</v>
      </c>
      <c r="J63" s="71">
        <v>14.34</v>
      </c>
      <c r="K63" s="71">
        <v>65464</v>
      </c>
      <c r="L63" s="135">
        <f>IF($J63="","",IF($I63=2019,VLOOKUP($D63,'6.NTG (IESO VRR - 2017)'!$A$3:$G$60,7,FALSE)*$J63,IF($I63=2018,VLOOKUP($D63,'6.NTG (IESO VRR - 2017)'!$A$3:$G$60,7,FALSE)*$J63,IF($I63=2017,VLOOKUP($D63,'6.NTG (IESO VRR - 2017)'!$A$3:$G$60,7,FALSE)*$J63,IF($I63=2016,VLOOKUP($D63,'6.NTG (IESO VRR - 2017)'!$A$3:$G$60,5,FALSE)*$J63)))))</f>
        <v>12.466732298371831</v>
      </c>
      <c r="M63" s="135">
        <f>IF($K63="","",IF($I63=2019,VLOOKUP($D63,'6.NTG (IESO VRR - 2017)'!$A$3:$G$60,7,FALSE)*$K63,IF($I63=2018,VLOOKUP($D63,'6.NTG (IESO VRR - 2017)'!$A$3:$G$60,7,FALSE)*$K63,IF($I63=2017,VLOOKUP($D63,'6.NTG (IESO VRR - 2017)'!$A$3:$G$60,7,FALSE)*$K63,IF($I63=2016,VLOOKUP($D63,'6.NTG (IESO VRR - 2017)'!$A$3:$G$60,5,FALSE)*$K63)))))</f>
        <v>56912.284740628558</v>
      </c>
    </row>
    <row r="64" spans="1:13" hidden="1" x14ac:dyDescent="0.25">
      <c r="A64">
        <v>173460</v>
      </c>
      <c r="B64">
        <f>VLOOKUP(A64,'7.2018 LRAM Listing (Compare)'!$L:$L,1,FALSE)</f>
        <v>173460</v>
      </c>
      <c r="C64" t="s">
        <v>14</v>
      </c>
      <c r="D64" t="s">
        <v>1740</v>
      </c>
      <c r="E64" s="139"/>
      <c r="F64" s="72" t="s">
        <v>1295</v>
      </c>
      <c r="G64" s="2">
        <v>43525</v>
      </c>
      <c r="H64" s="2">
        <v>42809</v>
      </c>
      <c r="I64" s="2"/>
      <c r="J64" s="71">
        <v>0</v>
      </c>
      <c r="K64" s="71">
        <v>2913</v>
      </c>
      <c r="L64"/>
      <c r="M64"/>
    </row>
    <row r="65" spans="1:13" x14ac:dyDescent="0.25">
      <c r="A65">
        <v>173497</v>
      </c>
      <c r="B65" t="e">
        <f>VLOOKUP(A65,'7.2018 LRAM Listing (Compare)'!$L:$L,1,FALSE)</f>
        <v>#N/A</v>
      </c>
      <c r="C65" t="s">
        <v>14</v>
      </c>
      <c r="D65" t="s">
        <v>1225</v>
      </c>
      <c r="E65" s="139"/>
      <c r="F65" s="72" t="s">
        <v>1730</v>
      </c>
      <c r="G65" s="2">
        <v>43525</v>
      </c>
      <c r="H65" s="2">
        <v>42855</v>
      </c>
      <c r="I65" s="75">
        <f t="shared" ref="I65:I66" si="2">YEAR(H65)</f>
        <v>2017</v>
      </c>
      <c r="J65" s="71">
        <v>0</v>
      </c>
      <c r="K65" s="71">
        <v>0</v>
      </c>
      <c r="L65" s="135">
        <f>IF($J65="","",IF($I65=2019,VLOOKUP($D65,'6.NTG (IESO VRR - 2017)'!$A$3:$G$60,7,FALSE)*$J65,IF($I65=2018,VLOOKUP($D65,'6.NTG (IESO VRR - 2017)'!$A$3:$G$60,7,FALSE)*$J65,IF($I65=2017,VLOOKUP($D65,'6.NTG (IESO VRR - 2017)'!$A$3:$G$60,7,FALSE)*$J65,IF($I65=2016,VLOOKUP($D65,'6.NTG (IESO VRR - 2017)'!$A$3:$G$60,5,FALSE)*$J65)))))</f>
        <v>0</v>
      </c>
      <c r="M65" s="135">
        <f>IF($K65="","",IF($I65=2019,VLOOKUP($D65,'6.NTG (IESO VRR - 2017)'!$A$3:$G$60,7,FALSE)*$K65,IF($I65=2018,VLOOKUP($D65,'6.NTG (IESO VRR - 2017)'!$A$3:$G$60,7,FALSE)*$K65,IF($I65=2017,VLOOKUP($D65,'6.NTG (IESO VRR - 2017)'!$A$3:$G$60,7,FALSE)*$K65,IF($I65=2016,VLOOKUP($D65,'6.NTG (IESO VRR - 2017)'!$A$3:$G$60,5,FALSE)*$K65)))))</f>
        <v>0</v>
      </c>
    </row>
    <row r="66" spans="1:13" x14ac:dyDescent="0.25">
      <c r="A66">
        <v>173556</v>
      </c>
      <c r="B66" t="e">
        <f>VLOOKUP(A66,'7.2018 LRAM Listing (Compare)'!$L:$L,1,FALSE)</f>
        <v>#N/A</v>
      </c>
      <c r="C66" t="s">
        <v>14</v>
      </c>
      <c r="D66" t="s">
        <v>1225</v>
      </c>
      <c r="E66" s="139"/>
      <c r="F66" s="72" t="s">
        <v>1730</v>
      </c>
      <c r="G66" s="2">
        <v>43525</v>
      </c>
      <c r="H66" s="2">
        <v>42855</v>
      </c>
      <c r="I66" s="75">
        <f t="shared" si="2"/>
        <v>2017</v>
      </c>
      <c r="J66" s="71">
        <v>0</v>
      </c>
      <c r="K66" s="71">
        <v>0</v>
      </c>
      <c r="L66" s="135">
        <f>IF($J66="","",IF($I66=2019,VLOOKUP($D66,'6.NTG (IESO VRR - 2017)'!$A$3:$G$60,7,FALSE)*$J66,IF($I66=2018,VLOOKUP($D66,'6.NTG (IESO VRR - 2017)'!$A$3:$G$60,7,FALSE)*$J66,IF($I66=2017,VLOOKUP($D66,'6.NTG (IESO VRR - 2017)'!$A$3:$G$60,7,FALSE)*$J66,IF($I66=2016,VLOOKUP($D66,'6.NTG (IESO VRR - 2017)'!$A$3:$G$60,5,FALSE)*$J66)))))</f>
        <v>0</v>
      </c>
      <c r="M66" s="135">
        <f>IF($K66="","",IF($I66=2019,VLOOKUP($D66,'6.NTG (IESO VRR - 2017)'!$A$3:$G$60,7,FALSE)*$K66,IF($I66=2018,VLOOKUP($D66,'6.NTG (IESO VRR - 2017)'!$A$3:$G$60,7,FALSE)*$K66,IF($I66=2017,VLOOKUP($D66,'6.NTG (IESO VRR - 2017)'!$A$3:$G$60,7,FALSE)*$K66,IF($I66=2016,VLOOKUP($D66,'6.NTG (IESO VRR - 2017)'!$A$3:$G$60,5,FALSE)*$K66)))))</f>
        <v>0</v>
      </c>
    </row>
    <row r="67" spans="1:13" hidden="1" x14ac:dyDescent="0.25">
      <c r="A67">
        <v>173573</v>
      </c>
      <c r="B67">
        <f>VLOOKUP(A67,'7.2018 LRAM Listing (Compare)'!$L:$L,1,FALSE)</f>
        <v>173573</v>
      </c>
      <c r="C67" t="s">
        <v>14</v>
      </c>
      <c r="D67" t="s">
        <v>1740</v>
      </c>
      <c r="E67" s="139"/>
      <c r="F67" s="72" t="s">
        <v>1296</v>
      </c>
      <c r="G67" s="2">
        <v>43525</v>
      </c>
      <c r="H67" s="2">
        <v>42855</v>
      </c>
      <c r="I67" s="2"/>
      <c r="J67" s="71">
        <v>1.52</v>
      </c>
      <c r="K67" s="71">
        <v>7772</v>
      </c>
      <c r="L67"/>
      <c r="M67"/>
    </row>
    <row r="68" spans="1:13" hidden="1" x14ac:dyDescent="0.25">
      <c r="A68">
        <v>173574</v>
      </c>
      <c r="B68">
        <f>VLOOKUP(A68,'7.2018 LRAM Listing (Compare)'!$L:$L,1,FALSE)</f>
        <v>173574</v>
      </c>
      <c r="C68" t="s">
        <v>14</v>
      </c>
      <c r="D68" t="s">
        <v>1740</v>
      </c>
      <c r="E68" s="139"/>
      <c r="F68" s="72" t="s">
        <v>1296</v>
      </c>
      <c r="G68" s="2">
        <v>43525</v>
      </c>
      <c r="H68" s="2">
        <v>42855</v>
      </c>
      <c r="I68" s="2"/>
      <c r="J68" s="71">
        <v>0</v>
      </c>
      <c r="K68" s="71">
        <v>2335</v>
      </c>
      <c r="L68"/>
      <c r="M68"/>
    </row>
    <row r="69" spans="1:13" hidden="1" x14ac:dyDescent="0.25">
      <c r="A69">
        <v>173850</v>
      </c>
      <c r="B69">
        <f>VLOOKUP(A69,'7.2018 LRAM Listing (Compare)'!$L:$L,1,FALSE)</f>
        <v>173850</v>
      </c>
      <c r="C69" t="s">
        <v>14</v>
      </c>
      <c r="D69" t="s">
        <v>1740</v>
      </c>
      <c r="E69" s="139"/>
      <c r="F69" s="72" t="s">
        <v>1295</v>
      </c>
      <c r="G69" s="2">
        <v>43525</v>
      </c>
      <c r="H69" s="2">
        <v>42853</v>
      </c>
      <c r="I69" s="2"/>
      <c r="J69" s="71">
        <v>6.12</v>
      </c>
      <c r="K69" s="71">
        <v>28236</v>
      </c>
      <c r="L69"/>
      <c r="M69"/>
    </row>
    <row r="70" spans="1:13" hidden="1" x14ac:dyDescent="0.25">
      <c r="A70">
        <v>173896</v>
      </c>
      <c r="B70">
        <f>VLOOKUP(A70,'7.2018 LRAM Listing (Compare)'!$L:$L,1,FALSE)</f>
        <v>173896</v>
      </c>
      <c r="C70" t="s">
        <v>14</v>
      </c>
      <c r="D70" t="s">
        <v>1740</v>
      </c>
      <c r="E70" s="139"/>
      <c r="F70" s="72" t="s">
        <v>1295</v>
      </c>
      <c r="G70" s="2">
        <v>43525</v>
      </c>
      <c r="H70" s="2">
        <v>42825</v>
      </c>
      <c r="I70" s="2"/>
      <c r="J70" s="71">
        <v>0</v>
      </c>
      <c r="K70" s="71">
        <v>0</v>
      </c>
      <c r="L70"/>
      <c r="M70"/>
    </row>
    <row r="71" spans="1:13" hidden="1" x14ac:dyDescent="0.25">
      <c r="A71">
        <v>174050</v>
      </c>
      <c r="B71">
        <f>VLOOKUP(A71,'7.2018 LRAM Listing (Compare)'!$L:$L,1,FALSE)</f>
        <v>174050</v>
      </c>
      <c r="C71" t="s">
        <v>14</v>
      </c>
      <c r="D71" t="s">
        <v>1740</v>
      </c>
      <c r="E71" s="139"/>
      <c r="F71" s="72" t="s">
        <v>1295</v>
      </c>
      <c r="G71" s="2">
        <v>43525</v>
      </c>
      <c r="H71" s="2">
        <v>43312</v>
      </c>
      <c r="I71" s="2"/>
      <c r="J71" s="71">
        <v>6.2</v>
      </c>
      <c r="K71" s="71">
        <v>53768</v>
      </c>
      <c r="L71"/>
      <c r="M71"/>
    </row>
    <row r="72" spans="1:13" hidden="1" x14ac:dyDescent="0.25">
      <c r="A72">
        <v>174080</v>
      </c>
      <c r="B72">
        <f>VLOOKUP(A72,'7.2018 LRAM Listing (Compare)'!$L:$L,1,FALSE)</f>
        <v>174080</v>
      </c>
      <c r="C72" t="s">
        <v>14</v>
      </c>
      <c r="D72" t="s">
        <v>1740</v>
      </c>
      <c r="E72" s="139"/>
      <c r="F72" s="72" t="s">
        <v>1298</v>
      </c>
      <c r="G72" s="2">
        <v>43525</v>
      </c>
      <c r="H72" s="2">
        <v>43117</v>
      </c>
      <c r="I72" s="2"/>
      <c r="J72" s="71">
        <v>13.43</v>
      </c>
      <c r="K72" s="71">
        <v>53712</v>
      </c>
      <c r="L72"/>
      <c r="M72"/>
    </row>
    <row r="73" spans="1:13" hidden="1" x14ac:dyDescent="0.25">
      <c r="A73">
        <v>174331</v>
      </c>
      <c r="B73">
        <f>VLOOKUP(A73,'7.2018 LRAM Listing (Compare)'!$L:$L,1,FALSE)</f>
        <v>174331</v>
      </c>
      <c r="C73" t="s">
        <v>14</v>
      </c>
      <c r="D73" t="s">
        <v>1740</v>
      </c>
      <c r="E73" s="139"/>
      <c r="F73" s="72" t="s">
        <v>1296</v>
      </c>
      <c r="G73" s="2">
        <v>43525</v>
      </c>
      <c r="H73" s="2">
        <v>43188</v>
      </c>
      <c r="I73" s="2"/>
      <c r="J73" s="71">
        <v>1.84</v>
      </c>
      <c r="K73" s="71">
        <v>8444</v>
      </c>
      <c r="L73"/>
      <c r="M73"/>
    </row>
    <row r="74" spans="1:13" hidden="1" x14ac:dyDescent="0.25">
      <c r="A74">
        <v>174693</v>
      </c>
      <c r="B74">
        <f>VLOOKUP(A74,'7.2018 LRAM Listing (Compare)'!$L:$L,1,FALSE)</f>
        <v>174693</v>
      </c>
      <c r="C74" t="s">
        <v>14</v>
      </c>
      <c r="D74" t="s">
        <v>1740</v>
      </c>
      <c r="E74" s="139"/>
      <c r="F74" s="72" t="s">
        <v>1295</v>
      </c>
      <c r="G74" s="2">
        <v>43525</v>
      </c>
      <c r="H74" s="2">
        <v>42811</v>
      </c>
      <c r="I74" s="2"/>
      <c r="J74" s="71">
        <v>32.200000000000003</v>
      </c>
      <c r="K74" s="71">
        <v>62778</v>
      </c>
      <c r="L74"/>
      <c r="M74"/>
    </row>
    <row r="75" spans="1:13" x14ac:dyDescent="0.25">
      <c r="A75">
        <v>174798</v>
      </c>
      <c r="B75" t="e">
        <f>VLOOKUP(A75,'7.2018 LRAM Listing (Compare)'!$L:$L,1,FALSE)</f>
        <v>#N/A</v>
      </c>
      <c r="C75" t="s">
        <v>14</v>
      </c>
      <c r="D75" t="s">
        <v>1225</v>
      </c>
      <c r="E75" s="139"/>
      <c r="F75" s="72" t="s">
        <v>1731</v>
      </c>
      <c r="G75" s="2">
        <v>43709</v>
      </c>
      <c r="H75" s="2">
        <v>43346</v>
      </c>
      <c r="I75" s="75">
        <f>YEAR(H75)</f>
        <v>2018</v>
      </c>
      <c r="J75" s="71">
        <v>39.1</v>
      </c>
      <c r="K75" s="71">
        <v>280997</v>
      </c>
      <c r="L75" s="135">
        <f>IF($J75="","",IF($I75=2019,VLOOKUP($D75,'6.NTG (IESO VRR - 2017)'!$A$3:$G$60,7,FALSE)*$J75,IF($I75=2018,VLOOKUP($D75,'6.NTG (IESO VRR - 2017)'!$A$3:$G$60,7,FALSE)*$J75,IF($I75=2017,VLOOKUP($D75,'6.NTG (IESO VRR - 2017)'!$A$3:$G$60,7,FALSE)*$J75,IF($I75=2016,VLOOKUP($D75,'6.NTG (IESO VRR - 2017)'!$A$3:$G$60,5,FALSE)*$J75)))))</f>
        <v>33.992275653161684</v>
      </c>
      <c r="M75" s="135">
        <f>IF($K75="","",IF($I75=2019,VLOOKUP($D75,'6.NTG (IESO VRR - 2017)'!$A$3:$G$60,7,FALSE)*$K75,IF($I75=2018,VLOOKUP($D75,'6.NTG (IESO VRR - 2017)'!$A$3:$G$60,7,FALSE)*$K75,IF($I75=2017,VLOOKUP($D75,'6.NTG (IESO VRR - 2017)'!$A$3:$G$60,7,FALSE)*$K75,IF($I75=2016,VLOOKUP($D75,'6.NTG (IESO VRR - 2017)'!$A$3:$G$60,5,FALSE)*$K75)))))</f>
        <v>244289.70541461572</v>
      </c>
    </row>
    <row r="76" spans="1:13" hidden="1" x14ac:dyDescent="0.25">
      <c r="A76">
        <v>174835</v>
      </c>
      <c r="B76">
        <f>VLOOKUP(A76,'7.2018 LRAM Listing (Compare)'!$L:$L,1,FALSE)</f>
        <v>174835</v>
      </c>
      <c r="C76" t="s">
        <v>14</v>
      </c>
      <c r="D76" t="s">
        <v>1740</v>
      </c>
      <c r="E76" s="139"/>
      <c r="F76" s="72" t="s">
        <v>1295</v>
      </c>
      <c r="G76" s="2">
        <v>43525</v>
      </c>
      <c r="H76" s="2">
        <v>42970</v>
      </c>
      <c r="I76" s="2"/>
      <c r="J76" s="71">
        <v>0</v>
      </c>
      <c r="K76" s="71">
        <v>120833</v>
      </c>
      <c r="L76"/>
      <c r="M76"/>
    </row>
    <row r="77" spans="1:13" hidden="1" x14ac:dyDescent="0.25">
      <c r="A77">
        <v>174836</v>
      </c>
      <c r="B77">
        <f>VLOOKUP(A77,'7.2018 LRAM Listing (Compare)'!$L:$L,1,FALSE)</f>
        <v>174836</v>
      </c>
      <c r="C77" t="s">
        <v>14</v>
      </c>
      <c r="D77" t="s">
        <v>1740</v>
      </c>
      <c r="E77" s="139"/>
      <c r="F77" s="72">
        <v>0</v>
      </c>
      <c r="G77" s="2">
        <v>43525</v>
      </c>
      <c r="H77" s="2">
        <v>43188</v>
      </c>
      <c r="I77" s="2"/>
      <c r="J77" s="71">
        <v>154.27000000000001</v>
      </c>
      <c r="K77" s="71">
        <v>744690</v>
      </c>
      <c r="L77"/>
      <c r="M77"/>
    </row>
    <row r="78" spans="1:13" hidden="1" x14ac:dyDescent="0.25">
      <c r="A78">
        <v>174866</v>
      </c>
      <c r="B78">
        <f>VLOOKUP(A78,'7.2018 LRAM Listing (Compare)'!$L:$L,1,FALSE)</f>
        <v>174866</v>
      </c>
      <c r="C78" t="s">
        <v>14</v>
      </c>
      <c r="D78" t="s">
        <v>1740</v>
      </c>
      <c r="E78" s="139"/>
      <c r="F78" s="72" t="s">
        <v>1295</v>
      </c>
      <c r="G78" s="2">
        <v>43525</v>
      </c>
      <c r="H78" s="2">
        <v>42881</v>
      </c>
      <c r="I78" s="2"/>
      <c r="J78" s="71">
        <v>1.39</v>
      </c>
      <c r="K78" s="71">
        <v>1389</v>
      </c>
      <c r="L78"/>
      <c r="M78"/>
    </row>
    <row r="79" spans="1:13" hidden="1" x14ac:dyDescent="0.25">
      <c r="A79">
        <v>174898</v>
      </c>
      <c r="B79">
        <f>VLOOKUP(A79,'7.2018 LRAM Listing (Compare)'!$L:$L,1,FALSE)</f>
        <v>174898</v>
      </c>
      <c r="C79" t="s">
        <v>14</v>
      </c>
      <c r="D79" t="s">
        <v>1740</v>
      </c>
      <c r="E79" s="139"/>
      <c r="F79" s="72" t="s">
        <v>1295</v>
      </c>
      <c r="G79" s="2">
        <v>43525</v>
      </c>
      <c r="H79" s="2">
        <v>42853</v>
      </c>
      <c r="I79" s="2"/>
      <c r="J79" s="71">
        <v>0</v>
      </c>
      <c r="K79" s="71">
        <v>7087</v>
      </c>
      <c r="L79"/>
      <c r="M79"/>
    </row>
    <row r="80" spans="1:13" hidden="1" x14ac:dyDescent="0.25">
      <c r="A80">
        <v>174900</v>
      </c>
      <c r="B80">
        <f>VLOOKUP(A80,'7.2018 LRAM Listing (Compare)'!$L:$L,1,FALSE)</f>
        <v>174900</v>
      </c>
      <c r="C80" t="s">
        <v>14</v>
      </c>
      <c r="D80" t="s">
        <v>1740</v>
      </c>
      <c r="E80" s="139"/>
      <c r="F80" s="72" t="s">
        <v>1295</v>
      </c>
      <c r="G80" s="2">
        <v>43525</v>
      </c>
      <c r="H80" s="2">
        <v>42853</v>
      </c>
      <c r="I80" s="2"/>
      <c r="J80" s="71">
        <v>0</v>
      </c>
      <c r="K80" s="71">
        <v>7560</v>
      </c>
      <c r="L80"/>
      <c r="M80"/>
    </row>
    <row r="81" spans="1:13" hidden="1" x14ac:dyDescent="0.25">
      <c r="A81">
        <v>175512</v>
      </c>
      <c r="B81">
        <f>VLOOKUP(A81,'7.2018 LRAM Listing (Compare)'!$L:$L,1,FALSE)</f>
        <v>175512</v>
      </c>
      <c r="C81" t="s">
        <v>14</v>
      </c>
      <c r="D81" t="s">
        <v>1740</v>
      </c>
      <c r="E81" s="139"/>
      <c r="F81" s="72" t="s">
        <v>1295</v>
      </c>
      <c r="G81" s="2">
        <v>43525</v>
      </c>
      <c r="H81" s="2">
        <v>42914</v>
      </c>
      <c r="I81" s="2"/>
      <c r="J81" s="71">
        <v>5.9</v>
      </c>
      <c r="K81" s="71">
        <v>35595</v>
      </c>
      <c r="L81"/>
      <c r="M81"/>
    </row>
    <row r="82" spans="1:13" x14ac:dyDescent="0.25">
      <c r="A82">
        <v>175535</v>
      </c>
      <c r="B82" t="e">
        <f>VLOOKUP(A82,'7.2018 LRAM Listing (Compare)'!$L:$L,1,FALSE)</f>
        <v>#N/A</v>
      </c>
      <c r="C82" t="s">
        <v>14</v>
      </c>
      <c r="D82" t="s">
        <v>1225</v>
      </c>
      <c r="E82" s="139"/>
      <c r="F82" s="72" t="s">
        <v>1730</v>
      </c>
      <c r="G82" s="2">
        <v>43556</v>
      </c>
      <c r="H82" s="2">
        <v>43300</v>
      </c>
      <c r="I82" s="75">
        <f t="shared" ref="I82:I84" si="3">YEAR(H82)</f>
        <v>2018</v>
      </c>
      <c r="J82" s="71">
        <v>1.9</v>
      </c>
      <c r="K82" s="71">
        <v>9036</v>
      </c>
      <c r="L82" s="135">
        <f>IF($J82="","",IF($I82=2019,VLOOKUP($D82,'6.NTG (IESO VRR - 2017)'!$A$3:$G$60,7,FALSE)*$J82,IF($I82=2018,VLOOKUP($D82,'6.NTG (IESO VRR - 2017)'!$A$3:$G$60,7,FALSE)*$J82,IF($I82=2017,VLOOKUP($D82,'6.NTG (IESO VRR - 2017)'!$A$3:$G$60,7,FALSE)*$J82,IF($I82=2016,VLOOKUP($D82,'6.NTG (IESO VRR - 2017)'!$A$3:$G$60,5,FALSE)*$J82)))))</f>
        <v>1.6517985611510793</v>
      </c>
      <c r="M82" s="135">
        <f>IF($K82="","",IF($I82=2019,VLOOKUP($D82,'6.NTG (IESO VRR - 2017)'!$A$3:$G$60,7,FALSE)*$K82,IF($I82=2018,VLOOKUP($D82,'6.NTG (IESO VRR - 2017)'!$A$3:$G$60,7,FALSE)*$K82,IF($I82=2017,VLOOKUP($D82,'6.NTG (IESO VRR - 2017)'!$A$3:$G$60,7,FALSE)*$K82,IF($I82=2016,VLOOKUP($D82,'6.NTG (IESO VRR - 2017)'!$A$3:$G$60,5,FALSE)*$K82)))))</f>
        <v>7855.6062097690283</v>
      </c>
    </row>
    <row r="83" spans="1:13" x14ac:dyDescent="0.25">
      <c r="A83">
        <v>175546</v>
      </c>
      <c r="B83" t="e">
        <f>VLOOKUP(A83,'7.2018 LRAM Listing (Compare)'!$L:$L,1,FALSE)</f>
        <v>#N/A</v>
      </c>
      <c r="C83" t="s">
        <v>14</v>
      </c>
      <c r="D83" t="s">
        <v>1225</v>
      </c>
      <c r="E83" s="139"/>
      <c r="F83" s="72" t="s">
        <v>1730</v>
      </c>
      <c r="G83" s="2">
        <v>43556</v>
      </c>
      <c r="H83" s="2">
        <v>43300</v>
      </c>
      <c r="I83" s="75">
        <f t="shared" si="3"/>
        <v>2018</v>
      </c>
      <c r="J83" s="71">
        <v>1.56</v>
      </c>
      <c r="K83" s="71">
        <v>7166</v>
      </c>
      <c r="L83" s="135">
        <f>IF($J83="","",IF($I83=2019,VLOOKUP($D83,'6.NTG (IESO VRR - 2017)'!$A$3:$G$60,7,FALSE)*$J83,IF($I83=2018,VLOOKUP($D83,'6.NTG (IESO VRR - 2017)'!$A$3:$G$60,7,FALSE)*$J83,IF($I83=2017,VLOOKUP($D83,'6.NTG (IESO VRR - 2017)'!$A$3:$G$60,7,FALSE)*$J83,IF($I83=2016,VLOOKUP($D83,'6.NTG (IESO VRR - 2017)'!$A$3:$G$60,5,FALSE)*$J83)))))</f>
        <v>1.3562135554714125</v>
      </c>
      <c r="M83" s="135">
        <f>IF($K83="","",IF($I83=2019,VLOOKUP($D83,'6.NTG (IESO VRR - 2017)'!$A$3:$G$60,7,FALSE)*$K83,IF($I83=2018,VLOOKUP($D83,'6.NTG (IESO VRR - 2017)'!$A$3:$G$60,7,FALSE)*$K83,IF($I83=2017,VLOOKUP($D83,'6.NTG (IESO VRR - 2017)'!$A$3:$G$60,7,FALSE)*$K83,IF($I83=2016,VLOOKUP($D83,'6.NTG (IESO VRR - 2017)'!$A$3:$G$60,5,FALSE)*$K83)))))</f>
        <v>6229.8886785308605</v>
      </c>
    </row>
    <row r="84" spans="1:13" x14ac:dyDescent="0.25">
      <c r="A84">
        <v>175619</v>
      </c>
      <c r="B84" t="e">
        <f>VLOOKUP(A84,'7.2018 LRAM Listing (Compare)'!$L:$L,1,FALSE)</f>
        <v>#N/A</v>
      </c>
      <c r="C84" t="s">
        <v>14</v>
      </c>
      <c r="D84" t="s">
        <v>1225</v>
      </c>
      <c r="E84" s="139"/>
      <c r="F84" s="72" t="s">
        <v>1731</v>
      </c>
      <c r="G84" s="2">
        <v>43647</v>
      </c>
      <c r="H84" s="2">
        <v>42873</v>
      </c>
      <c r="I84" s="75">
        <f t="shared" si="3"/>
        <v>2017</v>
      </c>
      <c r="J84" s="71">
        <v>5.76</v>
      </c>
      <c r="K84" s="71">
        <v>26461</v>
      </c>
      <c r="L84" s="135">
        <f>IF($J84="","",IF($I84=2019,VLOOKUP($D84,'6.NTG (IESO VRR - 2017)'!$A$3:$G$60,7,FALSE)*$J84,IF($I84=2018,VLOOKUP($D84,'6.NTG (IESO VRR - 2017)'!$A$3:$G$60,7,FALSE)*$J84,IF($I84=2017,VLOOKUP($D84,'6.NTG (IESO VRR - 2017)'!$A$3:$G$60,7,FALSE)*$J84,IF($I84=2016,VLOOKUP($D84,'6.NTG (IESO VRR - 2017)'!$A$3:$G$60,5,FALSE)*$J84)))))</f>
        <v>5.0075577432790617</v>
      </c>
      <c r="M84" s="135">
        <f>IF($K84="","",IF($I84=2019,VLOOKUP($D84,'6.NTG (IESO VRR - 2017)'!$A$3:$G$60,7,FALSE)*$K84,IF($I84=2018,VLOOKUP($D84,'6.NTG (IESO VRR - 2017)'!$A$3:$G$60,7,FALSE)*$K84,IF($I84=2017,VLOOKUP($D84,'6.NTG (IESO VRR - 2017)'!$A$3:$G$60,7,FALSE)*$K84,IF($I84=2016,VLOOKUP($D84,'6.NTG (IESO VRR - 2017)'!$A$3:$G$60,5,FALSE)*$K84)))))</f>
        <v>23004.337750851952</v>
      </c>
    </row>
    <row r="85" spans="1:13" hidden="1" x14ac:dyDescent="0.25">
      <c r="A85">
        <v>175659</v>
      </c>
      <c r="B85">
        <f>VLOOKUP(A85,'7.2018 LRAM Listing (Compare)'!$L:$L,1,FALSE)</f>
        <v>175659</v>
      </c>
      <c r="C85" t="s">
        <v>14</v>
      </c>
      <c r="D85" t="s">
        <v>1740</v>
      </c>
      <c r="E85" s="139"/>
      <c r="F85" s="72" t="s">
        <v>1295</v>
      </c>
      <c r="G85" s="2">
        <v>43525</v>
      </c>
      <c r="H85" s="2">
        <v>42853</v>
      </c>
      <c r="I85" s="2"/>
      <c r="J85" s="71">
        <v>0</v>
      </c>
      <c r="K85" s="71">
        <v>0</v>
      </c>
      <c r="L85"/>
      <c r="M85"/>
    </row>
    <row r="86" spans="1:13" hidden="1" x14ac:dyDescent="0.25">
      <c r="A86">
        <v>175673</v>
      </c>
      <c r="B86">
        <f>VLOOKUP(A86,'7.2018 LRAM Listing (Compare)'!$L:$L,1,FALSE)</f>
        <v>175673</v>
      </c>
      <c r="C86" t="s">
        <v>14</v>
      </c>
      <c r="D86" t="s">
        <v>1740</v>
      </c>
      <c r="E86" s="139"/>
      <c r="F86" s="72" t="s">
        <v>1295</v>
      </c>
      <c r="G86" s="2">
        <v>43525</v>
      </c>
      <c r="H86" s="2">
        <v>42884</v>
      </c>
      <c r="I86" s="2"/>
      <c r="J86" s="71">
        <v>1.6</v>
      </c>
      <c r="K86" s="71">
        <v>1140</v>
      </c>
      <c r="L86"/>
      <c r="M86"/>
    </row>
    <row r="87" spans="1:13" hidden="1" x14ac:dyDescent="0.25">
      <c r="A87">
        <v>175758</v>
      </c>
      <c r="B87">
        <f>VLOOKUP(A87,'7.2018 LRAM Listing (Compare)'!$L:$L,1,FALSE)</f>
        <v>175758</v>
      </c>
      <c r="C87" t="s">
        <v>14</v>
      </c>
      <c r="D87" t="s">
        <v>1740</v>
      </c>
      <c r="E87" s="139"/>
      <c r="F87" s="72" t="s">
        <v>1296</v>
      </c>
      <c r="G87" s="2">
        <v>43525</v>
      </c>
      <c r="H87" s="2">
        <v>42851</v>
      </c>
      <c r="I87" s="2"/>
      <c r="J87" s="71">
        <v>0</v>
      </c>
      <c r="K87" s="71">
        <v>4205</v>
      </c>
      <c r="L87"/>
      <c r="M87"/>
    </row>
    <row r="88" spans="1:13" hidden="1" x14ac:dyDescent="0.25">
      <c r="A88">
        <v>175787</v>
      </c>
      <c r="B88">
        <f>VLOOKUP(A88,'7.2018 LRAM Listing (Compare)'!$L:$L,1,FALSE)</f>
        <v>175787</v>
      </c>
      <c r="C88" t="s">
        <v>14</v>
      </c>
      <c r="D88" t="s">
        <v>1740</v>
      </c>
      <c r="E88" s="139"/>
      <c r="F88" s="72" t="s">
        <v>1298</v>
      </c>
      <c r="G88" s="2">
        <v>43525</v>
      </c>
      <c r="H88" s="2">
        <v>43154</v>
      </c>
      <c r="I88" s="2"/>
      <c r="J88" s="71">
        <v>20.72</v>
      </c>
      <c r="K88" s="71">
        <v>95383</v>
      </c>
      <c r="L88"/>
      <c r="M88"/>
    </row>
    <row r="89" spans="1:13" hidden="1" x14ac:dyDescent="0.25">
      <c r="A89">
        <v>175789</v>
      </c>
      <c r="B89">
        <f>VLOOKUP(A89,'7.2018 LRAM Listing (Compare)'!$L:$L,1,FALSE)</f>
        <v>175789</v>
      </c>
      <c r="C89" t="s">
        <v>14</v>
      </c>
      <c r="D89" t="s">
        <v>1740</v>
      </c>
      <c r="E89" s="139"/>
      <c r="F89" s="72">
        <v>0</v>
      </c>
      <c r="G89" s="2">
        <v>43525</v>
      </c>
      <c r="H89" s="2">
        <v>42916</v>
      </c>
      <c r="I89" s="2"/>
      <c r="J89" s="71">
        <v>0</v>
      </c>
      <c r="K89" s="71">
        <v>8476</v>
      </c>
      <c r="L89"/>
      <c r="M89"/>
    </row>
    <row r="90" spans="1:13" hidden="1" x14ac:dyDescent="0.25">
      <c r="A90">
        <v>175937</v>
      </c>
      <c r="B90">
        <f>VLOOKUP(A90,'7.2018 LRAM Listing (Compare)'!$L:$L,1,FALSE)</f>
        <v>175937</v>
      </c>
      <c r="C90" t="s">
        <v>14</v>
      </c>
      <c r="D90" t="s">
        <v>1740</v>
      </c>
      <c r="E90" s="139"/>
      <c r="F90" s="72" t="s">
        <v>1295</v>
      </c>
      <c r="G90" s="2">
        <v>43525</v>
      </c>
      <c r="H90" s="2">
        <v>42902</v>
      </c>
      <c r="I90" s="2"/>
      <c r="J90" s="71">
        <v>0</v>
      </c>
      <c r="K90" s="71">
        <v>0</v>
      </c>
      <c r="L90"/>
      <c r="M90"/>
    </row>
    <row r="91" spans="1:13" hidden="1" x14ac:dyDescent="0.25">
      <c r="A91">
        <v>176114</v>
      </c>
      <c r="B91">
        <f>VLOOKUP(A91,'7.2018 LRAM Listing (Compare)'!$L:$L,1,FALSE)</f>
        <v>176114</v>
      </c>
      <c r="C91" t="s">
        <v>14</v>
      </c>
      <c r="D91" t="s">
        <v>1740</v>
      </c>
      <c r="E91" s="139"/>
      <c r="F91" s="72" t="s">
        <v>1295</v>
      </c>
      <c r="G91" s="2">
        <v>43525</v>
      </c>
      <c r="H91" s="2">
        <v>42886</v>
      </c>
      <c r="I91" s="2"/>
      <c r="J91" s="71">
        <v>0</v>
      </c>
      <c r="K91" s="71">
        <v>0</v>
      </c>
      <c r="L91"/>
      <c r="M91"/>
    </row>
    <row r="92" spans="1:13" hidden="1" x14ac:dyDescent="0.25">
      <c r="A92">
        <v>176136</v>
      </c>
      <c r="B92">
        <f>VLOOKUP(A92,'7.2018 LRAM Listing (Compare)'!$L:$L,1,FALSE)</f>
        <v>176136</v>
      </c>
      <c r="C92" t="s">
        <v>14</v>
      </c>
      <c r="D92" t="s">
        <v>1740</v>
      </c>
      <c r="E92" s="139"/>
      <c r="F92" s="72" t="s">
        <v>1295</v>
      </c>
      <c r="G92" s="2">
        <v>43525</v>
      </c>
      <c r="H92" s="2">
        <v>42972</v>
      </c>
      <c r="I92" s="2"/>
      <c r="J92" s="71">
        <v>0</v>
      </c>
      <c r="K92" s="71">
        <v>0</v>
      </c>
      <c r="L92"/>
      <c r="M92"/>
    </row>
    <row r="93" spans="1:13" hidden="1" x14ac:dyDescent="0.25">
      <c r="A93">
        <v>176311</v>
      </c>
      <c r="B93">
        <f>VLOOKUP(A93,'7.2018 LRAM Listing (Compare)'!$L:$L,1,FALSE)</f>
        <v>176311</v>
      </c>
      <c r="C93" t="s">
        <v>14</v>
      </c>
      <c r="D93" t="s">
        <v>1740</v>
      </c>
      <c r="E93" s="139"/>
      <c r="F93" s="72" t="s">
        <v>1295</v>
      </c>
      <c r="G93" s="2">
        <v>43525</v>
      </c>
      <c r="H93" s="2">
        <v>42923</v>
      </c>
      <c r="I93" s="2"/>
      <c r="J93" s="71">
        <v>0</v>
      </c>
      <c r="K93" s="71">
        <v>166077</v>
      </c>
      <c r="L93"/>
      <c r="M93"/>
    </row>
    <row r="94" spans="1:13" x14ac:dyDescent="0.25">
      <c r="A94">
        <v>176339</v>
      </c>
      <c r="B94" t="e">
        <f>VLOOKUP(A94,'7.2018 LRAM Listing (Compare)'!$L:$L,1,FALSE)</f>
        <v>#N/A</v>
      </c>
      <c r="C94" t="s">
        <v>14</v>
      </c>
      <c r="D94" t="s">
        <v>1225</v>
      </c>
      <c r="E94" s="139"/>
      <c r="F94" s="72" t="s">
        <v>1731</v>
      </c>
      <c r="G94" s="2">
        <v>43647</v>
      </c>
      <c r="H94" s="2">
        <v>43035</v>
      </c>
      <c r="I94" s="75">
        <f>YEAR(H94)</f>
        <v>2017</v>
      </c>
      <c r="J94" s="71">
        <v>0.8</v>
      </c>
      <c r="K94" s="71">
        <v>7577</v>
      </c>
      <c r="L94" s="135">
        <f>IF($J94="","",IF($I94=2019,VLOOKUP($D94,'6.NTG (IESO VRR - 2017)'!$A$3:$G$60,7,FALSE)*$J94,IF($I94=2018,VLOOKUP($D94,'6.NTG (IESO VRR - 2017)'!$A$3:$G$60,7,FALSE)*$J94,IF($I94=2017,VLOOKUP($D94,'6.NTG (IESO VRR - 2017)'!$A$3:$G$60,7,FALSE)*$J94,IF($I94=2016,VLOOKUP($D94,'6.NTG (IESO VRR - 2017)'!$A$3:$G$60,5,FALSE)*$J94)))))</f>
        <v>0.69549413101098079</v>
      </c>
      <c r="M94" s="135">
        <f>IF($K94="","",IF($I94=2019,VLOOKUP($D94,'6.NTG (IESO VRR - 2017)'!$A$3:$G$60,7,FALSE)*$K94,IF($I94=2018,VLOOKUP($D94,'6.NTG (IESO VRR - 2017)'!$A$3:$G$60,7,FALSE)*$K94,IF($I94=2017,VLOOKUP($D94,'6.NTG (IESO VRR - 2017)'!$A$3:$G$60,7,FALSE)*$K94,IF($I94=2016,VLOOKUP($D94,'6.NTG (IESO VRR - 2017)'!$A$3:$G$60,5,FALSE)*$K94)))))</f>
        <v>6587.1987883377515</v>
      </c>
    </row>
    <row r="95" spans="1:13" hidden="1" x14ac:dyDescent="0.25">
      <c r="A95">
        <v>176361</v>
      </c>
      <c r="B95">
        <f>VLOOKUP(A95,'7.2018 LRAM Listing (Compare)'!$L:$L,1,FALSE)</f>
        <v>176361</v>
      </c>
      <c r="C95" t="s">
        <v>14</v>
      </c>
      <c r="D95" t="s">
        <v>1740</v>
      </c>
      <c r="E95" s="139"/>
      <c r="F95" s="72" t="s">
        <v>1295</v>
      </c>
      <c r="G95" s="2">
        <v>43525</v>
      </c>
      <c r="H95" s="2">
        <v>42521</v>
      </c>
      <c r="I95" s="2"/>
      <c r="J95" s="71">
        <v>6.72</v>
      </c>
      <c r="K95" s="71">
        <v>3540</v>
      </c>
      <c r="L95"/>
      <c r="M95"/>
    </row>
    <row r="96" spans="1:13" hidden="1" x14ac:dyDescent="0.25">
      <c r="A96">
        <v>176437</v>
      </c>
      <c r="B96">
        <f>VLOOKUP(A96,'7.2018 LRAM Listing (Compare)'!$L:$L,1,FALSE)</f>
        <v>176437</v>
      </c>
      <c r="C96" t="s">
        <v>14</v>
      </c>
      <c r="D96" t="s">
        <v>1740</v>
      </c>
      <c r="E96" s="139"/>
      <c r="F96" s="72" t="s">
        <v>1295</v>
      </c>
      <c r="G96" s="2">
        <v>43525</v>
      </c>
      <c r="H96" s="2">
        <v>42951</v>
      </c>
      <c r="I96" s="2"/>
      <c r="J96" s="71">
        <v>0.5</v>
      </c>
      <c r="K96" s="71">
        <v>5711</v>
      </c>
      <c r="L96"/>
      <c r="M96"/>
    </row>
    <row r="97" spans="1:13" x14ac:dyDescent="0.25">
      <c r="A97">
        <v>176439</v>
      </c>
      <c r="B97" t="e">
        <f>VLOOKUP(A97,'7.2018 LRAM Listing (Compare)'!$L:$L,1,FALSE)</f>
        <v>#N/A</v>
      </c>
      <c r="C97" t="s">
        <v>14</v>
      </c>
      <c r="D97" t="s">
        <v>1225</v>
      </c>
      <c r="E97" s="139"/>
      <c r="F97" s="72" t="s">
        <v>1730</v>
      </c>
      <c r="G97" s="2">
        <v>43647</v>
      </c>
      <c r="H97" s="2">
        <v>42978</v>
      </c>
      <c r="I97" s="75">
        <f>YEAR(H97)</f>
        <v>2017</v>
      </c>
      <c r="J97" s="71">
        <v>0.35</v>
      </c>
      <c r="K97" s="71">
        <v>314</v>
      </c>
      <c r="L97" s="135">
        <f>IF($J97="","",IF($I97=2019,VLOOKUP($D97,'6.NTG (IESO VRR - 2017)'!$A$3:$G$60,7,FALSE)*$J97,IF($I97=2018,VLOOKUP($D97,'6.NTG (IESO VRR - 2017)'!$A$3:$G$60,7,FALSE)*$J97,IF($I97=2017,VLOOKUP($D97,'6.NTG (IESO VRR - 2017)'!$A$3:$G$60,7,FALSE)*$J97,IF($I97=2016,VLOOKUP($D97,'6.NTG (IESO VRR - 2017)'!$A$3:$G$60,5,FALSE)*$J97)))))</f>
        <v>0.30427868231730409</v>
      </c>
      <c r="M97" s="135">
        <f>IF($K97="","",IF($I97=2019,VLOOKUP($D97,'6.NTG (IESO VRR - 2017)'!$A$3:$G$60,7,FALSE)*$K97,IF($I97=2018,VLOOKUP($D97,'6.NTG (IESO VRR - 2017)'!$A$3:$G$60,7,FALSE)*$K97,IF($I97=2017,VLOOKUP($D97,'6.NTG (IESO VRR - 2017)'!$A$3:$G$60,7,FALSE)*$K97,IF($I97=2016,VLOOKUP($D97,'6.NTG (IESO VRR - 2017)'!$A$3:$G$60,5,FALSE)*$K97)))))</f>
        <v>272.98144642180995</v>
      </c>
    </row>
    <row r="98" spans="1:13" hidden="1" x14ac:dyDescent="0.25">
      <c r="A98">
        <v>176452</v>
      </c>
      <c r="B98">
        <f>VLOOKUP(A98,'7.2018 LRAM Listing (Compare)'!$L:$L,1,FALSE)</f>
        <v>176452</v>
      </c>
      <c r="C98" t="s">
        <v>14</v>
      </c>
      <c r="D98" t="s">
        <v>1740</v>
      </c>
      <c r="E98" s="139"/>
      <c r="F98" s="72" t="s">
        <v>1295</v>
      </c>
      <c r="G98" s="2">
        <v>43525</v>
      </c>
      <c r="H98" s="2">
        <v>42942</v>
      </c>
      <c r="I98" s="2"/>
      <c r="J98" s="71">
        <v>0</v>
      </c>
      <c r="K98" s="71">
        <v>4087</v>
      </c>
      <c r="L98"/>
      <c r="M98"/>
    </row>
    <row r="99" spans="1:13" hidden="1" x14ac:dyDescent="0.25">
      <c r="A99">
        <v>176540</v>
      </c>
      <c r="B99">
        <f>VLOOKUP(A99,'7.2018 LRAM Listing (Compare)'!$L:$L,1,FALSE)</f>
        <v>176540</v>
      </c>
      <c r="C99" t="s">
        <v>14</v>
      </c>
      <c r="D99" t="s">
        <v>1740</v>
      </c>
      <c r="E99" s="139"/>
      <c r="F99" s="72" t="s">
        <v>1295</v>
      </c>
      <c r="G99" s="2">
        <v>43525</v>
      </c>
      <c r="H99" s="2">
        <v>43074</v>
      </c>
      <c r="I99" s="2"/>
      <c r="J99" s="71">
        <v>0</v>
      </c>
      <c r="K99" s="71">
        <v>0</v>
      </c>
      <c r="L99"/>
      <c r="M99"/>
    </row>
    <row r="100" spans="1:13" hidden="1" x14ac:dyDescent="0.25">
      <c r="A100">
        <v>176561</v>
      </c>
      <c r="B100">
        <f>VLOOKUP(A100,'7.2018 LRAM Listing (Compare)'!$L:$L,1,FALSE)</f>
        <v>176561</v>
      </c>
      <c r="C100" t="s">
        <v>14</v>
      </c>
      <c r="D100" t="s">
        <v>1740</v>
      </c>
      <c r="E100" s="139"/>
      <c r="F100" s="72" t="s">
        <v>1296</v>
      </c>
      <c r="G100" s="2">
        <v>43525</v>
      </c>
      <c r="H100" s="2">
        <v>43227</v>
      </c>
      <c r="I100" s="2"/>
      <c r="J100" s="71">
        <v>1.08</v>
      </c>
      <c r="K100" s="71">
        <v>5153</v>
      </c>
      <c r="L100"/>
      <c r="M100"/>
    </row>
    <row r="101" spans="1:13" x14ac:dyDescent="0.25">
      <c r="A101">
        <v>176790</v>
      </c>
      <c r="B101" t="e">
        <f>VLOOKUP(A101,'7.2018 LRAM Listing (Compare)'!$L:$L,1,FALSE)</f>
        <v>#N/A</v>
      </c>
      <c r="C101" t="s">
        <v>14</v>
      </c>
      <c r="D101" t="s">
        <v>1225</v>
      </c>
      <c r="E101" s="139"/>
      <c r="F101" s="72" t="s">
        <v>1730</v>
      </c>
      <c r="G101" s="2">
        <v>43556</v>
      </c>
      <c r="H101" s="2">
        <v>43300</v>
      </c>
      <c r="I101" s="75">
        <f>YEAR(H101)</f>
        <v>2018</v>
      </c>
      <c r="J101" s="71">
        <v>1.7</v>
      </c>
      <c r="K101" s="71">
        <v>7879</v>
      </c>
      <c r="L101" s="135">
        <f>IF($J101="","",IF($I101=2019,VLOOKUP($D101,'6.NTG (IESO VRR - 2017)'!$A$3:$G$60,7,FALSE)*$J101,IF($I101=2018,VLOOKUP($D101,'6.NTG (IESO VRR - 2017)'!$A$3:$G$60,7,FALSE)*$J101,IF($I101=2017,VLOOKUP($D101,'6.NTG (IESO VRR - 2017)'!$A$3:$G$60,7,FALSE)*$J101,IF($I101=2016,VLOOKUP($D101,'6.NTG (IESO VRR - 2017)'!$A$3:$G$60,5,FALSE)*$J101)))))</f>
        <v>1.4779250283983341</v>
      </c>
      <c r="M101" s="135">
        <f>IF($K101="","",IF($I101=2019,VLOOKUP($D101,'6.NTG (IESO VRR - 2017)'!$A$3:$G$60,7,FALSE)*$K101,IF($I101=2018,VLOOKUP($D101,'6.NTG (IESO VRR - 2017)'!$A$3:$G$60,7,FALSE)*$K101,IF($I101=2017,VLOOKUP($D101,'6.NTG (IESO VRR - 2017)'!$A$3:$G$60,7,FALSE)*$K101,IF($I101=2016,VLOOKUP($D101,'6.NTG (IESO VRR - 2017)'!$A$3:$G$60,5,FALSE)*$K101)))))</f>
        <v>6849.7478227943966</v>
      </c>
    </row>
    <row r="102" spans="1:13" hidden="1" x14ac:dyDescent="0.25">
      <c r="A102">
        <v>176795</v>
      </c>
      <c r="B102">
        <f>VLOOKUP(A102,'7.2018 LRAM Listing (Compare)'!$L:$L,1,FALSE)</f>
        <v>176795</v>
      </c>
      <c r="C102" t="s">
        <v>14</v>
      </c>
      <c r="D102" t="s">
        <v>1740</v>
      </c>
      <c r="E102" s="139"/>
      <c r="F102" s="72" t="s">
        <v>1295</v>
      </c>
      <c r="G102" s="2">
        <v>43525</v>
      </c>
      <c r="H102" s="2">
        <v>42870</v>
      </c>
      <c r="I102" s="2"/>
      <c r="J102" s="71">
        <v>0</v>
      </c>
      <c r="K102" s="71">
        <v>0</v>
      </c>
      <c r="L102"/>
      <c r="M102"/>
    </row>
    <row r="103" spans="1:13" hidden="1" x14ac:dyDescent="0.25">
      <c r="A103">
        <v>176798</v>
      </c>
      <c r="B103">
        <f>VLOOKUP(A103,'7.2018 LRAM Listing (Compare)'!$L:$L,1,FALSE)</f>
        <v>176798</v>
      </c>
      <c r="C103" t="s">
        <v>14</v>
      </c>
      <c r="D103" t="s">
        <v>1740</v>
      </c>
      <c r="E103" s="139"/>
      <c r="F103" s="72" t="s">
        <v>1296</v>
      </c>
      <c r="G103" s="2">
        <v>43525</v>
      </c>
      <c r="H103" s="2">
        <v>42865</v>
      </c>
      <c r="I103" s="2"/>
      <c r="J103" s="71">
        <v>0</v>
      </c>
      <c r="K103" s="71">
        <v>0</v>
      </c>
      <c r="L103"/>
      <c r="M103"/>
    </row>
    <row r="104" spans="1:13" hidden="1" x14ac:dyDescent="0.25">
      <c r="A104">
        <v>176910</v>
      </c>
      <c r="B104">
        <f>VLOOKUP(A104,'7.2018 LRAM Listing (Compare)'!$L:$L,1,FALSE)</f>
        <v>176910</v>
      </c>
      <c r="C104" t="s">
        <v>14</v>
      </c>
      <c r="D104" t="s">
        <v>1740</v>
      </c>
      <c r="E104" s="139"/>
      <c r="F104" s="72" t="s">
        <v>1296</v>
      </c>
      <c r="G104" s="2">
        <v>43525</v>
      </c>
      <c r="H104" s="2">
        <v>42944</v>
      </c>
      <c r="I104" s="2"/>
      <c r="J104" s="71">
        <v>0</v>
      </c>
      <c r="K104" s="71">
        <v>0</v>
      </c>
      <c r="L104"/>
      <c r="M104"/>
    </row>
    <row r="105" spans="1:13" hidden="1" x14ac:dyDescent="0.25">
      <c r="A105">
        <v>177098</v>
      </c>
      <c r="B105">
        <f>VLOOKUP(A105,'7.2018 LRAM Listing (Compare)'!$L:$L,1,FALSE)</f>
        <v>177098</v>
      </c>
      <c r="C105" t="s">
        <v>14</v>
      </c>
      <c r="D105" t="s">
        <v>1740</v>
      </c>
      <c r="E105" s="139"/>
      <c r="F105" s="72" t="s">
        <v>1296</v>
      </c>
      <c r="G105" s="2">
        <v>43525</v>
      </c>
      <c r="H105" s="2">
        <v>42901</v>
      </c>
      <c r="I105" s="2"/>
      <c r="J105" s="71">
        <v>0</v>
      </c>
      <c r="K105" s="71">
        <v>0</v>
      </c>
      <c r="L105"/>
      <c r="M105"/>
    </row>
    <row r="106" spans="1:13" x14ac:dyDescent="0.25">
      <c r="A106">
        <v>177296</v>
      </c>
      <c r="B106" t="e">
        <f>VLOOKUP(A106,'7.2018 LRAM Listing (Compare)'!$L:$L,1,FALSE)</f>
        <v>#N/A</v>
      </c>
      <c r="C106" t="s">
        <v>14</v>
      </c>
      <c r="D106" t="s">
        <v>1225</v>
      </c>
      <c r="E106" s="139"/>
      <c r="F106" s="72" t="s">
        <v>1730</v>
      </c>
      <c r="G106" s="2">
        <v>43556</v>
      </c>
      <c r="H106" s="2">
        <v>43300</v>
      </c>
      <c r="I106" s="75">
        <f t="shared" ref="I106:I107" si="4">YEAR(H106)</f>
        <v>2018</v>
      </c>
      <c r="J106" s="71">
        <v>1.98</v>
      </c>
      <c r="K106" s="71">
        <v>14599</v>
      </c>
      <c r="L106" s="135">
        <f>IF($J106="","",IF($I106=2019,VLOOKUP($D106,'6.NTG (IESO VRR - 2017)'!$A$3:$G$60,7,FALSE)*$J106,IF($I106=2018,VLOOKUP($D106,'6.NTG (IESO VRR - 2017)'!$A$3:$G$60,7,FALSE)*$J106,IF($I106=2017,VLOOKUP($D106,'6.NTG (IESO VRR - 2017)'!$A$3:$G$60,7,FALSE)*$J106,IF($I106=2016,VLOOKUP($D106,'6.NTG (IESO VRR - 2017)'!$A$3:$G$60,5,FALSE)*$J106)))))</f>
        <v>1.7213479742521773</v>
      </c>
      <c r="M106" s="135">
        <f>IF($K106="","",IF($I106=2019,VLOOKUP($D106,'6.NTG (IESO VRR - 2017)'!$A$3:$G$60,7,FALSE)*$K106,IF($I106=2018,VLOOKUP($D106,'6.NTG (IESO VRR - 2017)'!$A$3:$G$60,7,FALSE)*$K106,IF($I106=2017,VLOOKUP($D106,'6.NTG (IESO VRR - 2017)'!$A$3:$G$60,7,FALSE)*$K106,IF($I106=2016,VLOOKUP($D106,'6.NTG (IESO VRR - 2017)'!$A$3:$G$60,5,FALSE)*$K106)))))</f>
        <v>12691.898523286636</v>
      </c>
    </row>
    <row r="107" spans="1:13" x14ac:dyDescent="0.25">
      <c r="A107">
        <v>177299</v>
      </c>
      <c r="B107" t="e">
        <f>VLOOKUP(A107,'7.2018 LRAM Listing (Compare)'!$L:$L,1,FALSE)</f>
        <v>#N/A</v>
      </c>
      <c r="C107" t="s">
        <v>14</v>
      </c>
      <c r="D107" t="s">
        <v>1225</v>
      </c>
      <c r="E107" s="139"/>
      <c r="F107" s="72" t="s">
        <v>1730</v>
      </c>
      <c r="G107" s="2">
        <v>43647</v>
      </c>
      <c r="H107" s="2">
        <v>43300</v>
      </c>
      <c r="I107" s="75">
        <f t="shared" si="4"/>
        <v>2018</v>
      </c>
      <c r="J107" s="71">
        <v>3</v>
      </c>
      <c r="K107" s="71">
        <v>14110</v>
      </c>
      <c r="L107" s="135">
        <f>IF($J107="","",IF($I107=2019,VLOOKUP($D107,'6.NTG (IESO VRR - 2017)'!$A$3:$G$60,7,FALSE)*$J107,IF($I107=2018,VLOOKUP($D107,'6.NTG (IESO VRR - 2017)'!$A$3:$G$60,7,FALSE)*$J107,IF($I107=2017,VLOOKUP($D107,'6.NTG (IESO VRR - 2017)'!$A$3:$G$60,7,FALSE)*$J107,IF($I107=2016,VLOOKUP($D107,'6.NTG (IESO VRR - 2017)'!$A$3:$G$60,5,FALSE)*$J107)))))</f>
        <v>2.6081029912911777</v>
      </c>
      <c r="M107" s="135">
        <f>IF($K107="","",IF($I107=2019,VLOOKUP($D107,'6.NTG (IESO VRR - 2017)'!$A$3:$G$60,7,FALSE)*$K107,IF($I107=2018,VLOOKUP($D107,'6.NTG (IESO VRR - 2017)'!$A$3:$G$60,7,FALSE)*$K107,IF($I107=2017,VLOOKUP($D107,'6.NTG (IESO VRR - 2017)'!$A$3:$G$60,7,FALSE)*$K107,IF($I107=2016,VLOOKUP($D107,'6.NTG (IESO VRR - 2017)'!$A$3:$G$60,5,FALSE)*$K107)))))</f>
        <v>12266.777735706173</v>
      </c>
    </row>
    <row r="108" spans="1:13" hidden="1" x14ac:dyDescent="0.25">
      <c r="A108">
        <v>177313</v>
      </c>
      <c r="B108">
        <f>VLOOKUP(A108,'7.2018 LRAM Listing (Compare)'!$L:$L,1,FALSE)</f>
        <v>177313</v>
      </c>
      <c r="C108" t="s">
        <v>14</v>
      </c>
      <c r="D108" t="s">
        <v>1740</v>
      </c>
      <c r="E108" s="139"/>
      <c r="F108" s="72" t="s">
        <v>1295</v>
      </c>
      <c r="G108" s="2">
        <v>43525</v>
      </c>
      <c r="H108" s="2">
        <v>42916</v>
      </c>
      <c r="I108" s="2"/>
      <c r="J108" s="71">
        <v>0</v>
      </c>
      <c r="K108" s="71">
        <v>0</v>
      </c>
      <c r="L108"/>
      <c r="M108"/>
    </row>
    <row r="109" spans="1:13" hidden="1" x14ac:dyDescent="0.25">
      <c r="A109">
        <v>177322</v>
      </c>
      <c r="B109">
        <f>VLOOKUP(A109,'7.2018 LRAM Listing (Compare)'!$L:$L,1,FALSE)</f>
        <v>177322</v>
      </c>
      <c r="C109" t="s">
        <v>14</v>
      </c>
      <c r="D109" t="s">
        <v>1740</v>
      </c>
      <c r="E109" s="139"/>
      <c r="F109" s="72" t="s">
        <v>1295</v>
      </c>
      <c r="G109" s="2">
        <v>43525</v>
      </c>
      <c r="H109" s="2">
        <v>42992</v>
      </c>
      <c r="I109" s="2"/>
      <c r="J109" s="71">
        <v>0</v>
      </c>
      <c r="K109" s="71">
        <v>0</v>
      </c>
      <c r="L109"/>
      <c r="M109"/>
    </row>
    <row r="110" spans="1:13" x14ac:dyDescent="0.25">
      <c r="A110">
        <v>177445</v>
      </c>
      <c r="B110" t="e">
        <f>VLOOKUP(A110,'7.2018 LRAM Listing (Compare)'!$L:$L,1,FALSE)</f>
        <v>#N/A</v>
      </c>
      <c r="C110" t="s">
        <v>14</v>
      </c>
      <c r="D110" t="s">
        <v>1225</v>
      </c>
      <c r="E110" s="139"/>
      <c r="F110" s="72" t="s">
        <v>1730</v>
      </c>
      <c r="G110" s="2">
        <v>43525</v>
      </c>
      <c r="H110" s="2">
        <v>43238</v>
      </c>
      <c r="I110" s="75">
        <f t="shared" ref="I110:I111" si="5">YEAR(H110)</f>
        <v>2018</v>
      </c>
      <c r="J110" s="71">
        <v>0</v>
      </c>
      <c r="K110" s="71">
        <v>0</v>
      </c>
      <c r="L110" s="135">
        <f>IF($J110="","",IF($I110=2019,VLOOKUP($D110,'6.NTG (IESO VRR - 2017)'!$A$3:$G$60,7,FALSE)*$J110,IF($I110=2018,VLOOKUP($D110,'6.NTG (IESO VRR - 2017)'!$A$3:$G$60,7,FALSE)*$J110,IF($I110=2017,VLOOKUP($D110,'6.NTG (IESO VRR - 2017)'!$A$3:$G$60,7,FALSE)*$J110,IF($I110=2016,VLOOKUP($D110,'6.NTG (IESO VRR - 2017)'!$A$3:$G$60,5,FALSE)*$J110)))))</f>
        <v>0</v>
      </c>
      <c r="M110" s="135">
        <f>IF($K110="","",IF($I110=2019,VLOOKUP($D110,'6.NTG (IESO VRR - 2017)'!$A$3:$G$60,7,FALSE)*$K110,IF($I110=2018,VLOOKUP($D110,'6.NTG (IESO VRR - 2017)'!$A$3:$G$60,7,FALSE)*$K110,IF($I110=2017,VLOOKUP($D110,'6.NTG (IESO VRR - 2017)'!$A$3:$G$60,7,FALSE)*$K110,IF($I110=2016,VLOOKUP($D110,'6.NTG (IESO VRR - 2017)'!$A$3:$G$60,5,FALSE)*$K110)))))</f>
        <v>0</v>
      </c>
    </row>
    <row r="111" spans="1:13" x14ac:dyDescent="0.25">
      <c r="A111">
        <v>177491</v>
      </c>
      <c r="B111" t="e">
        <f>VLOOKUP(A111,'7.2018 LRAM Listing (Compare)'!$L:$L,1,FALSE)</f>
        <v>#N/A</v>
      </c>
      <c r="C111" t="s">
        <v>14</v>
      </c>
      <c r="D111" t="s">
        <v>1225</v>
      </c>
      <c r="E111" s="139"/>
      <c r="F111" s="72" t="s">
        <v>1730</v>
      </c>
      <c r="G111" s="2">
        <v>43709</v>
      </c>
      <c r="H111" s="2">
        <v>43376</v>
      </c>
      <c r="I111" s="75">
        <f t="shared" si="5"/>
        <v>2018</v>
      </c>
      <c r="J111" s="71">
        <v>2.84</v>
      </c>
      <c r="K111" s="71">
        <v>10857</v>
      </c>
      <c r="L111" s="135">
        <f>IF($J111="","",IF($I111=2019,VLOOKUP($D111,'6.NTG (IESO VRR - 2017)'!$A$3:$G$60,7,FALSE)*$J111,IF($I111=2018,VLOOKUP($D111,'6.NTG (IESO VRR - 2017)'!$A$3:$G$60,7,FALSE)*$J111,IF($I111=2017,VLOOKUP($D111,'6.NTG (IESO VRR - 2017)'!$A$3:$G$60,7,FALSE)*$J111,IF($I111=2016,VLOOKUP($D111,'6.NTG (IESO VRR - 2017)'!$A$3:$G$60,5,FALSE)*$J111)))))</f>
        <v>2.4690041650889816</v>
      </c>
      <c r="M111" s="135">
        <f>IF($K111="","",IF($I111=2019,VLOOKUP($D111,'6.NTG (IESO VRR - 2017)'!$A$3:$G$60,7,FALSE)*$K111,IF($I111=2018,VLOOKUP($D111,'6.NTG (IESO VRR - 2017)'!$A$3:$G$60,7,FALSE)*$K111,IF($I111=2017,VLOOKUP($D111,'6.NTG (IESO VRR - 2017)'!$A$3:$G$60,7,FALSE)*$K111,IF($I111=2016,VLOOKUP($D111,'6.NTG (IESO VRR - 2017)'!$A$3:$G$60,5,FALSE)*$K111)))))</f>
        <v>9438.7247254827726</v>
      </c>
    </row>
    <row r="112" spans="1:13" hidden="1" x14ac:dyDescent="0.25">
      <c r="A112">
        <v>177952</v>
      </c>
      <c r="B112">
        <f>VLOOKUP(A112,'7.2018 LRAM Listing (Compare)'!$L:$L,1,FALSE)</f>
        <v>177952</v>
      </c>
      <c r="C112" t="s">
        <v>14</v>
      </c>
      <c r="D112" t="s">
        <v>1740</v>
      </c>
      <c r="E112" s="139"/>
      <c r="F112" s="72" t="s">
        <v>1295</v>
      </c>
      <c r="G112" s="2">
        <v>43525</v>
      </c>
      <c r="H112" s="2">
        <v>43084</v>
      </c>
      <c r="I112" s="2"/>
      <c r="J112" s="71">
        <v>10.8</v>
      </c>
      <c r="K112" s="71">
        <v>65992</v>
      </c>
      <c r="L112"/>
      <c r="M112"/>
    </row>
    <row r="113" spans="1:13" hidden="1" x14ac:dyDescent="0.25">
      <c r="A113">
        <v>177953</v>
      </c>
      <c r="B113">
        <f>VLOOKUP(A113,'7.2018 LRAM Listing (Compare)'!$L:$L,1,FALSE)</f>
        <v>177953</v>
      </c>
      <c r="C113" t="s">
        <v>14</v>
      </c>
      <c r="D113" t="s">
        <v>1740</v>
      </c>
      <c r="E113" s="139"/>
      <c r="F113" s="72" t="s">
        <v>1295</v>
      </c>
      <c r="G113" s="2">
        <v>43525</v>
      </c>
      <c r="H113" s="2">
        <v>43119</v>
      </c>
      <c r="I113" s="2"/>
      <c r="J113" s="71">
        <v>16.2</v>
      </c>
      <c r="K113" s="71">
        <v>99187</v>
      </c>
      <c r="L113"/>
      <c r="M113"/>
    </row>
    <row r="114" spans="1:13" hidden="1" x14ac:dyDescent="0.25">
      <c r="A114">
        <v>177954</v>
      </c>
      <c r="B114">
        <f>VLOOKUP(A114,'7.2018 LRAM Listing (Compare)'!$L:$L,1,FALSE)</f>
        <v>177954</v>
      </c>
      <c r="C114" t="s">
        <v>14</v>
      </c>
      <c r="D114" t="s">
        <v>1740</v>
      </c>
      <c r="E114" s="139"/>
      <c r="F114" s="72" t="s">
        <v>1295</v>
      </c>
      <c r="G114" s="2">
        <v>43525</v>
      </c>
      <c r="H114" s="2">
        <v>42930</v>
      </c>
      <c r="I114" s="2"/>
      <c r="J114" s="71">
        <v>4.5</v>
      </c>
      <c r="K114" s="71">
        <v>17654</v>
      </c>
      <c r="L114"/>
      <c r="M114"/>
    </row>
    <row r="115" spans="1:13" hidden="1" x14ac:dyDescent="0.25">
      <c r="A115">
        <v>177976</v>
      </c>
      <c r="B115">
        <f>VLOOKUP(A115,'7.2018 LRAM Listing (Compare)'!$L:$L,1,FALSE)</f>
        <v>177976</v>
      </c>
      <c r="C115" t="s">
        <v>14</v>
      </c>
      <c r="D115" t="s">
        <v>1740</v>
      </c>
      <c r="E115" s="139"/>
      <c r="F115" s="72" t="s">
        <v>1295</v>
      </c>
      <c r="G115" s="2">
        <v>43525</v>
      </c>
      <c r="H115" s="2">
        <v>43105</v>
      </c>
      <c r="I115" s="2"/>
      <c r="J115" s="71">
        <v>8.8000000000000007</v>
      </c>
      <c r="K115" s="71">
        <v>54021</v>
      </c>
      <c r="L115"/>
      <c r="M115"/>
    </row>
    <row r="116" spans="1:13" x14ac:dyDescent="0.25">
      <c r="A116">
        <v>178094</v>
      </c>
      <c r="B116" t="e">
        <f>VLOOKUP(A116,'7.2018 LRAM Listing (Compare)'!$L:$L,1,FALSE)</f>
        <v>#N/A</v>
      </c>
      <c r="C116" t="s">
        <v>14</v>
      </c>
      <c r="D116" t="s">
        <v>1225</v>
      </c>
      <c r="E116" s="139"/>
      <c r="F116" s="72" t="s">
        <v>1731</v>
      </c>
      <c r="G116" s="2">
        <v>43647</v>
      </c>
      <c r="H116" s="2">
        <v>43376</v>
      </c>
      <c r="I116" s="75">
        <f>YEAR(H116)</f>
        <v>2018</v>
      </c>
      <c r="J116" s="71">
        <v>3.26</v>
      </c>
      <c r="K116" s="71">
        <v>18007</v>
      </c>
      <c r="L116" s="135">
        <f>IF($J116="","",IF($I116=2019,VLOOKUP($D116,'6.NTG (IESO VRR - 2017)'!$A$3:$G$60,7,FALSE)*$J116,IF($I116=2018,VLOOKUP($D116,'6.NTG (IESO VRR - 2017)'!$A$3:$G$60,7,FALSE)*$J116,IF($I116=2017,VLOOKUP($D116,'6.NTG (IESO VRR - 2017)'!$A$3:$G$60,7,FALSE)*$J116,IF($I116=2016,VLOOKUP($D116,'6.NTG (IESO VRR - 2017)'!$A$3:$G$60,5,FALSE)*$J116)))))</f>
        <v>2.8341385838697466</v>
      </c>
      <c r="M116" s="135">
        <f>IF($K116="","",IF($I116=2019,VLOOKUP($D116,'6.NTG (IESO VRR - 2017)'!$A$3:$G$60,7,FALSE)*$K116,IF($I116=2018,VLOOKUP($D116,'6.NTG (IESO VRR - 2017)'!$A$3:$G$60,7,FALSE)*$K116,IF($I116=2017,VLOOKUP($D116,'6.NTG (IESO VRR - 2017)'!$A$3:$G$60,7,FALSE)*$K116,IF($I116=2016,VLOOKUP($D116,'6.NTG (IESO VRR - 2017)'!$A$3:$G$60,5,FALSE)*$K116)))))</f>
        <v>15654.703521393414</v>
      </c>
    </row>
    <row r="117" spans="1:13" hidden="1" x14ac:dyDescent="0.25">
      <c r="A117">
        <v>178125</v>
      </c>
      <c r="B117">
        <f>VLOOKUP(A117,'7.2018 LRAM Listing (Compare)'!$L:$L,1,FALSE)</f>
        <v>178125</v>
      </c>
      <c r="C117" t="s">
        <v>14</v>
      </c>
      <c r="D117" t="s">
        <v>1740</v>
      </c>
      <c r="E117" s="139"/>
      <c r="F117" s="72" t="s">
        <v>1298</v>
      </c>
      <c r="G117" s="2">
        <v>43525</v>
      </c>
      <c r="H117" s="2">
        <v>43115</v>
      </c>
      <c r="I117" s="2"/>
      <c r="J117" s="71">
        <v>3.08</v>
      </c>
      <c r="K117" s="71">
        <v>26422</v>
      </c>
      <c r="L117"/>
      <c r="M117"/>
    </row>
    <row r="118" spans="1:13" hidden="1" x14ac:dyDescent="0.25">
      <c r="A118">
        <v>178340</v>
      </c>
      <c r="B118">
        <f>VLOOKUP(A118,'7.2018 LRAM Listing (Compare)'!$L:$L,1,FALSE)</f>
        <v>178340</v>
      </c>
      <c r="C118" t="s">
        <v>14</v>
      </c>
      <c r="D118" t="s">
        <v>1740</v>
      </c>
      <c r="E118" s="139"/>
      <c r="F118" s="72" t="s">
        <v>1296</v>
      </c>
      <c r="G118" s="2">
        <v>43525</v>
      </c>
      <c r="H118" s="2">
        <v>42944</v>
      </c>
      <c r="I118" s="2"/>
      <c r="J118" s="71">
        <v>0</v>
      </c>
      <c r="K118" s="71">
        <v>0</v>
      </c>
      <c r="L118"/>
      <c r="M118"/>
    </row>
    <row r="119" spans="1:13" hidden="1" x14ac:dyDescent="0.25">
      <c r="A119">
        <v>178490</v>
      </c>
      <c r="B119">
        <f>VLOOKUP(A119,'7.2018 LRAM Listing (Compare)'!$L:$L,1,FALSE)</f>
        <v>178490</v>
      </c>
      <c r="C119" t="s">
        <v>14</v>
      </c>
      <c r="D119" t="s">
        <v>1740</v>
      </c>
      <c r="E119" s="139"/>
      <c r="F119" s="72" t="s">
        <v>1296</v>
      </c>
      <c r="G119" s="2">
        <v>43525</v>
      </c>
      <c r="H119" s="2">
        <v>43007</v>
      </c>
      <c r="I119" s="2"/>
      <c r="J119" s="71">
        <v>0</v>
      </c>
      <c r="K119" s="71">
        <v>0</v>
      </c>
      <c r="L119"/>
      <c r="M119"/>
    </row>
    <row r="120" spans="1:13" hidden="1" x14ac:dyDescent="0.25">
      <c r="A120">
        <v>178526</v>
      </c>
      <c r="B120">
        <f>VLOOKUP(A120,'7.2018 LRAM Listing (Compare)'!$L:$L,1,FALSE)</f>
        <v>178526</v>
      </c>
      <c r="C120" t="s">
        <v>64</v>
      </c>
      <c r="D120" t="s">
        <v>1740</v>
      </c>
      <c r="E120" s="139"/>
      <c r="F120" s="72">
        <v>0</v>
      </c>
      <c r="G120" s="2">
        <v>43525</v>
      </c>
      <c r="H120" s="2">
        <v>43465</v>
      </c>
      <c r="I120" s="2"/>
      <c r="J120" s="71">
        <v>0</v>
      </c>
      <c r="K120" s="71">
        <v>0</v>
      </c>
      <c r="L120"/>
      <c r="M120"/>
    </row>
    <row r="121" spans="1:13" hidden="1" x14ac:dyDescent="0.25">
      <c r="A121">
        <v>178630</v>
      </c>
      <c r="B121">
        <f>VLOOKUP(A121,'7.2018 LRAM Listing (Compare)'!$L:$L,1,FALSE)</f>
        <v>178630</v>
      </c>
      <c r="C121" t="s">
        <v>14</v>
      </c>
      <c r="D121" t="s">
        <v>1740</v>
      </c>
      <c r="E121" s="139"/>
      <c r="F121" s="72" t="s">
        <v>1295</v>
      </c>
      <c r="G121" s="2">
        <v>43525</v>
      </c>
      <c r="H121" s="2">
        <v>42985</v>
      </c>
      <c r="I121" s="2"/>
      <c r="J121" s="71">
        <v>0.4</v>
      </c>
      <c r="K121" s="71">
        <v>1762</v>
      </c>
      <c r="L121"/>
      <c r="M121"/>
    </row>
    <row r="122" spans="1:13" hidden="1" x14ac:dyDescent="0.25">
      <c r="A122">
        <v>178682</v>
      </c>
      <c r="B122">
        <f>VLOOKUP(A122,'7.2018 LRAM Listing (Compare)'!$L:$L,1,FALSE)</f>
        <v>178682</v>
      </c>
      <c r="C122" t="s">
        <v>14</v>
      </c>
      <c r="D122" t="s">
        <v>1740</v>
      </c>
      <c r="E122" s="139"/>
      <c r="F122" s="72" t="s">
        <v>1295</v>
      </c>
      <c r="G122" s="2">
        <v>43525</v>
      </c>
      <c r="H122" s="2">
        <v>42951</v>
      </c>
      <c r="I122" s="2"/>
      <c r="J122" s="71">
        <v>0</v>
      </c>
      <c r="K122" s="71">
        <v>0</v>
      </c>
      <c r="L122"/>
      <c r="M122"/>
    </row>
    <row r="123" spans="1:13" x14ac:dyDescent="0.25">
      <c r="A123">
        <v>178720</v>
      </c>
      <c r="B123" t="e">
        <f>VLOOKUP(A123,'7.2018 LRAM Listing (Compare)'!$L:$L,1,FALSE)</f>
        <v>#N/A</v>
      </c>
      <c r="C123" t="s">
        <v>64</v>
      </c>
      <c r="D123" t="s">
        <v>1225</v>
      </c>
      <c r="E123" s="139"/>
      <c r="F123" s="72" t="s">
        <v>1731</v>
      </c>
      <c r="G123" s="2">
        <v>43739</v>
      </c>
      <c r="H123" s="2">
        <v>43465</v>
      </c>
      <c r="I123" s="75">
        <f>YEAR(H123)</f>
        <v>2018</v>
      </c>
      <c r="J123" s="71">
        <v>29.5</v>
      </c>
      <c r="K123" s="71">
        <v>189356</v>
      </c>
      <c r="L123" s="135">
        <f>IF($J123="","",IF($I123=2019,VLOOKUP($D123,'6.NTG (IESO VRR - 2017)'!$A$3:$G$60,7,FALSE)*$J123,IF($I123=2018,VLOOKUP($D123,'6.NTG (IESO VRR - 2017)'!$A$3:$G$60,7,FALSE)*$J123,IF($I123=2017,VLOOKUP($D123,'6.NTG (IESO VRR - 2017)'!$A$3:$G$60,7,FALSE)*$J123,IF($I123=2016,VLOOKUP($D123,'6.NTG (IESO VRR - 2017)'!$A$3:$G$60,5,FALSE)*$J123)))))</f>
        <v>25.646346081029918</v>
      </c>
      <c r="M123" s="135">
        <f>IF($K123="","",IF($I123=2019,VLOOKUP($D123,'6.NTG (IESO VRR - 2017)'!$A$3:$G$60,7,FALSE)*$K123,IF($I123=2018,VLOOKUP($D123,'6.NTG (IESO VRR - 2017)'!$A$3:$G$60,7,FALSE)*$K123,IF($I123=2017,VLOOKUP($D123,'6.NTG (IESO VRR - 2017)'!$A$3:$G$60,7,FALSE)*$K123,IF($I123=2016,VLOOKUP($D123,'6.NTG (IESO VRR - 2017)'!$A$3:$G$60,5,FALSE)*$K123)))))</f>
        <v>164619.9833396441</v>
      </c>
    </row>
    <row r="124" spans="1:13" hidden="1" x14ac:dyDescent="0.25">
      <c r="A124">
        <v>178799</v>
      </c>
      <c r="B124">
        <f>VLOOKUP(A124,'7.2018 LRAM Listing (Compare)'!$L:$L,1,FALSE)</f>
        <v>178799</v>
      </c>
      <c r="C124" t="s">
        <v>14</v>
      </c>
      <c r="D124" t="s">
        <v>1740</v>
      </c>
      <c r="E124" s="139"/>
      <c r="F124" s="72" t="s">
        <v>1298</v>
      </c>
      <c r="G124" s="2">
        <v>43525</v>
      </c>
      <c r="H124" s="2">
        <v>42978</v>
      </c>
      <c r="I124" s="2"/>
      <c r="J124" s="71">
        <v>0</v>
      </c>
      <c r="K124" s="71">
        <v>0</v>
      </c>
      <c r="L124"/>
      <c r="M124"/>
    </row>
    <row r="125" spans="1:13" hidden="1" x14ac:dyDescent="0.25">
      <c r="A125">
        <v>178955</v>
      </c>
      <c r="B125">
        <f>VLOOKUP(A125,'7.2018 LRAM Listing (Compare)'!$L:$L,1,FALSE)</f>
        <v>178955</v>
      </c>
      <c r="C125" t="s">
        <v>14</v>
      </c>
      <c r="D125" t="s">
        <v>1740</v>
      </c>
      <c r="E125" s="139"/>
      <c r="F125" s="72">
        <v>0</v>
      </c>
      <c r="G125" s="2">
        <v>43525</v>
      </c>
      <c r="H125" s="2">
        <v>43174</v>
      </c>
      <c r="I125" s="2"/>
      <c r="J125" s="71">
        <v>18</v>
      </c>
      <c r="K125" s="71">
        <v>82692</v>
      </c>
      <c r="L125"/>
      <c r="M125"/>
    </row>
    <row r="126" spans="1:13" x14ac:dyDescent="0.25">
      <c r="A126">
        <v>179094</v>
      </c>
      <c r="B126" t="e">
        <f>VLOOKUP(A126,'7.2018 LRAM Listing (Compare)'!$L:$L,1,FALSE)</f>
        <v>#N/A</v>
      </c>
      <c r="C126" t="s">
        <v>14</v>
      </c>
      <c r="D126" t="s">
        <v>1225</v>
      </c>
      <c r="E126" s="139"/>
      <c r="F126" s="72" t="s">
        <v>1731</v>
      </c>
      <c r="G126" s="2">
        <v>43525</v>
      </c>
      <c r="H126" s="2">
        <v>42916</v>
      </c>
      <c r="I126" s="75">
        <f>YEAR(H126)</f>
        <v>2017</v>
      </c>
      <c r="J126" s="71">
        <v>0</v>
      </c>
      <c r="K126" s="71">
        <v>11340</v>
      </c>
      <c r="L126" s="135">
        <f>IF($J126="","",IF($I126=2019,VLOOKUP($D126,'6.NTG (IESO VRR - 2017)'!$A$3:$G$60,7,FALSE)*$J126,IF($I126=2018,VLOOKUP($D126,'6.NTG (IESO VRR - 2017)'!$A$3:$G$60,7,FALSE)*$J126,IF($I126=2017,VLOOKUP($D126,'6.NTG (IESO VRR - 2017)'!$A$3:$G$60,7,FALSE)*$J126,IF($I126=2016,VLOOKUP($D126,'6.NTG (IESO VRR - 2017)'!$A$3:$G$60,5,FALSE)*$J126)))))</f>
        <v>0</v>
      </c>
      <c r="M126" s="135">
        <f>IF($K126="","",IF($I126=2019,VLOOKUP($D126,'6.NTG (IESO VRR - 2017)'!$A$3:$G$60,7,FALSE)*$K126,IF($I126=2018,VLOOKUP($D126,'6.NTG (IESO VRR - 2017)'!$A$3:$G$60,7,FALSE)*$K126,IF($I126=2017,VLOOKUP($D126,'6.NTG (IESO VRR - 2017)'!$A$3:$G$60,7,FALSE)*$K126,IF($I126=2016,VLOOKUP($D126,'6.NTG (IESO VRR - 2017)'!$A$3:$G$60,5,FALSE)*$K126)))))</f>
        <v>9858.6293070806532</v>
      </c>
    </row>
    <row r="127" spans="1:13" hidden="1" x14ac:dyDescent="0.25">
      <c r="A127">
        <v>179142</v>
      </c>
      <c r="B127">
        <f>VLOOKUP(A127,'7.2018 LRAM Listing (Compare)'!$L:$L,1,FALSE)</f>
        <v>179142</v>
      </c>
      <c r="C127" t="s">
        <v>158</v>
      </c>
      <c r="D127" t="s">
        <v>1740</v>
      </c>
      <c r="E127" s="139"/>
      <c r="F127" s="72" t="s">
        <v>1295</v>
      </c>
      <c r="G127" s="2">
        <v>43525</v>
      </c>
      <c r="H127" s="2">
        <v>43122</v>
      </c>
      <c r="I127" s="2"/>
      <c r="J127" s="71">
        <v>0</v>
      </c>
      <c r="K127" s="71">
        <v>0</v>
      </c>
      <c r="L127"/>
      <c r="M127"/>
    </row>
    <row r="128" spans="1:13" hidden="1" x14ac:dyDescent="0.25">
      <c r="A128">
        <v>179255</v>
      </c>
      <c r="B128">
        <f>VLOOKUP(A128,'7.2018 LRAM Listing (Compare)'!$L:$L,1,FALSE)</f>
        <v>179255</v>
      </c>
      <c r="C128" t="s">
        <v>14</v>
      </c>
      <c r="D128" t="s">
        <v>1740</v>
      </c>
      <c r="E128" s="139"/>
      <c r="F128" s="72" t="s">
        <v>1295</v>
      </c>
      <c r="G128" s="2">
        <v>43525</v>
      </c>
      <c r="H128" s="2">
        <v>42916</v>
      </c>
      <c r="I128" s="2"/>
      <c r="J128" s="71">
        <v>4.54</v>
      </c>
      <c r="K128" s="71">
        <v>10789</v>
      </c>
      <c r="L128"/>
      <c r="M128"/>
    </row>
    <row r="129" spans="1:13" hidden="1" x14ac:dyDescent="0.25">
      <c r="A129">
        <v>179256</v>
      </c>
      <c r="B129">
        <f>VLOOKUP(A129,'7.2018 LRAM Listing (Compare)'!$L:$L,1,FALSE)</f>
        <v>179256</v>
      </c>
      <c r="C129" t="s">
        <v>14</v>
      </c>
      <c r="D129" t="s">
        <v>1740</v>
      </c>
      <c r="E129" s="139"/>
      <c r="F129" s="72" t="s">
        <v>1295</v>
      </c>
      <c r="G129" s="2">
        <v>43525</v>
      </c>
      <c r="H129" s="2">
        <v>42979</v>
      </c>
      <c r="I129" s="2"/>
      <c r="J129" s="71">
        <v>0</v>
      </c>
      <c r="K129" s="71">
        <v>6934</v>
      </c>
      <c r="L129"/>
      <c r="M129"/>
    </row>
    <row r="130" spans="1:13" x14ac:dyDescent="0.25">
      <c r="A130">
        <v>179264</v>
      </c>
      <c r="B130" t="e">
        <f>VLOOKUP(A130,'7.2018 LRAM Listing (Compare)'!$L:$L,1,FALSE)</f>
        <v>#N/A</v>
      </c>
      <c r="C130" t="s">
        <v>14</v>
      </c>
      <c r="D130" t="s">
        <v>1225</v>
      </c>
      <c r="E130" s="139"/>
      <c r="F130" s="72" t="s">
        <v>1730</v>
      </c>
      <c r="G130" s="2">
        <v>43556</v>
      </c>
      <c r="H130" s="2">
        <v>42978</v>
      </c>
      <c r="I130" s="75">
        <f>YEAR(H130)</f>
        <v>2017</v>
      </c>
      <c r="J130" s="71">
        <v>0</v>
      </c>
      <c r="K130" s="71">
        <v>11461</v>
      </c>
      <c r="L130" s="135">
        <f>IF($J130="","",IF($I130=2019,VLOOKUP($D130,'6.NTG (IESO VRR - 2017)'!$A$3:$G$60,7,FALSE)*$J130,IF($I130=2018,VLOOKUP($D130,'6.NTG (IESO VRR - 2017)'!$A$3:$G$60,7,FALSE)*$J130,IF($I130=2017,VLOOKUP($D130,'6.NTG (IESO VRR - 2017)'!$A$3:$G$60,7,FALSE)*$J130,IF($I130=2016,VLOOKUP($D130,'6.NTG (IESO VRR - 2017)'!$A$3:$G$60,5,FALSE)*$J130)))))</f>
        <v>0</v>
      </c>
      <c r="M130" s="135">
        <f>IF($K130="","",IF($I130=2019,VLOOKUP($D130,'6.NTG (IESO VRR - 2017)'!$A$3:$G$60,7,FALSE)*$K130,IF($I130=2018,VLOOKUP($D130,'6.NTG (IESO VRR - 2017)'!$A$3:$G$60,7,FALSE)*$K130,IF($I130=2017,VLOOKUP($D130,'6.NTG (IESO VRR - 2017)'!$A$3:$G$60,7,FALSE)*$K130,IF($I130=2016,VLOOKUP($D130,'6.NTG (IESO VRR - 2017)'!$A$3:$G$60,5,FALSE)*$K130)))))</f>
        <v>9963.8227943960628</v>
      </c>
    </row>
    <row r="131" spans="1:13" hidden="1" x14ac:dyDescent="0.25">
      <c r="A131">
        <v>179290</v>
      </c>
      <c r="B131">
        <f>VLOOKUP(A131,'7.2018 LRAM Listing (Compare)'!$L:$L,1,FALSE)</f>
        <v>179290</v>
      </c>
      <c r="C131" t="s">
        <v>14</v>
      </c>
      <c r="D131" t="s">
        <v>1740</v>
      </c>
      <c r="E131" s="139"/>
      <c r="F131" s="72" t="s">
        <v>1295</v>
      </c>
      <c r="G131" s="2">
        <v>43525</v>
      </c>
      <c r="H131" s="2">
        <v>42965</v>
      </c>
      <c r="I131" s="2"/>
      <c r="J131" s="71">
        <v>3.74</v>
      </c>
      <c r="K131" s="71">
        <v>14104</v>
      </c>
      <c r="L131"/>
      <c r="M131"/>
    </row>
    <row r="132" spans="1:13" hidden="1" x14ac:dyDescent="0.25">
      <c r="A132">
        <v>179297</v>
      </c>
      <c r="B132">
        <f>VLOOKUP(A132,'7.2018 LRAM Listing (Compare)'!$L:$L,1,FALSE)</f>
        <v>179297</v>
      </c>
      <c r="C132" t="s">
        <v>14</v>
      </c>
      <c r="D132" t="s">
        <v>1740</v>
      </c>
      <c r="E132" s="139"/>
      <c r="F132" s="72" t="s">
        <v>1295</v>
      </c>
      <c r="G132" s="2">
        <v>43525</v>
      </c>
      <c r="H132" s="2">
        <v>42944</v>
      </c>
      <c r="I132" s="2"/>
      <c r="J132" s="71">
        <v>0.41</v>
      </c>
      <c r="K132" s="71">
        <v>1863</v>
      </c>
      <c r="L132"/>
      <c r="M132"/>
    </row>
    <row r="133" spans="1:13" x14ac:dyDescent="0.25">
      <c r="A133">
        <v>179302</v>
      </c>
      <c r="B133" t="e">
        <f>VLOOKUP(A133,'7.2018 LRAM Listing (Compare)'!$L:$L,1,FALSE)</f>
        <v>#N/A</v>
      </c>
      <c r="C133" t="s">
        <v>14</v>
      </c>
      <c r="D133" t="s">
        <v>1225</v>
      </c>
      <c r="E133" s="139"/>
      <c r="F133" s="72" t="s">
        <v>1739</v>
      </c>
      <c r="G133" s="2">
        <v>43525</v>
      </c>
      <c r="H133" s="2">
        <v>42922</v>
      </c>
      <c r="I133" s="75">
        <f>YEAR(H133)</f>
        <v>2017</v>
      </c>
      <c r="J133" s="71">
        <v>0</v>
      </c>
      <c r="K133" s="71">
        <v>0</v>
      </c>
      <c r="L133" s="135">
        <f>IF($J133="","",IF($I133=2019,VLOOKUP($D133,'6.NTG (IESO VRR - 2017)'!$A$3:$G$60,7,FALSE)*$J133,IF($I133=2018,VLOOKUP($D133,'6.NTG (IESO VRR - 2017)'!$A$3:$G$60,7,FALSE)*$J133,IF($I133=2017,VLOOKUP($D133,'6.NTG (IESO VRR - 2017)'!$A$3:$G$60,7,FALSE)*$J133,IF($I133=2016,VLOOKUP($D133,'6.NTG (IESO VRR - 2017)'!$A$3:$G$60,5,FALSE)*$J133)))))</f>
        <v>0</v>
      </c>
      <c r="M133" s="135">
        <f>IF($K133="","",IF($I133=2019,VLOOKUP($D133,'6.NTG (IESO VRR - 2017)'!$A$3:$G$60,7,FALSE)*$K133,IF($I133=2018,VLOOKUP($D133,'6.NTG (IESO VRR - 2017)'!$A$3:$G$60,7,FALSE)*$K133,IF($I133=2017,VLOOKUP($D133,'6.NTG (IESO VRR - 2017)'!$A$3:$G$60,7,FALSE)*$K133,IF($I133=2016,VLOOKUP($D133,'6.NTG (IESO VRR - 2017)'!$A$3:$G$60,5,FALSE)*$K133)))))</f>
        <v>0</v>
      </c>
    </row>
    <row r="134" spans="1:13" hidden="1" x14ac:dyDescent="0.25">
      <c r="A134">
        <v>179362</v>
      </c>
      <c r="B134">
        <f>VLOOKUP(A134,'7.2018 LRAM Listing (Compare)'!$L:$L,1,FALSE)</f>
        <v>179362</v>
      </c>
      <c r="C134" t="s">
        <v>14</v>
      </c>
      <c r="D134" t="s">
        <v>1740</v>
      </c>
      <c r="E134" s="139"/>
      <c r="F134" s="72" t="s">
        <v>1296</v>
      </c>
      <c r="G134" s="2">
        <v>43525</v>
      </c>
      <c r="H134" s="2">
        <v>43004</v>
      </c>
      <c r="I134" s="2"/>
      <c r="J134" s="71">
        <v>0</v>
      </c>
      <c r="K134" s="71">
        <v>0</v>
      </c>
      <c r="L134"/>
      <c r="M134"/>
    </row>
    <row r="135" spans="1:13" hidden="1" x14ac:dyDescent="0.25">
      <c r="A135">
        <v>179480</v>
      </c>
      <c r="B135">
        <f>VLOOKUP(A135,'7.2018 LRAM Listing (Compare)'!$L:$L,1,FALSE)</f>
        <v>179480</v>
      </c>
      <c r="C135" t="s">
        <v>158</v>
      </c>
      <c r="D135" t="s">
        <v>1740</v>
      </c>
      <c r="E135" s="139"/>
      <c r="F135" s="72" t="s">
        <v>1296</v>
      </c>
      <c r="G135" s="2">
        <v>43525</v>
      </c>
      <c r="H135" s="2">
        <v>42978</v>
      </c>
      <c r="I135" s="2"/>
      <c r="J135" s="71">
        <v>0</v>
      </c>
      <c r="K135" s="71">
        <v>0</v>
      </c>
      <c r="L135"/>
      <c r="M135"/>
    </row>
    <row r="136" spans="1:13" hidden="1" x14ac:dyDescent="0.25">
      <c r="A136">
        <v>179599</v>
      </c>
      <c r="B136">
        <f>VLOOKUP(A136,'7.2018 LRAM Listing (Compare)'!$L:$L,1,FALSE)</f>
        <v>179599</v>
      </c>
      <c r="C136" t="s">
        <v>14</v>
      </c>
      <c r="D136" t="s">
        <v>1740</v>
      </c>
      <c r="E136" s="139"/>
      <c r="F136" s="72" t="s">
        <v>1295</v>
      </c>
      <c r="G136" s="2">
        <v>43525</v>
      </c>
      <c r="H136" s="2">
        <v>42930</v>
      </c>
      <c r="I136" s="2"/>
      <c r="J136" s="71">
        <v>1.1499999999999999</v>
      </c>
      <c r="K136" s="71">
        <v>4734</v>
      </c>
      <c r="L136"/>
      <c r="M136"/>
    </row>
    <row r="137" spans="1:13" hidden="1" x14ac:dyDescent="0.25">
      <c r="A137">
        <v>179735</v>
      </c>
      <c r="B137">
        <f>VLOOKUP(A137,'7.2018 LRAM Listing (Compare)'!$L:$L,1,FALSE)</f>
        <v>179735</v>
      </c>
      <c r="C137" t="s">
        <v>14</v>
      </c>
      <c r="D137" t="s">
        <v>1740</v>
      </c>
      <c r="E137" s="139"/>
      <c r="F137" s="72" t="s">
        <v>1295</v>
      </c>
      <c r="G137" s="2">
        <v>43525</v>
      </c>
      <c r="H137" s="2">
        <v>43056</v>
      </c>
      <c r="I137" s="2"/>
      <c r="J137" s="71">
        <v>0</v>
      </c>
      <c r="K137" s="71">
        <v>14700</v>
      </c>
      <c r="L137"/>
      <c r="M137"/>
    </row>
    <row r="138" spans="1:13" hidden="1" x14ac:dyDescent="0.25">
      <c r="A138">
        <v>179839</v>
      </c>
      <c r="B138">
        <f>VLOOKUP(A138,'7.2018 LRAM Listing (Compare)'!$L:$L,1,FALSE)</f>
        <v>179839</v>
      </c>
      <c r="C138" t="s">
        <v>14</v>
      </c>
      <c r="D138" t="s">
        <v>1740</v>
      </c>
      <c r="E138" s="139"/>
      <c r="F138" s="72">
        <v>0</v>
      </c>
      <c r="G138" s="2">
        <v>43525</v>
      </c>
      <c r="H138" s="2">
        <v>43007</v>
      </c>
      <c r="I138" s="2"/>
      <c r="J138" s="71">
        <v>0</v>
      </c>
      <c r="K138" s="71">
        <v>0</v>
      </c>
      <c r="L138"/>
      <c r="M138"/>
    </row>
    <row r="139" spans="1:13" hidden="1" x14ac:dyDescent="0.25">
      <c r="A139">
        <v>179852</v>
      </c>
      <c r="B139">
        <f>VLOOKUP(A139,'7.2018 LRAM Listing (Compare)'!$L:$L,1,FALSE)</f>
        <v>179852</v>
      </c>
      <c r="C139" t="s">
        <v>14</v>
      </c>
      <c r="D139" t="s">
        <v>1740</v>
      </c>
      <c r="E139" s="139"/>
      <c r="F139" s="72" t="s">
        <v>1295</v>
      </c>
      <c r="G139" s="2">
        <v>43525</v>
      </c>
      <c r="H139" s="2">
        <v>42979</v>
      </c>
      <c r="I139" s="2"/>
      <c r="J139" s="71">
        <v>2.57</v>
      </c>
      <c r="K139" s="71">
        <v>11397</v>
      </c>
      <c r="L139"/>
      <c r="M139"/>
    </row>
    <row r="140" spans="1:13" hidden="1" x14ac:dyDescent="0.25">
      <c r="A140">
        <v>179857</v>
      </c>
      <c r="B140">
        <f>VLOOKUP(A140,'7.2018 LRAM Listing (Compare)'!$L:$L,1,FALSE)</f>
        <v>179857</v>
      </c>
      <c r="C140" t="s">
        <v>14</v>
      </c>
      <c r="D140" t="s">
        <v>1740</v>
      </c>
      <c r="E140" s="139"/>
      <c r="F140" s="72" t="s">
        <v>1296</v>
      </c>
      <c r="G140" s="2">
        <v>43525</v>
      </c>
      <c r="H140" s="2">
        <v>42933</v>
      </c>
      <c r="I140" s="2"/>
      <c r="J140" s="71">
        <v>0</v>
      </c>
      <c r="K140" s="71">
        <v>0</v>
      </c>
      <c r="L140"/>
      <c r="M140"/>
    </row>
    <row r="141" spans="1:13" hidden="1" x14ac:dyDescent="0.25">
      <c r="A141">
        <v>179927</v>
      </c>
      <c r="B141">
        <f>VLOOKUP(A141,'7.2018 LRAM Listing (Compare)'!$L:$L,1,FALSE)</f>
        <v>179927</v>
      </c>
      <c r="C141" t="s">
        <v>14</v>
      </c>
      <c r="D141" t="s">
        <v>1740</v>
      </c>
      <c r="E141" s="139"/>
      <c r="F141" s="72" t="s">
        <v>1296</v>
      </c>
      <c r="G141" s="2">
        <v>43525</v>
      </c>
      <c r="H141" s="2">
        <v>43022</v>
      </c>
      <c r="I141" s="2"/>
      <c r="J141" s="71">
        <v>0</v>
      </c>
      <c r="K141" s="71">
        <v>0</v>
      </c>
      <c r="L141"/>
      <c r="M141"/>
    </row>
    <row r="142" spans="1:13" hidden="1" x14ac:dyDescent="0.25">
      <c r="A142">
        <v>179933</v>
      </c>
      <c r="B142">
        <f>VLOOKUP(A142,'7.2018 LRAM Listing (Compare)'!$L:$L,1,FALSE)</f>
        <v>179933</v>
      </c>
      <c r="C142" t="s">
        <v>14</v>
      </c>
      <c r="D142" t="s">
        <v>1740</v>
      </c>
      <c r="E142" s="139"/>
      <c r="F142" s="72" t="s">
        <v>1295</v>
      </c>
      <c r="G142" s="2">
        <v>43525</v>
      </c>
      <c r="H142" s="2">
        <v>42979</v>
      </c>
      <c r="I142" s="2"/>
      <c r="J142" s="71">
        <v>0</v>
      </c>
      <c r="K142" s="71">
        <v>8287</v>
      </c>
      <c r="L142"/>
      <c r="M142"/>
    </row>
    <row r="143" spans="1:13" hidden="1" x14ac:dyDescent="0.25">
      <c r="A143">
        <v>179936</v>
      </c>
      <c r="B143">
        <f>VLOOKUP(A143,'7.2018 LRAM Listing (Compare)'!$L:$L,1,FALSE)</f>
        <v>179936</v>
      </c>
      <c r="C143" t="s">
        <v>14</v>
      </c>
      <c r="D143" t="s">
        <v>1740</v>
      </c>
      <c r="E143" s="139"/>
      <c r="F143" s="72" t="s">
        <v>1295</v>
      </c>
      <c r="G143" s="2">
        <v>43525</v>
      </c>
      <c r="H143" s="2">
        <v>42979</v>
      </c>
      <c r="I143" s="2"/>
      <c r="J143" s="71">
        <v>8.35</v>
      </c>
      <c r="K143" s="71">
        <v>31462</v>
      </c>
      <c r="L143"/>
      <c r="M143"/>
    </row>
    <row r="144" spans="1:13" hidden="1" x14ac:dyDescent="0.25">
      <c r="A144">
        <v>179984</v>
      </c>
      <c r="B144">
        <f>VLOOKUP(A144,'7.2018 LRAM Listing (Compare)'!$L:$L,1,FALSE)</f>
        <v>179984</v>
      </c>
      <c r="C144" t="s">
        <v>14</v>
      </c>
      <c r="D144" t="s">
        <v>1740</v>
      </c>
      <c r="E144" s="139"/>
      <c r="F144" s="72" t="s">
        <v>1298</v>
      </c>
      <c r="G144" s="2">
        <v>43525</v>
      </c>
      <c r="H144" s="2">
        <v>42978</v>
      </c>
      <c r="I144" s="2"/>
      <c r="J144" s="71">
        <v>0</v>
      </c>
      <c r="K144" s="71">
        <v>0</v>
      </c>
      <c r="L144"/>
      <c r="M144"/>
    </row>
    <row r="145" spans="1:13" hidden="1" x14ac:dyDescent="0.25">
      <c r="A145">
        <v>180226</v>
      </c>
      <c r="B145">
        <f>VLOOKUP(A145,'7.2018 LRAM Listing (Compare)'!$L:$L,1,FALSE)</f>
        <v>180226</v>
      </c>
      <c r="C145" t="s">
        <v>14</v>
      </c>
      <c r="D145" t="s">
        <v>1740</v>
      </c>
      <c r="E145" s="139"/>
      <c r="F145" s="72" t="s">
        <v>1295</v>
      </c>
      <c r="G145" s="2">
        <v>43525</v>
      </c>
      <c r="H145" s="2">
        <v>42941</v>
      </c>
      <c r="I145" s="2"/>
      <c r="J145" s="71">
        <v>0</v>
      </c>
      <c r="K145" s="71">
        <v>0</v>
      </c>
      <c r="L145"/>
      <c r="M145"/>
    </row>
    <row r="146" spans="1:13" hidden="1" x14ac:dyDescent="0.25">
      <c r="A146">
        <v>180443</v>
      </c>
      <c r="B146">
        <f>VLOOKUP(A146,'7.2018 LRAM Listing (Compare)'!$L:$L,1,FALSE)</f>
        <v>180443</v>
      </c>
      <c r="C146" t="s">
        <v>14</v>
      </c>
      <c r="D146" t="s">
        <v>1740</v>
      </c>
      <c r="E146" s="139"/>
      <c r="F146" s="72" t="s">
        <v>1296</v>
      </c>
      <c r="G146" s="2">
        <v>43525</v>
      </c>
      <c r="H146" s="2">
        <v>42948</v>
      </c>
      <c r="I146" s="2"/>
      <c r="J146" s="71">
        <v>0</v>
      </c>
      <c r="K146" s="71">
        <v>0</v>
      </c>
      <c r="L146"/>
      <c r="M146"/>
    </row>
    <row r="147" spans="1:13" hidden="1" x14ac:dyDescent="0.25">
      <c r="A147">
        <v>180465</v>
      </c>
      <c r="B147">
        <f>VLOOKUP(A147,'7.2018 LRAM Listing (Compare)'!$L:$L,1,FALSE)</f>
        <v>180465</v>
      </c>
      <c r="C147" t="s">
        <v>14</v>
      </c>
      <c r="D147" t="s">
        <v>1740</v>
      </c>
      <c r="E147" s="139"/>
      <c r="F147" s="72" t="s">
        <v>1298</v>
      </c>
      <c r="G147" s="2">
        <v>43525</v>
      </c>
      <c r="H147" s="2">
        <v>43007</v>
      </c>
      <c r="I147" s="2"/>
      <c r="J147" s="71">
        <v>0</v>
      </c>
      <c r="K147" s="71">
        <v>84588</v>
      </c>
      <c r="L147"/>
      <c r="M147"/>
    </row>
    <row r="148" spans="1:13" hidden="1" x14ac:dyDescent="0.25">
      <c r="A148">
        <v>180717</v>
      </c>
      <c r="B148">
        <f>VLOOKUP(A148,'7.2018 LRAM Listing (Compare)'!$L:$L,1,FALSE)</f>
        <v>180717</v>
      </c>
      <c r="C148" t="s">
        <v>14</v>
      </c>
      <c r="D148" t="s">
        <v>1740</v>
      </c>
      <c r="E148" s="139"/>
      <c r="F148" s="72" t="s">
        <v>1296</v>
      </c>
      <c r="G148" s="2">
        <v>43525</v>
      </c>
      <c r="H148" s="2">
        <v>42948</v>
      </c>
      <c r="I148" s="2"/>
      <c r="J148" s="71">
        <v>0</v>
      </c>
      <c r="K148" s="71">
        <v>0</v>
      </c>
      <c r="L148"/>
      <c r="M148"/>
    </row>
    <row r="149" spans="1:13" hidden="1" x14ac:dyDescent="0.25">
      <c r="A149">
        <v>180721</v>
      </c>
      <c r="B149">
        <f>VLOOKUP(A149,'7.2018 LRAM Listing (Compare)'!$L:$L,1,FALSE)</f>
        <v>180721</v>
      </c>
      <c r="C149" t="s">
        <v>14</v>
      </c>
      <c r="D149" t="s">
        <v>1740</v>
      </c>
      <c r="E149" s="139"/>
      <c r="F149" s="72" t="s">
        <v>1295</v>
      </c>
      <c r="G149" s="2">
        <v>43525</v>
      </c>
      <c r="H149" s="2">
        <v>42986</v>
      </c>
      <c r="I149" s="2"/>
      <c r="J149" s="71">
        <v>0</v>
      </c>
      <c r="K149" s="71">
        <v>0</v>
      </c>
      <c r="L149"/>
      <c r="M149"/>
    </row>
    <row r="150" spans="1:13" hidden="1" x14ac:dyDescent="0.25">
      <c r="A150">
        <v>180800</v>
      </c>
      <c r="B150">
        <f>VLOOKUP(A150,'7.2018 LRAM Listing (Compare)'!$L:$L,1,FALSE)</f>
        <v>180800</v>
      </c>
      <c r="C150" t="s">
        <v>14</v>
      </c>
      <c r="D150" t="s">
        <v>1740</v>
      </c>
      <c r="E150" s="139"/>
      <c r="F150" s="72" t="s">
        <v>1295</v>
      </c>
      <c r="G150" s="2">
        <v>43525</v>
      </c>
      <c r="H150" s="2">
        <v>43035</v>
      </c>
      <c r="I150" s="2"/>
      <c r="J150" s="71">
        <v>4.9000000000000004</v>
      </c>
      <c r="K150" s="71">
        <v>34728</v>
      </c>
      <c r="L150"/>
      <c r="M150"/>
    </row>
    <row r="151" spans="1:13" hidden="1" x14ac:dyDescent="0.25">
      <c r="A151">
        <v>180838</v>
      </c>
      <c r="B151">
        <f>VLOOKUP(A151,'7.2018 LRAM Listing (Compare)'!$L:$L,1,FALSE)</f>
        <v>180838</v>
      </c>
      <c r="C151" t="s">
        <v>14</v>
      </c>
      <c r="D151" t="s">
        <v>1740</v>
      </c>
      <c r="E151" s="139"/>
      <c r="F151" s="72" t="s">
        <v>1298</v>
      </c>
      <c r="G151" s="2">
        <v>43525</v>
      </c>
      <c r="H151" s="2">
        <v>42978</v>
      </c>
      <c r="I151" s="2"/>
      <c r="J151" s="71">
        <v>0</v>
      </c>
      <c r="K151" s="71">
        <v>0</v>
      </c>
      <c r="L151"/>
      <c r="M151"/>
    </row>
    <row r="152" spans="1:13" hidden="1" x14ac:dyDescent="0.25">
      <c r="A152">
        <v>180912</v>
      </c>
      <c r="B152">
        <f>VLOOKUP(A152,'7.2018 LRAM Listing (Compare)'!$L:$L,1,FALSE)</f>
        <v>180912</v>
      </c>
      <c r="C152" t="s">
        <v>14</v>
      </c>
      <c r="D152" t="s">
        <v>1740</v>
      </c>
      <c r="E152" s="139"/>
      <c r="F152" s="72" t="s">
        <v>1296</v>
      </c>
      <c r="G152" s="2">
        <v>43525</v>
      </c>
      <c r="H152" s="2">
        <v>43083</v>
      </c>
      <c r="I152" s="2"/>
      <c r="J152" s="71">
        <v>20.14</v>
      </c>
      <c r="K152" s="71">
        <v>357181</v>
      </c>
      <c r="L152"/>
      <c r="M152"/>
    </row>
    <row r="153" spans="1:13" hidden="1" x14ac:dyDescent="0.25">
      <c r="A153">
        <v>180970</v>
      </c>
      <c r="B153">
        <f>VLOOKUP(A153,'7.2018 LRAM Listing (Compare)'!$L:$L,1,FALSE)</f>
        <v>180970</v>
      </c>
      <c r="C153" t="s">
        <v>14</v>
      </c>
      <c r="D153" t="s">
        <v>1740</v>
      </c>
      <c r="E153" s="139"/>
      <c r="F153" s="72" t="s">
        <v>1295</v>
      </c>
      <c r="G153" s="2">
        <v>43525</v>
      </c>
      <c r="H153" s="2">
        <v>42982</v>
      </c>
      <c r="I153" s="2"/>
      <c r="J153" s="71">
        <v>0.57999999999999996</v>
      </c>
      <c r="K153" s="71">
        <v>524</v>
      </c>
      <c r="L153"/>
      <c r="M153"/>
    </row>
    <row r="154" spans="1:13" hidden="1" x14ac:dyDescent="0.25">
      <c r="A154">
        <v>181214</v>
      </c>
      <c r="B154">
        <f>VLOOKUP(A154,'7.2018 LRAM Listing (Compare)'!$L:$L,1,FALSE)</f>
        <v>181214</v>
      </c>
      <c r="C154" t="s">
        <v>14</v>
      </c>
      <c r="D154" t="s">
        <v>1740</v>
      </c>
      <c r="E154" s="139"/>
      <c r="F154" s="72" t="s">
        <v>1298</v>
      </c>
      <c r="G154" s="2">
        <v>43525</v>
      </c>
      <c r="H154" s="2">
        <v>43115</v>
      </c>
      <c r="I154" s="2"/>
      <c r="J154" s="71">
        <v>2.11</v>
      </c>
      <c r="K154" s="71">
        <v>15474</v>
      </c>
      <c r="L154"/>
      <c r="M154"/>
    </row>
    <row r="155" spans="1:13" hidden="1" x14ac:dyDescent="0.25">
      <c r="A155">
        <v>181710</v>
      </c>
      <c r="B155">
        <f>VLOOKUP(A155,'7.2018 LRAM Listing (Compare)'!$L:$L,1,FALSE)</f>
        <v>181710</v>
      </c>
      <c r="C155" t="s">
        <v>14</v>
      </c>
      <c r="D155" t="s">
        <v>1740</v>
      </c>
      <c r="E155" s="139"/>
      <c r="F155" s="72" t="s">
        <v>1296</v>
      </c>
      <c r="G155" s="2">
        <v>43525</v>
      </c>
      <c r="H155" s="2">
        <v>43069</v>
      </c>
      <c r="I155" s="2"/>
      <c r="J155" s="71">
        <v>0</v>
      </c>
      <c r="K155" s="71">
        <v>19152</v>
      </c>
      <c r="L155"/>
      <c r="M155"/>
    </row>
    <row r="156" spans="1:13" hidden="1" x14ac:dyDescent="0.25">
      <c r="A156">
        <v>181751</v>
      </c>
      <c r="B156">
        <f>VLOOKUP(A156,'7.2018 LRAM Listing (Compare)'!$L:$L,1,FALSE)</f>
        <v>181751</v>
      </c>
      <c r="C156" t="s">
        <v>14</v>
      </c>
      <c r="D156" t="s">
        <v>1740</v>
      </c>
      <c r="E156" s="139"/>
      <c r="F156" s="72" t="s">
        <v>1295</v>
      </c>
      <c r="G156" s="2">
        <v>43525</v>
      </c>
      <c r="H156" s="2">
        <v>43056</v>
      </c>
      <c r="I156" s="2"/>
      <c r="J156" s="71">
        <v>0</v>
      </c>
      <c r="K156" s="71">
        <v>0</v>
      </c>
      <c r="L156"/>
      <c r="M156"/>
    </row>
    <row r="157" spans="1:13" hidden="1" x14ac:dyDescent="0.25">
      <c r="A157">
        <v>181901</v>
      </c>
      <c r="B157">
        <f>VLOOKUP(A157,'7.2018 LRAM Listing (Compare)'!$L:$L,1,FALSE)</f>
        <v>181901</v>
      </c>
      <c r="C157" t="s">
        <v>14</v>
      </c>
      <c r="D157" t="s">
        <v>1740</v>
      </c>
      <c r="E157" s="139"/>
      <c r="F157" s="72" t="s">
        <v>1295</v>
      </c>
      <c r="G157" s="2">
        <v>43525</v>
      </c>
      <c r="H157" s="2">
        <v>43034</v>
      </c>
      <c r="I157" s="2"/>
      <c r="J157" s="71">
        <v>0</v>
      </c>
      <c r="K157" s="71">
        <v>0</v>
      </c>
      <c r="L157"/>
      <c r="M157"/>
    </row>
    <row r="158" spans="1:13" x14ac:dyDescent="0.25">
      <c r="A158">
        <v>181936</v>
      </c>
      <c r="B158" t="e">
        <f>VLOOKUP(A158,'7.2018 LRAM Listing (Compare)'!$L:$L,1,FALSE)</f>
        <v>#N/A</v>
      </c>
      <c r="C158" t="s">
        <v>14</v>
      </c>
      <c r="D158" t="s">
        <v>1225</v>
      </c>
      <c r="E158" s="139"/>
      <c r="F158" s="72" t="s">
        <v>1730</v>
      </c>
      <c r="G158" s="2">
        <v>43709</v>
      </c>
      <c r="H158" s="2">
        <v>43021</v>
      </c>
      <c r="I158" s="75">
        <f>YEAR(H158)</f>
        <v>2017</v>
      </c>
      <c r="J158" s="71">
        <v>6.1</v>
      </c>
      <c r="K158" s="71">
        <v>24325</v>
      </c>
      <c r="L158" s="135">
        <f>IF($J158="","",IF($I158=2019,VLOOKUP($D158,'6.NTG (IESO VRR - 2017)'!$A$3:$G$60,7,FALSE)*$J158,IF($I158=2018,VLOOKUP($D158,'6.NTG (IESO VRR - 2017)'!$A$3:$G$60,7,FALSE)*$J158,IF($I158=2017,VLOOKUP($D158,'6.NTG (IESO VRR - 2017)'!$A$3:$G$60,7,FALSE)*$J158,IF($I158=2016,VLOOKUP($D158,'6.NTG (IESO VRR - 2017)'!$A$3:$G$60,5,FALSE)*$J158)))))</f>
        <v>5.3031427489587282</v>
      </c>
      <c r="M158" s="135">
        <f>IF($K158="","",IF($I158=2019,VLOOKUP($D158,'6.NTG (IESO VRR - 2017)'!$A$3:$G$60,7,FALSE)*$K158,IF($I158=2018,VLOOKUP($D158,'6.NTG (IESO VRR - 2017)'!$A$3:$G$60,7,FALSE)*$K158,IF($I158=2017,VLOOKUP($D158,'6.NTG (IESO VRR - 2017)'!$A$3:$G$60,7,FALSE)*$K158,IF($I158=2016,VLOOKUP($D158,'6.NTG (IESO VRR - 2017)'!$A$3:$G$60,5,FALSE)*$K158)))))</f>
        <v>21147.368421052633</v>
      </c>
    </row>
    <row r="159" spans="1:13" hidden="1" x14ac:dyDescent="0.25">
      <c r="A159">
        <v>182075</v>
      </c>
      <c r="B159">
        <f>VLOOKUP(A159,'7.2018 LRAM Listing (Compare)'!$L:$L,1,FALSE)</f>
        <v>182075</v>
      </c>
      <c r="C159" t="s">
        <v>14</v>
      </c>
      <c r="D159" t="s">
        <v>1740</v>
      </c>
      <c r="E159" s="139"/>
      <c r="F159" s="72" t="s">
        <v>1295</v>
      </c>
      <c r="G159" s="2">
        <v>43525</v>
      </c>
      <c r="H159" s="2">
        <v>43060</v>
      </c>
      <c r="I159" s="2"/>
      <c r="J159" s="71">
        <v>0</v>
      </c>
      <c r="K159" s="71">
        <v>77112</v>
      </c>
      <c r="L159"/>
      <c r="M159"/>
    </row>
    <row r="160" spans="1:13" hidden="1" x14ac:dyDescent="0.25">
      <c r="A160">
        <v>182095</v>
      </c>
      <c r="B160">
        <f>VLOOKUP(A160,'7.2018 LRAM Listing (Compare)'!$L:$L,1,FALSE)</f>
        <v>182095</v>
      </c>
      <c r="C160" t="s">
        <v>14</v>
      </c>
      <c r="D160" t="s">
        <v>1740</v>
      </c>
      <c r="E160" s="139"/>
      <c r="F160" s="72" t="s">
        <v>1298</v>
      </c>
      <c r="G160" s="2">
        <v>43525</v>
      </c>
      <c r="H160" s="2">
        <v>43220</v>
      </c>
      <c r="I160" s="2"/>
      <c r="J160" s="71">
        <v>19.13</v>
      </c>
      <c r="K160" s="71">
        <v>76320</v>
      </c>
      <c r="L160"/>
      <c r="M160"/>
    </row>
    <row r="161" spans="1:13" hidden="1" x14ac:dyDescent="0.25">
      <c r="A161">
        <v>182299</v>
      </c>
      <c r="B161">
        <f>VLOOKUP(A161,'7.2018 LRAM Listing (Compare)'!$L:$L,1,FALSE)</f>
        <v>182299</v>
      </c>
      <c r="C161" t="s">
        <v>14</v>
      </c>
      <c r="D161" t="s">
        <v>1740</v>
      </c>
      <c r="E161" s="139"/>
      <c r="F161" s="72" t="s">
        <v>1295</v>
      </c>
      <c r="G161" s="2">
        <v>43525</v>
      </c>
      <c r="H161" s="2">
        <v>43026</v>
      </c>
      <c r="I161" s="2"/>
      <c r="J161" s="71">
        <v>0</v>
      </c>
      <c r="K161" s="71">
        <v>0</v>
      </c>
      <c r="L161"/>
      <c r="M161"/>
    </row>
    <row r="162" spans="1:13" hidden="1" x14ac:dyDescent="0.25">
      <c r="A162">
        <v>182326</v>
      </c>
      <c r="B162">
        <f>VLOOKUP(A162,'7.2018 LRAM Listing (Compare)'!$L:$L,1,FALSE)</f>
        <v>182326</v>
      </c>
      <c r="C162" t="s">
        <v>14</v>
      </c>
      <c r="D162" t="s">
        <v>1740</v>
      </c>
      <c r="E162" s="139"/>
      <c r="F162" s="72" t="s">
        <v>1295</v>
      </c>
      <c r="G162" s="2">
        <v>43525</v>
      </c>
      <c r="H162" s="2">
        <v>43172</v>
      </c>
      <c r="I162" s="2"/>
      <c r="J162" s="71">
        <v>11</v>
      </c>
      <c r="K162" s="71">
        <v>96807</v>
      </c>
      <c r="L162"/>
      <c r="M162"/>
    </row>
    <row r="163" spans="1:13" hidden="1" x14ac:dyDescent="0.25">
      <c r="A163">
        <v>182628</v>
      </c>
      <c r="B163">
        <f>VLOOKUP(A163,'7.2018 LRAM Listing (Compare)'!$L:$L,1,FALSE)</f>
        <v>182628</v>
      </c>
      <c r="C163" t="s">
        <v>158</v>
      </c>
      <c r="D163" t="s">
        <v>1740</v>
      </c>
      <c r="E163" s="139"/>
      <c r="F163" s="72" t="s">
        <v>1295</v>
      </c>
      <c r="G163" s="2">
        <v>43525</v>
      </c>
      <c r="H163" s="2">
        <v>43220</v>
      </c>
      <c r="I163" s="2"/>
      <c r="J163" s="71">
        <v>0</v>
      </c>
      <c r="K163" s="71">
        <v>0</v>
      </c>
      <c r="L163"/>
      <c r="M163"/>
    </row>
    <row r="164" spans="1:13" hidden="1" x14ac:dyDescent="0.25">
      <c r="A164">
        <v>182672</v>
      </c>
      <c r="B164">
        <f>VLOOKUP(A164,'7.2018 LRAM Listing (Compare)'!$L:$L,1,FALSE)</f>
        <v>182672</v>
      </c>
      <c r="C164" t="s">
        <v>14</v>
      </c>
      <c r="D164" t="s">
        <v>1740</v>
      </c>
      <c r="E164" s="139"/>
      <c r="F164" s="72" t="s">
        <v>1296</v>
      </c>
      <c r="G164" s="2">
        <v>43525</v>
      </c>
      <c r="H164" s="2">
        <v>42985</v>
      </c>
      <c r="I164" s="2"/>
      <c r="J164" s="71">
        <v>0</v>
      </c>
      <c r="K164" s="71">
        <v>0</v>
      </c>
      <c r="L164"/>
      <c r="M164"/>
    </row>
    <row r="165" spans="1:13" hidden="1" x14ac:dyDescent="0.25">
      <c r="A165">
        <v>182714</v>
      </c>
      <c r="B165">
        <f>VLOOKUP(A165,'7.2018 LRAM Listing (Compare)'!$L:$L,1,FALSE)</f>
        <v>182714</v>
      </c>
      <c r="C165" t="s">
        <v>14</v>
      </c>
      <c r="D165" t="s">
        <v>1740</v>
      </c>
      <c r="E165" s="139"/>
      <c r="F165" s="72" t="s">
        <v>1296</v>
      </c>
      <c r="G165" s="2">
        <v>43525</v>
      </c>
      <c r="H165" s="2">
        <v>43063</v>
      </c>
      <c r="I165" s="2"/>
      <c r="J165" s="71">
        <v>0.28000000000000003</v>
      </c>
      <c r="K165" s="71">
        <v>1290</v>
      </c>
      <c r="L165"/>
      <c r="M165"/>
    </row>
    <row r="166" spans="1:13" hidden="1" x14ac:dyDescent="0.25">
      <c r="A166">
        <v>182717</v>
      </c>
      <c r="B166">
        <f>VLOOKUP(A166,'7.2018 LRAM Listing (Compare)'!$L:$L,1,FALSE)</f>
        <v>182717</v>
      </c>
      <c r="C166" t="s">
        <v>14</v>
      </c>
      <c r="D166" t="s">
        <v>1740</v>
      </c>
      <c r="E166" s="139"/>
      <c r="F166" s="72" t="s">
        <v>1295</v>
      </c>
      <c r="G166" s="2">
        <v>43525</v>
      </c>
      <c r="H166" s="2">
        <v>43004</v>
      </c>
      <c r="I166" s="2"/>
      <c r="J166" s="71">
        <v>0</v>
      </c>
      <c r="K166" s="71">
        <v>0</v>
      </c>
      <c r="L166"/>
      <c r="M166"/>
    </row>
    <row r="167" spans="1:13" hidden="1" x14ac:dyDescent="0.25">
      <c r="A167">
        <v>182718</v>
      </c>
      <c r="B167">
        <f>VLOOKUP(A167,'7.2018 LRAM Listing (Compare)'!$L:$L,1,FALSE)</f>
        <v>182718</v>
      </c>
      <c r="C167" t="s">
        <v>14</v>
      </c>
      <c r="D167" t="s">
        <v>1740</v>
      </c>
      <c r="E167" s="139"/>
      <c r="F167" s="72" t="s">
        <v>1295</v>
      </c>
      <c r="G167" s="2">
        <v>43525</v>
      </c>
      <c r="H167" s="2">
        <v>43021</v>
      </c>
      <c r="I167" s="2"/>
      <c r="J167" s="71">
        <v>0</v>
      </c>
      <c r="K167" s="71">
        <v>0</v>
      </c>
      <c r="L167"/>
      <c r="M167"/>
    </row>
    <row r="168" spans="1:13" hidden="1" x14ac:dyDescent="0.25">
      <c r="A168">
        <v>182777</v>
      </c>
      <c r="B168">
        <f>VLOOKUP(A168,'7.2018 LRAM Listing (Compare)'!$L:$L,1,FALSE)</f>
        <v>182777</v>
      </c>
      <c r="C168" t="s">
        <v>14</v>
      </c>
      <c r="D168" t="s">
        <v>1740</v>
      </c>
      <c r="E168" s="139"/>
      <c r="F168" s="72" t="s">
        <v>1295</v>
      </c>
      <c r="G168" s="2">
        <v>43525</v>
      </c>
      <c r="H168" s="2">
        <v>43220</v>
      </c>
      <c r="I168" s="2"/>
      <c r="J168" s="71">
        <v>25.34</v>
      </c>
      <c r="K168" s="71">
        <v>93470</v>
      </c>
      <c r="L168"/>
      <c r="M168"/>
    </row>
    <row r="169" spans="1:13" hidden="1" x14ac:dyDescent="0.25">
      <c r="A169">
        <v>182846</v>
      </c>
      <c r="B169">
        <f>VLOOKUP(A169,'7.2018 LRAM Listing (Compare)'!$L:$L,1,FALSE)</f>
        <v>182846</v>
      </c>
      <c r="C169" t="s">
        <v>14</v>
      </c>
      <c r="D169" t="s">
        <v>1740</v>
      </c>
      <c r="E169" s="139"/>
      <c r="F169" s="72" t="s">
        <v>1295</v>
      </c>
      <c r="G169" s="2">
        <v>43525</v>
      </c>
      <c r="H169" s="2">
        <v>43112</v>
      </c>
      <c r="I169" s="2"/>
      <c r="J169" s="71">
        <v>0</v>
      </c>
      <c r="K169" s="71">
        <v>15335</v>
      </c>
      <c r="L169"/>
      <c r="M169"/>
    </row>
    <row r="170" spans="1:13" hidden="1" x14ac:dyDescent="0.25">
      <c r="A170">
        <v>182956</v>
      </c>
      <c r="B170">
        <f>VLOOKUP(A170,'7.2018 LRAM Listing (Compare)'!$L:$L,1,FALSE)</f>
        <v>182956</v>
      </c>
      <c r="C170" t="s">
        <v>14</v>
      </c>
      <c r="D170" t="s">
        <v>1740</v>
      </c>
      <c r="E170" s="139"/>
      <c r="F170" s="72" t="s">
        <v>1298</v>
      </c>
      <c r="G170" s="2">
        <v>43525</v>
      </c>
      <c r="H170" s="2">
        <v>43060</v>
      </c>
      <c r="I170" s="2"/>
      <c r="J170" s="71">
        <v>35.700000000000003</v>
      </c>
      <c r="K170" s="71">
        <v>229850</v>
      </c>
      <c r="L170"/>
      <c r="M170"/>
    </row>
    <row r="171" spans="1:13" x14ac:dyDescent="0.25">
      <c r="A171">
        <v>183017</v>
      </c>
      <c r="B171" t="e">
        <f>VLOOKUP(A171,'7.2018 LRAM Listing (Compare)'!$L:$L,1,FALSE)</f>
        <v>#N/A</v>
      </c>
      <c r="C171" t="s">
        <v>14</v>
      </c>
      <c r="D171" t="s">
        <v>1225</v>
      </c>
      <c r="E171" s="139"/>
      <c r="F171" s="72" t="s">
        <v>1733</v>
      </c>
      <c r="G171" s="2">
        <v>43647</v>
      </c>
      <c r="H171" s="2">
        <v>43251</v>
      </c>
      <c r="I171" s="75">
        <f>YEAR(H171)</f>
        <v>2018</v>
      </c>
      <c r="J171" s="71">
        <v>1.42</v>
      </c>
      <c r="K171" s="71">
        <v>10367</v>
      </c>
      <c r="L171" s="135">
        <f>IF($J171="","",IF($I171=2019,VLOOKUP($D171,'6.NTG (IESO VRR - 2017)'!$A$3:$G$60,7,FALSE)*$J171,IF($I171=2018,VLOOKUP($D171,'6.NTG (IESO VRR - 2017)'!$A$3:$G$60,7,FALSE)*$J171,IF($I171=2017,VLOOKUP($D171,'6.NTG (IESO VRR - 2017)'!$A$3:$G$60,7,FALSE)*$J171,IF($I171=2016,VLOOKUP($D171,'6.NTG (IESO VRR - 2017)'!$A$3:$G$60,5,FALSE)*$J171)))))</f>
        <v>1.2345020825444908</v>
      </c>
      <c r="M171" s="135">
        <f>IF($K171="","",IF($I171=2019,VLOOKUP($D171,'6.NTG (IESO VRR - 2017)'!$A$3:$G$60,7,FALSE)*$K171,IF($I171=2018,VLOOKUP($D171,'6.NTG (IESO VRR - 2017)'!$A$3:$G$60,7,FALSE)*$K171,IF($I171=2017,VLOOKUP($D171,'6.NTG (IESO VRR - 2017)'!$A$3:$G$60,7,FALSE)*$K171,IF($I171=2016,VLOOKUP($D171,'6.NTG (IESO VRR - 2017)'!$A$3:$G$60,5,FALSE)*$K171)))))</f>
        <v>9012.7345702385464</v>
      </c>
    </row>
    <row r="172" spans="1:13" hidden="1" x14ac:dyDescent="0.25">
      <c r="A172">
        <v>183155</v>
      </c>
      <c r="B172">
        <f>VLOOKUP(A172,'7.2018 LRAM Listing (Compare)'!$L:$L,1,FALSE)</f>
        <v>183155</v>
      </c>
      <c r="C172" t="s">
        <v>14</v>
      </c>
      <c r="D172" t="s">
        <v>1740</v>
      </c>
      <c r="E172" s="139"/>
      <c r="F172" s="72" t="s">
        <v>1298</v>
      </c>
      <c r="G172" s="2">
        <v>43525</v>
      </c>
      <c r="H172" s="2">
        <v>43021</v>
      </c>
      <c r="I172" s="2"/>
      <c r="J172" s="71">
        <v>0</v>
      </c>
      <c r="K172" s="71">
        <v>0</v>
      </c>
      <c r="L172"/>
      <c r="M172"/>
    </row>
    <row r="173" spans="1:13" hidden="1" x14ac:dyDescent="0.25">
      <c r="A173">
        <v>183156</v>
      </c>
      <c r="B173">
        <f>VLOOKUP(A173,'7.2018 LRAM Listing (Compare)'!$L:$L,1,FALSE)</f>
        <v>183156</v>
      </c>
      <c r="C173" t="s">
        <v>14</v>
      </c>
      <c r="D173" t="s">
        <v>1740</v>
      </c>
      <c r="E173" s="139"/>
      <c r="F173" s="72" t="s">
        <v>1298</v>
      </c>
      <c r="G173" s="2">
        <v>43525</v>
      </c>
      <c r="H173" s="2">
        <v>43028</v>
      </c>
      <c r="I173" s="2"/>
      <c r="J173" s="71">
        <v>0</v>
      </c>
      <c r="K173" s="71">
        <v>0</v>
      </c>
      <c r="L173"/>
      <c r="M173"/>
    </row>
    <row r="174" spans="1:13" hidden="1" x14ac:dyDescent="0.25">
      <c r="A174">
        <v>183158</v>
      </c>
      <c r="B174">
        <f>VLOOKUP(A174,'7.2018 LRAM Listing (Compare)'!$L:$L,1,FALSE)</f>
        <v>183158</v>
      </c>
      <c r="C174" t="s">
        <v>14</v>
      </c>
      <c r="D174" t="s">
        <v>1740</v>
      </c>
      <c r="E174" s="139"/>
      <c r="F174" s="72" t="s">
        <v>1296</v>
      </c>
      <c r="G174" s="2">
        <v>43525</v>
      </c>
      <c r="H174" s="2">
        <v>43026</v>
      </c>
      <c r="I174" s="2"/>
      <c r="J174" s="71">
        <v>0</v>
      </c>
      <c r="K174" s="71">
        <v>0</v>
      </c>
      <c r="L174"/>
      <c r="M174"/>
    </row>
    <row r="175" spans="1:13" hidden="1" x14ac:dyDescent="0.25">
      <c r="A175">
        <v>183270</v>
      </c>
      <c r="B175">
        <f>VLOOKUP(A175,'7.2018 LRAM Listing (Compare)'!$L:$L,1,FALSE)</f>
        <v>183270</v>
      </c>
      <c r="C175" t="s">
        <v>14</v>
      </c>
      <c r="D175" t="s">
        <v>1740</v>
      </c>
      <c r="E175" s="139"/>
      <c r="F175" s="72" t="s">
        <v>1296</v>
      </c>
      <c r="G175" s="2">
        <v>43525</v>
      </c>
      <c r="H175" s="2">
        <v>43006</v>
      </c>
      <c r="I175" s="2"/>
      <c r="J175" s="71">
        <v>0</v>
      </c>
      <c r="K175" s="71">
        <v>0</v>
      </c>
      <c r="L175"/>
      <c r="M175"/>
    </row>
    <row r="176" spans="1:13" hidden="1" x14ac:dyDescent="0.25">
      <c r="A176">
        <v>183363</v>
      </c>
      <c r="B176">
        <f>VLOOKUP(A176,'7.2018 LRAM Listing (Compare)'!$L:$L,1,FALSE)</f>
        <v>183363</v>
      </c>
      <c r="C176" t="s">
        <v>14</v>
      </c>
      <c r="D176" t="s">
        <v>1740</v>
      </c>
      <c r="E176" s="139"/>
      <c r="F176" s="72" t="s">
        <v>1295</v>
      </c>
      <c r="G176" s="2">
        <v>43525</v>
      </c>
      <c r="H176" s="2">
        <v>43008</v>
      </c>
      <c r="I176" s="2"/>
      <c r="J176" s="71">
        <v>0.1</v>
      </c>
      <c r="K176" s="71">
        <v>2628</v>
      </c>
      <c r="L176"/>
      <c r="M176"/>
    </row>
    <row r="177" spans="1:13" hidden="1" x14ac:dyDescent="0.25">
      <c r="A177">
        <v>183423</v>
      </c>
      <c r="B177">
        <f>VLOOKUP(A177,'7.2018 LRAM Listing (Compare)'!$L:$L,1,FALSE)</f>
        <v>183423</v>
      </c>
      <c r="C177" t="s">
        <v>14</v>
      </c>
      <c r="D177" t="s">
        <v>1740</v>
      </c>
      <c r="E177" s="139"/>
      <c r="F177" s="72" t="s">
        <v>1296</v>
      </c>
      <c r="G177" s="2">
        <v>43525</v>
      </c>
      <c r="H177" s="2">
        <v>43077</v>
      </c>
      <c r="I177" s="2"/>
      <c r="J177" s="71">
        <v>4.8899999999999997</v>
      </c>
      <c r="K177" s="71">
        <v>22451</v>
      </c>
      <c r="L177"/>
      <c r="M177"/>
    </row>
    <row r="178" spans="1:13" hidden="1" x14ac:dyDescent="0.25">
      <c r="A178">
        <v>183480</v>
      </c>
      <c r="B178">
        <f>VLOOKUP(A178,'7.2018 LRAM Listing (Compare)'!$L:$L,1,FALSE)</f>
        <v>183480</v>
      </c>
      <c r="C178" t="s">
        <v>14</v>
      </c>
      <c r="D178" t="s">
        <v>1740</v>
      </c>
      <c r="E178" s="139"/>
      <c r="F178" s="72" t="s">
        <v>1295</v>
      </c>
      <c r="G178" s="2">
        <v>43525</v>
      </c>
      <c r="H178" s="2">
        <v>43028</v>
      </c>
      <c r="I178" s="2"/>
      <c r="J178" s="71">
        <v>0</v>
      </c>
      <c r="K178" s="71">
        <v>7437</v>
      </c>
      <c r="L178"/>
      <c r="M178"/>
    </row>
    <row r="179" spans="1:13" hidden="1" x14ac:dyDescent="0.25">
      <c r="A179">
        <v>183696</v>
      </c>
      <c r="B179">
        <f>VLOOKUP(A179,'7.2018 LRAM Listing (Compare)'!$L:$L,1,FALSE)</f>
        <v>183696</v>
      </c>
      <c r="C179" t="s">
        <v>14</v>
      </c>
      <c r="D179" t="s">
        <v>1740</v>
      </c>
      <c r="E179" s="139"/>
      <c r="F179" s="72" t="s">
        <v>1295</v>
      </c>
      <c r="G179" s="2">
        <v>43525</v>
      </c>
      <c r="H179" s="2">
        <v>43142</v>
      </c>
      <c r="I179" s="2"/>
      <c r="J179" s="71">
        <v>37.380000000000003</v>
      </c>
      <c r="K179" s="71">
        <v>171724</v>
      </c>
      <c r="L179"/>
      <c r="M179"/>
    </row>
    <row r="180" spans="1:13" hidden="1" x14ac:dyDescent="0.25">
      <c r="A180">
        <v>183886</v>
      </c>
      <c r="B180">
        <f>VLOOKUP(A180,'7.2018 LRAM Listing (Compare)'!$L:$L,1,FALSE)</f>
        <v>183886</v>
      </c>
      <c r="C180" t="s">
        <v>14</v>
      </c>
      <c r="D180" t="s">
        <v>1740</v>
      </c>
      <c r="E180" s="139"/>
      <c r="F180" s="72" t="s">
        <v>1295</v>
      </c>
      <c r="G180" s="2">
        <v>43525</v>
      </c>
      <c r="H180" s="2">
        <v>43077</v>
      </c>
      <c r="I180" s="2"/>
      <c r="J180" s="71">
        <v>14.5</v>
      </c>
      <c r="K180" s="71">
        <v>116936</v>
      </c>
      <c r="L180"/>
      <c r="M180"/>
    </row>
    <row r="181" spans="1:13" hidden="1" x14ac:dyDescent="0.25">
      <c r="A181">
        <v>184041</v>
      </c>
      <c r="B181">
        <f>VLOOKUP(A181,'7.2018 LRAM Listing (Compare)'!$L:$L,1,FALSE)</f>
        <v>184041</v>
      </c>
      <c r="C181" t="s">
        <v>14</v>
      </c>
      <c r="D181" t="s">
        <v>1740</v>
      </c>
      <c r="E181" s="139"/>
      <c r="F181" s="72" t="s">
        <v>1296</v>
      </c>
      <c r="G181" s="2">
        <v>43525</v>
      </c>
      <c r="H181" s="2">
        <v>43047</v>
      </c>
      <c r="I181" s="2"/>
      <c r="J181" s="71">
        <v>0</v>
      </c>
      <c r="K181" s="71">
        <v>0</v>
      </c>
      <c r="L181"/>
      <c r="M181"/>
    </row>
    <row r="182" spans="1:13" hidden="1" x14ac:dyDescent="0.25">
      <c r="A182">
        <v>184049</v>
      </c>
      <c r="B182">
        <f>VLOOKUP(A182,'7.2018 LRAM Listing (Compare)'!$L:$L,1,FALSE)</f>
        <v>184049</v>
      </c>
      <c r="C182" t="s">
        <v>14</v>
      </c>
      <c r="D182" t="s">
        <v>1740</v>
      </c>
      <c r="E182" s="139"/>
      <c r="F182" s="72" t="s">
        <v>1296</v>
      </c>
      <c r="G182" s="2">
        <v>43525</v>
      </c>
      <c r="H182" s="2">
        <v>43020</v>
      </c>
      <c r="I182" s="2"/>
      <c r="J182" s="71">
        <v>0</v>
      </c>
      <c r="K182" s="71">
        <v>0</v>
      </c>
      <c r="L182"/>
      <c r="M182"/>
    </row>
    <row r="183" spans="1:13" hidden="1" x14ac:dyDescent="0.25">
      <c r="A183">
        <v>184097</v>
      </c>
      <c r="B183">
        <f>VLOOKUP(A183,'7.2018 LRAM Listing (Compare)'!$L:$L,1,FALSE)</f>
        <v>184097</v>
      </c>
      <c r="C183" t="s">
        <v>14</v>
      </c>
      <c r="D183" t="s">
        <v>1740</v>
      </c>
      <c r="E183" s="139"/>
      <c r="F183" s="72" t="s">
        <v>1295</v>
      </c>
      <c r="G183" s="2">
        <v>43525</v>
      </c>
      <c r="H183" s="2">
        <v>43133</v>
      </c>
      <c r="I183" s="2"/>
      <c r="J183" s="71">
        <v>0</v>
      </c>
      <c r="K183" s="71">
        <v>99256</v>
      </c>
      <c r="L183"/>
      <c r="M183"/>
    </row>
    <row r="184" spans="1:13" hidden="1" x14ac:dyDescent="0.25">
      <c r="A184">
        <v>184182</v>
      </c>
      <c r="B184">
        <f>VLOOKUP(A184,'7.2018 LRAM Listing (Compare)'!$L:$L,1,FALSE)</f>
        <v>184182</v>
      </c>
      <c r="C184" t="s">
        <v>14</v>
      </c>
      <c r="D184" t="s">
        <v>1740</v>
      </c>
      <c r="E184" s="139"/>
      <c r="F184" s="72" t="s">
        <v>1295</v>
      </c>
      <c r="G184" s="2">
        <v>43525</v>
      </c>
      <c r="H184" s="2">
        <v>43033</v>
      </c>
      <c r="I184" s="2"/>
      <c r="J184" s="71">
        <v>6.53</v>
      </c>
      <c r="K184" s="71">
        <v>42577</v>
      </c>
      <c r="L184"/>
      <c r="M184"/>
    </row>
    <row r="185" spans="1:13" hidden="1" x14ac:dyDescent="0.25">
      <c r="A185">
        <v>184232</v>
      </c>
      <c r="B185">
        <f>VLOOKUP(A185,'7.2018 LRAM Listing (Compare)'!$L:$L,1,FALSE)</f>
        <v>184232</v>
      </c>
      <c r="C185" t="s">
        <v>14</v>
      </c>
      <c r="D185" t="s">
        <v>1740</v>
      </c>
      <c r="E185" s="139"/>
      <c r="F185" s="72" t="s">
        <v>1295</v>
      </c>
      <c r="G185" s="2">
        <v>43525</v>
      </c>
      <c r="H185" s="2">
        <v>43063</v>
      </c>
      <c r="I185" s="2"/>
      <c r="J185" s="71">
        <v>0</v>
      </c>
      <c r="K185" s="71">
        <v>4872</v>
      </c>
      <c r="L185"/>
      <c r="M185"/>
    </row>
    <row r="186" spans="1:13" hidden="1" x14ac:dyDescent="0.25">
      <c r="A186">
        <v>184375</v>
      </c>
      <c r="B186">
        <f>VLOOKUP(A186,'7.2018 LRAM Listing (Compare)'!$L:$L,1,FALSE)</f>
        <v>184375</v>
      </c>
      <c r="C186" t="s">
        <v>14</v>
      </c>
      <c r="D186" t="s">
        <v>1740</v>
      </c>
      <c r="E186" s="139"/>
      <c r="F186" s="72" t="s">
        <v>1295</v>
      </c>
      <c r="G186" s="2">
        <v>43525</v>
      </c>
      <c r="H186" s="2">
        <v>43053</v>
      </c>
      <c r="I186" s="2"/>
      <c r="J186" s="71">
        <v>0</v>
      </c>
      <c r="K186" s="71">
        <v>326023</v>
      </c>
      <c r="L186"/>
      <c r="M186"/>
    </row>
    <row r="187" spans="1:13" hidden="1" x14ac:dyDescent="0.25">
      <c r="A187">
        <v>184381</v>
      </c>
      <c r="B187">
        <f>VLOOKUP(A187,'7.2018 LRAM Listing (Compare)'!$L:$L,1,FALSE)</f>
        <v>184381</v>
      </c>
      <c r="C187" t="s">
        <v>158</v>
      </c>
      <c r="D187" t="s">
        <v>1740</v>
      </c>
      <c r="E187" s="139"/>
      <c r="F187" s="72">
        <v>0</v>
      </c>
      <c r="G187" s="2">
        <v>43525</v>
      </c>
      <c r="H187" s="2">
        <v>43202</v>
      </c>
      <c r="I187" s="2"/>
      <c r="J187" s="71">
        <v>0</v>
      </c>
      <c r="K187" s="71">
        <v>0</v>
      </c>
      <c r="L187"/>
      <c r="M187"/>
    </row>
    <row r="188" spans="1:13" x14ac:dyDescent="0.25">
      <c r="A188">
        <v>184427</v>
      </c>
      <c r="B188" t="e">
        <f>VLOOKUP(A188,'7.2018 LRAM Listing (Compare)'!$L:$L,1,FALSE)</f>
        <v>#N/A</v>
      </c>
      <c r="C188" t="s">
        <v>14</v>
      </c>
      <c r="D188" t="s">
        <v>1225</v>
      </c>
      <c r="E188" s="139"/>
      <c r="F188" s="72" t="s">
        <v>1733</v>
      </c>
      <c r="G188" s="2">
        <v>43647</v>
      </c>
      <c r="H188" s="2">
        <v>43207</v>
      </c>
      <c r="I188" s="75">
        <f t="shared" ref="I188:I189" si="6">YEAR(H188)</f>
        <v>2018</v>
      </c>
      <c r="J188" s="71">
        <v>1.42</v>
      </c>
      <c r="K188" s="71">
        <v>10367</v>
      </c>
      <c r="L188" s="135">
        <f>IF($J188="","",IF($I188=2019,VLOOKUP($D188,'6.NTG (IESO VRR - 2017)'!$A$3:$G$60,7,FALSE)*$J188,IF($I188=2018,VLOOKUP($D188,'6.NTG (IESO VRR - 2017)'!$A$3:$G$60,7,FALSE)*$J188,IF($I188=2017,VLOOKUP($D188,'6.NTG (IESO VRR - 2017)'!$A$3:$G$60,7,FALSE)*$J188,IF($I188=2016,VLOOKUP($D188,'6.NTG (IESO VRR - 2017)'!$A$3:$G$60,5,FALSE)*$J188)))))</f>
        <v>1.2345020825444908</v>
      </c>
      <c r="M188" s="135">
        <f>IF($K188="","",IF($I188=2019,VLOOKUP($D188,'6.NTG (IESO VRR - 2017)'!$A$3:$G$60,7,FALSE)*$K188,IF($I188=2018,VLOOKUP($D188,'6.NTG (IESO VRR - 2017)'!$A$3:$G$60,7,FALSE)*$K188,IF($I188=2017,VLOOKUP($D188,'6.NTG (IESO VRR - 2017)'!$A$3:$G$60,7,FALSE)*$K188,IF($I188=2016,VLOOKUP($D188,'6.NTG (IESO VRR - 2017)'!$A$3:$G$60,5,FALSE)*$K188)))))</f>
        <v>9012.7345702385464</v>
      </c>
    </row>
    <row r="189" spans="1:13" x14ac:dyDescent="0.25">
      <c r="A189">
        <v>184428</v>
      </c>
      <c r="B189" t="e">
        <f>VLOOKUP(A189,'7.2018 LRAM Listing (Compare)'!$L:$L,1,FALSE)</f>
        <v>#N/A</v>
      </c>
      <c r="C189" t="s">
        <v>14</v>
      </c>
      <c r="D189" t="s">
        <v>1225</v>
      </c>
      <c r="E189" s="139"/>
      <c r="F189" s="72" t="s">
        <v>1739</v>
      </c>
      <c r="G189" s="2">
        <v>43556</v>
      </c>
      <c r="H189" s="2">
        <v>43146</v>
      </c>
      <c r="I189" s="75">
        <f t="shared" si="6"/>
        <v>2018</v>
      </c>
      <c r="J189" s="71">
        <v>179.91</v>
      </c>
      <c r="K189" s="71">
        <v>1568428</v>
      </c>
      <c r="L189" s="135">
        <f>IF($J189="","",IF($I189=2019,VLOOKUP($D189,'6.NTG (IESO VRR - 2017)'!$A$3:$G$60,7,FALSE)*$J189,IF($I189=2018,VLOOKUP($D189,'6.NTG (IESO VRR - 2017)'!$A$3:$G$60,7,FALSE)*$J189,IF($I189=2017,VLOOKUP($D189,'6.NTG (IESO VRR - 2017)'!$A$3:$G$60,7,FALSE)*$J189,IF($I189=2016,VLOOKUP($D189,'6.NTG (IESO VRR - 2017)'!$A$3:$G$60,5,FALSE)*$J189)))))</f>
        <v>156.40793638773195</v>
      </c>
      <c r="M189" s="135">
        <f>IF($K189="","",IF($I189=2019,VLOOKUP($D189,'6.NTG (IESO VRR - 2017)'!$A$3:$G$60,7,FALSE)*$K189,IF($I189=2018,VLOOKUP($D189,'6.NTG (IESO VRR - 2017)'!$A$3:$G$60,7,FALSE)*$K189,IF($I189=2017,VLOOKUP($D189,'6.NTG (IESO VRR - 2017)'!$A$3:$G$60,7,FALSE)*$K189,IF($I189=2016,VLOOKUP($D189,'6.NTG (IESO VRR - 2017)'!$A$3:$G$60,5,FALSE)*$K189)))))</f>
        <v>1363540.5861416133</v>
      </c>
    </row>
    <row r="190" spans="1:13" hidden="1" x14ac:dyDescent="0.25">
      <c r="A190">
        <v>184470</v>
      </c>
      <c r="B190">
        <f>VLOOKUP(A190,'7.2018 LRAM Listing (Compare)'!$L:$L,1,FALSE)</f>
        <v>184470</v>
      </c>
      <c r="C190" t="s">
        <v>14</v>
      </c>
      <c r="D190" t="s">
        <v>1740</v>
      </c>
      <c r="E190" s="139"/>
      <c r="F190" s="72" t="s">
        <v>1296</v>
      </c>
      <c r="G190" s="2">
        <v>43525</v>
      </c>
      <c r="H190" s="2">
        <v>43067</v>
      </c>
      <c r="I190" s="2"/>
      <c r="J190" s="71">
        <v>3.2</v>
      </c>
      <c r="K190" s="71">
        <v>12638</v>
      </c>
      <c r="L190"/>
      <c r="M190"/>
    </row>
    <row r="191" spans="1:13" hidden="1" x14ac:dyDescent="0.25">
      <c r="A191">
        <v>184474</v>
      </c>
      <c r="B191">
        <f>VLOOKUP(A191,'7.2018 LRAM Listing (Compare)'!$L:$L,1,FALSE)</f>
        <v>184474</v>
      </c>
      <c r="C191" t="s">
        <v>14</v>
      </c>
      <c r="D191" t="s">
        <v>1740</v>
      </c>
      <c r="E191" s="139"/>
      <c r="F191" s="72" t="s">
        <v>1296</v>
      </c>
      <c r="G191" s="2">
        <v>43525</v>
      </c>
      <c r="H191" s="2">
        <v>43082</v>
      </c>
      <c r="I191" s="2"/>
      <c r="J191" s="71">
        <v>2.15</v>
      </c>
      <c r="K191" s="71">
        <v>9888</v>
      </c>
      <c r="L191"/>
      <c r="M191"/>
    </row>
    <row r="192" spans="1:13" hidden="1" x14ac:dyDescent="0.25">
      <c r="A192">
        <v>184479</v>
      </c>
      <c r="B192">
        <f>VLOOKUP(A192,'7.2018 LRAM Listing (Compare)'!$L:$L,1,FALSE)</f>
        <v>184479</v>
      </c>
      <c r="C192" t="s">
        <v>14</v>
      </c>
      <c r="D192" t="s">
        <v>1740</v>
      </c>
      <c r="E192" s="139"/>
      <c r="F192" s="72" t="s">
        <v>1295</v>
      </c>
      <c r="G192" s="2">
        <v>43525</v>
      </c>
      <c r="H192" s="2">
        <v>43066</v>
      </c>
      <c r="I192" s="2"/>
      <c r="J192" s="71">
        <v>4.22</v>
      </c>
      <c r="K192" s="71">
        <v>16790</v>
      </c>
      <c r="L192"/>
      <c r="M192"/>
    </row>
    <row r="193" spans="1:13" hidden="1" x14ac:dyDescent="0.25">
      <c r="A193">
        <v>184608</v>
      </c>
      <c r="B193">
        <f>VLOOKUP(A193,'7.2018 LRAM Listing (Compare)'!$L:$L,1,FALSE)</f>
        <v>184608</v>
      </c>
      <c r="C193" t="s">
        <v>14</v>
      </c>
      <c r="D193" t="s">
        <v>1740</v>
      </c>
      <c r="E193" s="139"/>
      <c r="F193" s="72" t="s">
        <v>1295</v>
      </c>
      <c r="G193" s="2">
        <v>43525</v>
      </c>
      <c r="H193" s="2">
        <v>43049</v>
      </c>
      <c r="I193" s="2"/>
      <c r="J193" s="71">
        <v>0</v>
      </c>
      <c r="K193" s="71">
        <v>4520</v>
      </c>
      <c r="L193"/>
      <c r="M193"/>
    </row>
    <row r="194" spans="1:13" x14ac:dyDescent="0.25">
      <c r="A194">
        <v>184725</v>
      </c>
      <c r="B194" t="e">
        <f>VLOOKUP(A194,'7.2018 LRAM Listing (Compare)'!$L:$L,1,FALSE)</f>
        <v>#N/A</v>
      </c>
      <c r="C194" t="s">
        <v>14</v>
      </c>
      <c r="D194" t="s">
        <v>1225</v>
      </c>
      <c r="E194" s="139"/>
      <c r="F194" s="72" t="s">
        <v>1730</v>
      </c>
      <c r="G194" s="2">
        <v>43709</v>
      </c>
      <c r="H194" s="2">
        <v>43122</v>
      </c>
      <c r="I194" s="75">
        <f>YEAR(H194)</f>
        <v>2018</v>
      </c>
      <c r="J194" s="71">
        <v>1.39</v>
      </c>
      <c r="K194" s="71">
        <v>833</v>
      </c>
      <c r="L194" s="135">
        <f>IF($J194="","",IF($I194=2019,VLOOKUP($D194,'6.NTG (IESO VRR - 2017)'!$A$3:$G$60,7,FALSE)*$J194,IF($I194=2018,VLOOKUP($D194,'6.NTG (IESO VRR - 2017)'!$A$3:$G$60,7,FALSE)*$J194,IF($I194=2017,VLOOKUP($D194,'6.NTG (IESO VRR - 2017)'!$A$3:$G$60,7,FALSE)*$J194,IF($I194=2016,VLOOKUP($D194,'6.NTG (IESO VRR - 2017)'!$A$3:$G$60,5,FALSE)*$J194)))))</f>
        <v>1.2084210526315791</v>
      </c>
      <c r="M194" s="135">
        <f>IF($K194="","",IF($I194=2019,VLOOKUP($D194,'6.NTG (IESO VRR - 2017)'!$A$3:$G$60,7,FALSE)*$K194,IF($I194=2018,VLOOKUP($D194,'6.NTG (IESO VRR - 2017)'!$A$3:$G$60,7,FALSE)*$K194,IF($I194=2017,VLOOKUP($D194,'6.NTG (IESO VRR - 2017)'!$A$3:$G$60,7,FALSE)*$K194,IF($I194=2016,VLOOKUP($D194,'6.NTG (IESO VRR - 2017)'!$A$3:$G$60,5,FALSE)*$K194)))))</f>
        <v>724.18326391518372</v>
      </c>
    </row>
    <row r="195" spans="1:13" hidden="1" x14ac:dyDescent="0.25">
      <c r="A195">
        <v>184785</v>
      </c>
      <c r="B195">
        <f>VLOOKUP(A195,'7.2018 LRAM Listing (Compare)'!$L:$L,1,FALSE)</f>
        <v>184785</v>
      </c>
      <c r="C195" t="s">
        <v>14</v>
      </c>
      <c r="D195" t="s">
        <v>1740</v>
      </c>
      <c r="E195" s="139"/>
      <c r="F195" s="72" t="s">
        <v>1295</v>
      </c>
      <c r="G195" s="2">
        <v>43525</v>
      </c>
      <c r="H195" s="2">
        <v>43056</v>
      </c>
      <c r="I195" s="2"/>
      <c r="J195" s="71">
        <v>4.91</v>
      </c>
      <c r="K195" s="71">
        <v>19191</v>
      </c>
      <c r="L195"/>
      <c r="M195"/>
    </row>
    <row r="196" spans="1:13" hidden="1" x14ac:dyDescent="0.25">
      <c r="A196">
        <v>184804</v>
      </c>
      <c r="B196">
        <f>VLOOKUP(A196,'7.2018 LRAM Listing (Compare)'!$L:$L,1,FALSE)</f>
        <v>184804</v>
      </c>
      <c r="C196" t="s">
        <v>14</v>
      </c>
      <c r="D196" t="s">
        <v>1740</v>
      </c>
      <c r="E196" s="139"/>
      <c r="F196" s="72" t="s">
        <v>1296</v>
      </c>
      <c r="G196" s="2">
        <v>43525</v>
      </c>
      <c r="H196" s="2">
        <v>43038</v>
      </c>
      <c r="I196" s="2"/>
      <c r="J196" s="71">
        <v>0</v>
      </c>
      <c r="K196" s="71">
        <v>0</v>
      </c>
      <c r="L196"/>
      <c r="M196"/>
    </row>
    <row r="197" spans="1:13" x14ac:dyDescent="0.25">
      <c r="A197">
        <v>184810</v>
      </c>
      <c r="B197" t="e">
        <f>VLOOKUP(A197,'7.2018 LRAM Listing (Compare)'!$L:$L,1,FALSE)</f>
        <v>#N/A</v>
      </c>
      <c r="C197" t="s">
        <v>14</v>
      </c>
      <c r="D197" t="s">
        <v>1225</v>
      </c>
      <c r="E197" s="139"/>
      <c r="F197" s="72" t="s">
        <v>1731</v>
      </c>
      <c r="G197" s="2">
        <v>43709</v>
      </c>
      <c r="H197" s="2">
        <v>43153</v>
      </c>
      <c r="I197" s="75">
        <f t="shared" ref="I197:I199" si="7">YEAR(H197)</f>
        <v>2018</v>
      </c>
      <c r="J197" s="71">
        <v>1.7</v>
      </c>
      <c r="K197" s="71">
        <v>13819</v>
      </c>
      <c r="L197" s="135">
        <f>IF($J197="","",IF($I197=2019,VLOOKUP($D197,'6.NTG (IESO VRR - 2017)'!$A$3:$G$60,7,FALSE)*$J197,IF($I197=2018,VLOOKUP($D197,'6.NTG (IESO VRR - 2017)'!$A$3:$G$60,7,FALSE)*$J197,IF($I197=2017,VLOOKUP($D197,'6.NTG (IESO VRR - 2017)'!$A$3:$G$60,7,FALSE)*$J197,IF($I197=2016,VLOOKUP($D197,'6.NTG (IESO VRR - 2017)'!$A$3:$G$60,5,FALSE)*$J197)))))</f>
        <v>1.4779250283983341</v>
      </c>
      <c r="M197" s="135">
        <f>IF($K197="","",IF($I197=2019,VLOOKUP($D197,'6.NTG (IESO VRR - 2017)'!$A$3:$G$60,7,FALSE)*$K197,IF($I197=2018,VLOOKUP($D197,'6.NTG (IESO VRR - 2017)'!$A$3:$G$60,7,FALSE)*$K197,IF($I197=2017,VLOOKUP($D197,'6.NTG (IESO VRR - 2017)'!$A$3:$G$60,7,FALSE)*$K197,IF($I197=2016,VLOOKUP($D197,'6.NTG (IESO VRR - 2017)'!$A$3:$G$60,5,FALSE)*$K197)))))</f>
        <v>12013.791745550929</v>
      </c>
    </row>
    <row r="198" spans="1:13" x14ac:dyDescent="0.25">
      <c r="A198">
        <v>184828</v>
      </c>
      <c r="B198" t="e">
        <f>VLOOKUP(A198,'7.2018 LRAM Listing (Compare)'!$L:$L,1,FALSE)</f>
        <v>#N/A</v>
      </c>
      <c r="C198" t="s">
        <v>14</v>
      </c>
      <c r="D198" t="s">
        <v>1225</v>
      </c>
      <c r="E198" s="139"/>
      <c r="F198" s="72" t="s">
        <v>1731</v>
      </c>
      <c r="G198" s="2">
        <v>43709</v>
      </c>
      <c r="H198" s="2">
        <v>43465</v>
      </c>
      <c r="I198" s="75">
        <f t="shared" si="7"/>
        <v>2018</v>
      </c>
      <c r="J198" s="71">
        <v>0.86</v>
      </c>
      <c r="K198" s="71">
        <v>14700</v>
      </c>
      <c r="L198" s="135">
        <f>IF($J198="","",IF($I198=2019,VLOOKUP($D198,'6.NTG (IESO VRR - 2017)'!$A$3:$G$60,7,FALSE)*$J198,IF($I198=2018,VLOOKUP($D198,'6.NTG (IESO VRR - 2017)'!$A$3:$G$60,7,FALSE)*$J198,IF($I198=2017,VLOOKUP($D198,'6.NTG (IESO VRR - 2017)'!$A$3:$G$60,7,FALSE)*$J198,IF($I198=2016,VLOOKUP($D198,'6.NTG (IESO VRR - 2017)'!$A$3:$G$60,5,FALSE)*$J198)))))</f>
        <v>0.74765619083680435</v>
      </c>
      <c r="M198" s="135">
        <f>IF($K198="","",IF($I198=2019,VLOOKUP($D198,'6.NTG (IESO VRR - 2017)'!$A$3:$G$60,7,FALSE)*$K198,IF($I198=2018,VLOOKUP($D198,'6.NTG (IESO VRR - 2017)'!$A$3:$G$60,7,FALSE)*$K198,IF($I198=2017,VLOOKUP($D198,'6.NTG (IESO VRR - 2017)'!$A$3:$G$60,7,FALSE)*$K198,IF($I198=2016,VLOOKUP($D198,'6.NTG (IESO VRR - 2017)'!$A$3:$G$60,5,FALSE)*$K198)))))</f>
        <v>12779.704657326773</v>
      </c>
    </row>
    <row r="199" spans="1:13" x14ac:dyDescent="0.25">
      <c r="A199">
        <v>184835</v>
      </c>
      <c r="B199" t="e">
        <f>VLOOKUP(A199,'7.2018 LRAM Listing (Compare)'!$L:$L,1,FALSE)</f>
        <v>#N/A</v>
      </c>
      <c r="C199" t="s">
        <v>14</v>
      </c>
      <c r="D199" t="s">
        <v>1225</v>
      </c>
      <c r="E199" s="139"/>
      <c r="F199" s="72" t="s">
        <v>1731</v>
      </c>
      <c r="G199" s="2">
        <v>43709</v>
      </c>
      <c r="H199" s="2">
        <v>43153</v>
      </c>
      <c r="I199" s="75">
        <f t="shared" si="7"/>
        <v>2018</v>
      </c>
      <c r="J199" s="71">
        <v>2.56</v>
      </c>
      <c r="K199" s="71">
        <v>16815</v>
      </c>
      <c r="L199" s="135">
        <f>IF($J199="","",IF($I199=2019,VLOOKUP($D199,'6.NTG (IESO VRR - 2017)'!$A$3:$G$60,7,FALSE)*$J199,IF($I199=2018,VLOOKUP($D199,'6.NTG (IESO VRR - 2017)'!$A$3:$G$60,7,FALSE)*$J199,IF($I199=2017,VLOOKUP($D199,'6.NTG (IESO VRR - 2017)'!$A$3:$G$60,7,FALSE)*$J199,IF($I199=2016,VLOOKUP($D199,'6.NTG (IESO VRR - 2017)'!$A$3:$G$60,5,FALSE)*$J199)))))</f>
        <v>2.2255812192351385</v>
      </c>
      <c r="M199" s="135">
        <f>IF($K199="","",IF($I199=2019,VLOOKUP($D199,'6.NTG (IESO VRR - 2017)'!$A$3:$G$60,7,FALSE)*$K199,IF($I199=2018,VLOOKUP($D199,'6.NTG (IESO VRR - 2017)'!$A$3:$G$60,7,FALSE)*$K199,IF($I199=2017,VLOOKUP($D199,'6.NTG (IESO VRR - 2017)'!$A$3:$G$60,7,FALSE)*$K199,IF($I199=2016,VLOOKUP($D199,'6.NTG (IESO VRR - 2017)'!$A$3:$G$60,5,FALSE)*$K199)))))</f>
        <v>14618.417266187053</v>
      </c>
    </row>
    <row r="200" spans="1:13" hidden="1" x14ac:dyDescent="0.25">
      <c r="A200">
        <v>184837</v>
      </c>
      <c r="B200">
        <f>VLOOKUP(A200,'7.2018 LRAM Listing (Compare)'!$L:$L,1,FALSE)</f>
        <v>184837</v>
      </c>
      <c r="C200" t="s">
        <v>14</v>
      </c>
      <c r="D200" t="s">
        <v>1740</v>
      </c>
      <c r="E200" s="139"/>
      <c r="F200" s="72" t="s">
        <v>1295</v>
      </c>
      <c r="G200" s="2">
        <v>43525</v>
      </c>
      <c r="H200" s="2">
        <v>43208</v>
      </c>
      <c r="I200" s="2"/>
      <c r="J200" s="71">
        <v>0.65</v>
      </c>
      <c r="K200" s="71">
        <v>6429</v>
      </c>
      <c r="L200"/>
      <c r="M200"/>
    </row>
    <row r="201" spans="1:13" hidden="1" x14ac:dyDescent="0.25">
      <c r="A201">
        <v>184861</v>
      </c>
      <c r="B201">
        <f>VLOOKUP(A201,'7.2018 LRAM Listing (Compare)'!$L:$L,1,FALSE)</f>
        <v>184861</v>
      </c>
      <c r="C201" t="s">
        <v>14</v>
      </c>
      <c r="D201" t="s">
        <v>1740</v>
      </c>
      <c r="E201" s="139"/>
      <c r="F201" s="72" t="s">
        <v>1295</v>
      </c>
      <c r="G201" s="2">
        <v>43525</v>
      </c>
      <c r="H201" s="2">
        <v>43063</v>
      </c>
      <c r="I201" s="2"/>
      <c r="J201" s="71">
        <v>4.97</v>
      </c>
      <c r="K201" s="71">
        <v>22903</v>
      </c>
      <c r="L201"/>
      <c r="M201"/>
    </row>
    <row r="202" spans="1:13" x14ac:dyDescent="0.25">
      <c r="A202">
        <v>184866</v>
      </c>
      <c r="B202" t="e">
        <f>VLOOKUP(A202,'7.2018 LRAM Listing (Compare)'!$L:$L,1,FALSE)</f>
        <v>#N/A</v>
      </c>
      <c r="C202" t="s">
        <v>14</v>
      </c>
      <c r="D202" t="s">
        <v>1225</v>
      </c>
      <c r="E202" s="139"/>
      <c r="F202" s="72" t="s">
        <v>1731</v>
      </c>
      <c r="G202" s="2">
        <v>43525</v>
      </c>
      <c r="H202" s="2">
        <v>43069</v>
      </c>
      <c r="I202" s="75">
        <f>YEAR(H202)</f>
        <v>2017</v>
      </c>
      <c r="J202" s="71">
        <v>0</v>
      </c>
      <c r="K202" s="71">
        <v>0</v>
      </c>
      <c r="L202" s="135">
        <f>IF($J202="","",IF($I202=2019,VLOOKUP($D202,'6.NTG (IESO VRR - 2017)'!$A$3:$G$60,7,FALSE)*$J202,IF($I202=2018,VLOOKUP($D202,'6.NTG (IESO VRR - 2017)'!$A$3:$G$60,7,FALSE)*$J202,IF($I202=2017,VLOOKUP($D202,'6.NTG (IESO VRR - 2017)'!$A$3:$G$60,7,FALSE)*$J202,IF($I202=2016,VLOOKUP($D202,'6.NTG (IESO VRR - 2017)'!$A$3:$G$60,5,FALSE)*$J202)))))</f>
        <v>0</v>
      </c>
      <c r="M202" s="135">
        <f>IF($K202="","",IF($I202=2019,VLOOKUP($D202,'6.NTG (IESO VRR - 2017)'!$A$3:$G$60,7,FALSE)*$K202,IF($I202=2018,VLOOKUP($D202,'6.NTG (IESO VRR - 2017)'!$A$3:$G$60,7,FALSE)*$K202,IF($I202=2017,VLOOKUP($D202,'6.NTG (IESO VRR - 2017)'!$A$3:$G$60,7,FALSE)*$K202,IF($I202=2016,VLOOKUP($D202,'6.NTG (IESO VRR - 2017)'!$A$3:$G$60,5,FALSE)*$K202)))))</f>
        <v>0</v>
      </c>
    </row>
    <row r="203" spans="1:13" hidden="1" x14ac:dyDescent="0.25">
      <c r="A203">
        <v>184934</v>
      </c>
      <c r="B203">
        <f>VLOOKUP(A203,'7.2018 LRAM Listing (Compare)'!$L:$L,1,FALSE)</f>
        <v>184934</v>
      </c>
      <c r="C203" t="s">
        <v>14</v>
      </c>
      <c r="D203" t="s">
        <v>1740</v>
      </c>
      <c r="E203" s="139"/>
      <c r="F203" s="72" t="s">
        <v>1296</v>
      </c>
      <c r="G203" s="2">
        <v>43525</v>
      </c>
      <c r="H203" s="2">
        <v>43069</v>
      </c>
      <c r="I203" s="2"/>
      <c r="J203" s="71">
        <v>1.4</v>
      </c>
      <c r="K203" s="71">
        <v>717</v>
      </c>
      <c r="L203"/>
      <c r="M203"/>
    </row>
    <row r="204" spans="1:13" hidden="1" x14ac:dyDescent="0.25">
      <c r="A204">
        <v>184983</v>
      </c>
      <c r="B204">
        <f>VLOOKUP(A204,'7.2018 LRAM Listing (Compare)'!$L:$L,1,FALSE)</f>
        <v>184983</v>
      </c>
      <c r="C204" t="s">
        <v>14</v>
      </c>
      <c r="D204" t="s">
        <v>1740</v>
      </c>
      <c r="E204" s="139"/>
      <c r="F204" s="72" t="s">
        <v>1296</v>
      </c>
      <c r="G204" s="2">
        <v>43525</v>
      </c>
      <c r="H204" s="2">
        <v>43116</v>
      </c>
      <c r="I204" s="2"/>
      <c r="J204" s="71">
        <v>0</v>
      </c>
      <c r="K204" s="71">
        <v>28560</v>
      </c>
      <c r="L204"/>
      <c r="M204"/>
    </row>
    <row r="205" spans="1:13" hidden="1" x14ac:dyDescent="0.25">
      <c r="A205">
        <v>184986</v>
      </c>
      <c r="B205">
        <f>VLOOKUP(A205,'7.2018 LRAM Listing (Compare)'!$L:$L,1,FALSE)</f>
        <v>184986</v>
      </c>
      <c r="C205" t="s">
        <v>14</v>
      </c>
      <c r="D205" t="s">
        <v>1740</v>
      </c>
      <c r="E205" s="139"/>
      <c r="F205" s="72" t="s">
        <v>1296</v>
      </c>
      <c r="G205" s="2">
        <v>43525</v>
      </c>
      <c r="H205" s="2">
        <v>43119</v>
      </c>
      <c r="I205" s="2"/>
      <c r="J205" s="71">
        <v>0.7</v>
      </c>
      <c r="K205" s="71">
        <v>3199</v>
      </c>
      <c r="L205"/>
      <c r="M205"/>
    </row>
    <row r="206" spans="1:13" hidden="1" x14ac:dyDescent="0.25">
      <c r="A206">
        <v>185004</v>
      </c>
      <c r="B206">
        <f>VLOOKUP(A206,'7.2018 LRAM Listing (Compare)'!$L:$L,1,FALSE)</f>
        <v>185004</v>
      </c>
      <c r="C206" t="s">
        <v>14</v>
      </c>
      <c r="D206" t="s">
        <v>1740</v>
      </c>
      <c r="E206" s="139"/>
      <c r="F206" s="72" t="s">
        <v>1300</v>
      </c>
      <c r="G206" s="2">
        <v>43525</v>
      </c>
      <c r="H206" s="2">
        <v>43069</v>
      </c>
      <c r="I206" s="2"/>
      <c r="J206" s="71">
        <v>0</v>
      </c>
      <c r="K206" s="71">
        <v>0</v>
      </c>
      <c r="L206"/>
      <c r="M206"/>
    </row>
    <row r="207" spans="1:13" x14ac:dyDescent="0.25">
      <c r="A207">
        <v>185100</v>
      </c>
      <c r="B207" t="e">
        <f>VLOOKUP(A207,'7.2018 LRAM Listing (Compare)'!$L:$L,1,FALSE)</f>
        <v>#N/A</v>
      </c>
      <c r="C207" t="s">
        <v>14</v>
      </c>
      <c r="D207" t="s">
        <v>1225</v>
      </c>
      <c r="E207" s="139"/>
      <c r="F207" s="72" t="s">
        <v>1730</v>
      </c>
      <c r="G207" s="2">
        <v>43647</v>
      </c>
      <c r="H207" s="2">
        <v>43049</v>
      </c>
      <c r="I207" s="75">
        <f>YEAR(H207)</f>
        <v>2017</v>
      </c>
      <c r="J207" s="71">
        <v>0.44</v>
      </c>
      <c r="K207" s="71">
        <v>2006</v>
      </c>
      <c r="L207" s="135">
        <f>IF($J207="","",IF($I207=2019,VLOOKUP($D207,'6.NTG (IESO VRR - 2017)'!$A$3:$G$60,7,FALSE)*$J207,IF($I207=2018,VLOOKUP($D207,'6.NTG (IESO VRR - 2017)'!$A$3:$G$60,7,FALSE)*$J207,IF($I207=2017,VLOOKUP($D207,'6.NTG (IESO VRR - 2017)'!$A$3:$G$60,7,FALSE)*$J207,IF($I207=2016,VLOOKUP($D207,'6.NTG (IESO VRR - 2017)'!$A$3:$G$60,5,FALSE)*$J207)))))</f>
        <v>0.38252177205603943</v>
      </c>
      <c r="M207" s="135">
        <f>IF($K207="","",IF($I207=2019,VLOOKUP($D207,'6.NTG (IESO VRR - 2017)'!$A$3:$G$60,7,FALSE)*$K207,IF($I207=2018,VLOOKUP($D207,'6.NTG (IESO VRR - 2017)'!$A$3:$G$60,7,FALSE)*$K207,IF($I207=2017,VLOOKUP($D207,'6.NTG (IESO VRR - 2017)'!$A$3:$G$60,7,FALSE)*$K207,IF($I207=2016,VLOOKUP($D207,'6.NTG (IESO VRR - 2017)'!$A$3:$G$60,5,FALSE)*$K207)))))</f>
        <v>1743.9515335100343</v>
      </c>
    </row>
    <row r="208" spans="1:13" hidden="1" x14ac:dyDescent="0.25">
      <c r="A208">
        <v>185117</v>
      </c>
      <c r="B208">
        <f>VLOOKUP(A208,'7.2018 LRAM Listing (Compare)'!$L:$L,1,FALSE)</f>
        <v>185117</v>
      </c>
      <c r="C208" t="s">
        <v>14</v>
      </c>
      <c r="D208" t="s">
        <v>1740</v>
      </c>
      <c r="E208" s="139"/>
      <c r="F208" s="72" t="s">
        <v>1295</v>
      </c>
      <c r="G208" s="2">
        <v>43525</v>
      </c>
      <c r="H208" s="2">
        <v>43062</v>
      </c>
      <c r="I208" s="2"/>
      <c r="J208" s="71">
        <v>0</v>
      </c>
      <c r="K208" s="71">
        <v>0</v>
      </c>
      <c r="L208"/>
      <c r="M208"/>
    </row>
    <row r="209" spans="1:13" hidden="1" x14ac:dyDescent="0.25">
      <c r="A209">
        <v>185202</v>
      </c>
      <c r="B209">
        <f>VLOOKUP(A209,'7.2018 LRAM Listing (Compare)'!$L:$L,1,FALSE)</f>
        <v>185202</v>
      </c>
      <c r="C209" t="s">
        <v>14</v>
      </c>
      <c r="D209" t="s">
        <v>1740</v>
      </c>
      <c r="E209" s="139"/>
      <c r="F209" s="72" t="s">
        <v>1295</v>
      </c>
      <c r="G209" s="2">
        <v>43525</v>
      </c>
      <c r="H209" s="2">
        <v>43091</v>
      </c>
      <c r="I209" s="2"/>
      <c r="J209" s="71">
        <v>29.75</v>
      </c>
      <c r="K209" s="71">
        <v>136672</v>
      </c>
      <c r="L209"/>
      <c r="M209"/>
    </row>
    <row r="210" spans="1:13" hidden="1" x14ac:dyDescent="0.25">
      <c r="A210">
        <v>185237</v>
      </c>
      <c r="B210">
        <f>VLOOKUP(A210,'7.2018 LRAM Listing (Compare)'!$L:$L,1,FALSE)</f>
        <v>185237</v>
      </c>
      <c r="C210" t="s">
        <v>14</v>
      </c>
      <c r="D210" t="s">
        <v>1740</v>
      </c>
      <c r="E210" s="139"/>
      <c r="F210" s="72" t="s">
        <v>1295</v>
      </c>
      <c r="G210" s="2">
        <v>43525</v>
      </c>
      <c r="H210" s="2">
        <v>43056</v>
      </c>
      <c r="I210" s="2"/>
      <c r="J210" s="71">
        <v>0.47</v>
      </c>
      <c r="K210" s="71">
        <v>2426</v>
      </c>
      <c r="L210"/>
      <c r="M210"/>
    </row>
    <row r="211" spans="1:13" hidden="1" x14ac:dyDescent="0.25">
      <c r="A211">
        <v>185524</v>
      </c>
      <c r="B211">
        <f>VLOOKUP(A211,'7.2018 LRAM Listing (Compare)'!$L:$L,1,FALSE)</f>
        <v>185524</v>
      </c>
      <c r="C211" t="s">
        <v>14</v>
      </c>
      <c r="D211" t="s">
        <v>1740</v>
      </c>
      <c r="E211" s="139"/>
      <c r="F211" s="72" t="s">
        <v>1295</v>
      </c>
      <c r="G211" s="2">
        <v>43525</v>
      </c>
      <c r="H211" s="2">
        <v>43089</v>
      </c>
      <c r="I211" s="2"/>
      <c r="J211" s="71">
        <v>2.14</v>
      </c>
      <c r="K211" s="71">
        <v>15675</v>
      </c>
      <c r="L211"/>
      <c r="M211"/>
    </row>
    <row r="212" spans="1:13" hidden="1" x14ac:dyDescent="0.25">
      <c r="A212">
        <v>185600</v>
      </c>
      <c r="B212">
        <f>VLOOKUP(A212,'7.2018 LRAM Listing (Compare)'!$L:$L,1,FALSE)</f>
        <v>185600</v>
      </c>
      <c r="C212" t="s">
        <v>14</v>
      </c>
      <c r="D212" t="s">
        <v>1740</v>
      </c>
      <c r="E212" s="139"/>
      <c r="F212" s="72" t="s">
        <v>1300</v>
      </c>
      <c r="G212" s="2">
        <v>43525</v>
      </c>
      <c r="H212" s="2">
        <v>43161</v>
      </c>
      <c r="I212" s="2"/>
      <c r="J212" s="71">
        <v>9.5</v>
      </c>
      <c r="K212" s="71">
        <v>33082</v>
      </c>
      <c r="L212"/>
      <c r="M212"/>
    </row>
    <row r="213" spans="1:13" hidden="1" x14ac:dyDescent="0.25">
      <c r="A213">
        <v>185693</v>
      </c>
      <c r="B213">
        <f>VLOOKUP(A213,'7.2018 LRAM Listing (Compare)'!$L:$L,1,FALSE)</f>
        <v>185693</v>
      </c>
      <c r="C213" t="s">
        <v>14</v>
      </c>
      <c r="D213" t="s">
        <v>1740</v>
      </c>
      <c r="E213" s="139"/>
      <c r="F213" s="72" t="s">
        <v>1295</v>
      </c>
      <c r="G213" s="2">
        <v>43525</v>
      </c>
      <c r="H213" s="2">
        <v>43056</v>
      </c>
      <c r="I213" s="2"/>
      <c r="J213" s="71">
        <v>0</v>
      </c>
      <c r="K213" s="71">
        <v>0</v>
      </c>
      <c r="L213"/>
      <c r="M213"/>
    </row>
    <row r="214" spans="1:13" hidden="1" x14ac:dyDescent="0.25">
      <c r="A214">
        <v>185694</v>
      </c>
      <c r="B214">
        <f>VLOOKUP(A214,'7.2018 LRAM Listing (Compare)'!$L:$L,1,FALSE)</f>
        <v>185694</v>
      </c>
      <c r="C214" t="s">
        <v>14</v>
      </c>
      <c r="D214" t="s">
        <v>1740</v>
      </c>
      <c r="E214" s="139"/>
      <c r="F214" s="72" t="s">
        <v>1296</v>
      </c>
      <c r="G214" s="2">
        <v>43525</v>
      </c>
      <c r="H214" s="2">
        <v>43164</v>
      </c>
      <c r="I214" s="2"/>
      <c r="J214" s="71">
        <v>7.6</v>
      </c>
      <c r="K214" s="71">
        <v>23873</v>
      </c>
      <c r="L214"/>
      <c r="M214"/>
    </row>
    <row r="215" spans="1:13" hidden="1" x14ac:dyDescent="0.25">
      <c r="A215">
        <v>185723</v>
      </c>
      <c r="B215">
        <f>VLOOKUP(A215,'7.2018 LRAM Listing (Compare)'!$L:$L,1,FALSE)</f>
        <v>185723</v>
      </c>
      <c r="C215" t="s">
        <v>14</v>
      </c>
      <c r="D215" t="s">
        <v>1740</v>
      </c>
      <c r="E215" s="139"/>
      <c r="F215" s="72" t="s">
        <v>1295</v>
      </c>
      <c r="G215" s="2">
        <v>43525</v>
      </c>
      <c r="H215" s="2">
        <v>43083</v>
      </c>
      <c r="I215" s="2"/>
      <c r="J215" s="71">
        <v>0</v>
      </c>
      <c r="K215" s="71">
        <v>0</v>
      </c>
      <c r="L215"/>
      <c r="M215"/>
    </row>
    <row r="216" spans="1:13" hidden="1" x14ac:dyDescent="0.25">
      <c r="A216">
        <v>185752</v>
      </c>
      <c r="B216">
        <f>VLOOKUP(A216,'7.2018 LRAM Listing (Compare)'!$L:$L,1,FALSE)</f>
        <v>185752</v>
      </c>
      <c r="C216" t="s">
        <v>14</v>
      </c>
      <c r="D216" t="s">
        <v>1740</v>
      </c>
      <c r="E216" s="139"/>
      <c r="F216" s="72" t="s">
        <v>1300</v>
      </c>
      <c r="G216" s="2">
        <v>43525</v>
      </c>
      <c r="H216" s="2">
        <v>43280</v>
      </c>
      <c r="I216" s="2"/>
      <c r="J216" s="71">
        <v>21.1</v>
      </c>
      <c r="K216" s="71">
        <v>71457</v>
      </c>
      <c r="L216"/>
      <c r="M216"/>
    </row>
    <row r="217" spans="1:13" x14ac:dyDescent="0.25">
      <c r="A217">
        <v>185783</v>
      </c>
      <c r="B217" t="e">
        <f>VLOOKUP(A217,'7.2018 LRAM Listing (Compare)'!$L:$L,1,FALSE)</f>
        <v>#N/A</v>
      </c>
      <c r="C217" t="s">
        <v>14</v>
      </c>
      <c r="D217" t="s">
        <v>1225</v>
      </c>
      <c r="E217" s="139"/>
      <c r="F217" s="72" t="s">
        <v>1739</v>
      </c>
      <c r="G217" s="2">
        <v>43525</v>
      </c>
      <c r="H217" s="2">
        <v>43189</v>
      </c>
      <c r="I217" s="75">
        <f>YEAR(H217)</f>
        <v>2018</v>
      </c>
      <c r="J217" s="71">
        <v>0</v>
      </c>
      <c r="K217" s="71">
        <v>0</v>
      </c>
      <c r="L217" s="135">
        <f>IF($J217="","",IF($I217=2019,VLOOKUP($D217,'6.NTG (IESO VRR - 2017)'!$A$3:$G$60,7,FALSE)*$J217,IF($I217=2018,VLOOKUP($D217,'6.NTG (IESO VRR - 2017)'!$A$3:$G$60,7,FALSE)*$J217,IF($I217=2017,VLOOKUP($D217,'6.NTG (IESO VRR - 2017)'!$A$3:$G$60,7,FALSE)*$J217,IF($I217=2016,VLOOKUP($D217,'6.NTG (IESO VRR - 2017)'!$A$3:$G$60,5,FALSE)*$J217)))))</f>
        <v>0</v>
      </c>
      <c r="M217" s="135">
        <f>IF($K217="","",IF($I217=2019,VLOOKUP($D217,'6.NTG (IESO VRR - 2017)'!$A$3:$G$60,7,FALSE)*$K217,IF($I217=2018,VLOOKUP($D217,'6.NTG (IESO VRR - 2017)'!$A$3:$G$60,7,FALSE)*$K217,IF($I217=2017,VLOOKUP($D217,'6.NTG (IESO VRR - 2017)'!$A$3:$G$60,7,FALSE)*$K217,IF($I217=2016,VLOOKUP($D217,'6.NTG (IESO VRR - 2017)'!$A$3:$G$60,5,FALSE)*$K217)))))</f>
        <v>0</v>
      </c>
    </row>
    <row r="218" spans="1:13" hidden="1" x14ac:dyDescent="0.25">
      <c r="A218">
        <v>185785</v>
      </c>
      <c r="B218">
        <f>VLOOKUP(A218,'7.2018 LRAM Listing (Compare)'!$L:$L,1,FALSE)</f>
        <v>185785</v>
      </c>
      <c r="C218" t="s">
        <v>14</v>
      </c>
      <c r="D218" t="s">
        <v>1740</v>
      </c>
      <c r="E218" s="139"/>
      <c r="F218" s="72" t="s">
        <v>1295</v>
      </c>
      <c r="G218" s="2">
        <v>43525</v>
      </c>
      <c r="H218" s="2">
        <v>43090</v>
      </c>
      <c r="I218" s="2"/>
      <c r="J218" s="71">
        <v>10</v>
      </c>
      <c r="K218" s="71">
        <v>3528</v>
      </c>
      <c r="L218"/>
      <c r="M218"/>
    </row>
    <row r="219" spans="1:13" hidden="1" x14ac:dyDescent="0.25">
      <c r="A219">
        <v>185813</v>
      </c>
      <c r="B219">
        <f>VLOOKUP(A219,'7.2018 LRAM Listing (Compare)'!$L:$L,1,FALSE)</f>
        <v>185813</v>
      </c>
      <c r="C219" t="s">
        <v>14</v>
      </c>
      <c r="D219" t="s">
        <v>1740</v>
      </c>
      <c r="E219" s="139"/>
      <c r="F219" s="72" t="s">
        <v>1300</v>
      </c>
      <c r="G219" s="2">
        <v>43525</v>
      </c>
      <c r="H219" s="2">
        <v>43245</v>
      </c>
      <c r="I219" s="2"/>
      <c r="J219" s="71">
        <v>21.1</v>
      </c>
      <c r="K219" s="71">
        <v>71457</v>
      </c>
      <c r="L219"/>
      <c r="M219"/>
    </row>
    <row r="220" spans="1:13" hidden="1" x14ac:dyDescent="0.25">
      <c r="A220">
        <v>185823</v>
      </c>
      <c r="B220">
        <f>VLOOKUP(A220,'7.2018 LRAM Listing (Compare)'!$L:$L,1,FALSE)</f>
        <v>185823</v>
      </c>
      <c r="C220" t="s">
        <v>14</v>
      </c>
      <c r="D220" t="s">
        <v>1740</v>
      </c>
      <c r="E220" s="139"/>
      <c r="F220" s="72" t="s">
        <v>1298</v>
      </c>
      <c r="G220" s="2">
        <v>43525</v>
      </c>
      <c r="H220" s="2">
        <v>43069</v>
      </c>
      <c r="I220" s="2"/>
      <c r="J220" s="71">
        <v>0</v>
      </c>
      <c r="K220" s="71">
        <v>0</v>
      </c>
      <c r="L220"/>
      <c r="M220"/>
    </row>
    <row r="221" spans="1:13" hidden="1" x14ac:dyDescent="0.25">
      <c r="A221">
        <v>185833</v>
      </c>
      <c r="B221">
        <f>VLOOKUP(A221,'7.2018 LRAM Listing (Compare)'!$L:$L,1,FALSE)</f>
        <v>185833</v>
      </c>
      <c r="C221" t="s">
        <v>79</v>
      </c>
      <c r="D221" t="s">
        <v>1740</v>
      </c>
      <c r="E221" s="139"/>
      <c r="F221" s="72" t="e">
        <v>#N/A</v>
      </c>
      <c r="G221" s="2">
        <v>43525</v>
      </c>
      <c r="H221" s="2">
        <v>43465</v>
      </c>
      <c r="I221" s="2"/>
      <c r="J221" s="71">
        <v>0</v>
      </c>
      <c r="K221" s="71">
        <v>0</v>
      </c>
      <c r="L221"/>
      <c r="M221"/>
    </row>
    <row r="222" spans="1:13" hidden="1" x14ac:dyDescent="0.25">
      <c r="A222">
        <v>185852</v>
      </c>
      <c r="B222">
        <f>VLOOKUP(A222,'7.2018 LRAM Listing (Compare)'!$L:$L,1,FALSE)</f>
        <v>185852</v>
      </c>
      <c r="C222" t="s">
        <v>14</v>
      </c>
      <c r="D222" t="s">
        <v>1740</v>
      </c>
      <c r="E222" s="139"/>
      <c r="F222" s="72" t="s">
        <v>1295</v>
      </c>
      <c r="G222" s="2">
        <v>43525</v>
      </c>
      <c r="H222" s="2">
        <v>43126</v>
      </c>
      <c r="I222" s="2"/>
      <c r="J222" s="71">
        <v>43.7</v>
      </c>
      <c r="K222" s="71">
        <v>380226</v>
      </c>
      <c r="L222"/>
      <c r="M222"/>
    </row>
    <row r="223" spans="1:13" hidden="1" x14ac:dyDescent="0.25">
      <c r="A223">
        <v>186031</v>
      </c>
      <c r="B223">
        <f>VLOOKUP(A223,'7.2018 LRAM Listing (Compare)'!$L:$L,1,FALSE)</f>
        <v>186031</v>
      </c>
      <c r="C223" t="s">
        <v>14</v>
      </c>
      <c r="D223" t="s">
        <v>1740</v>
      </c>
      <c r="E223" s="139"/>
      <c r="F223" s="72" t="s">
        <v>1295</v>
      </c>
      <c r="G223" s="2">
        <v>43525</v>
      </c>
      <c r="H223" s="2">
        <v>43133</v>
      </c>
      <c r="I223" s="2"/>
      <c r="J223" s="71">
        <v>8.06</v>
      </c>
      <c r="K223" s="71">
        <v>32228</v>
      </c>
      <c r="L223"/>
      <c r="M223"/>
    </row>
    <row r="224" spans="1:13" hidden="1" x14ac:dyDescent="0.25">
      <c r="A224">
        <v>186114</v>
      </c>
      <c r="B224">
        <f>VLOOKUP(A224,'7.2018 LRAM Listing (Compare)'!$L:$L,1,FALSE)</f>
        <v>186114</v>
      </c>
      <c r="C224" t="s">
        <v>14</v>
      </c>
      <c r="D224" t="s">
        <v>1740</v>
      </c>
      <c r="E224" s="139"/>
      <c r="F224" s="72" t="s">
        <v>1296</v>
      </c>
      <c r="G224" s="2">
        <v>43525</v>
      </c>
      <c r="H224" s="2">
        <v>43061</v>
      </c>
      <c r="I224" s="2"/>
      <c r="J224" s="71">
        <v>1.2</v>
      </c>
      <c r="K224" s="71">
        <v>5513</v>
      </c>
      <c r="L224"/>
      <c r="M224"/>
    </row>
    <row r="225" spans="1:13" hidden="1" x14ac:dyDescent="0.25">
      <c r="A225">
        <v>186131</v>
      </c>
      <c r="B225">
        <f>VLOOKUP(A225,'7.2018 LRAM Listing (Compare)'!$L:$L,1,FALSE)</f>
        <v>186131</v>
      </c>
      <c r="C225" t="s">
        <v>14</v>
      </c>
      <c r="D225" t="s">
        <v>1740</v>
      </c>
      <c r="E225" s="139"/>
      <c r="F225" s="72" t="s">
        <v>1296</v>
      </c>
      <c r="G225" s="2">
        <v>43525</v>
      </c>
      <c r="H225" s="2">
        <v>43063</v>
      </c>
      <c r="I225" s="2"/>
      <c r="J225" s="71">
        <v>3.8</v>
      </c>
      <c r="K225" s="71">
        <v>2111</v>
      </c>
      <c r="L225"/>
      <c r="M225"/>
    </row>
    <row r="226" spans="1:13" hidden="1" x14ac:dyDescent="0.25">
      <c r="A226">
        <v>186143</v>
      </c>
      <c r="B226">
        <f>VLOOKUP(A226,'7.2018 LRAM Listing (Compare)'!$L:$L,1,FALSE)</f>
        <v>186143</v>
      </c>
      <c r="C226" t="s">
        <v>14</v>
      </c>
      <c r="D226" t="s">
        <v>1740</v>
      </c>
      <c r="E226" s="139"/>
      <c r="F226" s="72" t="s">
        <v>1296</v>
      </c>
      <c r="G226" s="2">
        <v>43525</v>
      </c>
      <c r="H226" s="2">
        <v>43108</v>
      </c>
      <c r="I226" s="2"/>
      <c r="J226" s="71">
        <v>8</v>
      </c>
      <c r="K226" s="71">
        <v>23905</v>
      </c>
      <c r="L226"/>
      <c r="M226"/>
    </row>
    <row r="227" spans="1:13" hidden="1" x14ac:dyDescent="0.25">
      <c r="A227">
        <v>186153</v>
      </c>
      <c r="B227">
        <f>VLOOKUP(A227,'7.2018 LRAM Listing (Compare)'!$L:$L,1,FALSE)</f>
        <v>186153</v>
      </c>
      <c r="C227" t="s">
        <v>14</v>
      </c>
      <c r="D227" t="s">
        <v>1740</v>
      </c>
      <c r="E227" s="139"/>
      <c r="F227" s="72" t="s">
        <v>1295</v>
      </c>
      <c r="G227" s="2">
        <v>43525</v>
      </c>
      <c r="H227" s="2">
        <v>43206</v>
      </c>
      <c r="I227" s="2"/>
      <c r="J227" s="71">
        <v>83.2</v>
      </c>
      <c r="K227" s="71">
        <v>251597</v>
      </c>
      <c r="L227"/>
      <c r="M227"/>
    </row>
    <row r="228" spans="1:13" hidden="1" x14ac:dyDescent="0.25">
      <c r="A228">
        <v>186171</v>
      </c>
      <c r="B228">
        <f>VLOOKUP(A228,'7.2018 LRAM Listing (Compare)'!$L:$L,1,FALSE)</f>
        <v>186171</v>
      </c>
      <c r="C228" t="s">
        <v>14</v>
      </c>
      <c r="D228" t="s">
        <v>1740</v>
      </c>
      <c r="E228" s="139"/>
      <c r="F228" s="72" t="s">
        <v>1296</v>
      </c>
      <c r="G228" s="2">
        <v>43525</v>
      </c>
      <c r="H228" s="2">
        <v>43075</v>
      </c>
      <c r="I228" s="2"/>
      <c r="J228" s="71">
        <v>0</v>
      </c>
      <c r="K228" s="71">
        <v>0</v>
      </c>
      <c r="L228"/>
      <c r="M228"/>
    </row>
    <row r="229" spans="1:13" hidden="1" x14ac:dyDescent="0.25">
      <c r="A229">
        <v>186208</v>
      </c>
      <c r="B229">
        <f>VLOOKUP(A229,'7.2018 LRAM Listing (Compare)'!$L:$L,1,FALSE)</f>
        <v>186208</v>
      </c>
      <c r="C229" t="s">
        <v>14</v>
      </c>
      <c r="D229" t="s">
        <v>1740</v>
      </c>
      <c r="E229" s="139"/>
      <c r="F229" s="72" t="s">
        <v>1295</v>
      </c>
      <c r="G229" s="2">
        <v>43525</v>
      </c>
      <c r="H229" s="2">
        <v>43186</v>
      </c>
      <c r="I229" s="2"/>
      <c r="J229" s="71">
        <v>0</v>
      </c>
      <c r="K229" s="71">
        <v>265259</v>
      </c>
      <c r="L229"/>
      <c r="M229"/>
    </row>
    <row r="230" spans="1:13" hidden="1" x14ac:dyDescent="0.25">
      <c r="A230">
        <v>186254</v>
      </c>
      <c r="B230">
        <f>VLOOKUP(A230,'7.2018 LRAM Listing (Compare)'!$L:$L,1,FALSE)</f>
        <v>186254</v>
      </c>
      <c r="C230" t="s">
        <v>14</v>
      </c>
      <c r="D230" t="s">
        <v>1740</v>
      </c>
      <c r="E230" s="139"/>
      <c r="F230" s="72" t="s">
        <v>1295</v>
      </c>
      <c r="G230" s="2">
        <v>43525</v>
      </c>
      <c r="H230" s="2">
        <v>43063</v>
      </c>
      <c r="I230" s="2"/>
      <c r="J230" s="71">
        <v>0</v>
      </c>
      <c r="K230" s="71">
        <v>20857</v>
      </c>
      <c r="L230"/>
      <c r="M230"/>
    </row>
    <row r="231" spans="1:13" hidden="1" x14ac:dyDescent="0.25">
      <c r="A231">
        <v>186456</v>
      </c>
      <c r="B231">
        <f>VLOOKUP(A231,'7.2018 LRAM Listing (Compare)'!$L:$L,1,FALSE)</f>
        <v>186456</v>
      </c>
      <c r="C231" t="s">
        <v>14</v>
      </c>
      <c r="D231" t="s">
        <v>1740</v>
      </c>
      <c r="E231" s="139"/>
      <c r="F231" s="72" t="s">
        <v>1295</v>
      </c>
      <c r="G231" s="2">
        <v>43525</v>
      </c>
      <c r="H231" s="2">
        <v>43103</v>
      </c>
      <c r="I231" s="2"/>
      <c r="J231" s="71">
        <v>3.06</v>
      </c>
      <c r="K231" s="71">
        <v>12055</v>
      </c>
      <c r="L231"/>
      <c r="M231"/>
    </row>
    <row r="232" spans="1:13" hidden="1" x14ac:dyDescent="0.25">
      <c r="A232">
        <v>186505</v>
      </c>
      <c r="B232">
        <f>VLOOKUP(A232,'7.2018 LRAM Listing (Compare)'!$L:$L,1,FALSE)</f>
        <v>186505</v>
      </c>
      <c r="C232" t="s">
        <v>14</v>
      </c>
      <c r="D232" t="s">
        <v>1740</v>
      </c>
      <c r="E232" s="139"/>
      <c r="F232" s="72" t="s">
        <v>1295</v>
      </c>
      <c r="G232" s="2">
        <v>43525</v>
      </c>
      <c r="H232" s="2">
        <v>43075</v>
      </c>
      <c r="I232" s="2"/>
      <c r="J232" s="71">
        <v>0</v>
      </c>
      <c r="K232" s="71">
        <v>0</v>
      </c>
      <c r="L232"/>
      <c r="M232"/>
    </row>
    <row r="233" spans="1:13" hidden="1" x14ac:dyDescent="0.25">
      <c r="A233">
        <v>186562</v>
      </c>
      <c r="B233">
        <f>VLOOKUP(A233,'7.2018 LRAM Listing (Compare)'!$L:$L,1,FALSE)</f>
        <v>186562</v>
      </c>
      <c r="C233" t="s">
        <v>14</v>
      </c>
      <c r="D233" t="s">
        <v>1740</v>
      </c>
      <c r="E233" s="139"/>
      <c r="F233" s="72" t="s">
        <v>1296</v>
      </c>
      <c r="G233" s="2">
        <v>43525</v>
      </c>
      <c r="H233" s="2">
        <v>43081</v>
      </c>
      <c r="I233" s="2"/>
      <c r="J233" s="71">
        <v>1.2</v>
      </c>
      <c r="K233" s="71">
        <v>785</v>
      </c>
      <c r="L233"/>
      <c r="M233"/>
    </row>
    <row r="234" spans="1:13" hidden="1" x14ac:dyDescent="0.25">
      <c r="A234">
        <v>186597</v>
      </c>
      <c r="B234">
        <f>VLOOKUP(A234,'7.2018 LRAM Listing (Compare)'!$L:$L,1,FALSE)</f>
        <v>186597</v>
      </c>
      <c r="C234" t="s">
        <v>14</v>
      </c>
      <c r="D234" t="s">
        <v>1740</v>
      </c>
      <c r="E234" s="139"/>
      <c r="F234" s="72" t="s">
        <v>1295</v>
      </c>
      <c r="G234" s="2">
        <v>43525</v>
      </c>
      <c r="H234" s="2">
        <v>43133</v>
      </c>
      <c r="I234" s="2"/>
      <c r="J234" s="71">
        <v>2.2000000000000002</v>
      </c>
      <c r="K234" s="71">
        <v>8604</v>
      </c>
      <c r="L234"/>
      <c r="M234"/>
    </row>
    <row r="235" spans="1:13" hidden="1" x14ac:dyDescent="0.25">
      <c r="A235">
        <v>186613</v>
      </c>
      <c r="B235">
        <f>VLOOKUP(A235,'7.2018 LRAM Listing (Compare)'!$L:$L,1,FALSE)</f>
        <v>186613</v>
      </c>
      <c r="C235" t="s">
        <v>14</v>
      </c>
      <c r="D235" t="s">
        <v>1740</v>
      </c>
      <c r="E235" s="139"/>
      <c r="F235" s="72" t="s">
        <v>1296</v>
      </c>
      <c r="G235" s="2">
        <v>43525</v>
      </c>
      <c r="H235" s="2">
        <v>43105</v>
      </c>
      <c r="I235" s="2"/>
      <c r="J235" s="71">
        <v>0</v>
      </c>
      <c r="K235" s="71">
        <v>9067</v>
      </c>
      <c r="L235"/>
      <c r="M235"/>
    </row>
    <row r="236" spans="1:13" x14ac:dyDescent="0.25">
      <c r="A236">
        <v>186688</v>
      </c>
      <c r="B236" t="e">
        <f>VLOOKUP(A236,'7.2018 LRAM Listing (Compare)'!$L:$L,1,FALSE)</f>
        <v>#N/A</v>
      </c>
      <c r="C236" t="s">
        <v>14</v>
      </c>
      <c r="D236" t="s">
        <v>1225</v>
      </c>
      <c r="E236" s="139"/>
      <c r="F236" s="72" t="s">
        <v>1731</v>
      </c>
      <c r="G236" s="2">
        <v>43709</v>
      </c>
      <c r="H236" s="2">
        <v>43181</v>
      </c>
      <c r="I236" s="75">
        <f t="shared" ref="I236:I237" si="8">YEAR(H236)</f>
        <v>2018</v>
      </c>
      <c r="J236" s="71">
        <v>17.5</v>
      </c>
      <c r="K236" s="71">
        <v>80395</v>
      </c>
      <c r="L236" s="135">
        <f>IF($J236="","",IF($I236=2019,VLOOKUP($D236,'6.NTG (IESO VRR - 2017)'!$A$3:$G$60,7,FALSE)*$J236,IF($I236=2018,VLOOKUP($D236,'6.NTG (IESO VRR - 2017)'!$A$3:$G$60,7,FALSE)*$J236,IF($I236=2017,VLOOKUP($D236,'6.NTG (IESO VRR - 2017)'!$A$3:$G$60,7,FALSE)*$J236,IF($I236=2016,VLOOKUP($D236,'6.NTG (IESO VRR - 2017)'!$A$3:$G$60,5,FALSE)*$J236)))))</f>
        <v>15.213934115865205</v>
      </c>
      <c r="M236" s="135">
        <f>IF($K236="","",IF($I236=2019,VLOOKUP($D236,'6.NTG (IESO VRR - 2017)'!$A$3:$G$60,7,FALSE)*$K236,IF($I236=2018,VLOOKUP($D236,'6.NTG (IESO VRR - 2017)'!$A$3:$G$60,7,FALSE)*$K236,IF($I236=2017,VLOOKUP($D236,'6.NTG (IESO VRR - 2017)'!$A$3:$G$60,7,FALSE)*$K236,IF($I236=2016,VLOOKUP($D236,'6.NTG (IESO VRR - 2017)'!$A$3:$G$60,5,FALSE)*$K236)))))</f>
        <v>69892.813328284756</v>
      </c>
    </row>
    <row r="237" spans="1:13" x14ac:dyDescent="0.25">
      <c r="A237">
        <v>186720</v>
      </c>
      <c r="B237" t="e">
        <f>VLOOKUP(A237,'7.2018 LRAM Listing (Compare)'!$L:$L,1,FALSE)</f>
        <v>#N/A</v>
      </c>
      <c r="C237" t="s">
        <v>14</v>
      </c>
      <c r="D237" t="s">
        <v>1225</v>
      </c>
      <c r="E237" s="139"/>
      <c r="F237" s="72" t="s">
        <v>1731</v>
      </c>
      <c r="G237" s="2">
        <v>43525</v>
      </c>
      <c r="H237" s="2">
        <v>43109</v>
      </c>
      <c r="I237" s="75">
        <f t="shared" si="8"/>
        <v>2018</v>
      </c>
      <c r="J237" s="71">
        <v>0</v>
      </c>
      <c r="K237" s="71">
        <v>0</v>
      </c>
      <c r="L237" s="135">
        <f>IF($J237="","",IF($I237=2019,VLOOKUP($D237,'6.NTG (IESO VRR - 2017)'!$A$3:$G$60,7,FALSE)*$J237,IF($I237=2018,VLOOKUP($D237,'6.NTG (IESO VRR - 2017)'!$A$3:$G$60,7,FALSE)*$J237,IF($I237=2017,VLOOKUP($D237,'6.NTG (IESO VRR - 2017)'!$A$3:$G$60,7,FALSE)*$J237,IF($I237=2016,VLOOKUP($D237,'6.NTG (IESO VRR - 2017)'!$A$3:$G$60,5,FALSE)*$J237)))))</f>
        <v>0</v>
      </c>
      <c r="M237" s="135">
        <f>IF($K237="","",IF($I237=2019,VLOOKUP($D237,'6.NTG (IESO VRR - 2017)'!$A$3:$G$60,7,FALSE)*$K237,IF($I237=2018,VLOOKUP($D237,'6.NTG (IESO VRR - 2017)'!$A$3:$G$60,7,FALSE)*$K237,IF($I237=2017,VLOOKUP($D237,'6.NTG (IESO VRR - 2017)'!$A$3:$G$60,7,FALSE)*$K237,IF($I237=2016,VLOOKUP($D237,'6.NTG (IESO VRR - 2017)'!$A$3:$G$60,5,FALSE)*$K237)))))</f>
        <v>0</v>
      </c>
    </row>
    <row r="238" spans="1:13" hidden="1" x14ac:dyDescent="0.25">
      <c r="A238">
        <v>186801</v>
      </c>
      <c r="B238">
        <f>VLOOKUP(A238,'7.2018 LRAM Listing (Compare)'!$L:$L,1,FALSE)</f>
        <v>186801</v>
      </c>
      <c r="C238" t="s">
        <v>14</v>
      </c>
      <c r="D238" t="s">
        <v>1740</v>
      </c>
      <c r="E238" s="139"/>
      <c r="F238" s="72" t="s">
        <v>1295</v>
      </c>
      <c r="G238" s="2">
        <v>43525</v>
      </c>
      <c r="H238" s="2">
        <v>43129</v>
      </c>
      <c r="I238" s="2"/>
      <c r="J238" s="71">
        <v>8.67</v>
      </c>
      <c r="K238" s="71">
        <v>50990</v>
      </c>
      <c r="L238"/>
      <c r="M238"/>
    </row>
    <row r="239" spans="1:13" hidden="1" x14ac:dyDescent="0.25">
      <c r="A239">
        <v>186831</v>
      </c>
      <c r="B239">
        <f>VLOOKUP(A239,'7.2018 LRAM Listing (Compare)'!$L:$L,1,FALSE)</f>
        <v>186831</v>
      </c>
      <c r="C239" t="s">
        <v>14</v>
      </c>
      <c r="D239" t="s">
        <v>1740</v>
      </c>
      <c r="E239" s="139"/>
      <c r="F239" s="72" t="s">
        <v>1295</v>
      </c>
      <c r="G239" s="2">
        <v>43525</v>
      </c>
      <c r="H239" s="2">
        <v>43112</v>
      </c>
      <c r="I239" s="2"/>
      <c r="J239" s="71">
        <v>4.68</v>
      </c>
      <c r="K239" s="71">
        <v>18303</v>
      </c>
      <c r="L239"/>
      <c r="M239"/>
    </row>
    <row r="240" spans="1:13" hidden="1" x14ac:dyDescent="0.25">
      <c r="A240">
        <v>186832</v>
      </c>
      <c r="B240">
        <f>VLOOKUP(A240,'7.2018 LRAM Listing (Compare)'!$L:$L,1,FALSE)</f>
        <v>186832</v>
      </c>
      <c r="C240" t="s">
        <v>14</v>
      </c>
      <c r="D240" t="s">
        <v>1740</v>
      </c>
      <c r="E240" s="139"/>
      <c r="F240" s="72" t="s">
        <v>1295</v>
      </c>
      <c r="G240" s="2">
        <v>43525</v>
      </c>
      <c r="H240" s="2">
        <v>43087</v>
      </c>
      <c r="I240" s="2"/>
      <c r="J240" s="71">
        <v>0</v>
      </c>
      <c r="K240" s="71">
        <v>15784</v>
      </c>
      <c r="L240"/>
      <c r="M240"/>
    </row>
    <row r="241" spans="1:13" hidden="1" x14ac:dyDescent="0.25">
      <c r="A241">
        <v>186833</v>
      </c>
      <c r="B241">
        <f>VLOOKUP(A241,'7.2018 LRAM Listing (Compare)'!$L:$L,1,FALSE)</f>
        <v>186833</v>
      </c>
      <c r="C241" t="s">
        <v>14</v>
      </c>
      <c r="D241" t="s">
        <v>1740</v>
      </c>
      <c r="E241" s="139"/>
      <c r="F241" s="72" t="s">
        <v>1295</v>
      </c>
      <c r="G241" s="2">
        <v>43525</v>
      </c>
      <c r="H241" s="2">
        <v>43077</v>
      </c>
      <c r="I241" s="2"/>
      <c r="J241" s="71">
        <v>0</v>
      </c>
      <c r="K241" s="71">
        <v>15834</v>
      </c>
      <c r="L241"/>
      <c r="M241"/>
    </row>
    <row r="242" spans="1:13" hidden="1" x14ac:dyDescent="0.25">
      <c r="A242">
        <v>186835</v>
      </c>
      <c r="B242">
        <f>VLOOKUP(A242,'7.2018 LRAM Listing (Compare)'!$L:$L,1,FALSE)</f>
        <v>186835</v>
      </c>
      <c r="C242" t="s">
        <v>14</v>
      </c>
      <c r="D242" t="s">
        <v>1740</v>
      </c>
      <c r="E242" s="139"/>
      <c r="F242" s="72" t="s">
        <v>1295</v>
      </c>
      <c r="G242" s="2">
        <v>43525</v>
      </c>
      <c r="H242" s="2">
        <v>43112</v>
      </c>
      <c r="I242" s="2"/>
      <c r="J242" s="71">
        <v>0</v>
      </c>
      <c r="K242" s="71">
        <v>18850</v>
      </c>
      <c r="L242"/>
      <c r="M242"/>
    </row>
    <row r="243" spans="1:13" hidden="1" x14ac:dyDescent="0.25">
      <c r="A243">
        <v>186845</v>
      </c>
      <c r="B243">
        <f>VLOOKUP(A243,'7.2018 LRAM Listing (Compare)'!$L:$L,1,FALSE)</f>
        <v>186845</v>
      </c>
      <c r="C243" t="s">
        <v>14</v>
      </c>
      <c r="D243" t="s">
        <v>1740</v>
      </c>
      <c r="E243" s="139"/>
      <c r="F243" s="72" t="s">
        <v>1296</v>
      </c>
      <c r="G243" s="2">
        <v>43525</v>
      </c>
      <c r="H243" s="2">
        <v>43132</v>
      </c>
      <c r="I243" s="2"/>
      <c r="J243" s="71">
        <v>3.2</v>
      </c>
      <c r="K243" s="71">
        <v>29083</v>
      </c>
      <c r="L243"/>
      <c r="M243"/>
    </row>
    <row r="244" spans="1:13" hidden="1" x14ac:dyDescent="0.25">
      <c r="A244">
        <v>186895</v>
      </c>
      <c r="B244">
        <f>VLOOKUP(A244,'7.2018 LRAM Listing (Compare)'!$L:$L,1,FALSE)</f>
        <v>186895</v>
      </c>
      <c r="C244" t="s">
        <v>158</v>
      </c>
      <c r="D244" t="s">
        <v>1740</v>
      </c>
      <c r="E244" s="139"/>
      <c r="F244" s="72">
        <v>0</v>
      </c>
      <c r="G244" s="2">
        <v>43525</v>
      </c>
      <c r="H244" s="2">
        <v>43116</v>
      </c>
      <c r="I244" s="2"/>
      <c r="J244" s="71">
        <v>0</v>
      </c>
      <c r="K244" s="71">
        <v>0</v>
      </c>
      <c r="L244"/>
      <c r="M244"/>
    </row>
    <row r="245" spans="1:13" x14ac:dyDescent="0.25">
      <c r="A245">
        <v>186929</v>
      </c>
      <c r="B245" t="e">
        <f>VLOOKUP(A245,'7.2018 LRAM Listing (Compare)'!$L:$L,1,FALSE)</f>
        <v>#N/A</v>
      </c>
      <c r="C245" t="s">
        <v>14</v>
      </c>
      <c r="D245" t="s">
        <v>1225</v>
      </c>
      <c r="E245" s="139"/>
      <c r="F245" s="72" t="s">
        <v>1731</v>
      </c>
      <c r="G245" s="2">
        <v>43525</v>
      </c>
      <c r="H245" s="2">
        <v>43115</v>
      </c>
      <c r="I245" s="75">
        <f>YEAR(H245)</f>
        <v>2018</v>
      </c>
      <c r="J245" s="71">
        <v>0</v>
      </c>
      <c r="K245" s="71">
        <v>0</v>
      </c>
      <c r="L245" s="135">
        <f>IF($J245="","",IF($I245=2019,VLOOKUP($D245,'6.NTG (IESO VRR - 2017)'!$A$3:$G$60,7,FALSE)*$J245,IF($I245=2018,VLOOKUP($D245,'6.NTG (IESO VRR - 2017)'!$A$3:$G$60,7,FALSE)*$J245,IF($I245=2017,VLOOKUP($D245,'6.NTG (IESO VRR - 2017)'!$A$3:$G$60,7,FALSE)*$J245,IF($I245=2016,VLOOKUP($D245,'6.NTG (IESO VRR - 2017)'!$A$3:$G$60,5,FALSE)*$J245)))))</f>
        <v>0</v>
      </c>
      <c r="M245" s="135">
        <f>IF($K245="","",IF($I245=2019,VLOOKUP($D245,'6.NTG (IESO VRR - 2017)'!$A$3:$G$60,7,FALSE)*$K245,IF($I245=2018,VLOOKUP($D245,'6.NTG (IESO VRR - 2017)'!$A$3:$G$60,7,FALSE)*$K245,IF($I245=2017,VLOOKUP($D245,'6.NTG (IESO VRR - 2017)'!$A$3:$G$60,7,FALSE)*$K245,IF($I245=2016,VLOOKUP($D245,'6.NTG (IESO VRR - 2017)'!$A$3:$G$60,5,FALSE)*$K245)))))</f>
        <v>0</v>
      </c>
    </row>
    <row r="246" spans="1:13" hidden="1" x14ac:dyDescent="0.25">
      <c r="A246">
        <v>186997</v>
      </c>
      <c r="B246">
        <f>VLOOKUP(A246,'7.2018 LRAM Listing (Compare)'!$L:$L,1,FALSE)</f>
        <v>186997</v>
      </c>
      <c r="C246" t="s">
        <v>14</v>
      </c>
      <c r="D246" t="s">
        <v>1740</v>
      </c>
      <c r="E246" s="139"/>
      <c r="F246" s="72" t="s">
        <v>1295</v>
      </c>
      <c r="G246" s="2">
        <v>43525</v>
      </c>
      <c r="H246" s="2">
        <v>43104</v>
      </c>
      <c r="I246" s="2"/>
      <c r="J246" s="71">
        <v>2.84</v>
      </c>
      <c r="K246" s="71">
        <v>24878</v>
      </c>
      <c r="L246"/>
      <c r="M246"/>
    </row>
    <row r="247" spans="1:13" x14ac:dyDescent="0.25">
      <c r="A247">
        <v>187350</v>
      </c>
      <c r="B247" t="e">
        <f>VLOOKUP(A247,'7.2018 LRAM Listing (Compare)'!$L:$L,1,FALSE)</f>
        <v>#N/A</v>
      </c>
      <c r="C247" t="s">
        <v>14</v>
      </c>
      <c r="D247" t="s">
        <v>1225</v>
      </c>
      <c r="E247" s="139"/>
      <c r="F247" s="72" t="s">
        <v>1730</v>
      </c>
      <c r="G247" s="2">
        <v>43525</v>
      </c>
      <c r="H247" s="2">
        <v>43098</v>
      </c>
      <c r="I247" s="75">
        <f>YEAR(H247)</f>
        <v>2017</v>
      </c>
      <c r="J247" s="71">
        <v>0</v>
      </c>
      <c r="K247" s="71">
        <v>12516</v>
      </c>
      <c r="L247" s="135">
        <f>IF($J247="","",IF($I247=2019,VLOOKUP($D247,'6.NTG (IESO VRR - 2017)'!$A$3:$G$60,7,FALSE)*$J247,IF($I247=2018,VLOOKUP($D247,'6.NTG (IESO VRR - 2017)'!$A$3:$G$60,7,FALSE)*$J247,IF($I247=2017,VLOOKUP($D247,'6.NTG (IESO VRR - 2017)'!$A$3:$G$60,7,FALSE)*$J247,IF($I247=2016,VLOOKUP($D247,'6.NTG (IESO VRR - 2017)'!$A$3:$G$60,5,FALSE)*$J247)))))</f>
        <v>0</v>
      </c>
      <c r="M247" s="135">
        <f>IF($K247="","",IF($I247=2019,VLOOKUP($D247,'6.NTG (IESO VRR - 2017)'!$A$3:$G$60,7,FALSE)*$K247,IF($I247=2018,VLOOKUP($D247,'6.NTG (IESO VRR - 2017)'!$A$3:$G$60,7,FALSE)*$K247,IF($I247=2017,VLOOKUP($D247,'6.NTG (IESO VRR - 2017)'!$A$3:$G$60,7,FALSE)*$K247,IF($I247=2016,VLOOKUP($D247,'6.NTG (IESO VRR - 2017)'!$A$3:$G$60,5,FALSE)*$K247)))))</f>
        <v>10881.005679666794</v>
      </c>
    </row>
    <row r="248" spans="1:13" hidden="1" x14ac:dyDescent="0.25">
      <c r="A248">
        <v>187386</v>
      </c>
      <c r="B248">
        <f>VLOOKUP(A248,'7.2018 LRAM Listing (Compare)'!$L:$L,1,FALSE)</f>
        <v>187386</v>
      </c>
      <c r="C248" t="s">
        <v>14</v>
      </c>
      <c r="D248" t="s">
        <v>1740</v>
      </c>
      <c r="E248" s="139"/>
      <c r="F248" s="72" t="s">
        <v>1295</v>
      </c>
      <c r="G248" s="2">
        <v>43525</v>
      </c>
      <c r="H248" s="2">
        <v>43353</v>
      </c>
      <c r="I248" s="2"/>
      <c r="J248" s="71">
        <v>29.75</v>
      </c>
      <c r="K248" s="71">
        <v>175922</v>
      </c>
      <c r="L248"/>
      <c r="M248"/>
    </row>
    <row r="249" spans="1:13" hidden="1" x14ac:dyDescent="0.25">
      <c r="A249">
        <v>187391</v>
      </c>
      <c r="B249">
        <f>VLOOKUP(A249,'7.2018 LRAM Listing (Compare)'!$L:$L,1,FALSE)</f>
        <v>187391</v>
      </c>
      <c r="C249" t="s">
        <v>14</v>
      </c>
      <c r="D249" t="s">
        <v>1740</v>
      </c>
      <c r="E249" s="139"/>
      <c r="F249" s="72" t="s">
        <v>1296</v>
      </c>
      <c r="G249" s="2">
        <v>43525</v>
      </c>
      <c r="H249" s="2">
        <v>43091</v>
      </c>
      <c r="I249" s="2"/>
      <c r="J249" s="71">
        <v>0.8</v>
      </c>
      <c r="K249" s="71">
        <v>271</v>
      </c>
      <c r="L249"/>
      <c r="M249"/>
    </row>
    <row r="250" spans="1:13" hidden="1" x14ac:dyDescent="0.25">
      <c r="A250">
        <v>187402</v>
      </c>
      <c r="B250">
        <f>VLOOKUP(A250,'7.2018 LRAM Listing (Compare)'!$L:$L,1,FALSE)</f>
        <v>187402</v>
      </c>
      <c r="C250" t="s">
        <v>14</v>
      </c>
      <c r="D250" t="s">
        <v>1740</v>
      </c>
      <c r="E250" s="139"/>
      <c r="F250" s="72" t="s">
        <v>1296</v>
      </c>
      <c r="G250" s="2">
        <v>43525</v>
      </c>
      <c r="H250" s="2">
        <v>43054</v>
      </c>
      <c r="I250" s="2"/>
      <c r="J250" s="71">
        <v>0</v>
      </c>
      <c r="K250" s="71">
        <v>0</v>
      </c>
      <c r="L250"/>
      <c r="M250"/>
    </row>
    <row r="251" spans="1:13" hidden="1" x14ac:dyDescent="0.25">
      <c r="A251">
        <v>187440</v>
      </c>
      <c r="B251">
        <f>VLOOKUP(A251,'7.2018 LRAM Listing (Compare)'!$L:$L,1,FALSE)</f>
        <v>187440</v>
      </c>
      <c r="C251" t="s">
        <v>14</v>
      </c>
      <c r="D251" t="s">
        <v>1740</v>
      </c>
      <c r="E251" s="139"/>
      <c r="F251" s="72" t="s">
        <v>1296</v>
      </c>
      <c r="G251" s="2">
        <v>43525</v>
      </c>
      <c r="H251" s="2">
        <v>43115</v>
      </c>
      <c r="I251" s="2"/>
      <c r="J251" s="71">
        <v>0</v>
      </c>
      <c r="K251" s="71">
        <v>7791</v>
      </c>
      <c r="L251"/>
      <c r="M251"/>
    </row>
    <row r="252" spans="1:13" hidden="1" x14ac:dyDescent="0.25">
      <c r="A252">
        <v>187446</v>
      </c>
      <c r="B252">
        <f>VLOOKUP(A252,'7.2018 LRAM Listing (Compare)'!$L:$L,1,FALSE)</f>
        <v>187446</v>
      </c>
      <c r="C252" t="s">
        <v>14</v>
      </c>
      <c r="D252" t="s">
        <v>1740</v>
      </c>
      <c r="E252" s="139"/>
      <c r="F252" s="72" t="s">
        <v>1295</v>
      </c>
      <c r="G252" s="2">
        <v>43525</v>
      </c>
      <c r="H252" s="2">
        <v>43102</v>
      </c>
      <c r="I252" s="2"/>
      <c r="J252" s="71">
        <v>0.9</v>
      </c>
      <c r="K252" s="71">
        <v>586</v>
      </c>
      <c r="L252"/>
      <c r="M252"/>
    </row>
    <row r="253" spans="1:13" hidden="1" x14ac:dyDescent="0.25">
      <c r="A253">
        <v>187451</v>
      </c>
      <c r="B253">
        <f>VLOOKUP(A253,'7.2018 LRAM Listing (Compare)'!$L:$L,1,FALSE)</f>
        <v>187451</v>
      </c>
      <c r="C253" t="s">
        <v>14</v>
      </c>
      <c r="D253" t="s">
        <v>1740</v>
      </c>
      <c r="E253" s="139"/>
      <c r="F253" s="72" t="s">
        <v>1295</v>
      </c>
      <c r="G253" s="2">
        <v>43525</v>
      </c>
      <c r="H253" s="2">
        <v>43154</v>
      </c>
      <c r="I253" s="2"/>
      <c r="J253" s="71">
        <v>0</v>
      </c>
      <c r="K253" s="71">
        <v>4872</v>
      </c>
      <c r="L253"/>
      <c r="M253"/>
    </row>
    <row r="254" spans="1:13" hidden="1" x14ac:dyDescent="0.25">
      <c r="A254">
        <v>187469</v>
      </c>
      <c r="B254">
        <f>VLOOKUP(A254,'7.2018 LRAM Listing (Compare)'!$L:$L,1,FALSE)</f>
        <v>187469</v>
      </c>
      <c r="C254" t="s">
        <v>14</v>
      </c>
      <c r="D254" t="s">
        <v>1740</v>
      </c>
      <c r="E254" s="139"/>
      <c r="F254" s="72" t="s">
        <v>1298</v>
      </c>
      <c r="G254" s="2">
        <v>43525</v>
      </c>
      <c r="H254" s="2">
        <v>43125</v>
      </c>
      <c r="I254" s="2"/>
      <c r="J254" s="71">
        <v>1.42</v>
      </c>
      <c r="K254" s="71">
        <v>10367</v>
      </c>
      <c r="L254"/>
      <c r="M254"/>
    </row>
    <row r="255" spans="1:13" hidden="1" x14ac:dyDescent="0.25">
      <c r="A255">
        <v>187506</v>
      </c>
      <c r="B255">
        <f>VLOOKUP(A255,'7.2018 LRAM Listing (Compare)'!$L:$L,1,FALSE)</f>
        <v>187506</v>
      </c>
      <c r="C255" t="s">
        <v>14</v>
      </c>
      <c r="D255" t="s">
        <v>1740</v>
      </c>
      <c r="E255" s="139"/>
      <c r="F255" s="72" t="s">
        <v>1296</v>
      </c>
      <c r="G255" s="2">
        <v>43525</v>
      </c>
      <c r="H255" s="2">
        <v>43084</v>
      </c>
      <c r="I255" s="2"/>
      <c r="J255" s="71">
        <v>0</v>
      </c>
      <c r="K255" s="71">
        <v>0</v>
      </c>
      <c r="L255"/>
      <c r="M255"/>
    </row>
    <row r="256" spans="1:13" hidden="1" x14ac:dyDescent="0.25">
      <c r="A256">
        <v>187523</v>
      </c>
      <c r="B256">
        <f>VLOOKUP(A256,'7.2018 LRAM Listing (Compare)'!$L:$L,1,FALSE)</f>
        <v>187523</v>
      </c>
      <c r="C256" t="s">
        <v>14</v>
      </c>
      <c r="D256" t="s">
        <v>1740</v>
      </c>
      <c r="E256" s="139"/>
      <c r="F256" s="72" t="s">
        <v>1296</v>
      </c>
      <c r="G256" s="2">
        <v>43525</v>
      </c>
      <c r="H256" s="2">
        <v>43131</v>
      </c>
      <c r="I256" s="2"/>
      <c r="J256" s="71">
        <v>1.44</v>
      </c>
      <c r="K256" s="71">
        <v>10289</v>
      </c>
      <c r="L256"/>
      <c r="M256"/>
    </row>
    <row r="257" spans="1:13" hidden="1" x14ac:dyDescent="0.25">
      <c r="A257">
        <v>187523</v>
      </c>
      <c r="B257">
        <f>VLOOKUP(A257,'7.2018 LRAM Listing (Compare)'!$L:$L,1,FALSE)</f>
        <v>187523</v>
      </c>
      <c r="C257" t="s">
        <v>14</v>
      </c>
      <c r="D257" t="s">
        <v>1740</v>
      </c>
      <c r="E257" s="139"/>
      <c r="F257" s="72" t="s">
        <v>1296</v>
      </c>
      <c r="G257" s="2">
        <v>43525</v>
      </c>
      <c r="H257" s="2">
        <v>43169</v>
      </c>
      <c r="I257" s="2"/>
      <c r="J257" s="71">
        <v>0</v>
      </c>
      <c r="K257" s="71">
        <v>0</v>
      </c>
      <c r="L257"/>
      <c r="M257"/>
    </row>
    <row r="258" spans="1:13" hidden="1" x14ac:dyDescent="0.25">
      <c r="A258">
        <v>187608</v>
      </c>
      <c r="B258">
        <f>VLOOKUP(A258,'7.2018 LRAM Listing (Compare)'!$L:$L,1,FALSE)</f>
        <v>187608</v>
      </c>
      <c r="C258" t="s">
        <v>14</v>
      </c>
      <c r="D258" t="s">
        <v>1740</v>
      </c>
      <c r="E258" s="139"/>
      <c r="F258" s="72" t="s">
        <v>1296</v>
      </c>
      <c r="G258" s="2">
        <v>43525</v>
      </c>
      <c r="H258" s="2">
        <v>43175</v>
      </c>
      <c r="I258" s="2"/>
      <c r="J258" s="71">
        <v>0</v>
      </c>
      <c r="K258" s="71">
        <v>10991</v>
      </c>
      <c r="L258"/>
      <c r="M258"/>
    </row>
    <row r="259" spans="1:13" hidden="1" x14ac:dyDescent="0.25">
      <c r="A259">
        <v>187659</v>
      </c>
      <c r="B259">
        <f>VLOOKUP(A259,'7.2018 LRAM Listing (Compare)'!$L:$L,1,FALSE)</f>
        <v>187659</v>
      </c>
      <c r="C259" t="s">
        <v>14</v>
      </c>
      <c r="D259" t="s">
        <v>1740</v>
      </c>
      <c r="E259" s="139"/>
      <c r="F259" s="72" t="s">
        <v>1296</v>
      </c>
      <c r="G259" s="2">
        <v>43525</v>
      </c>
      <c r="H259" s="2">
        <v>43286</v>
      </c>
      <c r="I259" s="2"/>
      <c r="J259" s="71">
        <v>3.6</v>
      </c>
      <c r="K259" s="71">
        <v>21187</v>
      </c>
      <c r="L259"/>
      <c r="M259"/>
    </row>
    <row r="260" spans="1:13" hidden="1" x14ac:dyDescent="0.25">
      <c r="A260">
        <v>187706</v>
      </c>
      <c r="B260">
        <f>VLOOKUP(A260,'7.2018 LRAM Listing (Compare)'!$L:$L,1,FALSE)</f>
        <v>187706</v>
      </c>
      <c r="C260" t="s">
        <v>14</v>
      </c>
      <c r="D260" t="s">
        <v>1740</v>
      </c>
      <c r="E260" s="139"/>
      <c r="F260" s="72" t="s">
        <v>1295</v>
      </c>
      <c r="G260" s="2">
        <v>43525</v>
      </c>
      <c r="H260" s="2">
        <v>43119</v>
      </c>
      <c r="I260" s="2"/>
      <c r="J260" s="71">
        <v>21.8</v>
      </c>
      <c r="K260" s="71">
        <v>122768</v>
      </c>
      <c r="L260"/>
      <c r="M260"/>
    </row>
    <row r="261" spans="1:13" hidden="1" x14ac:dyDescent="0.25">
      <c r="A261">
        <v>187849</v>
      </c>
      <c r="B261">
        <f>VLOOKUP(A261,'7.2018 LRAM Listing (Compare)'!$L:$L,1,FALSE)</f>
        <v>187849</v>
      </c>
      <c r="C261" t="s">
        <v>14</v>
      </c>
      <c r="D261" t="s">
        <v>1740</v>
      </c>
      <c r="E261" s="139"/>
      <c r="F261" s="72" t="s">
        <v>1295</v>
      </c>
      <c r="G261" s="2">
        <v>43525</v>
      </c>
      <c r="H261" s="2">
        <v>43160</v>
      </c>
      <c r="I261" s="2"/>
      <c r="J261" s="71">
        <v>13.22</v>
      </c>
      <c r="K261" s="71">
        <v>49162</v>
      </c>
      <c r="L261"/>
      <c r="M261"/>
    </row>
    <row r="262" spans="1:13" hidden="1" x14ac:dyDescent="0.25">
      <c r="A262">
        <v>187862</v>
      </c>
      <c r="B262">
        <f>VLOOKUP(A262,'7.2018 LRAM Listing (Compare)'!$L:$L,1,FALSE)</f>
        <v>187862</v>
      </c>
      <c r="C262" t="s">
        <v>14</v>
      </c>
      <c r="D262" t="s">
        <v>1740</v>
      </c>
      <c r="E262" s="139"/>
      <c r="F262" s="72">
        <v>0</v>
      </c>
      <c r="G262" s="2">
        <v>43525</v>
      </c>
      <c r="H262" s="2">
        <v>43175</v>
      </c>
      <c r="I262" s="2"/>
      <c r="J262" s="71">
        <v>5.04</v>
      </c>
      <c r="K262" s="71">
        <v>20142</v>
      </c>
      <c r="L262"/>
      <c r="M262"/>
    </row>
    <row r="263" spans="1:13" hidden="1" x14ac:dyDescent="0.25">
      <c r="A263">
        <v>187867</v>
      </c>
      <c r="B263">
        <f>VLOOKUP(A263,'7.2018 LRAM Listing (Compare)'!$L:$L,1,FALSE)</f>
        <v>187867</v>
      </c>
      <c r="C263" t="s">
        <v>14</v>
      </c>
      <c r="D263" t="s">
        <v>1740</v>
      </c>
      <c r="E263" s="139"/>
      <c r="F263" s="72" t="s">
        <v>1295</v>
      </c>
      <c r="G263" s="2">
        <v>43525</v>
      </c>
      <c r="H263" s="2">
        <v>43189</v>
      </c>
      <c r="I263" s="2"/>
      <c r="J263" s="71">
        <v>24.84</v>
      </c>
      <c r="K263" s="71">
        <v>154977</v>
      </c>
      <c r="L263"/>
      <c r="M263"/>
    </row>
    <row r="264" spans="1:13" hidden="1" x14ac:dyDescent="0.25">
      <c r="A264">
        <v>187930</v>
      </c>
      <c r="B264">
        <f>VLOOKUP(A264,'7.2018 LRAM Listing (Compare)'!$L:$L,1,FALSE)</f>
        <v>187930</v>
      </c>
      <c r="C264" t="s">
        <v>14</v>
      </c>
      <c r="D264" t="s">
        <v>1740</v>
      </c>
      <c r="E264" s="139"/>
      <c r="F264" s="72" t="s">
        <v>1295</v>
      </c>
      <c r="G264" s="2">
        <v>43525</v>
      </c>
      <c r="H264" s="2">
        <v>43236</v>
      </c>
      <c r="I264" s="2"/>
      <c r="J264" s="71">
        <v>5.9</v>
      </c>
      <c r="K264" s="71">
        <v>22214</v>
      </c>
      <c r="L264"/>
      <c r="M264"/>
    </row>
    <row r="265" spans="1:13" hidden="1" x14ac:dyDescent="0.25">
      <c r="A265">
        <v>187957</v>
      </c>
      <c r="B265">
        <f>VLOOKUP(A265,'7.2018 LRAM Listing (Compare)'!$L:$L,1,FALSE)</f>
        <v>187957</v>
      </c>
      <c r="C265" t="s">
        <v>14</v>
      </c>
      <c r="D265" t="s">
        <v>1740</v>
      </c>
      <c r="E265" s="139"/>
      <c r="F265" s="72" t="s">
        <v>1296</v>
      </c>
      <c r="G265" s="2">
        <v>43525</v>
      </c>
      <c r="H265" s="2">
        <v>43171</v>
      </c>
      <c r="I265" s="2"/>
      <c r="J265" s="71">
        <v>9.9</v>
      </c>
      <c r="K265" s="71">
        <v>46493</v>
      </c>
      <c r="L265"/>
      <c r="M265"/>
    </row>
    <row r="266" spans="1:13" hidden="1" x14ac:dyDescent="0.25">
      <c r="A266">
        <v>188073</v>
      </c>
      <c r="B266">
        <f>VLOOKUP(A266,'7.2018 LRAM Listing (Compare)'!$L:$L,1,FALSE)</f>
        <v>188073</v>
      </c>
      <c r="C266" t="s">
        <v>14</v>
      </c>
      <c r="D266" t="s">
        <v>1740</v>
      </c>
      <c r="E266" s="139"/>
      <c r="F266" s="72" t="s">
        <v>1295</v>
      </c>
      <c r="G266" s="2">
        <v>43525</v>
      </c>
      <c r="H266" s="2">
        <v>43165</v>
      </c>
      <c r="I266" s="2"/>
      <c r="J266" s="71">
        <v>0</v>
      </c>
      <c r="K266" s="71">
        <v>10361</v>
      </c>
      <c r="L266"/>
      <c r="M266"/>
    </row>
    <row r="267" spans="1:13" x14ac:dyDescent="0.25">
      <c r="A267">
        <v>188141</v>
      </c>
      <c r="B267" t="e">
        <f>VLOOKUP(A267,'7.2018 LRAM Listing (Compare)'!$L:$L,1,FALSE)</f>
        <v>#N/A</v>
      </c>
      <c r="C267" t="s">
        <v>14</v>
      </c>
      <c r="D267" t="s">
        <v>1225</v>
      </c>
      <c r="E267" s="139"/>
      <c r="F267" s="72" t="s">
        <v>1731</v>
      </c>
      <c r="G267" s="2">
        <v>43647</v>
      </c>
      <c r="H267" s="2">
        <v>43319</v>
      </c>
      <c r="I267" s="75">
        <f>YEAR(H267)</f>
        <v>2018</v>
      </c>
      <c r="J267" s="71">
        <v>0</v>
      </c>
      <c r="K267" s="71">
        <v>13767</v>
      </c>
      <c r="L267" s="135">
        <f>IF($J267="","",IF($I267=2019,VLOOKUP($D267,'6.NTG (IESO VRR - 2017)'!$A$3:$G$60,7,FALSE)*$J267,IF($I267=2018,VLOOKUP($D267,'6.NTG (IESO VRR - 2017)'!$A$3:$G$60,7,FALSE)*$J267,IF($I267=2017,VLOOKUP($D267,'6.NTG (IESO VRR - 2017)'!$A$3:$G$60,7,FALSE)*$J267,IF($I267=2016,VLOOKUP($D267,'6.NTG (IESO VRR - 2017)'!$A$3:$G$60,5,FALSE)*$J267)))))</f>
        <v>0</v>
      </c>
      <c r="M267" s="135">
        <f>IF($K267="","",IF($I267=2019,VLOOKUP($D267,'6.NTG (IESO VRR - 2017)'!$A$3:$G$60,7,FALSE)*$K267,IF($I267=2018,VLOOKUP($D267,'6.NTG (IESO VRR - 2017)'!$A$3:$G$60,7,FALSE)*$K267,IF($I267=2017,VLOOKUP($D267,'6.NTG (IESO VRR - 2017)'!$A$3:$G$60,7,FALSE)*$K267,IF($I267=2016,VLOOKUP($D267,'6.NTG (IESO VRR - 2017)'!$A$3:$G$60,5,FALSE)*$K267)))))</f>
        <v>11968.584627035216</v>
      </c>
    </row>
    <row r="268" spans="1:13" hidden="1" x14ac:dyDescent="0.25">
      <c r="A268">
        <v>188144</v>
      </c>
      <c r="B268">
        <f>VLOOKUP(A268,'7.2018 LRAM Listing (Compare)'!$L:$L,1,FALSE)</f>
        <v>188144</v>
      </c>
      <c r="C268" t="s">
        <v>14</v>
      </c>
      <c r="D268" t="s">
        <v>1740</v>
      </c>
      <c r="E268" s="139"/>
      <c r="F268" s="72" t="s">
        <v>1296</v>
      </c>
      <c r="G268" s="2">
        <v>43525</v>
      </c>
      <c r="H268" s="2">
        <v>43235</v>
      </c>
      <c r="I268" s="2"/>
      <c r="J268" s="71">
        <v>11.6</v>
      </c>
      <c r="K268" s="71">
        <v>44156</v>
      </c>
      <c r="L268"/>
      <c r="M268"/>
    </row>
    <row r="269" spans="1:13" hidden="1" x14ac:dyDescent="0.25">
      <c r="A269">
        <v>188152</v>
      </c>
      <c r="B269">
        <f>VLOOKUP(A269,'7.2018 LRAM Listing (Compare)'!$L:$L,1,FALSE)</f>
        <v>188152</v>
      </c>
      <c r="C269" t="s">
        <v>14</v>
      </c>
      <c r="D269" t="s">
        <v>1740</v>
      </c>
      <c r="E269" s="139"/>
      <c r="F269" s="72" t="s">
        <v>1295</v>
      </c>
      <c r="G269" s="2">
        <v>43525</v>
      </c>
      <c r="H269" s="2">
        <v>43154</v>
      </c>
      <c r="I269" s="2"/>
      <c r="J269" s="71">
        <v>32.99</v>
      </c>
      <c r="K269" s="71">
        <v>107949</v>
      </c>
      <c r="L269"/>
      <c r="M269"/>
    </row>
    <row r="270" spans="1:13" hidden="1" x14ac:dyDescent="0.25">
      <c r="A270">
        <v>188183</v>
      </c>
      <c r="B270">
        <f>VLOOKUP(A270,'7.2018 LRAM Listing (Compare)'!$L:$L,1,FALSE)</f>
        <v>188183</v>
      </c>
      <c r="C270" t="s">
        <v>14</v>
      </c>
      <c r="D270" t="s">
        <v>1740</v>
      </c>
      <c r="E270" s="139"/>
      <c r="F270" s="72" t="s">
        <v>1295</v>
      </c>
      <c r="G270" s="2">
        <v>43525</v>
      </c>
      <c r="H270" s="2">
        <v>43130</v>
      </c>
      <c r="I270" s="2"/>
      <c r="J270" s="71">
        <v>0</v>
      </c>
      <c r="K270" s="71">
        <v>5880</v>
      </c>
      <c r="L270"/>
      <c r="M270"/>
    </row>
    <row r="271" spans="1:13" hidden="1" x14ac:dyDescent="0.25">
      <c r="A271">
        <v>188207</v>
      </c>
      <c r="B271">
        <f>VLOOKUP(A271,'7.2018 LRAM Listing (Compare)'!$L:$L,1,FALSE)</f>
        <v>188207</v>
      </c>
      <c r="C271" t="s">
        <v>14</v>
      </c>
      <c r="D271" t="s">
        <v>1740</v>
      </c>
      <c r="E271" s="139"/>
      <c r="F271" s="72" t="s">
        <v>1296</v>
      </c>
      <c r="G271" s="2">
        <v>43525</v>
      </c>
      <c r="H271" s="2">
        <v>43130</v>
      </c>
      <c r="I271" s="2"/>
      <c r="J271" s="71">
        <v>8.9</v>
      </c>
      <c r="K271" s="71">
        <v>40566</v>
      </c>
      <c r="L271"/>
      <c r="M271"/>
    </row>
    <row r="272" spans="1:13" hidden="1" x14ac:dyDescent="0.25">
      <c r="A272">
        <v>188295</v>
      </c>
      <c r="B272">
        <f>VLOOKUP(A272,'7.2018 LRAM Listing (Compare)'!$L:$L,1,FALSE)</f>
        <v>188295</v>
      </c>
      <c r="C272" t="s">
        <v>14</v>
      </c>
      <c r="D272" t="s">
        <v>1740</v>
      </c>
      <c r="E272" s="139"/>
      <c r="F272" s="72" t="s">
        <v>1295</v>
      </c>
      <c r="G272" s="2">
        <v>43525</v>
      </c>
      <c r="H272" s="2">
        <v>43126</v>
      </c>
      <c r="I272" s="2"/>
      <c r="J272" s="71">
        <v>0.48</v>
      </c>
      <c r="K272" s="71">
        <v>1892</v>
      </c>
      <c r="L272"/>
      <c r="M272"/>
    </row>
    <row r="273" spans="1:13" x14ac:dyDescent="0.25">
      <c r="A273">
        <v>188330</v>
      </c>
      <c r="B273" t="e">
        <f>VLOOKUP(A273,'7.2018 LRAM Listing (Compare)'!$L:$L,1,FALSE)</f>
        <v>#N/A</v>
      </c>
      <c r="C273" t="s">
        <v>14</v>
      </c>
      <c r="D273" t="s">
        <v>1225</v>
      </c>
      <c r="E273" s="139"/>
      <c r="F273" s="72" t="s">
        <v>1733</v>
      </c>
      <c r="G273" s="2">
        <v>43647</v>
      </c>
      <c r="H273" s="2">
        <v>43830</v>
      </c>
      <c r="I273" s="75">
        <f>YEAR(H273)</f>
        <v>2019</v>
      </c>
      <c r="J273" s="71">
        <v>30.41</v>
      </c>
      <c r="K273" s="71">
        <v>222936</v>
      </c>
      <c r="L273" s="135">
        <f>IF($J273="","",IF($I273=2019,VLOOKUP($D273,'6.NTG (IESO VRR - 2017)'!$A$3:$G$60,7,FALSE)*$J273,IF($I273=2018,VLOOKUP($D273,'6.NTG (IESO VRR - 2017)'!$A$3:$G$60,7,FALSE)*$J273,IF($I273=2017,VLOOKUP($D273,'6.NTG (IESO VRR - 2017)'!$A$3:$G$60,7,FALSE)*$J273,IF($I273=2016,VLOOKUP($D273,'6.NTG (IESO VRR - 2017)'!$A$3:$G$60,5,FALSE)*$J273)))))</f>
        <v>26.437470655054906</v>
      </c>
      <c r="M273" s="135">
        <f>IF($K273="","",IF($I273=2019,VLOOKUP($D273,'6.NTG (IESO VRR - 2017)'!$A$3:$G$60,7,FALSE)*$K273,IF($I273=2018,VLOOKUP($D273,'6.NTG (IESO VRR - 2017)'!$A$3:$G$60,7,FALSE)*$K273,IF($I273=2017,VLOOKUP($D273,'6.NTG (IESO VRR - 2017)'!$A$3:$G$60,7,FALSE)*$K273,IF($I273=2016,VLOOKUP($D273,'6.NTG (IESO VRR - 2017)'!$A$3:$G$60,5,FALSE)*$K273)))))</f>
        <v>193813.34948883002</v>
      </c>
    </row>
    <row r="274" spans="1:13" hidden="1" x14ac:dyDescent="0.25">
      <c r="A274">
        <v>188425</v>
      </c>
      <c r="B274">
        <f>VLOOKUP(A274,'7.2018 LRAM Listing (Compare)'!$L:$L,1,FALSE)</f>
        <v>188425</v>
      </c>
      <c r="C274" t="s">
        <v>14</v>
      </c>
      <c r="D274" t="s">
        <v>1740</v>
      </c>
      <c r="E274" s="139"/>
      <c r="F274" s="72" t="s">
        <v>1295</v>
      </c>
      <c r="G274" s="2">
        <v>43525</v>
      </c>
      <c r="H274" s="2">
        <v>43168</v>
      </c>
      <c r="I274" s="2"/>
      <c r="J274" s="71">
        <v>0.2</v>
      </c>
      <c r="K274" s="71">
        <v>5652</v>
      </c>
      <c r="L274"/>
      <c r="M274"/>
    </row>
    <row r="275" spans="1:13" hidden="1" x14ac:dyDescent="0.25">
      <c r="A275">
        <v>188426</v>
      </c>
      <c r="B275">
        <f>VLOOKUP(A275,'7.2018 LRAM Listing (Compare)'!$L:$L,1,FALSE)</f>
        <v>188426</v>
      </c>
      <c r="C275" t="s">
        <v>14</v>
      </c>
      <c r="D275" t="s">
        <v>1740</v>
      </c>
      <c r="E275" s="139"/>
      <c r="F275" s="72" t="s">
        <v>1295</v>
      </c>
      <c r="G275" s="2">
        <v>43525</v>
      </c>
      <c r="H275" s="2">
        <v>43123</v>
      </c>
      <c r="I275" s="2"/>
      <c r="J275" s="71">
        <v>0.3</v>
      </c>
      <c r="K275" s="71">
        <v>9387</v>
      </c>
      <c r="L275"/>
      <c r="M275"/>
    </row>
    <row r="276" spans="1:13" x14ac:dyDescent="0.25">
      <c r="A276">
        <v>188481</v>
      </c>
      <c r="B276" t="e">
        <f>VLOOKUP(A276,'7.2018 LRAM Listing (Compare)'!$L:$L,1,FALSE)</f>
        <v>#N/A</v>
      </c>
      <c r="C276" t="s">
        <v>14</v>
      </c>
      <c r="D276" t="s">
        <v>1225</v>
      </c>
      <c r="E276" s="139"/>
      <c r="F276" s="72" t="s">
        <v>1739</v>
      </c>
      <c r="G276" s="2">
        <v>43525</v>
      </c>
      <c r="H276" s="2">
        <v>43131</v>
      </c>
      <c r="I276" s="75">
        <f>YEAR(H276)</f>
        <v>2018</v>
      </c>
      <c r="J276" s="71">
        <v>0</v>
      </c>
      <c r="K276" s="71">
        <v>0</v>
      </c>
      <c r="L276" s="135">
        <f>IF($J276="","",IF($I276=2019,VLOOKUP($D276,'6.NTG (IESO VRR - 2017)'!$A$3:$G$60,7,FALSE)*$J276,IF($I276=2018,VLOOKUP($D276,'6.NTG (IESO VRR - 2017)'!$A$3:$G$60,7,FALSE)*$J276,IF($I276=2017,VLOOKUP($D276,'6.NTG (IESO VRR - 2017)'!$A$3:$G$60,7,FALSE)*$J276,IF($I276=2016,VLOOKUP($D276,'6.NTG (IESO VRR - 2017)'!$A$3:$G$60,5,FALSE)*$J276)))))</f>
        <v>0</v>
      </c>
      <c r="M276" s="135">
        <f>IF($K276="","",IF($I276=2019,VLOOKUP($D276,'6.NTG (IESO VRR - 2017)'!$A$3:$G$60,7,FALSE)*$K276,IF($I276=2018,VLOOKUP($D276,'6.NTG (IESO VRR - 2017)'!$A$3:$G$60,7,FALSE)*$K276,IF($I276=2017,VLOOKUP($D276,'6.NTG (IESO VRR - 2017)'!$A$3:$G$60,7,FALSE)*$K276,IF($I276=2016,VLOOKUP($D276,'6.NTG (IESO VRR - 2017)'!$A$3:$G$60,5,FALSE)*$K276)))))</f>
        <v>0</v>
      </c>
    </row>
    <row r="277" spans="1:13" hidden="1" x14ac:dyDescent="0.25">
      <c r="A277">
        <v>188550</v>
      </c>
      <c r="B277">
        <f>VLOOKUP(A277,'7.2018 LRAM Listing (Compare)'!$L:$L,1,FALSE)</f>
        <v>188550</v>
      </c>
      <c r="C277" t="s">
        <v>14</v>
      </c>
      <c r="D277" t="s">
        <v>1740</v>
      </c>
      <c r="E277" s="139"/>
      <c r="F277" s="72" t="s">
        <v>1295</v>
      </c>
      <c r="G277" s="2">
        <v>43525</v>
      </c>
      <c r="H277" s="2">
        <v>43224</v>
      </c>
      <c r="I277" s="2"/>
      <c r="J277" s="71">
        <v>3.12</v>
      </c>
      <c r="K277" s="71">
        <v>11753</v>
      </c>
      <c r="L277"/>
      <c r="M277"/>
    </row>
    <row r="278" spans="1:13" hidden="1" x14ac:dyDescent="0.25">
      <c r="A278">
        <v>188573</v>
      </c>
      <c r="B278">
        <f>VLOOKUP(A278,'7.2018 LRAM Listing (Compare)'!$L:$L,1,FALSE)</f>
        <v>188573</v>
      </c>
      <c r="C278" t="s">
        <v>14</v>
      </c>
      <c r="D278" t="s">
        <v>1740</v>
      </c>
      <c r="E278" s="139"/>
      <c r="F278" s="72" t="s">
        <v>1295</v>
      </c>
      <c r="G278" s="2">
        <v>43525</v>
      </c>
      <c r="H278" s="2">
        <v>43158</v>
      </c>
      <c r="I278" s="2"/>
      <c r="J278" s="71">
        <v>0</v>
      </c>
      <c r="K278" s="71">
        <v>48890</v>
      </c>
      <c r="L278"/>
      <c r="M278"/>
    </row>
    <row r="279" spans="1:13" hidden="1" x14ac:dyDescent="0.25">
      <c r="A279">
        <v>188647</v>
      </c>
      <c r="B279">
        <f>VLOOKUP(A279,'7.2018 LRAM Listing (Compare)'!$L:$L,1,FALSE)</f>
        <v>188647</v>
      </c>
      <c r="C279" t="s">
        <v>14</v>
      </c>
      <c r="D279" t="s">
        <v>1740</v>
      </c>
      <c r="E279" s="139"/>
      <c r="F279" s="72" t="s">
        <v>1298</v>
      </c>
      <c r="G279" s="2">
        <v>43525</v>
      </c>
      <c r="H279" s="2">
        <v>43209</v>
      </c>
      <c r="I279" s="2"/>
      <c r="J279" s="71">
        <v>6.87</v>
      </c>
      <c r="K279" s="71">
        <v>50340</v>
      </c>
      <c r="L279"/>
      <c r="M279"/>
    </row>
    <row r="280" spans="1:13" hidden="1" x14ac:dyDescent="0.25">
      <c r="A280">
        <v>188812</v>
      </c>
      <c r="B280">
        <f>VLOOKUP(A280,'7.2018 LRAM Listing (Compare)'!$L:$L,1,FALSE)</f>
        <v>188812</v>
      </c>
      <c r="C280" t="s">
        <v>14</v>
      </c>
      <c r="D280" t="s">
        <v>1740</v>
      </c>
      <c r="E280" s="139"/>
      <c r="F280" s="72" t="s">
        <v>1295</v>
      </c>
      <c r="G280" s="2">
        <v>43525</v>
      </c>
      <c r="H280" s="2">
        <v>43124</v>
      </c>
      <c r="I280" s="2"/>
      <c r="J280" s="71">
        <v>0.77</v>
      </c>
      <c r="K280" s="71">
        <v>463</v>
      </c>
      <c r="L280"/>
      <c r="M280"/>
    </row>
    <row r="281" spans="1:13" hidden="1" x14ac:dyDescent="0.25">
      <c r="A281">
        <v>188824</v>
      </c>
      <c r="B281">
        <f>VLOOKUP(A281,'7.2018 LRAM Listing (Compare)'!$L:$L,1,FALSE)</f>
        <v>188824</v>
      </c>
      <c r="C281" t="s">
        <v>14</v>
      </c>
      <c r="D281" t="s">
        <v>1740</v>
      </c>
      <c r="E281" s="139"/>
      <c r="F281" s="72" t="s">
        <v>1295</v>
      </c>
      <c r="G281" s="2">
        <v>43525</v>
      </c>
      <c r="H281" s="2">
        <v>43357</v>
      </c>
      <c r="I281" s="2"/>
      <c r="J281" s="71">
        <v>4.22</v>
      </c>
      <c r="K281" s="71">
        <v>30948</v>
      </c>
      <c r="L281"/>
      <c r="M281"/>
    </row>
    <row r="282" spans="1:13" x14ac:dyDescent="0.25">
      <c r="A282">
        <v>189001</v>
      </c>
      <c r="B282" t="e">
        <f>VLOOKUP(A282,'7.2018 LRAM Listing (Compare)'!$L:$L,1,FALSE)</f>
        <v>#N/A</v>
      </c>
      <c r="C282" t="s">
        <v>14</v>
      </c>
      <c r="D282" t="s">
        <v>1225</v>
      </c>
      <c r="E282" s="139"/>
      <c r="F282" s="72" t="s">
        <v>1730</v>
      </c>
      <c r="G282" s="2">
        <v>43647</v>
      </c>
      <c r="H282" s="2">
        <v>43280</v>
      </c>
      <c r="I282" s="75">
        <f>YEAR(H282)</f>
        <v>2018</v>
      </c>
      <c r="J282" s="71">
        <v>0.9</v>
      </c>
      <c r="K282" s="71">
        <v>2530</v>
      </c>
      <c r="L282" s="135">
        <f>IF($J282="","",IF($I282=2019,VLOOKUP($D282,'6.NTG (IESO VRR - 2017)'!$A$3:$G$60,7,FALSE)*$J282,IF($I282=2018,VLOOKUP($D282,'6.NTG (IESO VRR - 2017)'!$A$3:$G$60,7,FALSE)*$J282,IF($I282=2017,VLOOKUP($D282,'6.NTG (IESO VRR - 2017)'!$A$3:$G$60,7,FALSE)*$J282,IF($I282=2016,VLOOKUP($D282,'6.NTG (IESO VRR - 2017)'!$A$3:$G$60,5,FALSE)*$J282)))))</f>
        <v>0.78243089738735339</v>
      </c>
      <c r="M282" s="135">
        <f>IF($K282="","",IF($I282=2019,VLOOKUP($D282,'6.NTG (IESO VRR - 2017)'!$A$3:$G$60,7,FALSE)*$K282,IF($I282=2018,VLOOKUP($D282,'6.NTG (IESO VRR - 2017)'!$A$3:$G$60,7,FALSE)*$K282,IF($I282=2017,VLOOKUP($D282,'6.NTG (IESO VRR - 2017)'!$A$3:$G$60,7,FALSE)*$K282,IF($I282=2016,VLOOKUP($D282,'6.NTG (IESO VRR - 2017)'!$A$3:$G$60,5,FALSE)*$K282)))))</f>
        <v>2199.5001893222266</v>
      </c>
    </row>
    <row r="283" spans="1:13" hidden="1" x14ac:dyDescent="0.25">
      <c r="A283">
        <v>189019</v>
      </c>
      <c r="B283">
        <f>VLOOKUP(A283,'7.2018 LRAM Listing (Compare)'!$L:$L,1,FALSE)</f>
        <v>189019</v>
      </c>
      <c r="C283" t="s">
        <v>14</v>
      </c>
      <c r="D283" t="s">
        <v>1740</v>
      </c>
      <c r="E283" s="139"/>
      <c r="F283" s="72" t="s">
        <v>1298</v>
      </c>
      <c r="G283" s="2">
        <v>43525</v>
      </c>
      <c r="H283" s="2">
        <v>43187</v>
      </c>
      <c r="I283" s="2"/>
      <c r="J283" s="71">
        <v>14.8</v>
      </c>
      <c r="K283" s="71">
        <v>64646</v>
      </c>
      <c r="L283"/>
      <c r="M283"/>
    </row>
    <row r="284" spans="1:13" hidden="1" x14ac:dyDescent="0.25">
      <c r="A284">
        <v>189029</v>
      </c>
      <c r="B284">
        <f>VLOOKUP(A284,'7.2018 LRAM Listing (Compare)'!$L:$L,1,FALSE)</f>
        <v>189029</v>
      </c>
      <c r="C284" t="s">
        <v>14</v>
      </c>
      <c r="D284" t="s">
        <v>1740</v>
      </c>
      <c r="E284" s="139"/>
      <c r="F284" s="72" t="s">
        <v>1296</v>
      </c>
      <c r="G284" s="2">
        <v>43525</v>
      </c>
      <c r="H284" s="2">
        <v>43140</v>
      </c>
      <c r="I284" s="2"/>
      <c r="J284" s="71">
        <v>3</v>
      </c>
      <c r="K284" s="71">
        <v>12936</v>
      </c>
      <c r="L284"/>
      <c r="M284"/>
    </row>
    <row r="285" spans="1:13" hidden="1" x14ac:dyDescent="0.25">
      <c r="A285">
        <v>189030</v>
      </c>
      <c r="B285">
        <f>VLOOKUP(A285,'7.2018 LRAM Listing (Compare)'!$L:$L,1,FALSE)</f>
        <v>189030</v>
      </c>
      <c r="C285" t="s">
        <v>14</v>
      </c>
      <c r="D285" t="s">
        <v>1740</v>
      </c>
      <c r="E285" s="139"/>
      <c r="F285" s="72" t="s">
        <v>1296</v>
      </c>
      <c r="G285" s="2">
        <v>43525</v>
      </c>
      <c r="H285" s="2">
        <v>43168</v>
      </c>
      <c r="I285" s="2"/>
      <c r="J285" s="71">
        <v>6.8</v>
      </c>
      <c r="K285" s="71">
        <v>22666</v>
      </c>
      <c r="L285"/>
      <c r="M285"/>
    </row>
    <row r="286" spans="1:13" hidden="1" x14ac:dyDescent="0.25">
      <c r="A286">
        <v>189056</v>
      </c>
      <c r="B286">
        <f>VLOOKUP(A286,'7.2018 LRAM Listing (Compare)'!$L:$L,1,FALSE)</f>
        <v>189056</v>
      </c>
      <c r="C286" t="s">
        <v>14</v>
      </c>
      <c r="D286" t="s">
        <v>1740</v>
      </c>
      <c r="E286" s="139"/>
      <c r="F286" s="72" t="s">
        <v>1295</v>
      </c>
      <c r="G286" s="2">
        <v>43525</v>
      </c>
      <c r="H286" s="2">
        <v>43158</v>
      </c>
      <c r="I286" s="2"/>
      <c r="J286" s="71">
        <v>4.5199999999999996</v>
      </c>
      <c r="K286" s="71">
        <v>20209</v>
      </c>
      <c r="L286"/>
      <c r="M286"/>
    </row>
    <row r="287" spans="1:13" x14ac:dyDescent="0.25">
      <c r="A287">
        <v>189136</v>
      </c>
      <c r="B287" t="e">
        <f>VLOOKUP(A287,'7.2018 LRAM Listing (Compare)'!$L:$L,1,FALSE)</f>
        <v>#N/A</v>
      </c>
      <c r="C287" t="s">
        <v>14</v>
      </c>
      <c r="D287" t="s">
        <v>1225</v>
      </c>
      <c r="E287" s="139"/>
      <c r="F287" s="72" t="s">
        <v>1730</v>
      </c>
      <c r="G287" s="2">
        <v>43647</v>
      </c>
      <c r="H287" s="2">
        <v>43159</v>
      </c>
      <c r="I287" s="75">
        <f>YEAR(H287)</f>
        <v>2018</v>
      </c>
      <c r="J287" s="71">
        <v>10.75</v>
      </c>
      <c r="K287" s="71">
        <v>40510</v>
      </c>
      <c r="L287" s="135">
        <f>IF($J287="","",IF($I287=2019,VLOOKUP($D287,'6.NTG (IESO VRR - 2017)'!$A$3:$G$60,7,FALSE)*$J287,IF($I287=2018,VLOOKUP($D287,'6.NTG (IESO VRR - 2017)'!$A$3:$G$60,7,FALSE)*$J287,IF($I287=2017,VLOOKUP($D287,'6.NTG (IESO VRR - 2017)'!$A$3:$G$60,7,FALSE)*$J287,IF($I287=2016,VLOOKUP($D287,'6.NTG (IESO VRR - 2017)'!$A$3:$G$60,5,FALSE)*$J287)))))</f>
        <v>9.3457023854600543</v>
      </c>
      <c r="M287" s="135">
        <f>IF($K287="","",IF($I287=2019,VLOOKUP($D287,'6.NTG (IESO VRR - 2017)'!$A$3:$G$60,7,FALSE)*$K287,IF($I287=2018,VLOOKUP($D287,'6.NTG (IESO VRR - 2017)'!$A$3:$G$60,7,FALSE)*$K287,IF($I287=2017,VLOOKUP($D287,'6.NTG (IESO VRR - 2017)'!$A$3:$G$60,7,FALSE)*$K287,IF($I287=2016,VLOOKUP($D287,'6.NTG (IESO VRR - 2017)'!$A$3:$G$60,5,FALSE)*$K287)))))</f>
        <v>35218.08405906854</v>
      </c>
    </row>
    <row r="288" spans="1:13" hidden="1" x14ac:dyDescent="0.25">
      <c r="A288">
        <v>189154</v>
      </c>
      <c r="B288">
        <f>VLOOKUP(A288,'7.2018 LRAM Listing (Compare)'!$L:$L,1,FALSE)</f>
        <v>189154</v>
      </c>
      <c r="C288" t="s">
        <v>14</v>
      </c>
      <c r="D288" t="s">
        <v>1740</v>
      </c>
      <c r="E288" s="139"/>
      <c r="F288" s="72" t="s">
        <v>1295</v>
      </c>
      <c r="G288" s="2">
        <v>43525</v>
      </c>
      <c r="H288" s="2">
        <v>43373</v>
      </c>
      <c r="I288" s="2"/>
      <c r="J288" s="71">
        <v>7.69</v>
      </c>
      <c r="K288" s="71">
        <v>66960</v>
      </c>
      <c r="L288"/>
      <c r="M288"/>
    </row>
    <row r="289" spans="1:13" hidden="1" x14ac:dyDescent="0.25">
      <c r="A289">
        <v>189195</v>
      </c>
      <c r="B289">
        <f>VLOOKUP(A289,'7.2018 LRAM Listing (Compare)'!$L:$L,1,FALSE)</f>
        <v>189195</v>
      </c>
      <c r="C289" t="s">
        <v>14</v>
      </c>
      <c r="D289" t="s">
        <v>1740</v>
      </c>
      <c r="E289" s="139"/>
      <c r="F289" s="72" t="s">
        <v>1296</v>
      </c>
      <c r="G289" s="2">
        <v>43525</v>
      </c>
      <c r="H289" s="2">
        <v>43162</v>
      </c>
      <c r="I289" s="2"/>
      <c r="J289" s="71">
        <v>5.0999999999999996</v>
      </c>
      <c r="K289" s="71">
        <v>18628</v>
      </c>
      <c r="L289"/>
      <c r="M289"/>
    </row>
    <row r="290" spans="1:13" hidden="1" x14ac:dyDescent="0.25">
      <c r="A290">
        <v>189198</v>
      </c>
      <c r="B290">
        <f>VLOOKUP(A290,'7.2018 LRAM Listing (Compare)'!$L:$L,1,FALSE)</f>
        <v>189198</v>
      </c>
      <c r="C290" t="s">
        <v>14</v>
      </c>
      <c r="D290" t="s">
        <v>1740</v>
      </c>
      <c r="E290" s="139"/>
      <c r="F290" s="72" t="s">
        <v>1296</v>
      </c>
      <c r="G290" s="2">
        <v>43525</v>
      </c>
      <c r="H290" s="2">
        <v>43159</v>
      </c>
      <c r="I290" s="2"/>
      <c r="J290" s="71">
        <v>11.6</v>
      </c>
      <c r="K290" s="71">
        <v>51196</v>
      </c>
      <c r="L290"/>
      <c r="M290"/>
    </row>
    <row r="291" spans="1:13" hidden="1" x14ac:dyDescent="0.25">
      <c r="A291">
        <v>189207</v>
      </c>
      <c r="B291">
        <f>VLOOKUP(A291,'7.2018 LRAM Listing (Compare)'!$L:$L,1,FALSE)</f>
        <v>189207</v>
      </c>
      <c r="C291" t="s">
        <v>14</v>
      </c>
      <c r="D291" t="s">
        <v>1740</v>
      </c>
      <c r="E291" s="139"/>
      <c r="F291" s="72" t="s">
        <v>1295</v>
      </c>
      <c r="G291" s="2">
        <v>43525</v>
      </c>
      <c r="H291" s="2">
        <v>43154</v>
      </c>
      <c r="I291" s="2"/>
      <c r="J291" s="71">
        <v>9.1</v>
      </c>
      <c r="K291" s="71">
        <v>34165</v>
      </c>
      <c r="L291"/>
      <c r="M291"/>
    </row>
    <row r="292" spans="1:13" hidden="1" x14ac:dyDescent="0.25">
      <c r="A292">
        <v>189216</v>
      </c>
      <c r="B292">
        <f>VLOOKUP(A292,'7.2018 LRAM Listing (Compare)'!$L:$L,1,FALSE)</f>
        <v>189216</v>
      </c>
      <c r="C292" t="s">
        <v>14</v>
      </c>
      <c r="D292" t="s">
        <v>1740</v>
      </c>
      <c r="E292" s="139"/>
      <c r="F292" s="72" t="s">
        <v>1295</v>
      </c>
      <c r="G292" s="2">
        <v>43525</v>
      </c>
      <c r="H292" s="2">
        <v>43210</v>
      </c>
      <c r="I292" s="2"/>
      <c r="J292" s="71">
        <v>1.2</v>
      </c>
      <c r="K292" s="71">
        <v>6950</v>
      </c>
      <c r="L292"/>
      <c r="M292"/>
    </row>
    <row r="293" spans="1:13" hidden="1" x14ac:dyDescent="0.25">
      <c r="A293">
        <v>189219</v>
      </c>
      <c r="B293">
        <f>VLOOKUP(A293,'7.2018 LRAM Listing (Compare)'!$L:$L,1,FALSE)</f>
        <v>189219</v>
      </c>
      <c r="C293" t="s">
        <v>14</v>
      </c>
      <c r="D293" t="s">
        <v>1740</v>
      </c>
      <c r="E293" s="139"/>
      <c r="F293" s="72" t="s">
        <v>1295</v>
      </c>
      <c r="G293" s="2">
        <v>43525</v>
      </c>
      <c r="H293" s="2">
        <v>43146</v>
      </c>
      <c r="I293" s="2"/>
      <c r="J293" s="71">
        <v>12.11</v>
      </c>
      <c r="K293" s="71">
        <v>105696</v>
      </c>
      <c r="L293"/>
      <c r="M293"/>
    </row>
    <row r="294" spans="1:13" x14ac:dyDescent="0.25">
      <c r="A294">
        <v>189243</v>
      </c>
      <c r="B294" t="e">
        <f>VLOOKUP(A294,'7.2018 LRAM Listing (Compare)'!$L:$L,1,FALSE)</f>
        <v>#N/A</v>
      </c>
      <c r="C294" t="s">
        <v>14</v>
      </c>
      <c r="D294" t="s">
        <v>1225</v>
      </c>
      <c r="E294" s="139"/>
      <c r="F294" s="72" t="s">
        <v>1739</v>
      </c>
      <c r="G294" s="2">
        <v>43525</v>
      </c>
      <c r="H294" s="2">
        <v>43220</v>
      </c>
      <c r="I294" s="75">
        <f>YEAR(H294)</f>
        <v>2018</v>
      </c>
      <c r="J294" s="71">
        <v>0</v>
      </c>
      <c r="K294" s="71">
        <v>0</v>
      </c>
      <c r="L294" s="135">
        <f>IF($J294="","",IF($I294=2019,VLOOKUP($D294,'6.NTG (IESO VRR - 2017)'!$A$3:$G$60,7,FALSE)*$J294,IF($I294=2018,VLOOKUP($D294,'6.NTG (IESO VRR - 2017)'!$A$3:$G$60,7,FALSE)*$J294,IF($I294=2017,VLOOKUP($D294,'6.NTG (IESO VRR - 2017)'!$A$3:$G$60,7,FALSE)*$J294,IF($I294=2016,VLOOKUP($D294,'6.NTG (IESO VRR - 2017)'!$A$3:$G$60,5,FALSE)*$J294)))))</f>
        <v>0</v>
      </c>
      <c r="M294" s="135">
        <f>IF($K294="","",IF($I294=2019,VLOOKUP($D294,'6.NTG (IESO VRR - 2017)'!$A$3:$G$60,7,FALSE)*$K294,IF($I294=2018,VLOOKUP($D294,'6.NTG (IESO VRR - 2017)'!$A$3:$G$60,7,FALSE)*$K294,IF($I294=2017,VLOOKUP($D294,'6.NTG (IESO VRR - 2017)'!$A$3:$G$60,7,FALSE)*$K294,IF($I294=2016,VLOOKUP($D294,'6.NTG (IESO VRR - 2017)'!$A$3:$G$60,5,FALSE)*$K294)))))</f>
        <v>0</v>
      </c>
    </row>
    <row r="295" spans="1:13" hidden="1" x14ac:dyDescent="0.25">
      <c r="A295">
        <v>189273</v>
      </c>
      <c r="B295">
        <f>VLOOKUP(A295,'7.2018 LRAM Listing (Compare)'!$L:$L,1,FALSE)</f>
        <v>189273</v>
      </c>
      <c r="C295" t="s">
        <v>14</v>
      </c>
      <c r="D295" t="s">
        <v>1740</v>
      </c>
      <c r="E295" s="139"/>
      <c r="F295" s="72" t="s">
        <v>1296</v>
      </c>
      <c r="G295" s="2">
        <v>43525</v>
      </c>
      <c r="H295" s="2">
        <v>43140</v>
      </c>
      <c r="I295" s="2"/>
      <c r="J295" s="71">
        <v>1.52</v>
      </c>
      <c r="K295" s="71">
        <v>6983</v>
      </c>
      <c r="L295"/>
      <c r="M295"/>
    </row>
    <row r="296" spans="1:13" hidden="1" x14ac:dyDescent="0.25">
      <c r="A296">
        <v>189352</v>
      </c>
      <c r="B296">
        <f>VLOOKUP(A296,'7.2018 LRAM Listing (Compare)'!$L:$L,1,FALSE)</f>
        <v>189352</v>
      </c>
      <c r="C296" t="s">
        <v>14</v>
      </c>
      <c r="D296" t="s">
        <v>1740</v>
      </c>
      <c r="E296" s="139"/>
      <c r="F296" s="72" t="s">
        <v>1296</v>
      </c>
      <c r="G296" s="2">
        <v>43525</v>
      </c>
      <c r="H296" s="2">
        <v>43399</v>
      </c>
      <c r="I296" s="2"/>
      <c r="J296" s="71">
        <v>6.99</v>
      </c>
      <c r="K296" s="71">
        <v>27571</v>
      </c>
      <c r="L296"/>
      <c r="M296"/>
    </row>
    <row r="297" spans="1:13" hidden="1" x14ac:dyDescent="0.25">
      <c r="A297">
        <v>189352</v>
      </c>
      <c r="B297">
        <f>VLOOKUP(A297,'7.2018 LRAM Listing (Compare)'!$L:$L,1,FALSE)</f>
        <v>189352</v>
      </c>
      <c r="C297" t="s">
        <v>14</v>
      </c>
      <c r="D297" t="s">
        <v>1740</v>
      </c>
      <c r="E297" s="139"/>
      <c r="F297" s="72" t="s">
        <v>1296</v>
      </c>
      <c r="G297" s="2">
        <v>43525</v>
      </c>
      <c r="H297" s="2">
        <v>43399</v>
      </c>
      <c r="I297" s="2"/>
      <c r="J297" s="71">
        <v>0</v>
      </c>
      <c r="K297" s="71">
        <v>0</v>
      </c>
      <c r="L297"/>
      <c r="M297"/>
    </row>
    <row r="298" spans="1:13" hidden="1" x14ac:dyDescent="0.25">
      <c r="A298">
        <v>189414</v>
      </c>
      <c r="B298">
        <f>VLOOKUP(A298,'7.2018 LRAM Listing (Compare)'!$L:$L,1,FALSE)</f>
        <v>189414</v>
      </c>
      <c r="C298" t="s">
        <v>14</v>
      </c>
      <c r="D298" t="s">
        <v>1740</v>
      </c>
      <c r="E298" s="139"/>
      <c r="F298" s="72" t="s">
        <v>1296</v>
      </c>
      <c r="G298" s="2">
        <v>43525</v>
      </c>
      <c r="H298" s="2">
        <v>43154</v>
      </c>
      <c r="I298" s="2"/>
      <c r="J298" s="71">
        <v>4.4000000000000004</v>
      </c>
      <c r="K298" s="71">
        <v>17066</v>
      </c>
      <c r="L298"/>
      <c r="M298"/>
    </row>
    <row r="299" spans="1:13" hidden="1" x14ac:dyDescent="0.25">
      <c r="A299">
        <v>189699</v>
      </c>
      <c r="B299">
        <f>VLOOKUP(A299,'7.2018 LRAM Listing (Compare)'!$L:$L,1,FALSE)</f>
        <v>189699</v>
      </c>
      <c r="C299" t="s">
        <v>14</v>
      </c>
      <c r="D299" t="s">
        <v>1740</v>
      </c>
      <c r="E299" s="139"/>
      <c r="F299" s="72" t="s">
        <v>1295</v>
      </c>
      <c r="G299" s="2">
        <v>43525</v>
      </c>
      <c r="H299" s="2">
        <v>43245</v>
      </c>
      <c r="I299" s="2"/>
      <c r="J299" s="71">
        <v>2.83</v>
      </c>
      <c r="K299" s="71">
        <v>20734</v>
      </c>
      <c r="L299"/>
      <c r="M299"/>
    </row>
    <row r="300" spans="1:13" hidden="1" x14ac:dyDescent="0.25">
      <c r="A300">
        <v>189797</v>
      </c>
      <c r="B300">
        <f>VLOOKUP(A300,'7.2018 LRAM Listing (Compare)'!$L:$L,1,FALSE)</f>
        <v>189797</v>
      </c>
      <c r="C300" t="s">
        <v>14</v>
      </c>
      <c r="D300" t="s">
        <v>1740</v>
      </c>
      <c r="E300" s="139"/>
      <c r="F300" s="72" t="s">
        <v>1296</v>
      </c>
      <c r="G300" s="2">
        <v>43525</v>
      </c>
      <c r="H300" s="2">
        <v>43159</v>
      </c>
      <c r="I300" s="2"/>
      <c r="J300" s="71">
        <v>0</v>
      </c>
      <c r="K300" s="71">
        <v>4784</v>
      </c>
      <c r="L300"/>
      <c r="M300"/>
    </row>
    <row r="301" spans="1:13" hidden="1" x14ac:dyDescent="0.25">
      <c r="A301">
        <v>189925</v>
      </c>
      <c r="B301">
        <f>VLOOKUP(A301,'7.2018 LRAM Listing (Compare)'!$L:$L,1,FALSE)</f>
        <v>189925</v>
      </c>
      <c r="C301" t="s">
        <v>14</v>
      </c>
      <c r="D301" t="s">
        <v>1740</v>
      </c>
      <c r="E301" s="139"/>
      <c r="F301" s="72" t="s">
        <v>1296</v>
      </c>
      <c r="G301" s="2">
        <v>43525</v>
      </c>
      <c r="H301" s="2">
        <v>43224</v>
      </c>
      <c r="I301" s="2"/>
      <c r="J301" s="71">
        <v>4</v>
      </c>
      <c r="K301" s="71">
        <v>16651</v>
      </c>
      <c r="L301"/>
      <c r="M301"/>
    </row>
    <row r="302" spans="1:13" hidden="1" x14ac:dyDescent="0.25">
      <c r="A302">
        <v>189986</v>
      </c>
      <c r="B302">
        <f>VLOOKUP(A302,'7.2018 LRAM Listing (Compare)'!$L:$L,1,FALSE)</f>
        <v>189986</v>
      </c>
      <c r="C302" t="s">
        <v>14</v>
      </c>
      <c r="D302" t="s">
        <v>1740</v>
      </c>
      <c r="E302" s="139"/>
      <c r="F302" s="72" t="s">
        <v>1295</v>
      </c>
      <c r="G302" s="2">
        <v>43525</v>
      </c>
      <c r="H302" s="2">
        <v>43204</v>
      </c>
      <c r="I302" s="2"/>
      <c r="J302" s="71">
        <v>2.0099999999999998</v>
      </c>
      <c r="K302" s="71">
        <v>8689</v>
      </c>
      <c r="L302"/>
      <c r="M302"/>
    </row>
    <row r="303" spans="1:13" hidden="1" x14ac:dyDescent="0.25">
      <c r="A303">
        <v>189994</v>
      </c>
      <c r="B303">
        <f>VLOOKUP(A303,'7.2018 LRAM Listing (Compare)'!$L:$L,1,FALSE)</f>
        <v>189994</v>
      </c>
      <c r="C303" t="s">
        <v>14</v>
      </c>
      <c r="D303" t="s">
        <v>1740</v>
      </c>
      <c r="E303" s="139"/>
      <c r="F303" s="72" t="s">
        <v>1295</v>
      </c>
      <c r="G303" s="2">
        <v>43525</v>
      </c>
      <c r="H303" s="2">
        <v>43182</v>
      </c>
      <c r="I303" s="2"/>
      <c r="J303" s="71">
        <v>1.23</v>
      </c>
      <c r="K303" s="71">
        <v>4809</v>
      </c>
      <c r="L303"/>
      <c r="M303"/>
    </row>
    <row r="304" spans="1:13" hidden="1" x14ac:dyDescent="0.25">
      <c r="A304">
        <v>190203</v>
      </c>
      <c r="B304">
        <f>VLOOKUP(A304,'7.2018 LRAM Listing (Compare)'!$L:$L,1,FALSE)</f>
        <v>190203</v>
      </c>
      <c r="C304" t="s">
        <v>14</v>
      </c>
      <c r="D304" t="s">
        <v>1740</v>
      </c>
      <c r="E304" s="139"/>
      <c r="F304" s="72" t="s">
        <v>1295</v>
      </c>
      <c r="G304" s="2">
        <v>43525</v>
      </c>
      <c r="H304" s="2">
        <v>43189</v>
      </c>
      <c r="I304" s="2"/>
      <c r="J304" s="71">
        <v>7.7</v>
      </c>
      <c r="K304" s="71">
        <v>26463</v>
      </c>
      <c r="L304"/>
      <c r="M304"/>
    </row>
    <row r="305" spans="1:13" hidden="1" x14ac:dyDescent="0.25">
      <c r="A305">
        <v>190249</v>
      </c>
      <c r="B305">
        <f>VLOOKUP(A305,'7.2018 LRAM Listing (Compare)'!$L:$L,1,FALSE)</f>
        <v>190249</v>
      </c>
      <c r="C305" t="s">
        <v>14</v>
      </c>
      <c r="D305" t="s">
        <v>1740</v>
      </c>
      <c r="E305" s="139"/>
      <c r="F305" s="72" t="s">
        <v>1296</v>
      </c>
      <c r="G305" s="2">
        <v>43525</v>
      </c>
      <c r="H305" s="2">
        <v>43195</v>
      </c>
      <c r="I305" s="2"/>
      <c r="J305" s="71">
        <v>0.56000000000000005</v>
      </c>
      <c r="K305" s="71">
        <v>2642</v>
      </c>
      <c r="L305"/>
      <c r="M305"/>
    </row>
    <row r="306" spans="1:13" hidden="1" x14ac:dyDescent="0.25">
      <c r="A306">
        <v>190250</v>
      </c>
      <c r="B306">
        <f>VLOOKUP(A306,'7.2018 LRAM Listing (Compare)'!$L:$L,1,FALSE)</f>
        <v>190250</v>
      </c>
      <c r="C306" t="s">
        <v>14</v>
      </c>
      <c r="D306" t="s">
        <v>1740</v>
      </c>
      <c r="E306" s="139"/>
      <c r="F306" s="72" t="s">
        <v>1296</v>
      </c>
      <c r="G306" s="2">
        <v>43525</v>
      </c>
      <c r="H306" s="2">
        <v>43195</v>
      </c>
      <c r="I306" s="2"/>
      <c r="J306" s="71">
        <v>0</v>
      </c>
      <c r="K306" s="71">
        <v>3020</v>
      </c>
      <c r="L306"/>
      <c r="M306"/>
    </row>
    <row r="307" spans="1:13" hidden="1" x14ac:dyDescent="0.25">
      <c r="A307">
        <v>190298</v>
      </c>
      <c r="B307">
        <f>VLOOKUP(A307,'7.2018 LRAM Listing (Compare)'!$L:$L,1,FALSE)</f>
        <v>190298</v>
      </c>
      <c r="C307" t="s">
        <v>14</v>
      </c>
      <c r="D307" t="s">
        <v>1740</v>
      </c>
      <c r="E307" s="139"/>
      <c r="F307" s="72" t="s">
        <v>1295</v>
      </c>
      <c r="G307" s="2">
        <v>43525</v>
      </c>
      <c r="H307" s="2">
        <v>43217</v>
      </c>
      <c r="I307" s="2"/>
      <c r="J307" s="71">
        <v>163.77000000000001</v>
      </c>
      <c r="K307" s="71">
        <v>830561</v>
      </c>
      <c r="L307"/>
      <c r="M307"/>
    </row>
    <row r="308" spans="1:13" hidden="1" x14ac:dyDescent="0.25">
      <c r="A308">
        <v>190444</v>
      </c>
      <c r="B308">
        <f>VLOOKUP(A308,'7.2018 LRAM Listing (Compare)'!$L:$L,1,FALSE)</f>
        <v>190444</v>
      </c>
      <c r="C308" t="s">
        <v>14</v>
      </c>
      <c r="D308" t="s">
        <v>1740</v>
      </c>
      <c r="E308" s="139"/>
      <c r="F308" s="72" t="s">
        <v>1296</v>
      </c>
      <c r="G308" s="2">
        <v>43525</v>
      </c>
      <c r="H308" s="2">
        <v>43245</v>
      </c>
      <c r="I308" s="2"/>
      <c r="J308" s="71">
        <v>5.67</v>
      </c>
      <c r="K308" s="71">
        <v>24199</v>
      </c>
      <c r="L308"/>
      <c r="M308"/>
    </row>
    <row r="309" spans="1:13" hidden="1" x14ac:dyDescent="0.25">
      <c r="A309">
        <v>190474</v>
      </c>
      <c r="B309">
        <f>VLOOKUP(A309,'7.2018 LRAM Listing (Compare)'!$L:$L,1,FALSE)</f>
        <v>190474</v>
      </c>
      <c r="C309" t="s">
        <v>14</v>
      </c>
      <c r="D309" t="s">
        <v>1740</v>
      </c>
      <c r="E309" s="139"/>
      <c r="F309" s="72" t="s">
        <v>1296</v>
      </c>
      <c r="G309" s="2">
        <v>43525</v>
      </c>
      <c r="H309" s="2">
        <v>43175</v>
      </c>
      <c r="I309" s="2"/>
      <c r="J309" s="71">
        <v>0.44</v>
      </c>
      <c r="K309" s="71">
        <v>2007</v>
      </c>
      <c r="L309"/>
      <c r="M309"/>
    </row>
    <row r="310" spans="1:13" hidden="1" x14ac:dyDescent="0.25">
      <c r="A310">
        <v>190492</v>
      </c>
      <c r="B310">
        <f>VLOOKUP(A310,'7.2018 LRAM Listing (Compare)'!$L:$L,1,FALSE)</f>
        <v>190492</v>
      </c>
      <c r="C310" t="s">
        <v>14</v>
      </c>
      <c r="D310" t="s">
        <v>1740</v>
      </c>
      <c r="E310" s="139"/>
      <c r="F310" s="72" t="s">
        <v>1298</v>
      </c>
      <c r="G310" s="2">
        <v>43525</v>
      </c>
      <c r="H310" s="2">
        <v>43220</v>
      </c>
      <c r="I310" s="2"/>
      <c r="J310" s="71">
        <v>1</v>
      </c>
      <c r="K310" s="71">
        <v>4594</v>
      </c>
      <c r="L310"/>
      <c r="M310"/>
    </row>
    <row r="311" spans="1:13" x14ac:dyDescent="0.25">
      <c r="A311">
        <v>190521</v>
      </c>
      <c r="B311" t="e">
        <f>VLOOKUP(A311,'7.2018 LRAM Listing (Compare)'!$L:$L,1,FALSE)</f>
        <v>#N/A</v>
      </c>
      <c r="C311" t="s">
        <v>14</v>
      </c>
      <c r="D311" t="s">
        <v>1225</v>
      </c>
      <c r="E311" s="139"/>
      <c r="F311" s="72" t="s">
        <v>1731</v>
      </c>
      <c r="G311" s="2">
        <v>43647</v>
      </c>
      <c r="H311" s="2">
        <v>43168</v>
      </c>
      <c r="I311" s="75">
        <f>YEAR(H311)</f>
        <v>2018</v>
      </c>
      <c r="J311" s="71">
        <v>6.93</v>
      </c>
      <c r="K311" s="71">
        <v>60676</v>
      </c>
      <c r="L311" s="135">
        <f>IF($J311="","",IF($I311=2019,VLOOKUP($D311,'6.NTG (IESO VRR - 2017)'!$A$3:$G$60,7,FALSE)*$J311,IF($I311=2018,VLOOKUP($D311,'6.NTG (IESO VRR - 2017)'!$A$3:$G$60,7,FALSE)*$J311,IF($I311=2017,VLOOKUP($D311,'6.NTG (IESO VRR - 2017)'!$A$3:$G$60,7,FALSE)*$J311,IF($I311=2016,VLOOKUP($D311,'6.NTG (IESO VRR - 2017)'!$A$3:$G$60,5,FALSE)*$J311)))))</f>
        <v>6.0247179098826207</v>
      </c>
      <c r="M311" s="135">
        <f>IF($K311="","",IF($I311=2019,VLOOKUP($D311,'6.NTG (IESO VRR - 2017)'!$A$3:$G$60,7,FALSE)*$K311,IF($I311=2018,VLOOKUP($D311,'6.NTG (IESO VRR - 2017)'!$A$3:$G$60,7,FALSE)*$K311,IF($I311=2017,VLOOKUP($D311,'6.NTG (IESO VRR - 2017)'!$A$3:$G$60,7,FALSE)*$K311,IF($I311=2016,VLOOKUP($D311,'6.NTG (IESO VRR - 2017)'!$A$3:$G$60,5,FALSE)*$K311)))))</f>
        <v>52749.752366527835</v>
      </c>
    </row>
    <row r="312" spans="1:13" hidden="1" x14ac:dyDescent="0.25">
      <c r="A312">
        <v>190608</v>
      </c>
      <c r="B312">
        <f>VLOOKUP(A312,'7.2018 LRAM Listing (Compare)'!$L:$L,1,FALSE)</f>
        <v>190608</v>
      </c>
      <c r="C312" t="s">
        <v>14</v>
      </c>
      <c r="D312" t="s">
        <v>1740</v>
      </c>
      <c r="E312" s="139"/>
      <c r="F312" s="72" t="s">
        <v>1295</v>
      </c>
      <c r="G312" s="2">
        <v>43525</v>
      </c>
      <c r="H312" s="2">
        <v>43336</v>
      </c>
      <c r="I312" s="2"/>
      <c r="J312" s="71">
        <v>0</v>
      </c>
      <c r="K312" s="71">
        <v>15179</v>
      </c>
      <c r="L312"/>
      <c r="M312"/>
    </row>
    <row r="313" spans="1:13" hidden="1" x14ac:dyDescent="0.25">
      <c r="A313">
        <v>190895</v>
      </c>
      <c r="B313">
        <f>VLOOKUP(A313,'7.2018 LRAM Listing (Compare)'!$L:$L,1,FALSE)</f>
        <v>190895</v>
      </c>
      <c r="C313" t="s">
        <v>14</v>
      </c>
      <c r="D313" t="s">
        <v>1740</v>
      </c>
      <c r="E313" s="139"/>
      <c r="F313" s="72" t="s">
        <v>1296</v>
      </c>
      <c r="G313" s="2">
        <v>43525</v>
      </c>
      <c r="H313" s="2">
        <v>43172</v>
      </c>
      <c r="I313" s="2"/>
      <c r="J313" s="71">
        <v>0.8</v>
      </c>
      <c r="K313" s="71">
        <v>384</v>
      </c>
      <c r="L313"/>
      <c r="M313"/>
    </row>
    <row r="314" spans="1:13" hidden="1" x14ac:dyDescent="0.25">
      <c r="A314">
        <v>191004</v>
      </c>
      <c r="B314">
        <f>VLOOKUP(A314,'7.2018 LRAM Listing (Compare)'!$L:$L,1,FALSE)</f>
        <v>191004</v>
      </c>
      <c r="C314" t="s">
        <v>14</v>
      </c>
      <c r="D314" t="s">
        <v>1740</v>
      </c>
      <c r="E314" s="139"/>
      <c r="F314" s="72" t="s">
        <v>1295</v>
      </c>
      <c r="G314" s="2">
        <v>43525</v>
      </c>
      <c r="H314" s="2">
        <v>43210</v>
      </c>
      <c r="I314" s="2"/>
      <c r="J314" s="71">
        <v>108.8</v>
      </c>
      <c r="K314" s="71">
        <v>345780</v>
      </c>
      <c r="L314"/>
      <c r="M314"/>
    </row>
    <row r="315" spans="1:13" hidden="1" x14ac:dyDescent="0.25">
      <c r="A315">
        <v>191403</v>
      </c>
      <c r="B315">
        <f>VLOOKUP(A315,'7.2018 LRAM Listing (Compare)'!$L:$L,1,FALSE)</f>
        <v>191403</v>
      </c>
      <c r="C315" t="s">
        <v>14</v>
      </c>
      <c r="D315" t="s">
        <v>1740</v>
      </c>
      <c r="E315" s="139"/>
      <c r="F315" s="72" t="s">
        <v>1295</v>
      </c>
      <c r="G315" s="2">
        <v>43525</v>
      </c>
      <c r="H315" s="2">
        <v>43189</v>
      </c>
      <c r="I315" s="2"/>
      <c r="J315" s="71">
        <v>0.83</v>
      </c>
      <c r="K315" s="71">
        <v>3823</v>
      </c>
      <c r="L315"/>
      <c r="M315"/>
    </row>
    <row r="316" spans="1:13" hidden="1" x14ac:dyDescent="0.25">
      <c r="A316">
        <v>191462</v>
      </c>
      <c r="B316">
        <f>VLOOKUP(A316,'7.2018 LRAM Listing (Compare)'!$L:$L,1,FALSE)</f>
        <v>191462</v>
      </c>
      <c r="C316" t="s">
        <v>14</v>
      </c>
      <c r="D316" t="s">
        <v>1740</v>
      </c>
      <c r="E316" s="139"/>
      <c r="F316" s="72" t="s">
        <v>1298</v>
      </c>
      <c r="G316" s="2">
        <v>43525</v>
      </c>
      <c r="H316" s="2">
        <v>43217</v>
      </c>
      <c r="I316" s="2"/>
      <c r="J316" s="71">
        <v>8.33</v>
      </c>
      <c r="K316" s="71">
        <v>72971</v>
      </c>
      <c r="L316"/>
      <c r="M316"/>
    </row>
    <row r="317" spans="1:13" hidden="1" x14ac:dyDescent="0.25">
      <c r="A317">
        <v>191476</v>
      </c>
      <c r="B317">
        <f>VLOOKUP(A317,'7.2018 LRAM Listing (Compare)'!$L:$L,1,FALSE)</f>
        <v>191476</v>
      </c>
      <c r="C317" t="s">
        <v>14</v>
      </c>
      <c r="D317" t="s">
        <v>1740</v>
      </c>
      <c r="E317" s="139"/>
      <c r="F317" s="72" t="s">
        <v>1296</v>
      </c>
      <c r="G317" s="2">
        <v>43525</v>
      </c>
      <c r="H317" s="2">
        <v>43319</v>
      </c>
      <c r="I317" s="2"/>
      <c r="J317" s="71">
        <v>0</v>
      </c>
      <c r="K317" s="71">
        <v>12054</v>
      </c>
      <c r="L317"/>
      <c r="M317"/>
    </row>
    <row r="318" spans="1:13" hidden="1" x14ac:dyDescent="0.25">
      <c r="A318">
        <v>191477</v>
      </c>
      <c r="B318">
        <f>VLOOKUP(A318,'7.2018 LRAM Listing (Compare)'!$L:$L,1,FALSE)</f>
        <v>191477</v>
      </c>
      <c r="C318" t="s">
        <v>14</v>
      </c>
      <c r="D318" t="s">
        <v>1740</v>
      </c>
      <c r="E318" s="139"/>
      <c r="F318" s="72" t="s">
        <v>1296</v>
      </c>
      <c r="G318" s="2">
        <v>43525</v>
      </c>
      <c r="H318" s="2">
        <v>43320</v>
      </c>
      <c r="I318" s="2"/>
      <c r="J318" s="71">
        <v>0.49</v>
      </c>
      <c r="K318" s="71">
        <v>1924</v>
      </c>
      <c r="L318"/>
      <c r="M318"/>
    </row>
    <row r="319" spans="1:13" hidden="1" x14ac:dyDescent="0.25">
      <c r="A319">
        <v>191810</v>
      </c>
      <c r="B319">
        <f>VLOOKUP(A319,'7.2018 LRAM Listing (Compare)'!$L:$L,1,FALSE)</f>
        <v>191810</v>
      </c>
      <c r="C319" t="s">
        <v>14</v>
      </c>
      <c r="D319" t="s">
        <v>1740</v>
      </c>
      <c r="E319" s="139"/>
      <c r="F319" s="72" t="s">
        <v>1295</v>
      </c>
      <c r="G319" s="2">
        <v>43525</v>
      </c>
      <c r="H319" s="2">
        <v>43189</v>
      </c>
      <c r="I319" s="2"/>
      <c r="J319" s="71">
        <v>0</v>
      </c>
      <c r="K319" s="71">
        <v>8841</v>
      </c>
      <c r="L319"/>
      <c r="M319"/>
    </row>
    <row r="320" spans="1:13" hidden="1" x14ac:dyDescent="0.25">
      <c r="A320">
        <v>192025</v>
      </c>
      <c r="B320">
        <f>VLOOKUP(A320,'7.2018 LRAM Listing (Compare)'!$L:$L,1,FALSE)</f>
        <v>192025</v>
      </c>
      <c r="C320" t="s">
        <v>14</v>
      </c>
      <c r="D320" t="s">
        <v>1740</v>
      </c>
      <c r="E320" s="139"/>
      <c r="F320" s="72" t="s">
        <v>1295</v>
      </c>
      <c r="G320" s="2">
        <v>43525</v>
      </c>
      <c r="H320" s="2">
        <v>43196</v>
      </c>
      <c r="I320" s="2"/>
      <c r="J320" s="71">
        <v>0</v>
      </c>
      <c r="K320" s="71">
        <v>3503</v>
      </c>
      <c r="L320"/>
      <c r="M320"/>
    </row>
    <row r="321" spans="1:13" hidden="1" x14ac:dyDescent="0.25">
      <c r="A321">
        <v>192187</v>
      </c>
      <c r="B321">
        <f>VLOOKUP(A321,'7.2018 LRAM Listing (Compare)'!$L:$L,1,FALSE)</f>
        <v>192187</v>
      </c>
      <c r="C321" t="s">
        <v>14</v>
      </c>
      <c r="D321" t="s">
        <v>1740</v>
      </c>
      <c r="E321" s="139"/>
      <c r="F321" s="72" t="s">
        <v>1295</v>
      </c>
      <c r="G321" s="2">
        <v>43525</v>
      </c>
      <c r="H321" s="2">
        <v>43203</v>
      </c>
      <c r="I321" s="2"/>
      <c r="J321" s="71">
        <v>3.4</v>
      </c>
      <c r="K321" s="71">
        <v>15620</v>
      </c>
      <c r="L321"/>
      <c r="M321"/>
    </row>
    <row r="322" spans="1:13" hidden="1" x14ac:dyDescent="0.25">
      <c r="A322">
        <v>192192</v>
      </c>
      <c r="B322">
        <f>VLOOKUP(A322,'7.2018 LRAM Listing (Compare)'!$L:$L,1,FALSE)</f>
        <v>192192</v>
      </c>
      <c r="C322" t="s">
        <v>14</v>
      </c>
      <c r="D322" t="s">
        <v>1740</v>
      </c>
      <c r="E322" s="139"/>
      <c r="F322" s="72" t="s">
        <v>1296</v>
      </c>
      <c r="G322" s="2">
        <v>43525</v>
      </c>
      <c r="H322" s="2">
        <v>43412</v>
      </c>
      <c r="I322" s="2"/>
      <c r="J322" s="71">
        <v>4.9800000000000004</v>
      </c>
      <c r="K322" s="71">
        <v>21742</v>
      </c>
      <c r="L322"/>
      <c r="M322"/>
    </row>
    <row r="323" spans="1:13" hidden="1" x14ac:dyDescent="0.25">
      <c r="A323">
        <v>192583</v>
      </c>
      <c r="B323">
        <f>VLOOKUP(A323,'7.2018 LRAM Listing (Compare)'!$L:$L,1,FALSE)</f>
        <v>192583</v>
      </c>
      <c r="C323" t="s">
        <v>14</v>
      </c>
      <c r="D323" t="s">
        <v>1740</v>
      </c>
      <c r="E323" s="139"/>
      <c r="F323" s="72" t="s">
        <v>1295</v>
      </c>
      <c r="G323" s="2">
        <v>43525</v>
      </c>
      <c r="H323" s="2">
        <v>43242</v>
      </c>
      <c r="I323" s="2"/>
      <c r="J323" s="71">
        <v>0.51</v>
      </c>
      <c r="K323" s="71">
        <v>2352</v>
      </c>
      <c r="L323"/>
      <c r="M323"/>
    </row>
    <row r="324" spans="1:13" hidden="1" x14ac:dyDescent="0.25">
      <c r="A324">
        <v>192651</v>
      </c>
      <c r="B324">
        <f>VLOOKUP(A324,'7.2018 LRAM Listing (Compare)'!$L:$L,1,FALSE)</f>
        <v>192651</v>
      </c>
      <c r="C324" t="s">
        <v>14</v>
      </c>
      <c r="D324" t="s">
        <v>1740</v>
      </c>
      <c r="E324" s="139"/>
      <c r="F324" s="72" t="s">
        <v>1296</v>
      </c>
      <c r="G324" s="2">
        <v>43525</v>
      </c>
      <c r="H324" s="2">
        <v>43228</v>
      </c>
      <c r="I324" s="2"/>
      <c r="J324" s="71">
        <v>1.24</v>
      </c>
      <c r="K324" s="71">
        <v>5685</v>
      </c>
      <c r="L324"/>
      <c r="M324"/>
    </row>
    <row r="325" spans="1:13" hidden="1" x14ac:dyDescent="0.25">
      <c r="A325">
        <v>192698</v>
      </c>
      <c r="B325">
        <f>VLOOKUP(A325,'7.2018 LRAM Listing (Compare)'!$L:$L,1,FALSE)</f>
        <v>192698</v>
      </c>
      <c r="C325" t="s">
        <v>14</v>
      </c>
      <c r="D325" t="s">
        <v>1740</v>
      </c>
      <c r="E325" s="139"/>
      <c r="F325" s="72" t="s">
        <v>1296</v>
      </c>
      <c r="G325" s="2">
        <v>43525</v>
      </c>
      <c r="H325" s="2">
        <v>43301</v>
      </c>
      <c r="I325" s="2"/>
      <c r="J325" s="71">
        <v>1.3</v>
      </c>
      <c r="K325" s="71">
        <v>4618</v>
      </c>
      <c r="L325"/>
      <c r="M325"/>
    </row>
    <row r="326" spans="1:13" x14ac:dyDescent="0.25">
      <c r="A326">
        <v>192758</v>
      </c>
      <c r="B326" t="e">
        <f>VLOOKUP(A326,'7.2018 LRAM Listing (Compare)'!$L:$L,1,FALSE)</f>
        <v>#N/A</v>
      </c>
      <c r="C326" t="s">
        <v>14</v>
      </c>
      <c r="D326" t="s">
        <v>1225</v>
      </c>
      <c r="E326" s="139"/>
      <c r="F326" s="72" t="s">
        <v>1731</v>
      </c>
      <c r="G326" s="2">
        <v>43525</v>
      </c>
      <c r="H326" s="2">
        <v>43263</v>
      </c>
      <c r="I326" s="75">
        <f>YEAR(H326)</f>
        <v>2018</v>
      </c>
      <c r="J326" s="71">
        <v>0</v>
      </c>
      <c r="K326" s="71">
        <v>0</v>
      </c>
      <c r="L326" s="135">
        <f>IF($J326="","",IF($I326=2019,VLOOKUP($D326,'6.NTG (IESO VRR - 2017)'!$A$3:$G$60,7,FALSE)*$J326,IF($I326=2018,VLOOKUP($D326,'6.NTG (IESO VRR - 2017)'!$A$3:$G$60,7,FALSE)*$J326,IF($I326=2017,VLOOKUP($D326,'6.NTG (IESO VRR - 2017)'!$A$3:$G$60,7,FALSE)*$J326,IF($I326=2016,VLOOKUP($D326,'6.NTG (IESO VRR - 2017)'!$A$3:$G$60,5,FALSE)*$J326)))))</f>
        <v>0</v>
      </c>
      <c r="M326" s="135">
        <f>IF($K326="","",IF($I326=2019,VLOOKUP($D326,'6.NTG (IESO VRR - 2017)'!$A$3:$G$60,7,FALSE)*$K326,IF($I326=2018,VLOOKUP($D326,'6.NTG (IESO VRR - 2017)'!$A$3:$G$60,7,FALSE)*$K326,IF($I326=2017,VLOOKUP($D326,'6.NTG (IESO VRR - 2017)'!$A$3:$G$60,7,FALSE)*$K326,IF($I326=2016,VLOOKUP($D326,'6.NTG (IESO VRR - 2017)'!$A$3:$G$60,5,FALSE)*$K326)))))</f>
        <v>0</v>
      </c>
    </row>
    <row r="327" spans="1:13" hidden="1" x14ac:dyDescent="0.25">
      <c r="A327">
        <v>192772</v>
      </c>
      <c r="B327">
        <f>VLOOKUP(A327,'7.2018 LRAM Listing (Compare)'!$L:$L,1,FALSE)</f>
        <v>192772</v>
      </c>
      <c r="C327" t="s">
        <v>14</v>
      </c>
      <c r="D327" t="s">
        <v>1740</v>
      </c>
      <c r="E327" s="139"/>
      <c r="F327" s="72" t="s">
        <v>1295</v>
      </c>
      <c r="G327" s="2">
        <v>43525</v>
      </c>
      <c r="H327" s="2">
        <v>43251</v>
      </c>
      <c r="I327" s="2"/>
      <c r="J327" s="71">
        <v>3.6</v>
      </c>
      <c r="K327" s="71">
        <v>30211</v>
      </c>
      <c r="L327"/>
      <c r="M327"/>
    </row>
    <row r="328" spans="1:13" hidden="1" x14ac:dyDescent="0.25">
      <c r="A328">
        <v>192800</v>
      </c>
      <c r="B328">
        <f>VLOOKUP(A328,'7.2018 LRAM Listing (Compare)'!$L:$L,1,FALSE)</f>
        <v>192800</v>
      </c>
      <c r="C328" t="s">
        <v>14</v>
      </c>
      <c r="D328" t="s">
        <v>1740</v>
      </c>
      <c r="E328" s="139"/>
      <c r="F328" s="72" t="s">
        <v>1295</v>
      </c>
      <c r="G328" s="2">
        <v>43525</v>
      </c>
      <c r="H328" s="2">
        <v>43250</v>
      </c>
      <c r="I328" s="2"/>
      <c r="J328" s="71">
        <v>15.6</v>
      </c>
      <c r="K328" s="71">
        <v>61012</v>
      </c>
      <c r="L328"/>
      <c r="M328"/>
    </row>
    <row r="329" spans="1:13" hidden="1" x14ac:dyDescent="0.25">
      <c r="A329">
        <v>192853</v>
      </c>
      <c r="B329">
        <f>VLOOKUP(A329,'7.2018 LRAM Listing (Compare)'!$L:$L,1,FALSE)</f>
        <v>192853</v>
      </c>
      <c r="C329" t="s">
        <v>14</v>
      </c>
      <c r="D329" t="s">
        <v>1740</v>
      </c>
      <c r="E329" s="139"/>
      <c r="F329" s="72" t="s">
        <v>1301</v>
      </c>
      <c r="G329" s="2">
        <v>43525</v>
      </c>
      <c r="H329" s="2">
        <v>43217</v>
      </c>
      <c r="I329" s="2"/>
      <c r="J329" s="71">
        <v>0</v>
      </c>
      <c r="K329" s="71">
        <v>4670</v>
      </c>
      <c r="L329"/>
      <c r="M329"/>
    </row>
    <row r="330" spans="1:13" x14ac:dyDescent="0.25">
      <c r="A330">
        <v>193024</v>
      </c>
      <c r="B330" t="e">
        <f>VLOOKUP(A330,'7.2018 LRAM Listing (Compare)'!$L:$L,1,FALSE)</f>
        <v>#N/A</v>
      </c>
      <c r="C330" t="s">
        <v>14</v>
      </c>
      <c r="D330" t="s">
        <v>1225</v>
      </c>
      <c r="E330" s="139"/>
      <c r="F330" s="72" t="s">
        <v>1730</v>
      </c>
      <c r="G330" s="2">
        <v>43525</v>
      </c>
      <c r="H330" s="2">
        <v>43215</v>
      </c>
      <c r="I330" s="75">
        <f t="shared" ref="I330:I332" si="9">YEAR(H330)</f>
        <v>2018</v>
      </c>
      <c r="J330" s="71">
        <v>0</v>
      </c>
      <c r="K330" s="71">
        <v>0</v>
      </c>
      <c r="L330" s="135">
        <f>IF($J330="","",IF($I330=2019,VLOOKUP($D330,'6.NTG (IESO VRR - 2017)'!$A$3:$G$60,7,FALSE)*$J330,IF($I330=2018,VLOOKUP($D330,'6.NTG (IESO VRR - 2017)'!$A$3:$G$60,7,FALSE)*$J330,IF($I330=2017,VLOOKUP($D330,'6.NTG (IESO VRR - 2017)'!$A$3:$G$60,7,FALSE)*$J330,IF($I330=2016,VLOOKUP($D330,'6.NTG (IESO VRR - 2017)'!$A$3:$G$60,5,FALSE)*$J330)))))</f>
        <v>0</v>
      </c>
      <c r="M330" s="135">
        <f>IF($K330="","",IF($I330=2019,VLOOKUP($D330,'6.NTG (IESO VRR - 2017)'!$A$3:$G$60,7,FALSE)*$K330,IF($I330=2018,VLOOKUP($D330,'6.NTG (IESO VRR - 2017)'!$A$3:$G$60,7,FALSE)*$K330,IF($I330=2017,VLOOKUP($D330,'6.NTG (IESO VRR - 2017)'!$A$3:$G$60,7,FALSE)*$K330,IF($I330=2016,VLOOKUP($D330,'6.NTG (IESO VRR - 2017)'!$A$3:$G$60,5,FALSE)*$K330)))))</f>
        <v>0</v>
      </c>
    </row>
    <row r="331" spans="1:13" x14ac:dyDescent="0.25">
      <c r="A331">
        <v>193072</v>
      </c>
      <c r="B331" t="e">
        <f>VLOOKUP(A331,'7.2018 LRAM Listing (Compare)'!$L:$L,1,FALSE)</f>
        <v>#N/A</v>
      </c>
      <c r="C331" t="s">
        <v>14</v>
      </c>
      <c r="D331" t="s">
        <v>1225</v>
      </c>
      <c r="E331" s="139"/>
      <c r="F331" s="72" t="s">
        <v>1731</v>
      </c>
      <c r="G331" s="2">
        <v>43739</v>
      </c>
      <c r="H331" s="2">
        <v>43488</v>
      </c>
      <c r="I331" s="75">
        <f t="shared" si="9"/>
        <v>2019</v>
      </c>
      <c r="J331" s="71">
        <v>42.93</v>
      </c>
      <c r="K331" s="71">
        <v>377915</v>
      </c>
      <c r="L331" s="135">
        <f>IF($J331="","",IF($I331=2019,VLOOKUP($D331,'6.NTG (IESO VRR - 2017)'!$A$3:$G$60,7,FALSE)*$J331,IF($I331=2018,VLOOKUP($D331,'6.NTG (IESO VRR - 2017)'!$A$3:$G$60,7,FALSE)*$J331,IF($I331=2017,VLOOKUP($D331,'6.NTG (IESO VRR - 2017)'!$A$3:$G$60,7,FALSE)*$J331,IF($I331=2016,VLOOKUP($D331,'6.NTG (IESO VRR - 2017)'!$A$3:$G$60,5,FALSE)*$J331)))))</f>
        <v>37.321953805376758</v>
      </c>
      <c r="M331" s="135">
        <f>IF($K331="","",IF($I331=2019,VLOOKUP($D331,'6.NTG (IESO VRR - 2017)'!$A$3:$G$60,7,FALSE)*$K331,IF($I331=2018,VLOOKUP($D331,'6.NTG (IESO VRR - 2017)'!$A$3:$G$60,7,FALSE)*$K331,IF($I331=2017,VLOOKUP($D331,'6.NTG (IESO VRR - 2017)'!$A$3:$G$60,7,FALSE)*$K331,IF($I331=2016,VLOOKUP($D331,'6.NTG (IESO VRR - 2017)'!$A$3:$G$60,5,FALSE)*$K331)))))</f>
        <v>328547.08065126848</v>
      </c>
    </row>
    <row r="332" spans="1:13" x14ac:dyDescent="0.25">
      <c r="A332">
        <v>193134</v>
      </c>
      <c r="B332" t="e">
        <f>VLOOKUP(A332,'7.2018 LRAM Listing (Compare)'!$L:$L,1,FALSE)</f>
        <v>#N/A</v>
      </c>
      <c r="C332" t="s">
        <v>14</v>
      </c>
      <c r="D332" t="s">
        <v>1225</v>
      </c>
      <c r="E332" s="139"/>
      <c r="F332" s="72" t="s">
        <v>1733</v>
      </c>
      <c r="G332" s="2">
        <v>43647</v>
      </c>
      <c r="H332" s="2">
        <v>43404</v>
      </c>
      <c r="I332" s="75">
        <f t="shared" si="9"/>
        <v>2018</v>
      </c>
      <c r="J332" s="71">
        <v>5.6</v>
      </c>
      <c r="K332" s="71">
        <v>41054</v>
      </c>
      <c r="L332" s="135">
        <f>IF($J332="","",IF($I332=2019,VLOOKUP($D332,'6.NTG (IESO VRR - 2017)'!$A$3:$G$60,7,FALSE)*$J332,IF($I332=2018,VLOOKUP($D332,'6.NTG (IESO VRR - 2017)'!$A$3:$G$60,7,FALSE)*$J332,IF($I332=2017,VLOOKUP($D332,'6.NTG (IESO VRR - 2017)'!$A$3:$G$60,7,FALSE)*$J332,IF($I332=2016,VLOOKUP($D332,'6.NTG (IESO VRR - 2017)'!$A$3:$G$60,5,FALSE)*$J332)))))</f>
        <v>4.8684589170768655</v>
      </c>
      <c r="M332" s="135">
        <f>IF($K332="","",IF($I332=2019,VLOOKUP($D332,'6.NTG (IESO VRR - 2017)'!$A$3:$G$60,7,FALSE)*$K332,IF($I332=2018,VLOOKUP($D332,'6.NTG (IESO VRR - 2017)'!$A$3:$G$60,7,FALSE)*$K332,IF($I332=2017,VLOOKUP($D332,'6.NTG (IESO VRR - 2017)'!$A$3:$G$60,7,FALSE)*$K332,IF($I332=2016,VLOOKUP($D332,'6.NTG (IESO VRR - 2017)'!$A$3:$G$60,5,FALSE)*$K332)))))</f>
        <v>35691.020068156009</v>
      </c>
    </row>
    <row r="333" spans="1:13" hidden="1" x14ac:dyDescent="0.25">
      <c r="A333">
        <v>193142</v>
      </c>
      <c r="B333">
        <f>VLOOKUP(A333,'7.2018 LRAM Listing (Compare)'!$L:$L,1,FALSE)</f>
        <v>193142</v>
      </c>
      <c r="C333" t="s">
        <v>14</v>
      </c>
      <c r="D333" t="s">
        <v>1740</v>
      </c>
      <c r="E333" s="139"/>
      <c r="F333" s="72" t="s">
        <v>1295</v>
      </c>
      <c r="G333" s="2">
        <v>43525</v>
      </c>
      <c r="H333" s="2">
        <v>43308</v>
      </c>
      <c r="I333" s="2"/>
      <c r="J333" s="71">
        <v>17.89</v>
      </c>
      <c r="K333" s="71">
        <v>93527</v>
      </c>
      <c r="L333"/>
      <c r="M333"/>
    </row>
    <row r="334" spans="1:13" hidden="1" x14ac:dyDescent="0.25">
      <c r="A334">
        <v>193143</v>
      </c>
      <c r="B334">
        <f>VLOOKUP(A334,'7.2018 LRAM Listing (Compare)'!$L:$L,1,FALSE)</f>
        <v>193143</v>
      </c>
      <c r="C334" t="s">
        <v>14</v>
      </c>
      <c r="D334" t="s">
        <v>1740</v>
      </c>
      <c r="E334" s="139"/>
      <c r="F334" s="72" t="s">
        <v>1296</v>
      </c>
      <c r="G334" s="2">
        <v>43525</v>
      </c>
      <c r="H334" s="2">
        <v>43283</v>
      </c>
      <c r="I334" s="2"/>
      <c r="J334" s="71">
        <v>0</v>
      </c>
      <c r="K334" s="71">
        <v>30660</v>
      </c>
      <c r="L334"/>
      <c r="M334"/>
    </row>
    <row r="335" spans="1:13" x14ac:dyDescent="0.25">
      <c r="A335">
        <v>193144</v>
      </c>
      <c r="B335" t="e">
        <f>VLOOKUP(A335,'7.2018 LRAM Listing (Compare)'!$L:$L,1,FALSE)</f>
        <v>#N/A</v>
      </c>
      <c r="C335" t="s">
        <v>14</v>
      </c>
      <c r="D335" t="s">
        <v>1225</v>
      </c>
      <c r="E335" s="139"/>
      <c r="F335" s="72" t="s">
        <v>1731</v>
      </c>
      <c r="G335" s="2">
        <v>43525</v>
      </c>
      <c r="H335" s="2">
        <v>43417</v>
      </c>
      <c r="I335" s="75">
        <f t="shared" ref="I335:I336" si="10">YEAR(H335)</f>
        <v>2018</v>
      </c>
      <c r="J335" s="71">
        <v>0</v>
      </c>
      <c r="K335" s="71">
        <v>0</v>
      </c>
      <c r="L335" s="135">
        <f>IF($J335="","",IF($I335=2019,VLOOKUP($D335,'6.NTG (IESO VRR - 2017)'!$A$3:$G$60,7,FALSE)*$J335,IF($I335=2018,VLOOKUP($D335,'6.NTG (IESO VRR - 2017)'!$A$3:$G$60,7,FALSE)*$J335,IF($I335=2017,VLOOKUP($D335,'6.NTG (IESO VRR - 2017)'!$A$3:$G$60,7,FALSE)*$J335,IF($I335=2016,VLOOKUP($D335,'6.NTG (IESO VRR - 2017)'!$A$3:$G$60,5,FALSE)*$J335)))))</f>
        <v>0</v>
      </c>
      <c r="M335" s="135">
        <f>IF($K335="","",IF($I335=2019,VLOOKUP($D335,'6.NTG (IESO VRR - 2017)'!$A$3:$G$60,7,FALSE)*$K335,IF($I335=2018,VLOOKUP($D335,'6.NTG (IESO VRR - 2017)'!$A$3:$G$60,7,FALSE)*$K335,IF($I335=2017,VLOOKUP($D335,'6.NTG (IESO VRR - 2017)'!$A$3:$G$60,7,FALSE)*$K335,IF($I335=2016,VLOOKUP($D335,'6.NTG (IESO VRR - 2017)'!$A$3:$G$60,5,FALSE)*$K335)))))</f>
        <v>0</v>
      </c>
    </row>
    <row r="336" spans="1:13" x14ac:dyDescent="0.25">
      <c r="A336">
        <v>193146</v>
      </c>
      <c r="B336" t="e">
        <f>VLOOKUP(A336,'7.2018 LRAM Listing (Compare)'!$L:$L,1,FALSE)</f>
        <v>#N/A</v>
      </c>
      <c r="C336" t="s">
        <v>14</v>
      </c>
      <c r="D336" t="s">
        <v>1225</v>
      </c>
      <c r="E336" s="139"/>
      <c r="F336" s="72" t="s">
        <v>1731</v>
      </c>
      <c r="G336" s="2">
        <v>43525</v>
      </c>
      <c r="H336" s="2">
        <v>43417</v>
      </c>
      <c r="I336" s="75">
        <f t="shared" si="10"/>
        <v>2018</v>
      </c>
      <c r="J336" s="71">
        <v>0</v>
      </c>
      <c r="K336" s="71">
        <v>0</v>
      </c>
      <c r="L336" s="135">
        <f>IF($J336="","",IF($I336=2019,VLOOKUP($D336,'6.NTG (IESO VRR - 2017)'!$A$3:$G$60,7,FALSE)*$J336,IF($I336=2018,VLOOKUP($D336,'6.NTG (IESO VRR - 2017)'!$A$3:$G$60,7,FALSE)*$J336,IF($I336=2017,VLOOKUP($D336,'6.NTG (IESO VRR - 2017)'!$A$3:$G$60,7,FALSE)*$J336,IF($I336=2016,VLOOKUP($D336,'6.NTG (IESO VRR - 2017)'!$A$3:$G$60,5,FALSE)*$J336)))))</f>
        <v>0</v>
      </c>
      <c r="M336" s="135">
        <f>IF($K336="","",IF($I336=2019,VLOOKUP($D336,'6.NTG (IESO VRR - 2017)'!$A$3:$G$60,7,FALSE)*$K336,IF($I336=2018,VLOOKUP($D336,'6.NTG (IESO VRR - 2017)'!$A$3:$G$60,7,FALSE)*$K336,IF($I336=2017,VLOOKUP($D336,'6.NTG (IESO VRR - 2017)'!$A$3:$G$60,7,FALSE)*$K336,IF($I336=2016,VLOOKUP($D336,'6.NTG (IESO VRR - 2017)'!$A$3:$G$60,5,FALSE)*$K336)))))</f>
        <v>0</v>
      </c>
    </row>
    <row r="337" spans="1:13" hidden="1" x14ac:dyDescent="0.25">
      <c r="A337">
        <v>193284</v>
      </c>
      <c r="B337">
        <f>VLOOKUP(A337,'7.2018 LRAM Listing (Compare)'!$L:$L,1,FALSE)</f>
        <v>193284</v>
      </c>
      <c r="C337" t="s">
        <v>14</v>
      </c>
      <c r="D337" t="s">
        <v>1740</v>
      </c>
      <c r="E337" s="139"/>
      <c r="F337" s="72" t="s">
        <v>1296</v>
      </c>
      <c r="G337" s="2">
        <v>43525</v>
      </c>
      <c r="H337" s="2">
        <v>43279</v>
      </c>
      <c r="I337" s="2"/>
      <c r="J337" s="71">
        <v>0</v>
      </c>
      <c r="K337" s="71">
        <v>3020</v>
      </c>
      <c r="L337"/>
      <c r="M337"/>
    </row>
    <row r="338" spans="1:13" hidden="1" x14ac:dyDescent="0.25">
      <c r="A338">
        <v>193305</v>
      </c>
      <c r="B338">
        <f>VLOOKUP(A338,'7.2018 LRAM Listing (Compare)'!$L:$L,1,FALSE)</f>
        <v>193305</v>
      </c>
      <c r="C338" t="s">
        <v>14</v>
      </c>
      <c r="D338" t="s">
        <v>1740</v>
      </c>
      <c r="E338" s="139"/>
      <c r="F338" s="72" t="s">
        <v>1296</v>
      </c>
      <c r="G338" s="2">
        <v>43525</v>
      </c>
      <c r="H338" s="2">
        <v>43230</v>
      </c>
      <c r="I338" s="2"/>
      <c r="J338" s="71">
        <v>0</v>
      </c>
      <c r="K338" s="71">
        <v>17396</v>
      </c>
      <c r="L338"/>
      <c r="M338"/>
    </row>
    <row r="339" spans="1:13" hidden="1" x14ac:dyDescent="0.25">
      <c r="A339">
        <v>193338</v>
      </c>
      <c r="B339">
        <f>VLOOKUP(A339,'7.2018 LRAM Listing (Compare)'!$L:$L,1,FALSE)</f>
        <v>193338</v>
      </c>
      <c r="C339" t="s">
        <v>14</v>
      </c>
      <c r="D339" t="s">
        <v>1740</v>
      </c>
      <c r="E339" s="139"/>
      <c r="F339" s="72" t="s">
        <v>1296</v>
      </c>
      <c r="G339" s="2">
        <v>43525</v>
      </c>
      <c r="H339" s="2">
        <v>43234</v>
      </c>
      <c r="I339" s="2"/>
      <c r="J339" s="71">
        <v>0</v>
      </c>
      <c r="K339" s="71">
        <v>2205</v>
      </c>
      <c r="L339"/>
      <c r="M339"/>
    </row>
    <row r="340" spans="1:13" hidden="1" x14ac:dyDescent="0.25">
      <c r="A340">
        <v>193402</v>
      </c>
      <c r="B340">
        <f>VLOOKUP(A340,'7.2018 LRAM Listing (Compare)'!$L:$L,1,FALSE)</f>
        <v>193402</v>
      </c>
      <c r="C340" t="s">
        <v>14</v>
      </c>
      <c r="D340" t="s">
        <v>1740</v>
      </c>
      <c r="E340" s="139"/>
      <c r="F340" s="72" t="s">
        <v>1295</v>
      </c>
      <c r="G340" s="2">
        <v>43525</v>
      </c>
      <c r="H340" s="2">
        <v>43245</v>
      </c>
      <c r="I340" s="2"/>
      <c r="J340" s="71">
        <v>2.2000000000000002</v>
      </c>
      <c r="K340" s="71">
        <v>19018</v>
      </c>
      <c r="L340"/>
      <c r="M340"/>
    </row>
    <row r="341" spans="1:13" hidden="1" x14ac:dyDescent="0.25">
      <c r="A341">
        <v>193540</v>
      </c>
      <c r="B341">
        <f>VLOOKUP(A341,'7.2018 LRAM Listing (Compare)'!$L:$L,1,FALSE)</f>
        <v>193540</v>
      </c>
      <c r="C341" t="s">
        <v>14</v>
      </c>
      <c r="D341" t="s">
        <v>1740</v>
      </c>
      <c r="E341" s="139"/>
      <c r="F341" s="72" t="s">
        <v>1296</v>
      </c>
      <c r="G341" s="2">
        <v>43525</v>
      </c>
      <c r="H341" s="2">
        <v>43250</v>
      </c>
      <c r="I341" s="2"/>
      <c r="J341" s="71">
        <v>0.86</v>
      </c>
      <c r="K341" s="71">
        <v>3960</v>
      </c>
      <c r="L341"/>
      <c r="M341"/>
    </row>
    <row r="342" spans="1:13" x14ac:dyDescent="0.25">
      <c r="A342">
        <v>193670</v>
      </c>
      <c r="B342" t="e">
        <f>VLOOKUP(A342,'7.2018 LRAM Listing (Compare)'!$L:$L,1,FALSE)</f>
        <v>#N/A</v>
      </c>
      <c r="C342" t="s">
        <v>14</v>
      </c>
      <c r="D342" t="s">
        <v>1225</v>
      </c>
      <c r="E342" s="139"/>
      <c r="F342" s="72" t="s">
        <v>1731</v>
      </c>
      <c r="G342" s="2">
        <v>43709</v>
      </c>
      <c r="H342" s="2">
        <v>43689</v>
      </c>
      <c r="I342" s="75">
        <f t="shared" ref="I342:I343" si="11">YEAR(H342)</f>
        <v>2019</v>
      </c>
      <c r="J342" s="71">
        <v>13.18</v>
      </c>
      <c r="K342" s="71">
        <v>114789</v>
      </c>
      <c r="L342" s="135">
        <f>IF($J342="","",IF($I342=2019,VLOOKUP($D342,'6.NTG (IESO VRR - 2017)'!$A$3:$G$60,7,FALSE)*$J342,IF($I342=2018,VLOOKUP($D342,'6.NTG (IESO VRR - 2017)'!$A$3:$G$60,7,FALSE)*$J342,IF($I342=2017,VLOOKUP($D342,'6.NTG (IESO VRR - 2017)'!$A$3:$G$60,7,FALSE)*$J342,IF($I342=2016,VLOOKUP($D342,'6.NTG (IESO VRR - 2017)'!$A$3:$G$60,5,FALSE)*$J342)))))</f>
        <v>11.458265808405908</v>
      </c>
      <c r="M342" s="135">
        <f>IF($K342="","",IF($I342=2019,VLOOKUP($D342,'6.NTG (IESO VRR - 2017)'!$A$3:$G$60,7,FALSE)*$K342,IF($I342=2018,VLOOKUP($D342,'6.NTG (IESO VRR - 2017)'!$A$3:$G$60,7,FALSE)*$K342,IF($I342=2017,VLOOKUP($D342,'6.NTG (IESO VRR - 2017)'!$A$3:$G$60,7,FALSE)*$K342,IF($I342=2016,VLOOKUP($D342,'6.NTG (IESO VRR - 2017)'!$A$3:$G$60,5,FALSE)*$K342)))))</f>
        <v>99793.844755774335</v>
      </c>
    </row>
    <row r="343" spans="1:13" x14ac:dyDescent="0.25">
      <c r="A343">
        <v>193711</v>
      </c>
      <c r="B343" t="e">
        <f>VLOOKUP(A343,'7.2018 LRAM Listing (Compare)'!$L:$L,1,FALSE)</f>
        <v>#N/A</v>
      </c>
      <c r="C343" t="s">
        <v>64</v>
      </c>
      <c r="D343" t="s">
        <v>1225</v>
      </c>
      <c r="E343" s="139"/>
      <c r="F343" s="72" t="s">
        <v>1731</v>
      </c>
      <c r="G343" s="2">
        <v>43709</v>
      </c>
      <c r="H343" s="2">
        <v>43345</v>
      </c>
      <c r="I343" s="75">
        <f t="shared" si="11"/>
        <v>2018</v>
      </c>
      <c r="J343" s="71">
        <v>26.92</v>
      </c>
      <c r="K343" s="71">
        <v>123493</v>
      </c>
      <c r="L343" s="135">
        <f>IF($J343="","",IF($I343=2019,VLOOKUP($D343,'6.NTG (IESO VRR - 2017)'!$A$3:$G$60,7,FALSE)*$J343,IF($I343=2018,VLOOKUP($D343,'6.NTG (IESO VRR - 2017)'!$A$3:$G$60,7,FALSE)*$J343,IF($I343=2017,VLOOKUP($D343,'6.NTG (IESO VRR - 2017)'!$A$3:$G$60,7,FALSE)*$J343,IF($I343=2016,VLOOKUP($D343,'6.NTG (IESO VRR - 2017)'!$A$3:$G$60,5,FALSE)*$J343)))))</f>
        <v>23.403377508519505</v>
      </c>
      <c r="M343" s="135">
        <f>IF($K343="","",IF($I343=2019,VLOOKUP($D343,'6.NTG (IESO VRR - 2017)'!$A$3:$G$60,7,FALSE)*$K343,IF($I343=2018,VLOOKUP($D343,'6.NTG (IESO VRR - 2017)'!$A$3:$G$60,7,FALSE)*$K343,IF($I343=2017,VLOOKUP($D343,'6.NTG (IESO VRR - 2017)'!$A$3:$G$60,7,FALSE)*$K343,IF($I343=2016,VLOOKUP($D343,'6.NTG (IESO VRR - 2017)'!$A$3:$G$60,5,FALSE)*$K343)))))</f>
        <v>107360.82090117381</v>
      </c>
    </row>
    <row r="344" spans="1:13" hidden="1" x14ac:dyDescent="0.25">
      <c r="A344">
        <v>193893</v>
      </c>
      <c r="B344">
        <f>VLOOKUP(A344,'7.2018 LRAM Listing (Compare)'!$L:$L,1,FALSE)</f>
        <v>193893</v>
      </c>
      <c r="C344" t="s">
        <v>14</v>
      </c>
      <c r="D344" t="s">
        <v>1740</v>
      </c>
      <c r="E344" s="139"/>
      <c r="F344" s="72" t="s">
        <v>1296</v>
      </c>
      <c r="G344" s="2">
        <v>43525</v>
      </c>
      <c r="H344" s="2">
        <v>43280</v>
      </c>
      <c r="I344" s="2"/>
      <c r="J344" s="71">
        <v>0.12</v>
      </c>
      <c r="K344" s="71">
        <v>535</v>
      </c>
      <c r="L344"/>
      <c r="M344"/>
    </row>
    <row r="345" spans="1:13" hidden="1" x14ac:dyDescent="0.25">
      <c r="A345">
        <v>193913</v>
      </c>
      <c r="B345">
        <f>VLOOKUP(A345,'7.2018 LRAM Listing (Compare)'!$L:$L,1,FALSE)</f>
        <v>193913</v>
      </c>
      <c r="C345" t="s">
        <v>14</v>
      </c>
      <c r="D345" t="s">
        <v>1740</v>
      </c>
      <c r="E345" s="139"/>
      <c r="F345" s="72" t="s">
        <v>1296</v>
      </c>
      <c r="G345" s="2">
        <v>43525</v>
      </c>
      <c r="H345" s="2">
        <v>43297</v>
      </c>
      <c r="I345" s="2"/>
      <c r="J345" s="71">
        <v>1.2</v>
      </c>
      <c r="K345" s="71">
        <v>884</v>
      </c>
      <c r="L345"/>
      <c r="M345"/>
    </row>
    <row r="346" spans="1:13" hidden="1" x14ac:dyDescent="0.25">
      <c r="A346">
        <v>193950</v>
      </c>
      <c r="B346">
        <f>VLOOKUP(A346,'7.2018 LRAM Listing (Compare)'!$L:$L,1,FALSE)</f>
        <v>193950</v>
      </c>
      <c r="C346" t="s">
        <v>14</v>
      </c>
      <c r="D346" t="s">
        <v>1740</v>
      </c>
      <c r="E346" s="139"/>
      <c r="F346" s="72" t="s">
        <v>1296</v>
      </c>
      <c r="G346" s="2">
        <v>43525</v>
      </c>
      <c r="H346" s="2">
        <v>43285</v>
      </c>
      <c r="I346" s="2"/>
      <c r="J346" s="71">
        <v>5.4</v>
      </c>
      <c r="K346" s="71">
        <v>19790</v>
      </c>
      <c r="L346"/>
      <c r="M346"/>
    </row>
    <row r="347" spans="1:13" x14ac:dyDescent="0.25">
      <c r="A347">
        <v>194027</v>
      </c>
      <c r="B347" t="e">
        <f>VLOOKUP(A347,'7.2018 LRAM Listing (Compare)'!$L:$L,1,FALSE)</f>
        <v>#N/A</v>
      </c>
      <c r="C347" t="s">
        <v>14</v>
      </c>
      <c r="D347" t="s">
        <v>1225</v>
      </c>
      <c r="E347" s="139"/>
      <c r="F347" s="72" t="s">
        <v>1730</v>
      </c>
      <c r="G347" s="2">
        <v>43556</v>
      </c>
      <c r="H347" s="2">
        <v>43395</v>
      </c>
      <c r="I347" s="75">
        <f>YEAR(H347)</f>
        <v>2018</v>
      </c>
      <c r="J347" s="71">
        <v>39.74</v>
      </c>
      <c r="K347" s="71">
        <v>326725</v>
      </c>
      <c r="L347" s="135">
        <f>IF($J347="","",IF($I347=2019,VLOOKUP($D347,'6.NTG (IESO VRR - 2017)'!$A$3:$G$60,7,FALSE)*$J347,IF($I347=2018,VLOOKUP($D347,'6.NTG (IESO VRR - 2017)'!$A$3:$G$60,7,FALSE)*$J347,IF($I347=2017,VLOOKUP($D347,'6.NTG (IESO VRR - 2017)'!$A$3:$G$60,7,FALSE)*$J347,IF($I347=2016,VLOOKUP($D347,'6.NTG (IESO VRR - 2017)'!$A$3:$G$60,5,FALSE)*$J347)))))</f>
        <v>34.548670957970472</v>
      </c>
      <c r="M347" s="135">
        <f>IF($K347="","",IF($I347=2019,VLOOKUP($D347,'6.NTG (IESO VRR - 2017)'!$A$3:$G$60,7,FALSE)*$K347,IF($I347=2018,VLOOKUP($D347,'6.NTG (IESO VRR - 2017)'!$A$3:$G$60,7,FALSE)*$K347,IF($I347=2017,VLOOKUP($D347,'6.NTG (IESO VRR - 2017)'!$A$3:$G$60,7,FALSE)*$K347,IF($I347=2016,VLOOKUP($D347,'6.NTG (IESO VRR - 2017)'!$A$3:$G$60,5,FALSE)*$K347)))))</f>
        <v>284044.14994320337</v>
      </c>
    </row>
    <row r="348" spans="1:13" hidden="1" x14ac:dyDescent="0.25">
      <c r="A348">
        <v>194137</v>
      </c>
      <c r="B348">
        <f>VLOOKUP(A348,'7.2018 LRAM Listing (Compare)'!$L:$L,1,FALSE)</f>
        <v>194137</v>
      </c>
      <c r="C348" t="s">
        <v>14</v>
      </c>
      <c r="D348" t="s">
        <v>1740</v>
      </c>
      <c r="E348" s="139"/>
      <c r="F348" s="72" t="s">
        <v>1296</v>
      </c>
      <c r="G348" s="2">
        <v>43525</v>
      </c>
      <c r="H348" s="2">
        <v>43391</v>
      </c>
      <c r="I348" s="2"/>
      <c r="J348" s="71">
        <v>1.78</v>
      </c>
      <c r="K348" s="71">
        <v>17099</v>
      </c>
      <c r="L348"/>
      <c r="M348"/>
    </row>
    <row r="349" spans="1:13" hidden="1" x14ac:dyDescent="0.25">
      <c r="A349">
        <v>194172</v>
      </c>
      <c r="B349">
        <f>VLOOKUP(A349,'7.2018 LRAM Listing (Compare)'!$L:$L,1,FALSE)</f>
        <v>194172</v>
      </c>
      <c r="C349" t="s">
        <v>14</v>
      </c>
      <c r="D349" t="s">
        <v>1740</v>
      </c>
      <c r="E349" s="139"/>
      <c r="F349" s="72" t="s">
        <v>1295</v>
      </c>
      <c r="G349" s="2">
        <v>43525</v>
      </c>
      <c r="H349" s="2">
        <v>43273</v>
      </c>
      <c r="I349" s="2"/>
      <c r="J349" s="71">
        <v>0.3</v>
      </c>
      <c r="K349" s="71">
        <v>1397</v>
      </c>
      <c r="L349"/>
      <c r="M349"/>
    </row>
    <row r="350" spans="1:13" hidden="1" x14ac:dyDescent="0.25">
      <c r="A350">
        <v>194266</v>
      </c>
      <c r="B350">
        <f>VLOOKUP(A350,'7.2018 LRAM Listing (Compare)'!$L:$L,1,FALSE)</f>
        <v>194266</v>
      </c>
      <c r="C350" t="s">
        <v>14</v>
      </c>
      <c r="D350" t="s">
        <v>1740</v>
      </c>
      <c r="E350" s="139"/>
      <c r="F350" s="72" t="s">
        <v>1301</v>
      </c>
      <c r="G350" s="2">
        <v>43525</v>
      </c>
      <c r="H350" s="2">
        <v>43266</v>
      </c>
      <c r="I350" s="2"/>
      <c r="J350" s="71">
        <v>1</v>
      </c>
      <c r="K350" s="71">
        <v>4594</v>
      </c>
      <c r="L350"/>
      <c r="M350"/>
    </row>
    <row r="351" spans="1:13" x14ac:dyDescent="0.25">
      <c r="A351">
        <v>194270</v>
      </c>
      <c r="B351" t="e">
        <f>VLOOKUP(A351,'7.2018 LRAM Listing (Compare)'!$L:$L,1,FALSE)</f>
        <v>#N/A</v>
      </c>
      <c r="C351" t="s">
        <v>14</v>
      </c>
      <c r="D351" t="s">
        <v>1225</v>
      </c>
      <c r="E351" s="139"/>
      <c r="F351" s="72" t="s">
        <v>1730</v>
      </c>
      <c r="G351" s="2">
        <v>43525</v>
      </c>
      <c r="H351" s="2">
        <v>43280</v>
      </c>
      <c r="I351" s="75">
        <f>YEAR(H351)</f>
        <v>2018</v>
      </c>
      <c r="J351" s="71">
        <v>0</v>
      </c>
      <c r="K351" s="71">
        <v>0</v>
      </c>
      <c r="L351" s="135">
        <f>IF($J351="","",IF($I351=2019,VLOOKUP($D351,'6.NTG (IESO VRR - 2017)'!$A$3:$G$60,7,FALSE)*$J351,IF($I351=2018,VLOOKUP($D351,'6.NTG (IESO VRR - 2017)'!$A$3:$G$60,7,FALSE)*$J351,IF($I351=2017,VLOOKUP($D351,'6.NTG (IESO VRR - 2017)'!$A$3:$G$60,7,FALSE)*$J351,IF($I351=2016,VLOOKUP($D351,'6.NTG (IESO VRR - 2017)'!$A$3:$G$60,5,FALSE)*$J351)))))</f>
        <v>0</v>
      </c>
      <c r="M351" s="135">
        <f>IF($K351="","",IF($I351=2019,VLOOKUP($D351,'6.NTG (IESO VRR - 2017)'!$A$3:$G$60,7,FALSE)*$K351,IF($I351=2018,VLOOKUP($D351,'6.NTG (IESO VRR - 2017)'!$A$3:$G$60,7,FALSE)*$K351,IF($I351=2017,VLOOKUP($D351,'6.NTG (IESO VRR - 2017)'!$A$3:$G$60,7,FALSE)*$K351,IF($I351=2016,VLOOKUP($D351,'6.NTG (IESO VRR - 2017)'!$A$3:$G$60,5,FALSE)*$K351)))))</f>
        <v>0</v>
      </c>
    </row>
    <row r="352" spans="1:13" hidden="1" x14ac:dyDescent="0.25">
      <c r="A352">
        <v>194408</v>
      </c>
      <c r="B352">
        <f>VLOOKUP(A352,'7.2018 LRAM Listing (Compare)'!$L:$L,1,FALSE)</f>
        <v>194408</v>
      </c>
      <c r="C352" t="s">
        <v>14</v>
      </c>
      <c r="D352" t="s">
        <v>1740</v>
      </c>
      <c r="E352" s="139"/>
      <c r="F352" s="72" t="s">
        <v>1296</v>
      </c>
      <c r="G352" s="2">
        <v>43525</v>
      </c>
      <c r="H352" s="2">
        <v>43252</v>
      </c>
      <c r="I352" s="2"/>
      <c r="J352" s="71">
        <v>4.62</v>
      </c>
      <c r="K352" s="71">
        <v>17105</v>
      </c>
      <c r="L352"/>
      <c r="M352"/>
    </row>
    <row r="353" spans="1:13" x14ac:dyDescent="0.25">
      <c r="A353">
        <v>194490</v>
      </c>
      <c r="B353" t="e">
        <f>VLOOKUP(A353,'7.2018 LRAM Listing (Compare)'!$L:$L,1,FALSE)</f>
        <v>#N/A</v>
      </c>
      <c r="C353" t="s">
        <v>14</v>
      </c>
      <c r="D353" t="s">
        <v>1225</v>
      </c>
      <c r="E353" s="139"/>
      <c r="F353" s="72" t="s">
        <v>1731</v>
      </c>
      <c r="G353" s="2">
        <v>43525</v>
      </c>
      <c r="H353" s="2">
        <v>43434</v>
      </c>
      <c r="I353" s="75">
        <f t="shared" ref="I353:I358" si="12">YEAR(H353)</f>
        <v>2018</v>
      </c>
      <c r="J353" s="71">
        <v>31.1</v>
      </c>
      <c r="K353" s="71">
        <v>189450</v>
      </c>
      <c r="L353" s="135">
        <f>IF($J353="","",IF($I353=2019,VLOOKUP($D353,'6.NTG (IESO VRR - 2017)'!$A$3:$G$60,7,FALSE)*$J353,IF($I353=2018,VLOOKUP($D353,'6.NTG (IESO VRR - 2017)'!$A$3:$G$60,7,FALSE)*$J353,IF($I353=2017,VLOOKUP($D353,'6.NTG (IESO VRR - 2017)'!$A$3:$G$60,7,FALSE)*$J353,IF($I353=2016,VLOOKUP($D353,'6.NTG (IESO VRR - 2017)'!$A$3:$G$60,5,FALSE)*$J353)))))</f>
        <v>27.037334343051878</v>
      </c>
      <c r="M353" s="135">
        <f>IF($K353="","",IF($I353=2019,VLOOKUP($D353,'6.NTG (IESO VRR - 2017)'!$A$3:$G$60,7,FALSE)*$K353,IF($I353=2018,VLOOKUP($D353,'6.NTG (IESO VRR - 2017)'!$A$3:$G$60,7,FALSE)*$K353,IF($I353=2017,VLOOKUP($D353,'6.NTG (IESO VRR - 2017)'!$A$3:$G$60,7,FALSE)*$K353,IF($I353=2016,VLOOKUP($D353,'6.NTG (IESO VRR - 2017)'!$A$3:$G$60,5,FALSE)*$K353)))))</f>
        <v>164701.70390003789</v>
      </c>
    </row>
    <row r="354" spans="1:13" x14ac:dyDescent="0.25">
      <c r="A354">
        <v>194533</v>
      </c>
      <c r="B354" t="e">
        <f>VLOOKUP(A354,'7.2018 LRAM Listing (Compare)'!$L:$L,1,FALSE)</f>
        <v>#N/A</v>
      </c>
      <c r="C354" t="s">
        <v>14</v>
      </c>
      <c r="D354" t="s">
        <v>1225</v>
      </c>
      <c r="E354" s="139"/>
      <c r="F354" s="72" t="s">
        <v>1731</v>
      </c>
      <c r="G354" s="2">
        <v>43556</v>
      </c>
      <c r="H354" s="2">
        <v>43294</v>
      </c>
      <c r="I354" s="75">
        <f t="shared" si="12"/>
        <v>2018</v>
      </c>
      <c r="J354" s="71">
        <v>0</v>
      </c>
      <c r="K354" s="71">
        <v>5848</v>
      </c>
      <c r="L354" s="135">
        <f>IF($J354="","",IF($I354=2019,VLOOKUP($D354,'6.NTG (IESO VRR - 2017)'!$A$3:$G$60,7,FALSE)*$J354,IF($I354=2018,VLOOKUP($D354,'6.NTG (IESO VRR - 2017)'!$A$3:$G$60,7,FALSE)*$J354,IF($I354=2017,VLOOKUP($D354,'6.NTG (IESO VRR - 2017)'!$A$3:$G$60,7,FALSE)*$J354,IF($I354=2016,VLOOKUP($D354,'6.NTG (IESO VRR - 2017)'!$A$3:$G$60,5,FALSE)*$J354)))))</f>
        <v>0</v>
      </c>
      <c r="M354" s="135">
        <f>IF($K354="","",IF($I354=2019,VLOOKUP($D354,'6.NTG (IESO VRR - 2017)'!$A$3:$G$60,7,FALSE)*$K354,IF($I354=2018,VLOOKUP($D354,'6.NTG (IESO VRR - 2017)'!$A$3:$G$60,7,FALSE)*$K354,IF($I354=2017,VLOOKUP($D354,'6.NTG (IESO VRR - 2017)'!$A$3:$G$60,7,FALSE)*$K354,IF($I354=2016,VLOOKUP($D354,'6.NTG (IESO VRR - 2017)'!$A$3:$G$60,5,FALSE)*$K354)))))</f>
        <v>5084.0620976902692</v>
      </c>
    </row>
    <row r="355" spans="1:13" x14ac:dyDescent="0.25">
      <c r="A355">
        <v>194563</v>
      </c>
      <c r="B355" t="e">
        <f>VLOOKUP(A355,'7.2018 LRAM Listing (Compare)'!$L:$L,1,FALSE)</f>
        <v>#N/A</v>
      </c>
      <c r="C355" t="s">
        <v>14</v>
      </c>
      <c r="D355" t="s">
        <v>1225</v>
      </c>
      <c r="E355" s="139"/>
      <c r="F355" s="72" t="s">
        <v>1730</v>
      </c>
      <c r="G355" s="2">
        <v>43525</v>
      </c>
      <c r="H355" s="2">
        <v>43391</v>
      </c>
      <c r="I355" s="75">
        <f t="shared" si="12"/>
        <v>2018</v>
      </c>
      <c r="J355" s="71">
        <v>0</v>
      </c>
      <c r="K355" s="71">
        <v>0</v>
      </c>
      <c r="L355" s="135">
        <f>IF($J355="","",IF($I355=2019,VLOOKUP($D355,'6.NTG (IESO VRR - 2017)'!$A$3:$G$60,7,FALSE)*$J355,IF($I355=2018,VLOOKUP($D355,'6.NTG (IESO VRR - 2017)'!$A$3:$G$60,7,FALSE)*$J355,IF($I355=2017,VLOOKUP($D355,'6.NTG (IESO VRR - 2017)'!$A$3:$G$60,7,FALSE)*$J355,IF($I355=2016,VLOOKUP($D355,'6.NTG (IESO VRR - 2017)'!$A$3:$G$60,5,FALSE)*$J355)))))</f>
        <v>0</v>
      </c>
      <c r="M355" s="135">
        <f>IF($K355="","",IF($I355=2019,VLOOKUP($D355,'6.NTG (IESO VRR - 2017)'!$A$3:$G$60,7,FALSE)*$K355,IF($I355=2018,VLOOKUP($D355,'6.NTG (IESO VRR - 2017)'!$A$3:$G$60,7,FALSE)*$K355,IF($I355=2017,VLOOKUP($D355,'6.NTG (IESO VRR - 2017)'!$A$3:$G$60,7,FALSE)*$K355,IF($I355=2016,VLOOKUP($D355,'6.NTG (IESO VRR - 2017)'!$A$3:$G$60,5,FALSE)*$K355)))))</f>
        <v>0</v>
      </c>
    </row>
    <row r="356" spans="1:13" x14ac:dyDescent="0.25">
      <c r="A356">
        <v>194565</v>
      </c>
      <c r="B356" t="e">
        <f>VLOOKUP(A356,'7.2018 LRAM Listing (Compare)'!$L:$L,1,FALSE)</f>
        <v>#N/A</v>
      </c>
      <c r="C356" t="s">
        <v>14</v>
      </c>
      <c r="D356" t="s">
        <v>1225</v>
      </c>
      <c r="E356" s="139"/>
      <c r="F356" s="72" t="s">
        <v>1731</v>
      </c>
      <c r="G356" s="2">
        <v>43525</v>
      </c>
      <c r="H356" s="2">
        <v>43427</v>
      </c>
      <c r="I356" s="75">
        <f t="shared" si="12"/>
        <v>2018</v>
      </c>
      <c r="J356" s="71">
        <v>0</v>
      </c>
      <c r="K356" s="71">
        <v>0</v>
      </c>
      <c r="L356" s="135">
        <f>IF($J356="","",IF($I356=2019,VLOOKUP($D356,'6.NTG (IESO VRR - 2017)'!$A$3:$G$60,7,FALSE)*$J356,IF($I356=2018,VLOOKUP($D356,'6.NTG (IESO VRR - 2017)'!$A$3:$G$60,7,FALSE)*$J356,IF($I356=2017,VLOOKUP($D356,'6.NTG (IESO VRR - 2017)'!$A$3:$G$60,7,FALSE)*$J356,IF($I356=2016,VLOOKUP($D356,'6.NTG (IESO VRR - 2017)'!$A$3:$G$60,5,FALSE)*$J356)))))</f>
        <v>0</v>
      </c>
      <c r="M356" s="135">
        <f>IF($K356="","",IF($I356=2019,VLOOKUP($D356,'6.NTG (IESO VRR - 2017)'!$A$3:$G$60,7,FALSE)*$K356,IF($I356=2018,VLOOKUP($D356,'6.NTG (IESO VRR - 2017)'!$A$3:$G$60,7,FALSE)*$K356,IF($I356=2017,VLOOKUP($D356,'6.NTG (IESO VRR - 2017)'!$A$3:$G$60,7,FALSE)*$K356,IF($I356=2016,VLOOKUP($D356,'6.NTG (IESO VRR - 2017)'!$A$3:$G$60,5,FALSE)*$K356)))))</f>
        <v>0</v>
      </c>
    </row>
    <row r="357" spans="1:13" x14ac:dyDescent="0.25">
      <c r="A357">
        <v>194617</v>
      </c>
      <c r="B357" t="e">
        <f>VLOOKUP(A357,'7.2018 LRAM Listing (Compare)'!$L:$L,1,FALSE)</f>
        <v>#N/A</v>
      </c>
      <c r="C357" t="s">
        <v>14</v>
      </c>
      <c r="D357" t="s">
        <v>1225</v>
      </c>
      <c r="E357" s="139"/>
      <c r="F357" s="72" t="s">
        <v>1731</v>
      </c>
      <c r="G357" s="2">
        <v>43525</v>
      </c>
      <c r="H357" s="2">
        <v>43273</v>
      </c>
      <c r="I357" s="75">
        <f t="shared" si="12"/>
        <v>2018</v>
      </c>
      <c r="J357" s="71">
        <v>0</v>
      </c>
      <c r="K357" s="71">
        <v>0</v>
      </c>
      <c r="L357" s="135">
        <f>IF($J357="","",IF($I357=2019,VLOOKUP($D357,'6.NTG (IESO VRR - 2017)'!$A$3:$G$60,7,FALSE)*$J357,IF($I357=2018,VLOOKUP($D357,'6.NTG (IESO VRR - 2017)'!$A$3:$G$60,7,FALSE)*$J357,IF($I357=2017,VLOOKUP($D357,'6.NTG (IESO VRR - 2017)'!$A$3:$G$60,7,FALSE)*$J357,IF($I357=2016,VLOOKUP($D357,'6.NTG (IESO VRR - 2017)'!$A$3:$G$60,5,FALSE)*$J357)))))</f>
        <v>0</v>
      </c>
      <c r="M357" s="135">
        <f>IF($K357="","",IF($I357=2019,VLOOKUP($D357,'6.NTG (IESO VRR - 2017)'!$A$3:$G$60,7,FALSE)*$K357,IF($I357=2018,VLOOKUP($D357,'6.NTG (IESO VRR - 2017)'!$A$3:$G$60,7,FALSE)*$K357,IF($I357=2017,VLOOKUP($D357,'6.NTG (IESO VRR - 2017)'!$A$3:$G$60,7,FALSE)*$K357,IF($I357=2016,VLOOKUP($D357,'6.NTG (IESO VRR - 2017)'!$A$3:$G$60,5,FALSE)*$K357)))))</f>
        <v>0</v>
      </c>
    </row>
    <row r="358" spans="1:13" x14ac:dyDescent="0.25">
      <c r="A358">
        <v>194666</v>
      </c>
      <c r="B358" t="e">
        <f>VLOOKUP(A358,'7.2018 LRAM Listing (Compare)'!$L:$L,1,FALSE)</f>
        <v>#N/A</v>
      </c>
      <c r="C358" t="s">
        <v>14</v>
      </c>
      <c r="D358" t="s">
        <v>1225</v>
      </c>
      <c r="E358" s="139"/>
      <c r="F358" s="72" t="s">
        <v>1733</v>
      </c>
      <c r="G358" s="2">
        <v>43647</v>
      </c>
      <c r="H358" s="2">
        <v>43373</v>
      </c>
      <c r="I358" s="75">
        <f t="shared" si="12"/>
        <v>2018</v>
      </c>
      <c r="J358" s="71">
        <v>2</v>
      </c>
      <c r="K358" s="71">
        <v>9188</v>
      </c>
      <c r="L358" s="135">
        <f>IF($J358="","",IF($I358=2019,VLOOKUP($D358,'6.NTG (IESO VRR - 2017)'!$A$3:$G$60,7,FALSE)*$J358,IF($I358=2018,VLOOKUP($D358,'6.NTG (IESO VRR - 2017)'!$A$3:$G$60,7,FALSE)*$J358,IF($I358=2017,VLOOKUP($D358,'6.NTG (IESO VRR - 2017)'!$A$3:$G$60,7,FALSE)*$J358,IF($I358=2016,VLOOKUP($D358,'6.NTG (IESO VRR - 2017)'!$A$3:$G$60,5,FALSE)*$J358)))))</f>
        <v>1.738735327527452</v>
      </c>
      <c r="M358" s="135">
        <f>IF($K358="","",IF($I358=2019,VLOOKUP($D358,'6.NTG (IESO VRR - 2017)'!$A$3:$G$60,7,FALSE)*$K358,IF($I358=2018,VLOOKUP($D358,'6.NTG (IESO VRR - 2017)'!$A$3:$G$60,7,FALSE)*$K358,IF($I358=2017,VLOOKUP($D358,'6.NTG (IESO VRR - 2017)'!$A$3:$G$60,7,FALSE)*$K358,IF($I358=2016,VLOOKUP($D358,'6.NTG (IESO VRR - 2017)'!$A$3:$G$60,5,FALSE)*$K358)))))</f>
        <v>7987.7500946611144</v>
      </c>
    </row>
    <row r="359" spans="1:13" hidden="1" x14ac:dyDescent="0.25">
      <c r="A359">
        <v>194677</v>
      </c>
      <c r="B359">
        <f>VLOOKUP(A359,'7.2018 LRAM Listing (Compare)'!$L:$L,1,FALSE)</f>
        <v>194677</v>
      </c>
      <c r="C359" t="s">
        <v>14</v>
      </c>
      <c r="D359" t="s">
        <v>1740</v>
      </c>
      <c r="E359" s="139"/>
      <c r="F359" s="72" t="s">
        <v>1296</v>
      </c>
      <c r="G359" s="2">
        <v>43525</v>
      </c>
      <c r="H359" s="2">
        <v>43349</v>
      </c>
      <c r="I359" s="2"/>
      <c r="J359" s="71">
        <v>3.74</v>
      </c>
      <c r="K359" s="71">
        <v>17182</v>
      </c>
      <c r="L359"/>
      <c r="M359"/>
    </row>
    <row r="360" spans="1:13" x14ac:dyDescent="0.25">
      <c r="A360">
        <v>194888</v>
      </c>
      <c r="B360" t="e">
        <f>VLOOKUP(A360,'7.2018 LRAM Listing (Compare)'!$L:$L,1,FALSE)</f>
        <v>#N/A</v>
      </c>
      <c r="C360" t="s">
        <v>14</v>
      </c>
      <c r="D360" t="s">
        <v>1225</v>
      </c>
      <c r="E360" s="139"/>
      <c r="F360" s="72" t="s">
        <v>1731</v>
      </c>
      <c r="G360" s="2">
        <v>43525</v>
      </c>
      <c r="H360" s="2">
        <v>43280</v>
      </c>
      <c r="I360" s="75">
        <f t="shared" ref="I360:I361" si="13">YEAR(H360)</f>
        <v>2018</v>
      </c>
      <c r="J360" s="71">
        <v>0</v>
      </c>
      <c r="K360" s="71">
        <v>0</v>
      </c>
      <c r="L360" s="135">
        <f>IF($J360="","",IF($I360=2019,VLOOKUP($D360,'6.NTG (IESO VRR - 2017)'!$A$3:$G$60,7,FALSE)*$J360,IF($I360=2018,VLOOKUP($D360,'6.NTG (IESO VRR - 2017)'!$A$3:$G$60,7,FALSE)*$J360,IF($I360=2017,VLOOKUP($D360,'6.NTG (IESO VRR - 2017)'!$A$3:$G$60,7,FALSE)*$J360,IF($I360=2016,VLOOKUP($D360,'6.NTG (IESO VRR - 2017)'!$A$3:$G$60,5,FALSE)*$J360)))))</f>
        <v>0</v>
      </c>
      <c r="M360" s="135">
        <f>IF($K360="","",IF($I360=2019,VLOOKUP($D360,'6.NTG (IESO VRR - 2017)'!$A$3:$G$60,7,FALSE)*$K360,IF($I360=2018,VLOOKUP($D360,'6.NTG (IESO VRR - 2017)'!$A$3:$G$60,7,FALSE)*$K360,IF($I360=2017,VLOOKUP($D360,'6.NTG (IESO VRR - 2017)'!$A$3:$G$60,7,FALSE)*$K360,IF($I360=2016,VLOOKUP($D360,'6.NTG (IESO VRR - 2017)'!$A$3:$G$60,5,FALSE)*$K360)))))</f>
        <v>0</v>
      </c>
    </row>
    <row r="361" spans="1:13" x14ac:dyDescent="0.25">
      <c r="A361">
        <v>194891</v>
      </c>
      <c r="B361" t="e">
        <f>VLOOKUP(A361,'7.2018 LRAM Listing (Compare)'!$L:$L,1,FALSE)</f>
        <v>#N/A</v>
      </c>
      <c r="C361" t="s">
        <v>14</v>
      </c>
      <c r="D361" t="s">
        <v>1225</v>
      </c>
      <c r="E361" s="139"/>
      <c r="F361" s="72" t="s">
        <v>1731</v>
      </c>
      <c r="G361" s="2">
        <v>43525</v>
      </c>
      <c r="H361" s="2">
        <v>43280</v>
      </c>
      <c r="I361" s="75">
        <f t="shared" si="13"/>
        <v>2018</v>
      </c>
      <c r="J361" s="71">
        <v>0</v>
      </c>
      <c r="K361" s="71">
        <v>0</v>
      </c>
      <c r="L361" s="135">
        <f>IF($J361="","",IF($I361=2019,VLOOKUP($D361,'6.NTG (IESO VRR - 2017)'!$A$3:$G$60,7,FALSE)*$J361,IF($I361=2018,VLOOKUP($D361,'6.NTG (IESO VRR - 2017)'!$A$3:$G$60,7,FALSE)*$J361,IF($I361=2017,VLOOKUP($D361,'6.NTG (IESO VRR - 2017)'!$A$3:$G$60,7,FALSE)*$J361,IF($I361=2016,VLOOKUP($D361,'6.NTG (IESO VRR - 2017)'!$A$3:$G$60,5,FALSE)*$J361)))))</f>
        <v>0</v>
      </c>
      <c r="M361" s="135">
        <f>IF($K361="","",IF($I361=2019,VLOOKUP($D361,'6.NTG (IESO VRR - 2017)'!$A$3:$G$60,7,FALSE)*$K361,IF($I361=2018,VLOOKUP($D361,'6.NTG (IESO VRR - 2017)'!$A$3:$G$60,7,FALSE)*$K361,IF($I361=2017,VLOOKUP($D361,'6.NTG (IESO VRR - 2017)'!$A$3:$G$60,7,FALSE)*$K361,IF($I361=2016,VLOOKUP($D361,'6.NTG (IESO VRR - 2017)'!$A$3:$G$60,5,FALSE)*$K361)))))</f>
        <v>0</v>
      </c>
    </row>
    <row r="362" spans="1:13" hidden="1" x14ac:dyDescent="0.25">
      <c r="A362">
        <v>194908</v>
      </c>
      <c r="B362">
        <f>VLOOKUP(A362,'7.2018 LRAM Listing (Compare)'!$L:$L,1,FALSE)</f>
        <v>194908</v>
      </c>
      <c r="C362" t="s">
        <v>14</v>
      </c>
      <c r="D362" t="s">
        <v>1740</v>
      </c>
      <c r="E362" s="139"/>
      <c r="F362" s="72">
        <v>0</v>
      </c>
      <c r="G362" s="2">
        <v>43525</v>
      </c>
      <c r="H362" s="2">
        <v>43344</v>
      </c>
      <c r="I362" s="2"/>
      <c r="J362" s="71">
        <v>2.62</v>
      </c>
      <c r="K362" s="71">
        <v>12040</v>
      </c>
      <c r="L362"/>
      <c r="M362"/>
    </row>
    <row r="363" spans="1:13" x14ac:dyDescent="0.25">
      <c r="A363">
        <v>195022</v>
      </c>
      <c r="B363" t="e">
        <f>VLOOKUP(A363,'7.2018 LRAM Listing (Compare)'!$L:$L,1,FALSE)</f>
        <v>#N/A</v>
      </c>
      <c r="C363" t="s">
        <v>64</v>
      </c>
      <c r="D363" t="s">
        <v>1225</v>
      </c>
      <c r="E363" s="139"/>
      <c r="F363" s="72" t="s">
        <v>1731</v>
      </c>
      <c r="G363" s="2">
        <v>43647</v>
      </c>
      <c r="H363" s="2">
        <v>43399</v>
      </c>
      <c r="I363" s="75">
        <f t="shared" ref="I363:I365" si="14">YEAR(H363)</f>
        <v>2018</v>
      </c>
      <c r="J363" s="71">
        <v>55.27</v>
      </c>
      <c r="K363" s="71">
        <v>208503</v>
      </c>
      <c r="L363" s="135">
        <f>IF($J363="","",IF($I363=2019,VLOOKUP($D363,'6.NTG (IESO VRR - 2017)'!$A$3:$G$60,7,FALSE)*$J363,IF($I363=2018,VLOOKUP($D363,'6.NTG (IESO VRR - 2017)'!$A$3:$G$60,7,FALSE)*$J363,IF($I363=2017,VLOOKUP($D363,'6.NTG (IESO VRR - 2017)'!$A$3:$G$60,7,FALSE)*$J363,IF($I363=2016,VLOOKUP($D363,'6.NTG (IESO VRR - 2017)'!$A$3:$G$60,5,FALSE)*$J363)))))</f>
        <v>48.049950776221138</v>
      </c>
      <c r="M363" s="135">
        <f>IF($K363="","",IF($I363=2019,VLOOKUP($D363,'6.NTG (IESO VRR - 2017)'!$A$3:$G$60,7,FALSE)*$K363,IF($I363=2018,VLOOKUP($D363,'6.NTG (IESO VRR - 2017)'!$A$3:$G$60,7,FALSE)*$K363,IF($I363=2017,VLOOKUP($D363,'6.NTG (IESO VRR - 2017)'!$A$3:$G$60,7,FALSE)*$K363,IF($I363=2016,VLOOKUP($D363,'6.NTG (IESO VRR - 2017)'!$A$3:$G$60,5,FALSE)*$K363)))))</f>
        <v>181265.76599772816</v>
      </c>
    </row>
    <row r="364" spans="1:13" x14ac:dyDescent="0.25">
      <c r="A364">
        <v>195113</v>
      </c>
      <c r="B364" t="e">
        <f>VLOOKUP(A364,'7.2018 LRAM Listing (Compare)'!$L:$L,1,FALSE)</f>
        <v>#N/A</v>
      </c>
      <c r="C364" t="s">
        <v>14</v>
      </c>
      <c r="D364" t="s">
        <v>1225</v>
      </c>
      <c r="E364" s="139"/>
      <c r="F364" s="72" t="s">
        <v>1731</v>
      </c>
      <c r="G364" s="2">
        <v>43556</v>
      </c>
      <c r="H364" s="2">
        <v>43526</v>
      </c>
      <c r="I364" s="75">
        <f t="shared" si="14"/>
        <v>2019</v>
      </c>
      <c r="J364" s="71">
        <v>45.73</v>
      </c>
      <c r="K364" s="71">
        <v>366431</v>
      </c>
      <c r="L364" s="135">
        <f>IF($J364="","",IF($I364=2019,VLOOKUP($D364,'6.NTG (IESO VRR - 2017)'!$A$3:$G$60,7,FALSE)*$J364,IF($I364=2018,VLOOKUP($D364,'6.NTG (IESO VRR - 2017)'!$A$3:$G$60,7,FALSE)*$J364,IF($I364=2017,VLOOKUP($D364,'6.NTG (IESO VRR - 2017)'!$A$3:$G$60,7,FALSE)*$J364,IF($I364=2016,VLOOKUP($D364,'6.NTG (IESO VRR - 2017)'!$A$3:$G$60,5,FALSE)*$J364)))))</f>
        <v>39.756183263915183</v>
      </c>
      <c r="M364" s="135">
        <f>IF($K364="","",IF($I364=2019,VLOOKUP($D364,'6.NTG (IESO VRR - 2017)'!$A$3:$G$60,7,FALSE)*$K364,IF($I364=2018,VLOOKUP($D364,'6.NTG (IESO VRR - 2017)'!$A$3:$G$60,7,FALSE)*$K364,IF($I364=2017,VLOOKUP($D364,'6.NTG (IESO VRR - 2017)'!$A$3:$G$60,7,FALSE)*$K364,IF($I364=2016,VLOOKUP($D364,'6.NTG (IESO VRR - 2017)'!$A$3:$G$60,5,FALSE)*$K364)))))</f>
        <v>318563.26240060589</v>
      </c>
    </row>
    <row r="365" spans="1:13" x14ac:dyDescent="0.25">
      <c r="A365">
        <v>195122</v>
      </c>
      <c r="B365" t="e">
        <f>VLOOKUP(A365,'7.2018 LRAM Listing (Compare)'!$L:$L,1,FALSE)</f>
        <v>#N/A</v>
      </c>
      <c r="C365" t="s">
        <v>14</v>
      </c>
      <c r="D365" t="s">
        <v>1225</v>
      </c>
      <c r="E365" s="139"/>
      <c r="F365" s="72" t="s">
        <v>1731</v>
      </c>
      <c r="G365" s="2">
        <v>43647</v>
      </c>
      <c r="H365" s="2">
        <v>43301</v>
      </c>
      <c r="I365" s="75">
        <f t="shared" si="14"/>
        <v>2018</v>
      </c>
      <c r="J365" s="71">
        <v>3.8</v>
      </c>
      <c r="K365" s="71">
        <v>19770</v>
      </c>
      <c r="L365" s="135">
        <f>IF($J365="","",IF($I365=2019,VLOOKUP($D365,'6.NTG (IESO VRR - 2017)'!$A$3:$G$60,7,FALSE)*$J365,IF($I365=2018,VLOOKUP($D365,'6.NTG (IESO VRR - 2017)'!$A$3:$G$60,7,FALSE)*$J365,IF($I365=2017,VLOOKUP($D365,'6.NTG (IESO VRR - 2017)'!$A$3:$G$60,7,FALSE)*$J365,IF($I365=2016,VLOOKUP($D365,'6.NTG (IESO VRR - 2017)'!$A$3:$G$60,5,FALSE)*$J365)))))</f>
        <v>3.3035971223021585</v>
      </c>
      <c r="M365" s="135">
        <f>IF($K365="","",IF($I365=2019,VLOOKUP($D365,'6.NTG (IESO VRR - 2017)'!$A$3:$G$60,7,FALSE)*$K365,IF($I365=2018,VLOOKUP($D365,'6.NTG (IESO VRR - 2017)'!$A$3:$G$60,7,FALSE)*$K365,IF($I365=2017,VLOOKUP($D365,'6.NTG (IESO VRR - 2017)'!$A$3:$G$60,7,FALSE)*$K365,IF($I365=2016,VLOOKUP($D365,'6.NTG (IESO VRR - 2017)'!$A$3:$G$60,5,FALSE)*$K365)))))</f>
        <v>17187.398712608861</v>
      </c>
    </row>
    <row r="366" spans="1:13" hidden="1" x14ac:dyDescent="0.25">
      <c r="A366">
        <v>195310</v>
      </c>
      <c r="B366">
        <f>VLOOKUP(A366,'7.2018 LRAM Listing (Compare)'!$L:$L,1,FALSE)</f>
        <v>195310</v>
      </c>
      <c r="C366" t="s">
        <v>14</v>
      </c>
      <c r="D366" t="s">
        <v>1740</v>
      </c>
      <c r="E366" s="139"/>
      <c r="F366" s="72" t="s">
        <v>1296</v>
      </c>
      <c r="G366" s="2">
        <v>43525</v>
      </c>
      <c r="H366" s="2">
        <v>43336</v>
      </c>
      <c r="I366" s="2"/>
      <c r="J366" s="71">
        <v>1.26</v>
      </c>
      <c r="K366" s="71">
        <v>5769</v>
      </c>
      <c r="L366"/>
      <c r="M366"/>
    </row>
    <row r="367" spans="1:13" x14ac:dyDescent="0.25">
      <c r="A367">
        <v>195383</v>
      </c>
      <c r="B367" t="e">
        <f>VLOOKUP(A367,'7.2018 LRAM Listing (Compare)'!$L:$L,1,FALSE)</f>
        <v>#N/A</v>
      </c>
      <c r="C367" t="s">
        <v>64</v>
      </c>
      <c r="D367" t="s">
        <v>1225</v>
      </c>
      <c r="E367" s="139"/>
      <c r="F367" s="72" t="s">
        <v>1730</v>
      </c>
      <c r="G367" s="2">
        <v>43770</v>
      </c>
      <c r="H367" s="2">
        <v>43305</v>
      </c>
      <c r="I367" s="75">
        <f>YEAR(H367)</f>
        <v>2018</v>
      </c>
      <c r="J367" s="71">
        <v>0</v>
      </c>
      <c r="K367" s="71">
        <v>10807</v>
      </c>
      <c r="L367" s="135">
        <f>IF($J367="","",IF($I367=2019,VLOOKUP($D367,'6.NTG (IESO VRR - 2017)'!$A$3:$G$60,7,FALSE)*$J367,IF($I367=2018,VLOOKUP($D367,'6.NTG (IESO VRR - 2017)'!$A$3:$G$60,7,FALSE)*$J367,IF($I367=2017,VLOOKUP($D367,'6.NTG (IESO VRR - 2017)'!$A$3:$G$60,7,FALSE)*$J367,IF($I367=2016,VLOOKUP($D367,'6.NTG (IESO VRR - 2017)'!$A$3:$G$60,5,FALSE)*$J367)))))</f>
        <v>0</v>
      </c>
      <c r="M367" s="135">
        <f>IF($K367="","",IF($I367=2019,VLOOKUP($D367,'6.NTG (IESO VRR - 2017)'!$A$3:$G$60,7,FALSE)*$K367,IF($I367=2018,VLOOKUP($D367,'6.NTG (IESO VRR - 2017)'!$A$3:$G$60,7,FALSE)*$K367,IF($I367=2017,VLOOKUP($D367,'6.NTG (IESO VRR - 2017)'!$A$3:$G$60,7,FALSE)*$K367,IF($I367=2016,VLOOKUP($D367,'6.NTG (IESO VRR - 2017)'!$A$3:$G$60,5,FALSE)*$K367)))))</f>
        <v>9395.2563422945859</v>
      </c>
    </row>
    <row r="368" spans="1:13" hidden="1" x14ac:dyDescent="0.25">
      <c r="A368">
        <v>195399</v>
      </c>
      <c r="B368">
        <f>VLOOKUP(A368,'7.2018 LRAM Listing (Compare)'!$L:$L,1,FALSE)</f>
        <v>195399</v>
      </c>
      <c r="C368" t="s">
        <v>64</v>
      </c>
      <c r="D368" t="s">
        <v>1740</v>
      </c>
      <c r="E368" s="139"/>
      <c r="F368" s="72">
        <v>0</v>
      </c>
      <c r="G368" s="2">
        <v>43525</v>
      </c>
      <c r="H368" s="2">
        <v>43343</v>
      </c>
      <c r="I368" s="2"/>
      <c r="J368" s="71">
        <v>0</v>
      </c>
      <c r="K368" s="71">
        <v>0</v>
      </c>
      <c r="L368"/>
      <c r="M368"/>
    </row>
    <row r="369" spans="1:13" hidden="1" x14ac:dyDescent="0.25">
      <c r="A369">
        <v>195417</v>
      </c>
      <c r="B369">
        <f>VLOOKUP(A369,'7.2018 LRAM Listing (Compare)'!$L:$L,1,FALSE)</f>
        <v>195417</v>
      </c>
      <c r="C369" t="s">
        <v>14</v>
      </c>
      <c r="D369" t="s">
        <v>1740</v>
      </c>
      <c r="E369" s="139"/>
      <c r="F369" s="72" t="s">
        <v>1296</v>
      </c>
      <c r="G369" s="2">
        <v>43525</v>
      </c>
      <c r="H369" s="2">
        <v>43391</v>
      </c>
      <c r="I369" s="2"/>
      <c r="J369" s="71">
        <v>0.8</v>
      </c>
      <c r="K369" s="71">
        <v>268</v>
      </c>
      <c r="L369"/>
      <c r="M369"/>
    </row>
    <row r="370" spans="1:13" x14ac:dyDescent="0.25">
      <c r="A370">
        <v>195993</v>
      </c>
      <c r="B370" t="e">
        <f>VLOOKUP(A370,'7.2018 LRAM Listing (Compare)'!$L:$L,1,FALSE)</f>
        <v>#N/A</v>
      </c>
      <c r="C370" t="s">
        <v>14</v>
      </c>
      <c r="D370" t="s">
        <v>1225</v>
      </c>
      <c r="E370" s="139"/>
      <c r="F370" s="72" t="s">
        <v>1731</v>
      </c>
      <c r="G370" s="2">
        <v>43647</v>
      </c>
      <c r="H370" s="2">
        <v>43607</v>
      </c>
      <c r="I370" s="75">
        <f>YEAR(H370)</f>
        <v>2019</v>
      </c>
      <c r="J370" s="71">
        <v>40.380000000000003</v>
      </c>
      <c r="K370" s="71">
        <v>155071</v>
      </c>
      <c r="L370" s="135">
        <f>IF($J370="","",IF($I370=2019,VLOOKUP($D370,'6.NTG (IESO VRR - 2017)'!$A$3:$G$60,7,FALSE)*$J370,IF($I370=2018,VLOOKUP($D370,'6.NTG (IESO VRR - 2017)'!$A$3:$G$60,7,FALSE)*$J370,IF($I370=2017,VLOOKUP($D370,'6.NTG (IESO VRR - 2017)'!$A$3:$G$60,7,FALSE)*$J370,IF($I370=2016,VLOOKUP($D370,'6.NTG (IESO VRR - 2017)'!$A$3:$G$60,5,FALSE)*$J370)))))</f>
        <v>35.10506626277926</v>
      </c>
      <c r="M370" s="135">
        <f>IF($K370="","",IF($I370=2019,VLOOKUP($D370,'6.NTG (IESO VRR - 2017)'!$A$3:$G$60,7,FALSE)*$K370,IF($I370=2018,VLOOKUP($D370,'6.NTG (IESO VRR - 2017)'!$A$3:$G$60,7,FALSE)*$K370,IF($I370=2017,VLOOKUP($D370,'6.NTG (IESO VRR - 2017)'!$A$3:$G$60,7,FALSE)*$K370,IF($I370=2016,VLOOKUP($D370,'6.NTG (IESO VRR - 2017)'!$A$3:$G$60,5,FALSE)*$K370)))))</f>
        <v>134813.71298750475</v>
      </c>
    </row>
    <row r="371" spans="1:13" hidden="1" x14ac:dyDescent="0.25">
      <c r="A371">
        <v>196052</v>
      </c>
      <c r="B371">
        <f>VLOOKUP(A371,'7.2018 LRAM Listing (Compare)'!$L:$L,1,FALSE)</f>
        <v>196052</v>
      </c>
      <c r="C371" t="s">
        <v>64</v>
      </c>
      <c r="D371" t="s">
        <v>1740</v>
      </c>
      <c r="E371" s="139"/>
      <c r="F371" s="72">
        <v>0</v>
      </c>
      <c r="G371" s="2">
        <v>43525</v>
      </c>
      <c r="H371" s="2">
        <v>43313</v>
      </c>
      <c r="I371" s="2"/>
      <c r="J371" s="71">
        <v>0</v>
      </c>
      <c r="K371" s="71">
        <v>0</v>
      </c>
      <c r="L371"/>
      <c r="M371"/>
    </row>
    <row r="372" spans="1:13" hidden="1" x14ac:dyDescent="0.25">
      <c r="A372">
        <v>196098</v>
      </c>
      <c r="B372">
        <f>VLOOKUP(A372,'7.2018 LRAM Listing (Compare)'!$L:$L,1,FALSE)</f>
        <v>196098</v>
      </c>
      <c r="C372" t="s">
        <v>14</v>
      </c>
      <c r="D372" t="s">
        <v>1740</v>
      </c>
      <c r="E372" s="139"/>
      <c r="F372" s="72" t="s">
        <v>1295</v>
      </c>
      <c r="G372" s="2">
        <v>43525</v>
      </c>
      <c r="H372" s="2">
        <v>43299</v>
      </c>
      <c r="I372" s="2"/>
      <c r="J372" s="71">
        <v>0.4</v>
      </c>
      <c r="K372" s="71">
        <v>11305</v>
      </c>
      <c r="L372"/>
      <c r="M372"/>
    </row>
    <row r="373" spans="1:13" hidden="1" x14ac:dyDescent="0.25">
      <c r="A373">
        <v>196160</v>
      </c>
      <c r="B373">
        <f>VLOOKUP(A373,'7.2018 LRAM Listing (Compare)'!$L:$L,1,FALSE)</f>
        <v>196160</v>
      </c>
      <c r="C373" t="s">
        <v>14</v>
      </c>
      <c r="D373" t="s">
        <v>1740</v>
      </c>
      <c r="E373" s="139"/>
      <c r="F373" s="72" t="s">
        <v>1295</v>
      </c>
      <c r="G373" s="2">
        <v>43525</v>
      </c>
      <c r="H373" s="2">
        <v>43430</v>
      </c>
      <c r="I373" s="2"/>
      <c r="J373" s="71">
        <v>0</v>
      </c>
      <c r="K373" s="71">
        <v>70728</v>
      </c>
      <c r="L373"/>
      <c r="M373"/>
    </row>
    <row r="374" spans="1:13" x14ac:dyDescent="0.25">
      <c r="A374">
        <v>196826</v>
      </c>
      <c r="B374" t="e">
        <f>VLOOKUP(A374,'7.2018 LRAM Listing (Compare)'!$L:$L,1,FALSE)</f>
        <v>#N/A</v>
      </c>
      <c r="C374" t="s">
        <v>14</v>
      </c>
      <c r="D374" t="s">
        <v>1225</v>
      </c>
      <c r="E374" s="139"/>
      <c r="F374" s="72" t="s">
        <v>1731</v>
      </c>
      <c r="G374" s="2">
        <v>43739</v>
      </c>
      <c r="H374" s="2">
        <v>43418</v>
      </c>
      <c r="I374" s="75">
        <f t="shared" ref="I374:I375" si="15">YEAR(H374)</f>
        <v>2018</v>
      </c>
      <c r="J374" s="71">
        <v>2.73</v>
      </c>
      <c r="K374" s="71">
        <v>1635</v>
      </c>
      <c r="L374" s="135">
        <f>IF($J374="","",IF($I374=2019,VLOOKUP($D374,'6.NTG (IESO VRR - 2017)'!$A$3:$G$60,7,FALSE)*$J374,IF($I374=2018,VLOOKUP($D374,'6.NTG (IESO VRR - 2017)'!$A$3:$G$60,7,FALSE)*$J374,IF($I374=2017,VLOOKUP($D374,'6.NTG (IESO VRR - 2017)'!$A$3:$G$60,7,FALSE)*$J374,IF($I374=2016,VLOOKUP($D374,'6.NTG (IESO VRR - 2017)'!$A$3:$G$60,5,FALSE)*$J374)))))</f>
        <v>2.3733737220749718</v>
      </c>
      <c r="M374" s="135">
        <f>IF($K374="","",IF($I374=2019,VLOOKUP($D374,'6.NTG (IESO VRR - 2017)'!$A$3:$G$60,7,FALSE)*$K374,IF($I374=2018,VLOOKUP($D374,'6.NTG (IESO VRR - 2017)'!$A$3:$G$60,7,FALSE)*$K374,IF($I374=2017,VLOOKUP($D374,'6.NTG (IESO VRR - 2017)'!$A$3:$G$60,7,FALSE)*$K374,IF($I374=2016,VLOOKUP($D374,'6.NTG (IESO VRR - 2017)'!$A$3:$G$60,5,FALSE)*$K374)))))</f>
        <v>1421.416130253692</v>
      </c>
    </row>
    <row r="375" spans="1:13" x14ac:dyDescent="0.25">
      <c r="A375">
        <v>198198</v>
      </c>
      <c r="B375" t="e">
        <f>VLOOKUP(A375,'7.2018 LRAM Listing (Compare)'!$L:$L,1,FALSE)</f>
        <v>#N/A</v>
      </c>
      <c r="C375" t="s">
        <v>14</v>
      </c>
      <c r="D375" t="s">
        <v>1225</v>
      </c>
      <c r="E375" s="139"/>
      <c r="F375" s="72" t="s">
        <v>1731</v>
      </c>
      <c r="G375" s="2">
        <v>43739</v>
      </c>
      <c r="H375" s="2">
        <v>43591</v>
      </c>
      <c r="I375" s="75">
        <f t="shared" si="15"/>
        <v>2019</v>
      </c>
      <c r="J375" s="71">
        <v>51.4</v>
      </c>
      <c r="K375" s="71">
        <v>438982</v>
      </c>
      <c r="L375" s="135">
        <f>IF($J375="","",IF($I375=2019,VLOOKUP($D375,'6.NTG (IESO VRR - 2017)'!$A$3:$G$60,7,FALSE)*$J375,IF($I375=2018,VLOOKUP($D375,'6.NTG (IESO VRR - 2017)'!$A$3:$G$60,7,FALSE)*$J375,IF($I375=2017,VLOOKUP($D375,'6.NTG (IESO VRR - 2017)'!$A$3:$G$60,7,FALSE)*$J375,IF($I375=2016,VLOOKUP($D375,'6.NTG (IESO VRR - 2017)'!$A$3:$G$60,5,FALSE)*$J375)))))</f>
        <v>44.685497917455514</v>
      </c>
      <c r="M375" s="135">
        <f>IF($K375="","",IF($I375=2019,VLOOKUP($D375,'6.NTG (IESO VRR - 2017)'!$A$3:$G$60,7,FALSE)*$K375,IF($I375=2018,VLOOKUP($D375,'6.NTG (IESO VRR - 2017)'!$A$3:$G$60,7,FALSE)*$K375,IF($I375=2017,VLOOKUP($D375,'6.NTG (IESO VRR - 2017)'!$A$3:$G$60,7,FALSE)*$K375,IF($I375=2016,VLOOKUP($D375,'6.NTG (IESO VRR - 2017)'!$A$3:$G$60,5,FALSE)*$K375)))))</f>
        <v>381636.75577432796</v>
      </c>
    </row>
    <row r="376" spans="1:13" hidden="1" x14ac:dyDescent="0.25">
      <c r="A376">
        <v>198457</v>
      </c>
      <c r="B376">
        <f>VLOOKUP(A376,'7.2018 LRAM Listing (Compare)'!$L:$L,1,FALSE)</f>
        <v>198457</v>
      </c>
      <c r="C376" t="s">
        <v>14</v>
      </c>
      <c r="D376" t="s">
        <v>1740</v>
      </c>
      <c r="E376" s="139"/>
      <c r="F376" s="72">
        <v>0</v>
      </c>
      <c r="G376" s="2">
        <v>43525</v>
      </c>
      <c r="H376" s="2">
        <v>43350</v>
      </c>
      <c r="I376" s="2"/>
      <c r="J376" s="71">
        <v>0.9</v>
      </c>
      <c r="K376" s="71">
        <v>3434</v>
      </c>
      <c r="L376"/>
      <c r="M376"/>
    </row>
    <row r="377" spans="1:13" hidden="1" x14ac:dyDescent="0.25">
      <c r="A377">
        <v>198651</v>
      </c>
      <c r="B377">
        <f>VLOOKUP(A377,'7.2018 LRAM Listing (Compare)'!$L:$L,1,FALSE)</f>
        <v>198651</v>
      </c>
      <c r="C377" t="s">
        <v>14</v>
      </c>
      <c r="D377" t="s">
        <v>1740</v>
      </c>
      <c r="E377" s="139"/>
      <c r="F377" s="72" t="s">
        <v>1295</v>
      </c>
      <c r="G377" s="2">
        <v>43525</v>
      </c>
      <c r="H377" s="2">
        <v>43433</v>
      </c>
      <c r="I377" s="2"/>
      <c r="J377" s="71">
        <v>1.36</v>
      </c>
      <c r="K377" s="71">
        <v>6093</v>
      </c>
      <c r="L377"/>
      <c r="M377"/>
    </row>
    <row r="378" spans="1:13" hidden="1" x14ac:dyDescent="0.25">
      <c r="A378">
        <v>198689</v>
      </c>
      <c r="B378">
        <f>VLOOKUP(A378,'7.2018 LRAM Listing (Compare)'!$L:$L,1,FALSE)</f>
        <v>198689</v>
      </c>
      <c r="C378" t="s">
        <v>14</v>
      </c>
      <c r="D378" t="s">
        <v>1740</v>
      </c>
      <c r="E378" s="139"/>
      <c r="F378" s="72" t="s">
        <v>1296</v>
      </c>
      <c r="G378" s="2">
        <v>43525</v>
      </c>
      <c r="H378" s="2">
        <v>43397</v>
      </c>
      <c r="I378" s="2"/>
      <c r="J378" s="71">
        <v>1.74</v>
      </c>
      <c r="K378" s="71">
        <v>6816</v>
      </c>
      <c r="L378"/>
      <c r="M378"/>
    </row>
    <row r="379" spans="1:13" hidden="1" x14ac:dyDescent="0.25">
      <c r="A379">
        <v>198955</v>
      </c>
      <c r="B379">
        <f>VLOOKUP(A379,'7.2018 LRAM Listing (Compare)'!$L:$L,1,FALSE)</f>
        <v>198955</v>
      </c>
      <c r="C379" t="s">
        <v>14</v>
      </c>
      <c r="D379" t="s">
        <v>1740</v>
      </c>
      <c r="E379" s="139"/>
      <c r="F379" s="72" t="s">
        <v>1296</v>
      </c>
      <c r="G379" s="2">
        <v>43525</v>
      </c>
      <c r="H379" s="2">
        <v>43420</v>
      </c>
      <c r="I379" s="2"/>
      <c r="J379" s="71">
        <v>0</v>
      </c>
      <c r="K379" s="71">
        <v>16296</v>
      </c>
      <c r="L379"/>
      <c r="M379"/>
    </row>
    <row r="380" spans="1:13" hidden="1" x14ac:dyDescent="0.25">
      <c r="A380">
        <v>199238</v>
      </c>
      <c r="B380">
        <f>VLOOKUP(A380,'7.2018 LRAM Listing (Compare)'!$L:$L,1,FALSE)</f>
        <v>199238</v>
      </c>
      <c r="C380" t="s">
        <v>14</v>
      </c>
      <c r="D380" t="s">
        <v>1740</v>
      </c>
      <c r="E380" s="139"/>
      <c r="F380" s="72" t="s">
        <v>1296</v>
      </c>
      <c r="G380" s="2">
        <v>43525</v>
      </c>
      <c r="H380" s="2">
        <v>43416</v>
      </c>
      <c r="I380" s="2"/>
      <c r="J380" s="71">
        <v>0</v>
      </c>
      <c r="K380" s="71">
        <v>1168</v>
      </c>
      <c r="L380"/>
      <c r="M380"/>
    </row>
    <row r="381" spans="1:13" hidden="1" x14ac:dyDescent="0.25">
      <c r="A381">
        <v>199347</v>
      </c>
      <c r="B381">
        <f>VLOOKUP(A381,'7.2018 LRAM Listing (Compare)'!$L:$L,1,FALSE)</f>
        <v>199347</v>
      </c>
      <c r="C381" t="s">
        <v>14</v>
      </c>
      <c r="D381" t="s">
        <v>1740</v>
      </c>
      <c r="E381" s="139"/>
      <c r="F381" s="72" t="s">
        <v>1295</v>
      </c>
      <c r="G381" s="2">
        <v>43525</v>
      </c>
      <c r="H381" s="2">
        <v>43418</v>
      </c>
      <c r="I381" s="2"/>
      <c r="J381" s="71">
        <v>0</v>
      </c>
      <c r="K381" s="71">
        <v>0</v>
      </c>
      <c r="L381"/>
      <c r="M381"/>
    </row>
    <row r="382" spans="1:13" hidden="1" x14ac:dyDescent="0.25">
      <c r="A382">
        <v>199347</v>
      </c>
      <c r="B382">
        <f>VLOOKUP(A382,'7.2018 LRAM Listing (Compare)'!$L:$L,1,FALSE)</f>
        <v>199347</v>
      </c>
      <c r="C382" t="s">
        <v>14</v>
      </c>
      <c r="D382" t="s">
        <v>1740</v>
      </c>
      <c r="E382" s="139"/>
      <c r="F382" s="72" t="s">
        <v>1295</v>
      </c>
      <c r="G382" s="2">
        <v>43525</v>
      </c>
      <c r="H382" s="2">
        <v>43418</v>
      </c>
      <c r="I382" s="2"/>
      <c r="J382" s="71">
        <v>6.47</v>
      </c>
      <c r="K382" s="71">
        <v>33909</v>
      </c>
      <c r="L382"/>
      <c r="M382"/>
    </row>
    <row r="383" spans="1:13" x14ac:dyDescent="0.25">
      <c r="A383">
        <v>199402</v>
      </c>
      <c r="B383" t="e">
        <f>VLOOKUP(A383,'7.2018 LRAM Listing (Compare)'!$L:$L,1,FALSE)</f>
        <v>#N/A</v>
      </c>
      <c r="C383" t="s">
        <v>14</v>
      </c>
      <c r="D383" t="s">
        <v>1225</v>
      </c>
      <c r="E383" s="139"/>
      <c r="F383" s="72" t="s">
        <v>1730</v>
      </c>
      <c r="G383" s="2">
        <v>43709</v>
      </c>
      <c r="H383" s="2">
        <v>43671</v>
      </c>
      <c r="I383" s="75">
        <f t="shared" ref="I383:I384" si="16">YEAR(H383)</f>
        <v>2019</v>
      </c>
      <c r="J383" s="71">
        <v>4.3600000000000003</v>
      </c>
      <c r="K383" s="71">
        <v>17223</v>
      </c>
      <c r="L383" s="135">
        <f>IF($J383="","",IF($I383=2019,VLOOKUP($D383,'6.NTG (IESO VRR - 2017)'!$A$3:$G$60,7,FALSE)*$J383,IF($I383=2018,VLOOKUP($D383,'6.NTG (IESO VRR - 2017)'!$A$3:$G$60,7,FALSE)*$J383,IF($I383=2017,VLOOKUP($D383,'6.NTG (IESO VRR - 2017)'!$A$3:$G$60,7,FALSE)*$J383,IF($I383=2016,VLOOKUP($D383,'6.NTG (IESO VRR - 2017)'!$A$3:$G$60,5,FALSE)*$J383)))))</f>
        <v>3.7904430140098455</v>
      </c>
      <c r="M383" s="135">
        <f>IF($K383="","",IF($I383=2019,VLOOKUP($D383,'6.NTG (IESO VRR - 2017)'!$A$3:$G$60,7,FALSE)*$K383,IF($I383=2018,VLOOKUP($D383,'6.NTG (IESO VRR - 2017)'!$A$3:$G$60,7,FALSE)*$K383,IF($I383=2017,VLOOKUP($D383,'6.NTG (IESO VRR - 2017)'!$A$3:$G$60,7,FALSE)*$K383,IF($I383=2016,VLOOKUP($D383,'6.NTG (IESO VRR - 2017)'!$A$3:$G$60,5,FALSE)*$K383)))))</f>
        <v>14973.119273002652</v>
      </c>
    </row>
    <row r="384" spans="1:13" x14ac:dyDescent="0.25">
      <c r="A384">
        <v>199404</v>
      </c>
      <c r="B384" t="e">
        <f>VLOOKUP(A384,'7.2018 LRAM Listing (Compare)'!$L:$L,1,FALSE)</f>
        <v>#N/A</v>
      </c>
      <c r="C384" t="s">
        <v>14</v>
      </c>
      <c r="D384" t="s">
        <v>1225</v>
      </c>
      <c r="E384" s="139"/>
      <c r="F384" s="72" t="s">
        <v>1730</v>
      </c>
      <c r="G384" s="2">
        <v>43709</v>
      </c>
      <c r="H384" s="2">
        <v>43669</v>
      </c>
      <c r="I384" s="75">
        <f t="shared" si="16"/>
        <v>2019</v>
      </c>
      <c r="J384" s="71">
        <v>7.56</v>
      </c>
      <c r="K384" s="71">
        <v>29618</v>
      </c>
      <c r="L384" s="135">
        <f>IF($J384="","",IF($I384=2019,VLOOKUP($D384,'6.NTG (IESO VRR - 2017)'!$A$3:$G$60,7,FALSE)*$J384,IF($I384=2018,VLOOKUP($D384,'6.NTG (IESO VRR - 2017)'!$A$3:$G$60,7,FALSE)*$J384,IF($I384=2017,VLOOKUP($D384,'6.NTG (IESO VRR - 2017)'!$A$3:$G$60,7,FALSE)*$J384,IF($I384=2016,VLOOKUP($D384,'6.NTG (IESO VRR - 2017)'!$A$3:$G$60,5,FALSE)*$J384)))))</f>
        <v>6.5724195380537678</v>
      </c>
      <c r="M384" s="135">
        <f>IF($K384="","",IF($I384=2019,VLOOKUP($D384,'6.NTG (IESO VRR - 2017)'!$A$3:$G$60,7,FALSE)*$K384,IF($I384=2018,VLOOKUP($D384,'6.NTG (IESO VRR - 2017)'!$A$3:$G$60,7,FALSE)*$K384,IF($I384=2017,VLOOKUP($D384,'6.NTG (IESO VRR - 2017)'!$A$3:$G$60,7,FALSE)*$K384,IF($I384=2016,VLOOKUP($D384,'6.NTG (IESO VRR - 2017)'!$A$3:$G$60,5,FALSE)*$K384)))))</f>
        <v>25748.931465354035</v>
      </c>
    </row>
    <row r="385" spans="1:13" hidden="1" x14ac:dyDescent="0.25">
      <c r="A385">
        <v>199407</v>
      </c>
      <c r="B385">
        <f>VLOOKUP(A385,'7.2018 LRAM Listing (Compare)'!$L:$L,1,FALSE)</f>
        <v>199407</v>
      </c>
      <c r="C385" t="s">
        <v>14</v>
      </c>
      <c r="D385" t="s">
        <v>1740</v>
      </c>
      <c r="E385" s="139"/>
      <c r="F385" s="72" t="s">
        <v>1295</v>
      </c>
      <c r="G385" s="2">
        <v>43525</v>
      </c>
      <c r="H385" s="2">
        <v>43418</v>
      </c>
      <c r="I385" s="2"/>
      <c r="J385" s="71">
        <v>7.85</v>
      </c>
      <c r="K385" s="71">
        <v>38232</v>
      </c>
      <c r="L385"/>
      <c r="M385"/>
    </row>
    <row r="386" spans="1:13" hidden="1" x14ac:dyDescent="0.25">
      <c r="A386">
        <v>199407</v>
      </c>
      <c r="B386">
        <f>VLOOKUP(A386,'7.2018 LRAM Listing (Compare)'!$L:$L,1,FALSE)</f>
        <v>199407</v>
      </c>
      <c r="C386" t="s">
        <v>14</v>
      </c>
      <c r="D386" t="s">
        <v>1740</v>
      </c>
      <c r="E386" s="139"/>
      <c r="F386" s="72" t="s">
        <v>1295</v>
      </c>
      <c r="G386" s="2">
        <v>43525</v>
      </c>
      <c r="H386" s="2">
        <v>43418</v>
      </c>
      <c r="I386" s="2"/>
      <c r="J386" s="71">
        <v>0</v>
      </c>
      <c r="K386" s="71">
        <v>0</v>
      </c>
      <c r="L386"/>
      <c r="M386"/>
    </row>
    <row r="387" spans="1:13" x14ac:dyDescent="0.25">
      <c r="A387">
        <v>199419</v>
      </c>
      <c r="B387" t="e">
        <f>VLOOKUP(A387,'7.2018 LRAM Listing (Compare)'!$L:$L,1,FALSE)</f>
        <v>#N/A</v>
      </c>
      <c r="C387" t="s">
        <v>14</v>
      </c>
      <c r="D387" t="s">
        <v>1225</v>
      </c>
      <c r="E387" s="139"/>
      <c r="F387" s="72" t="s">
        <v>1730</v>
      </c>
      <c r="G387" s="2">
        <v>43647</v>
      </c>
      <c r="H387" s="2">
        <v>43446</v>
      </c>
      <c r="I387" s="75">
        <f>YEAR(H387)</f>
        <v>2018</v>
      </c>
      <c r="J387" s="71">
        <v>87.65</v>
      </c>
      <c r="K387" s="71">
        <v>402664</v>
      </c>
      <c r="L387" s="135">
        <f>IF($J387="","",IF($I387=2019,VLOOKUP($D387,'6.NTG (IESO VRR - 2017)'!$A$3:$G$60,7,FALSE)*$J387,IF($I387=2018,VLOOKUP($D387,'6.NTG (IESO VRR - 2017)'!$A$3:$G$60,7,FALSE)*$J387,IF($I387=2017,VLOOKUP($D387,'6.NTG (IESO VRR - 2017)'!$A$3:$G$60,7,FALSE)*$J387,IF($I387=2016,VLOOKUP($D387,'6.NTG (IESO VRR - 2017)'!$A$3:$G$60,5,FALSE)*$J387)))))</f>
        <v>76.200075728890582</v>
      </c>
      <c r="M387" s="135">
        <f>IF($K387="","",IF($I387=2019,VLOOKUP($D387,'6.NTG (IESO VRR - 2017)'!$A$3:$G$60,7,FALSE)*$K387,IF($I387=2018,VLOOKUP($D387,'6.NTG (IESO VRR - 2017)'!$A$3:$G$60,7,FALSE)*$K387,IF($I387=2017,VLOOKUP($D387,'6.NTG (IESO VRR - 2017)'!$A$3:$G$60,7,FALSE)*$K387,IF($I387=2016,VLOOKUP($D387,'6.NTG (IESO VRR - 2017)'!$A$3:$G$60,5,FALSE)*$K387)))))</f>
        <v>350063.06096175697</v>
      </c>
    </row>
    <row r="388" spans="1:13" hidden="1" x14ac:dyDescent="0.25">
      <c r="A388">
        <v>199950</v>
      </c>
      <c r="B388">
        <f>VLOOKUP(A388,'7.2018 LRAM Listing (Compare)'!$L:$L,1,FALSE)</f>
        <v>199950</v>
      </c>
      <c r="C388" t="s">
        <v>14</v>
      </c>
      <c r="D388" t="s">
        <v>1740</v>
      </c>
      <c r="E388" s="139"/>
      <c r="F388" s="72">
        <v>0</v>
      </c>
      <c r="G388" s="2">
        <v>43525</v>
      </c>
      <c r="H388" s="2">
        <v>43413</v>
      </c>
      <c r="I388" s="2"/>
      <c r="J388" s="71">
        <v>0.42</v>
      </c>
      <c r="K388" s="71">
        <v>1911</v>
      </c>
      <c r="L388"/>
      <c r="M388"/>
    </row>
    <row r="389" spans="1:13" x14ac:dyDescent="0.25">
      <c r="A389">
        <v>201469</v>
      </c>
      <c r="B389" t="e">
        <f>VLOOKUP(A389,'7.2018 LRAM Listing (Compare)'!$L:$L,1,FALSE)</f>
        <v>#N/A</v>
      </c>
      <c r="C389" t="s">
        <v>64</v>
      </c>
      <c r="D389" t="s">
        <v>1225</v>
      </c>
      <c r="E389" s="139"/>
      <c r="F389" s="72" t="s">
        <v>1730</v>
      </c>
      <c r="G389" s="2">
        <v>43556</v>
      </c>
      <c r="H389" s="2">
        <v>43830</v>
      </c>
      <c r="I389" s="75">
        <f t="shared" ref="I389:I390" si="17">YEAR(H389)</f>
        <v>2019</v>
      </c>
      <c r="J389" s="71">
        <v>0.73</v>
      </c>
      <c r="K389" s="71">
        <v>8931</v>
      </c>
      <c r="L389" s="135">
        <f>IF($J389="","",IF($I389=2019,VLOOKUP($D389,'6.NTG (IESO VRR - 2017)'!$A$3:$G$60,7,FALSE)*$J389,IF($I389=2018,VLOOKUP($D389,'6.NTG (IESO VRR - 2017)'!$A$3:$G$60,7,FALSE)*$J389,IF($I389=2017,VLOOKUP($D389,'6.NTG (IESO VRR - 2017)'!$A$3:$G$60,7,FALSE)*$J389,IF($I389=2016,VLOOKUP($D389,'6.NTG (IESO VRR - 2017)'!$A$3:$G$60,5,FALSE)*$J389)))))</f>
        <v>0.63463839454751991</v>
      </c>
      <c r="M389" s="135">
        <f>IF($K389="","",IF($I389=2019,VLOOKUP($D389,'6.NTG (IESO VRR - 2017)'!$A$3:$G$60,7,FALSE)*$K389,IF($I389=2018,VLOOKUP($D389,'6.NTG (IESO VRR - 2017)'!$A$3:$G$60,7,FALSE)*$K389,IF($I389=2017,VLOOKUP($D389,'6.NTG (IESO VRR - 2017)'!$A$3:$G$60,7,FALSE)*$K389,IF($I389=2016,VLOOKUP($D389,'6.NTG (IESO VRR - 2017)'!$A$3:$G$60,5,FALSE)*$K389)))))</f>
        <v>7764.3226050738367</v>
      </c>
    </row>
    <row r="390" spans="1:13" x14ac:dyDescent="0.25">
      <c r="A390">
        <v>205276</v>
      </c>
      <c r="B390" t="e">
        <f>VLOOKUP(A390,'7.2018 LRAM Listing (Compare)'!$L:$L,1,FALSE)</f>
        <v>#N/A</v>
      </c>
      <c r="C390" t="s">
        <v>158</v>
      </c>
      <c r="D390" t="s">
        <v>1225</v>
      </c>
      <c r="E390" s="139"/>
      <c r="F390" s="72" t="s">
        <v>1730</v>
      </c>
      <c r="G390" s="2">
        <v>43739</v>
      </c>
      <c r="H390" s="2">
        <v>43615</v>
      </c>
      <c r="I390" s="75">
        <f t="shared" si="17"/>
        <v>2019</v>
      </c>
      <c r="J390" s="71">
        <v>0</v>
      </c>
      <c r="K390" s="71">
        <v>12700</v>
      </c>
      <c r="L390" s="135">
        <f>IF($J390="","",IF($I390=2019,VLOOKUP($D390,'6.NTG (IESO VRR - 2017)'!$A$3:$G$60,7,FALSE)*$J390,IF($I390=2018,VLOOKUP($D390,'6.NTG (IESO VRR - 2017)'!$A$3:$G$60,7,FALSE)*$J390,IF($I390=2017,VLOOKUP($D390,'6.NTG (IESO VRR - 2017)'!$A$3:$G$60,7,FALSE)*$J390,IF($I390=2016,VLOOKUP($D390,'6.NTG (IESO VRR - 2017)'!$A$3:$G$60,5,FALSE)*$J390)))))</f>
        <v>0</v>
      </c>
      <c r="M390" s="135">
        <f>IF($K390="","",IF($I390=2019,VLOOKUP($D390,'6.NTG (IESO VRR - 2017)'!$A$3:$G$60,7,FALSE)*$K390,IF($I390=2018,VLOOKUP($D390,'6.NTG (IESO VRR - 2017)'!$A$3:$G$60,7,FALSE)*$K390,IF($I390=2017,VLOOKUP($D390,'6.NTG (IESO VRR - 2017)'!$A$3:$G$60,7,FALSE)*$K390,IF($I390=2016,VLOOKUP($D390,'6.NTG (IESO VRR - 2017)'!$A$3:$G$60,5,FALSE)*$K390)))))</f>
        <v>11040.96932979932</v>
      </c>
    </row>
    <row r="391" spans="1:13" hidden="1" x14ac:dyDescent="0.25">
      <c r="A391">
        <v>176437</v>
      </c>
      <c r="B391">
        <f>VLOOKUP(A391,'7.2018 LRAM Listing (Compare)'!$L:$L,1,FALSE)</f>
        <v>176437</v>
      </c>
      <c r="C391" t="s">
        <v>1341</v>
      </c>
      <c r="D391" t="s">
        <v>1740</v>
      </c>
      <c r="E391" s="139"/>
      <c r="F391" s="72" t="s">
        <v>1295</v>
      </c>
      <c r="G391" s="2">
        <v>43466</v>
      </c>
      <c r="H391" s="2">
        <v>42951</v>
      </c>
      <c r="I391" s="2"/>
      <c r="J391" s="71">
        <v>0.5</v>
      </c>
      <c r="K391" s="71">
        <v>200</v>
      </c>
      <c r="L391"/>
      <c r="M391"/>
    </row>
    <row r="392" spans="1:13" hidden="1" x14ac:dyDescent="0.25">
      <c r="A392">
        <v>176437</v>
      </c>
      <c r="B392">
        <f>VLOOKUP(A392,'7.2018 LRAM Listing (Compare)'!$L:$L,1,FALSE)</f>
        <v>176437</v>
      </c>
      <c r="C392" t="s">
        <v>1341</v>
      </c>
      <c r="D392" t="s">
        <v>1740</v>
      </c>
      <c r="E392" s="139"/>
      <c r="F392" s="72" t="s">
        <v>1295</v>
      </c>
      <c r="G392" s="2">
        <v>43466</v>
      </c>
      <c r="H392" s="2">
        <v>42951</v>
      </c>
      <c r="I392" s="2"/>
      <c r="J392" s="71">
        <v>0</v>
      </c>
      <c r="K392" s="71">
        <v>150</v>
      </c>
      <c r="L392"/>
      <c r="M392"/>
    </row>
    <row r="393" spans="1:13" hidden="1" x14ac:dyDescent="0.25">
      <c r="A393">
        <v>176437</v>
      </c>
      <c r="B393">
        <f>VLOOKUP(A393,'7.2018 LRAM Listing (Compare)'!$L:$L,1,FALSE)</f>
        <v>176437</v>
      </c>
      <c r="C393" t="s">
        <v>1341</v>
      </c>
      <c r="D393" t="s">
        <v>1740</v>
      </c>
      <c r="E393" s="139"/>
      <c r="F393" s="72" t="s">
        <v>1295</v>
      </c>
      <c r="G393" s="2">
        <v>43466</v>
      </c>
      <c r="H393" s="2">
        <v>42951</v>
      </c>
      <c r="I393" s="2"/>
      <c r="J393" s="71">
        <v>0</v>
      </c>
      <c r="K393" s="71">
        <v>175</v>
      </c>
      <c r="L393"/>
      <c r="M393"/>
    </row>
    <row r="394" spans="1:13" hidden="1" x14ac:dyDescent="0.25">
      <c r="A394">
        <v>189699</v>
      </c>
      <c r="B394">
        <f>VLOOKUP(A394,'7.2018 LRAM Listing (Compare)'!$L:$L,1,FALSE)</f>
        <v>189699</v>
      </c>
      <c r="C394" t="s">
        <v>1341</v>
      </c>
      <c r="D394" t="s">
        <v>1740</v>
      </c>
      <c r="E394" s="139"/>
      <c r="F394" s="72" t="s">
        <v>1295</v>
      </c>
      <c r="G394" s="2">
        <v>43466</v>
      </c>
      <c r="H394" s="2">
        <v>43245</v>
      </c>
      <c r="I394" s="2"/>
      <c r="J394" s="71">
        <v>2.83</v>
      </c>
      <c r="K394" s="71">
        <v>1070</v>
      </c>
      <c r="L394"/>
      <c r="M394"/>
    </row>
    <row r="395" spans="1:13" hidden="1" x14ac:dyDescent="0.25">
      <c r="A395">
        <v>199238</v>
      </c>
      <c r="B395">
        <f>VLOOKUP(A395,'7.2018 LRAM Listing (Compare)'!$L:$L,1,FALSE)</f>
        <v>199238</v>
      </c>
      <c r="C395" t="s">
        <v>1341</v>
      </c>
      <c r="D395" t="s">
        <v>1740</v>
      </c>
      <c r="E395" s="139"/>
      <c r="F395" s="72" t="s">
        <v>1296</v>
      </c>
      <c r="G395" s="2">
        <v>43466</v>
      </c>
      <c r="H395" s="2">
        <v>43416</v>
      </c>
      <c r="I395" s="2"/>
      <c r="J395" s="71">
        <v>0</v>
      </c>
      <c r="K395" s="71">
        <v>100</v>
      </c>
      <c r="L395"/>
      <c r="M395"/>
    </row>
    <row r="396" spans="1:13" hidden="1" x14ac:dyDescent="0.25">
      <c r="A396">
        <v>193913</v>
      </c>
      <c r="B396">
        <f>VLOOKUP(A396,'7.2018 LRAM Listing (Compare)'!$L:$L,1,FALSE)</f>
        <v>193913</v>
      </c>
      <c r="C396" t="s">
        <v>1341</v>
      </c>
      <c r="D396" t="s">
        <v>1740</v>
      </c>
      <c r="E396" s="139"/>
      <c r="F396" s="72" t="s">
        <v>1296</v>
      </c>
      <c r="G396" s="2">
        <v>43466</v>
      </c>
      <c r="H396" s="2">
        <v>43297</v>
      </c>
      <c r="I396" s="2"/>
      <c r="J396" s="71">
        <v>1.2</v>
      </c>
      <c r="K396" s="71">
        <v>960</v>
      </c>
      <c r="L396"/>
      <c r="M396"/>
    </row>
    <row r="397" spans="1:13" hidden="1" x14ac:dyDescent="0.25">
      <c r="A397">
        <v>198651</v>
      </c>
      <c r="B397">
        <f>VLOOKUP(A397,'7.2018 LRAM Listing (Compare)'!$L:$L,1,FALSE)</f>
        <v>198651</v>
      </c>
      <c r="C397" t="s">
        <v>1341</v>
      </c>
      <c r="D397" t="s">
        <v>1740</v>
      </c>
      <c r="E397" s="139"/>
      <c r="F397" s="72" t="s">
        <v>1295</v>
      </c>
      <c r="G397" s="2">
        <v>43466</v>
      </c>
      <c r="H397" s="2">
        <v>43433</v>
      </c>
      <c r="I397" s="2"/>
      <c r="J397" s="71">
        <v>0.18720000000000001</v>
      </c>
      <c r="K397" s="71">
        <v>300</v>
      </c>
      <c r="L397"/>
      <c r="M397"/>
    </row>
    <row r="398" spans="1:13" hidden="1" x14ac:dyDescent="0.25">
      <c r="A398">
        <v>198651</v>
      </c>
      <c r="B398">
        <f>VLOOKUP(A398,'7.2018 LRAM Listing (Compare)'!$L:$L,1,FALSE)</f>
        <v>198651</v>
      </c>
      <c r="C398" t="s">
        <v>1341</v>
      </c>
      <c r="D398" t="s">
        <v>1740</v>
      </c>
      <c r="E398" s="139"/>
      <c r="F398" s="72" t="s">
        <v>1295</v>
      </c>
      <c r="G398" s="2">
        <v>43466</v>
      </c>
      <c r="H398" s="2">
        <v>43433</v>
      </c>
      <c r="I398" s="2"/>
      <c r="J398" s="71">
        <v>0.19400000000000001</v>
      </c>
      <c r="K398" s="71">
        <v>320</v>
      </c>
      <c r="L398"/>
      <c r="M398"/>
    </row>
    <row r="399" spans="1:13" hidden="1" x14ac:dyDescent="0.25">
      <c r="A399">
        <v>198651</v>
      </c>
      <c r="B399">
        <f>VLOOKUP(A399,'7.2018 LRAM Listing (Compare)'!$L:$L,1,FALSE)</f>
        <v>198651</v>
      </c>
      <c r="C399" t="s">
        <v>1341</v>
      </c>
      <c r="D399" t="s">
        <v>1740</v>
      </c>
      <c r="E399" s="139"/>
      <c r="F399" s="72" t="s">
        <v>1295</v>
      </c>
      <c r="G399" s="2">
        <v>43466</v>
      </c>
      <c r="H399" s="2">
        <v>43433</v>
      </c>
      <c r="I399" s="2"/>
      <c r="J399" s="71">
        <v>0.2</v>
      </c>
      <c r="K399" s="71">
        <v>100</v>
      </c>
      <c r="L399"/>
      <c r="M399"/>
    </row>
    <row r="400" spans="1:13" hidden="1" x14ac:dyDescent="0.25">
      <c r="A400">
        <v>198651</v>
      </c>
      <c r="B400">
        <f>VLOOKUP(A400,'7.2018 LRAM Listing (Compare)'!$L:$L,1,FALSE)</f>
        <v>198651</v>
      </c>
      <c r="C400" t="s">
        <v>1341</v>
      </c>
      <c r="D400" t="s">
        <v>1740</v>
      </c>
      <c r="E400" s="139"/>
      <c r="F400" s="72" t="s">
        <v>1295</v>
      </c>
      <c r="G400" s="2">
        <v>43466</v>
      </c>
      <c r="H400" s="2">
        <v>43433</v>
      </c>
      <c r="I400" s="2"/>
      <c r="J400" s="71">
        <v>0.23400000000000001</v>
      </c>
      <c r="K400" s="71">
        <v>84</v>
      </c>
      <c r="L400"/>
      <c r="M400"/>
    </row>
    <row r="401" spans="1:13" hidden="1" x14ac:dyDescent="0.25">
      <c r="A401">
        <v>198651</v>
      </c>
      <c r="B401">
        <f>VLOOKUP(A401,'7.2018 LRAM Listing (Compare)'!$L:$L,1,FALSE)</f>
        <v>198651</v>
      </c>
      <c r="C401" t="s">
        <v>1341</v>
      </c>
      <c r="D401" t="s">
        <v>1740</v>
      </c>
      <c r="E401" s="139"/>
      <c r="F401" s="72" t="s">
        <v>1295</v>
      </c>
      <c r="G401" s="2">
        <v>43466</v>
      </c>
      <c r="H401" s="2">
        <v>43433</v>
      </c>
      <c r="I401" s="2"/>
      <c r="J401" s="71">
        <v>0.54600000000000004</v>
      </c>
      <c r="K401" s="71">
        <v>735</v>
      </c>
      <c r="L401"/>
      <c r="M401"/>
    </row>
    <row r="402" spans="1:13" hidden="1" x14ac:dyDescent="0.25">
      <c r="A402">
        <v>173850</v>
      </c>
      <c r="B402">
        <f>VLOOKUP(A402,'7.2018 LRAM Listing (Compare)'!$L:$L,1,FALSE)</f>
        <v>173850</v>
      </c>
      <c r="C402" t="s">
        <v>1341</v>
      </c>
      <c r="D402" t="s">
        <v>1740</v>
      </c>
      <c r="E402" s="139"/>
      <c r="F402" s="72" t="s">
        <v>1295</v>
      </c>
      <c r="G402" s="2">
        <v>43466</v>
      </c>
      <c r="H402" s="2">
        <v>42853</v>
      </c>
      <c r="I402" s="2"/>
      <c r="J402" s="71">
        <v>1.22</v>
      </c>
      <c r="K402" s="71">
        <v>610</v>
      </c>
      <c r="L402"/>
      <c r="M402"/>
    </row>
    <row r="403" spans="1:13" hidden="1" x14ac:dyDescent="0.25">
      <c r="A403">
        <v>173850</v>
      </c>
      <c r="B403">
        <f>VLOOKUP(A403,'7.2018 LRAM Listing (Compare)'!$L:$L,1,FALSE)</f>
        <v>173850</v>
      </c>
      <c r="C403" t="s">
        <v>1341</v>
      </c>
      <c r="D403" t="s">
        <v>1740</v>
      </c>
      <c r="E403" s="139"/>
      <c r="F403" s="72" t="s">
        <v>1295</v>
      </c>
      <c r="G403" s="2">
        <v>43466</v>
      </c>
      <c r="H403" s="2">
        <v>42853</v>
      </c>
      <c r="I403" s="2"/>
      <c r="J403" s="71">
        <v>4.9000000000000004</v>
      </c>
      <c r="K403" s="71">
        <v>1473.62</v>
      </c>
      <c r="L403"/>
      <c r="M403"/>
    </row>
    <row r="404" spans="1:13" hidden="1" x14ac:dyDescent="0.25">
      <c r="A404">
        <v>189154</v>
      </c>
      <c r="B404">
        <f>VLOOKUP(A404,'7.2018 LRAM Listing (Compare)'!$L:$L,1,FALSE)</f>
        <v>189154</v>
      </c>
      <c r="C404" t="s">
        <v>1341</v>
      </c>
      <c r="D404" t="s">
        <v>1740</v>
      </c>
      <c r="E404" s="139"/>
      <c r="F404" s="72" t="s">
        <v>1295</v>
      </c>
      <c r="G404" s="2">
        <v>43466</v>
      </c>
      <c r="H404" s="2">
        <v>43373</v>
      </c>
      <c r="I404" s="2"/>
      <c r="J404" s="71">
        <v>7.6859999999999999</v>
      </c>
      <c r="K404" s="71">
        <v>3348.02</v>
      </c>
      <c r="L404"/>
      <c r="M404"/>
    </row>
    <row r="405" spans="1:13" hidden="1" x14ac:dyDescent="0.25">
      <c r="A405" t="s">
        <v>1147</v>
      </c>
      <c r="B405" t="str">
        <f>VLOOKUP(A405,'7.2018 LRAM Listing (Compare)'!$L:$L,1,FALSE)</f>
        <v>DS-601447</v>
      </c>
      <c r="C405" t="s">
        <v>1290</v>
      </c>
      <c r="D405" t="s">
        <v>1741</v>
      </c>
      <c r="E405" s="139"/>
      <c r="F405" s="72" t="s">
        <v>1285</v>
      </c>
      <c r="G405" s="2">
        <v>43466</v>
      </c>
      <c r="H405" s="2">
        <v>43125</v>
      </c>
      <c r="I405" s="2"/>
      <c r="J405" s="71">
        <v>0</v>
      </c>
      <c r="K405" s="71">
        <v>42000</v>
      </c>
      <c r="L405"/>
      <c r="M405"/>
    </row>
    <row r="406" spans="1:13" hidden="1" x14ac:dyDescent="0.25">
      <c r="A406" t="s">
        <v>1148</v>
      </c>
      <c r="B406" t="str">
        <f>VLOOKUP(A406,'7.2018 LRAM Listing (Compare)'!$L:$L,1,FALSE)</f>
        <v>DS-601448</v>
      </c>
      <c r="C406" t="s">
        <v>1290</v>
      </c>
      <c r="D406" t="s">
        <v>1741</v>
      </c>
      <c r="E406" s="139"/>
      <c r="F406" s="72" t="s">
        <v>1285</v>
      </c>
      <c r="G406" s="2">
        <v>43466</v>
      </c>
      <c r="H406" s="2">
        <v>43278</v>
      </c>
      <c r="I406" s="2"/>
      <c r="J406" s="71">
        <v>0</v>
      </c>
      <c r="K406" s="71">
        <v>49810</v>
      </c>
      <c r="L406"/>
      <c r="M406"/>
    </row>
    <row r="407" spans="1:13" hidden="1" x14ac:dyDescent="0.25">
      <c r="A407">
        <v>176311</v>
      </c>
      <c r="B407">
        <f>VLOOKUP(A407,'7.2018 LRAM Listing (Compare)'!$L:$L,1,FALSE)</f>
        <v>176311</v>
      </c>
      <c r="C407" t="s">
        <v>1341</v>
      </c>
      <c r="D407" t="s">
        <v>1740</v>
      </c>
      <c r="E407" s="139"/>
      <c r="F407" s="72" t="s">
        <v>1295</v>
      </c>
      <c r="G407" s="2">
        <v>43497</v>
      </c>
      <c r="H407" s="2">
        <v>42923</v>
      </c>
      <c r="I407" s="2"/>
      <c r="J407" s="71">
        <v>0</v>
      </c>
      <c r="K407" s="71">
        <v>15534.2</v>
      </c>
      <c r="L407"/>
      <c r="M407"/>
    </row>
    <row r="408" spans="1:13" hidden="1" x14ac:dyDescent="0.25">
      <c r="A408">
        <v>189019</v>
      </c>
      <c r="B408">
        <f>VLOOKUP(A408,'7.2018 LRAM Listing (Compare)'!$L:$L,1,FALSE)</f>
        <v>189019</v>
      </c>
      <c r="C408" t="s">
        <v>1341</v>
      </c>
      <c r="D408" t="s">
        <v>1740</v>
      </c>
      <c r="E408" s="139"/>
      <c r="F408" s="72" t="s">
        <v>1298</v>
      </c>
      <c r="G408" s="2">
        <v>43497</v>
      </c>
      <c r="H408" s="2">
        <v>43187.333333333328</v>
      </c>
      <c r="I408" s="2"/>
      <c r="J408" s="71">
        <v>14.8</v>
      </c>
      <c r="K408" s="71">
        <v>11840</v>
      </c>
      <c r="L408"/>
      <c r="M408"/>
    </row>
    <row r="409" spans="1:13" hidden="1" x14ac:dyDescent="0.25">
      <c r="A409">
        <v>184986</v>
      </c>
      <c r="B409">
        <f>VLOOKUP(A409,'7.2018 LRAM Listing (Compare)'!$L:$L,1,FALSE)</f>
        <v>184986</v>
      </c>
      <c r="C409" t="s">
        <v>1341</v>
      </c>
      <c r="D409" t="s">
        <v>1740</v>
      </c>
      <c r="E409" s="139"/>
      <c r="F409" s="72" t="s">
        <v>1296</v>
      </c>
      <c r="G409" s="2">
        <v>43497</v>
      </c>
      <c r="H409" s="2">
        <v>43119</v>
      </c>
      <c r="I409" s="2"/>
      <c r="J409" s="71">
        <v>2.5999999999999999E-2</v>
      </c>
      <c r="K409" s="71">
        <v>35</v>
      </c>
      <c r="L409"/>
      <c r="M409"/>
    </row>
    <row r="410" spans="1:13" hidden="1" x14ac:dyDescent="0.25">
      <c r="A410">
        <v>184986</v>
      </c>
      <c r="B410">
        <f>VLOOKUP(A410,'7.2018 LRAM Listing (Compare)'!$L:$L,1,FALSE)</f>
        <v>184986</v>
      </c>
      <c r="C410" t="s">
        <v>1341</v>
      </c>
      <c r="D410" t="s">
        <v>1740</v>
      </c>
      <c r="E410" s="139"/>
      <c r="F410" s="72" t="s">
        <v>1296</v>
      </c>
      <c r="G410" s="2">
        <v>43497</v>
      </c>
      <c r="H410" s="2">
        <v>43119</v>
      </c>
      <c r="I410" s="2"/>
      <c r="J410" s="71">
        <v>0.14000000000000001</v>
      </c>
      <c r="K410" s="71">
        <v>70</v>
      </c>
      <c r="L410"/>
      <c r="M410"/>
    </row>
    <row r="411" spans="1:13" hidden="1" x14ac:dyDescent="0.25">
      <c r="A411">
        <v>184986</v>
      </c>
      <c r="B411">
        <f>VLOOKUP(A411,'7.2018 LRAM Listing (Compare)'!$L:$L,1,FALSE)</f>
        <v>184986</v>
      </c>
      <c r="C411" t="s">
        <v>1341</v>
      </c>
      <c r="D411" t="s">
        <v>1740</v>
      </c>
      <c r="E411" s="139"/>
      <c r="F411" s="72" t="s">
        <v>1296</v>
      </c>
      <c r="G411" s="2">
        <v>43497</v>
      </c>
      <c r="H411" s="2">
        <v>43119</v>
      </c>
      <c r="I411" s="2"/>
      <c r="J411" s="71">
        <v>0.53039999999999998</v>
      </c>
      <c r="K411" s="71">
        <v>850</v>
      </c>
      <c r="L411"/>
      <c r="M411"/>
    </row>
    <row r="412" spans="1:13" hidden="1" x14ac:dyDescent="0.25">
      <c r="A412">
        <v>176561</v>
      </c>
      <c r="B412">
        <f>VLOOKUP(A412,'7.2018 LRAM Listing (Compare)'!$L:$L,1,FALSE)</f>
        <v>176561</v>
      </c>
      <c r="C412" t="s">
        <v>1341</v>
      </c>
      <c r="D412" t="s">
        <v>1740</v>
      </c>
      <c r="E412" s="139"/>
      <c r="F412" s="72" t="s">
        <v>1296</v>
      </c>
      <c r="G412" s="2">
        <v>43497</v>
      </c>
      <c r="H412" s="2">
        <v>43227</v>
      </c>
      <c r="I412" s="2"/>
      <c r="J412" s="71">
        <v>0.1</v>
      </c>
      <c r="K412" s="71">
        <v>40</v>
      </c>
      <c r="L412"/>
      <c r="M412"/>
    </row>
    <row r="413" spans="1:13" hidden="1" x14ac:dyDescent="0.25">
      <c r="A413">
        <v>176561</v>
      </c>
      <c r="B413">
        <f>VLOOKUP(A413,'7.2018 LRAM Listing (Compare)'!$L:$L,1,FALSE)</f>
        <v>176561</v>
      </c>
      <c r="C413" t="s">
        <v>1341</v>
      </c>
      <c r="D413" t="s">
        <v>1740</v>
      </c>
      <c r="E413" s="139"/>
      <c r="F413" s="72" t="s">
        <v>1296</v>
      </c>
      <c r="G413" s="2">
        <v>43497</v>
      </c>
      <c r="H413" s="2">
        <v>43227</v>
      </c>
      <c r="I413" s="2"/>
      <c r="J413" s="71">
        <v>0.98</v>
      </c>
      <c r="K413" s="71">
        <v>686</v>
      </c>
      <c r="L413"/>
      <c r="M413"/>
    </row>
    <row r="414" spans="1:13" hidden="1" x14ac:dyDescent="0.25">
      <c r="A414">
        <v>192698</v>
      </c>
      <c r="B414">
        <f>VLOOKUP(A414,'7.2018 LRAM Listing (Compare)'!$L:$L,1,FALSE)</f>
        <v>192698</v>
      </c>
      <c r="C414" t="s">
        <v>1341</v>
      </c>
      <c r="D414" t="s">
        <v>1740</v>
      </c>
      <c r="E414" s="139"/>
      <c r="F414" s="72" t="s">
        <v>1296</v>
      </c>
      <c r="G414" s="2">
        <v>43497</v>
      </c>
      <c r="H414" s="2">
        <v>43301</v>
      </c>
      <c r="I414" s="2"/>
      <c r="J414" s="71">
        <v>1.3</v>
      </c>
      <c r="K414" s="71">
        <v>520</v>
      </c>
      <c r="L414"/>
      <c r="M414"/>
    </row>
    <row r="415" spans="1:13" hidden="1" x14ac:dyDescent="0.25">
      <c r="A415">
        <v>182095</v>
      </c>
      <c r="B415">
        <f>VLOOKUP(A415,'7.2018 LRAM Listing (Compare)'!$L:$L,1,FALSE)</f>
        <v>182095</v>
      </c>
      <c r="C415" t="s">
        <v>1341</v>
      </c>
      <c r="D415" t="s">
        <v>1740</v>
      </c>
      <c r="E415" s="139"/>
      <c r="F415" s="72" t="s">
        <v>1298</v>
      </c>
      <c r="G415" s="2">
        <v>43497</v>
      </c>
      <c r="H415" s="2">
        <v>43220</v>
      </c>
      <c r="I415" s="2"/>
      <c r="J415" s="71">
        <v>19.13</v>
      </c>
      <c r="K415" s="71">
        <v>7652</v>
      </c>
      <c r="L415"/>
      <c r="M415"/>
    </row>
    <row r="416" spans="1:13" hidden="1" x14ac:dyDescent="0.25">
      <c r="A416">
        <v>188152</v>
      </c>
      <c r="B416">
        <f>VLOOKUP(A416,'7.2018 LRAM Listing (Compare)'!$L:$L,1,FALSE)</f>
        <v>188152</v>
      </c>
      <c r="C416" t="s">
        <v>1341</v>
      </c>
      <c r="D416" t="s">
        <v>1740</v>
      </c>
      <c r="E416" s="139"/>
      <c r="F416" s="72" t="s">
        <v>1295</v>
      </c>
      <c r="G416" s="2">
        <v>43497</v>
      </c>
      <c r="H416" s="2">
        <v>43154</v>
      </c>
      <c r="I416" s="2"/>
      <c r="J416" s="71">
        <v>32.991</v>
      </c>
      <c r="K416" s="71">
        <v>26392.799999999999</v>
      </c>
      <c r="L416"/>
      <c r="M416"/>
    </row>
    <row r="417" spans="1:13" hidden="1" x14ac:dyDescent="0.25">
      <c r="A417">
        <v>196160</v>
      </c>
      <c r="B417">
        <f>VLOOKUP(A417,'7.2018 LRAM Listing (Compare)'!$L:$L,1,FALSE)</f>
        <v>196160</v>
      </c>
      <c r="C417" t="s">
        <v>1341</v>
      </c>
      <c r="D417" t="s">
        <v>1740</v>
      </c>
      <c r="E417" s="139"/>
      <c r="F417" s="72" t="s">
        <v>1295</v>
      </c>
      <c r="G417" s="2">
        <v>43497</v>
      </c>
      <c r="H417" s="2">
        <v>43430</v>
      </c>
      <c r="I417" s="2"/>
      <c r="J417" s="71">
        <v>0</v>
      </c>
      <c r="K417" s="71">
        <v>550</v>
      </c>
      <c r="L417"/>
      <c r="M417"/>
    </row>
    <row r="418" spans="1:13" hidden="1" x14ac:dyDescent="0.25">
      <c r="A418">
        <v>196160</v>
      </c>
      <c r="B418">
        <f>VLOOKUP(A418,'7.2018 LRAM Listing (Compare)'!$L:$L,1,FALSE)</f>
        <v>196160</v>
      </c>
      <c r="C418" t="s">
        <v>1341</v>
      </c>
      <c r="D418" t="s">
        <v>1740</v>
      </c>
      <c r="E418" s="139"/>
      <c r="F418" s="72" t="s">
        <v>1295</v>
      </c>
      <c r="G418" s="2">
        <v>43497</v>
      </c>
      <c r="H418" s="2">
        <v>43430</v>
      </c>
      <c r="I418" s="2"/>
      <c r="J418" s="71">
        <v>0</v>
      </c>
      <c r="K418" s="71">
        <v>560</v>
      </c>
      <c r="L418"/>
      <c r="M418"/>
    </row>
    <row r="419" spans="1:13" hidden="1" x14ac:dyDescent="0.25">
      <c r="A419">
        <v>196160</v>
      </c>
      <c r="B419">
        <f>VLOOKUP(A419,'7.2018 LRAM Listing (Compare)'!$L:$L,1,FALSE)</f>
        <v>196160</v>
      </c>
      <c r="C419" t="s">
        <v>1341</v>
      </c>
      <c r="D419" t="s">
        <v>1740</v>
      </c>
      <c r="E419" s="139"/>
      <c r="F419" s="72" t="s">
        <v>1295</v>
      </c>
      <c r="G419" s="2">
        <v>43497</v>
      </c>
      <c r="H419" s="2">
        <v>43430</v>
      </c>
      <c r="I419" s="2"/>
      <c r="J419" s="71">
        <v>0</v>
      </c>
      <c r="K419" s="71">
        <v>5225</v>
      </c>
      <c r="L419"/>
      <c r="M419"/>
    </row>
    <row r="420" spans="1:13" hidden="1" x14ac:dyDescent="0.25">
      <c r="A420" t="s">
        <v>1199</v>
      </c>
      <c r="B420" t="str">
        <f>VLOOKUP(A420,'7.2018 LRAM Listing (Compare)'!$L:$L,1,FALSE)</f>
        <v>PI-601135</v>
      </c>
      <c r="C420" t="s">
        <v>1341</v>
      </c>
      <c r="D420" t="s">
        <v>1741</v>
      </c>
      <c r="E420" s="139"/>
      <c r="F420" s="72" t="s">
        <v>1285</v>
      </c>
      <c r="G420" s="2">
        <v>43556</v>
      </c>
      <c r="H420" s="2">
        <v>43344</v>
      </c>
      <c r="I420" s="2"/>
      <c r="J420" s="71">
        <v>0</v>
      </c>
      <c r="K420" s="71">
        <v>0</v>
      </c>
      <c r="L420"/>
      <c r="M420"/>
    </row>
    <row r="421" spans="1:13" x14ac:dyDescent="0.25">
      <c r="A421" t="s">
        <v>310</v>
      </c>
      <c r="B421" t="e">
        <f>VLOOKUP(A421,'7.2018 LRAM Listing (Compare)'!$L:$L,1,FALSE)</f>
        <v>#N/A</v>
      </c>
      <c r="C421" t="s">
        <v>1341</v>
      </c>
      <c r="D421" t="s">
        <v>1226</v>
      </c>
      <c r="E421" s="139"/>
      <c r="F421" s="72" t="s">
        <v>1730</v>
      </c>
      <c r="G421" s="2">
        <v>43586</v>
      </c>
      <c r="H421" s="2">
        <v>43265</v>
      </c>
      <c r="I421" s="75">
        <f t="shared" ref="I421:I471" si="18">YEAR(H421)</f>
        <v>2018</v>
      </c>
      <c r="J421" s="71">
        <v>0.21</v>
      </c>
      <c r="K421" s="71">
        <v>1759.91</v>
      </c>
      <c r="L421" s="135">
        <f>IF($J421="","",IF($I421=2019,VLOOKUP($D421,'6.NTG (IESO VRR - 2017)'!$A$3:$G$60,7,FALSE)*$J421,IF($I421=2018,VLOOKUP($D421,'6.NTG (IESO VRR - 2017)'!$A$3:$G$60,7,FALSE)*$J421,IF($I421=2017,VLOOKUP($D421,'6.NTG (IESO VRR - 2017)'!$A$3:$G$60,7,FALSE)*$J421,IF($I421=2016,VLOOKUP($D421,'6.NTG (IESO VRR - 2017)'!$A$3:$G$60,5,FALSE)*$J421)))))</f>
        <v>0.12727272727272726</v>
      </c>
      <c r="M421" s="135">
        <f>IF($K421="","",IF($I421=2019,VLOOKUP($D421,'6.NTG (IESO VRR - 2017)'!$A$3:$G$60,7,FALSE)*$K421,IF($I421=2018,VLOOKUP($D421,'6.NTG (IESO VRR - 2017)'!$A$3:$G$60,7,FALSE)*$K421,IF($I421=2017,VLOOKUP($D421,'6.NTG (IESO VRR - 2017)'!$A$3:$G$60,7,FALSE)*$K421,IF($I421=2016,VLOOKUP($D421,'6.NTG (IESO VRR - 2017)'!$A$3:$G$60,5,FALSE)*$K421)))))</f>
        <v>1066.6121212121213</v>
      </c>
    </row>
    <row r="422" spans="1:13" x14ac:dyDescent="0.25">
      <c r="A422" t="s">
        <v>310</v>
      </c>
      <c r="B422" t="e">
        <f>VLOOKUP(A422,'7.2018 LRAM Listing (Compare)'!$L:$L,1,FALSE)</f>
        <v>#N/A</v>
      </c>
      <c r="C422" t="s">
        <v>1341</v>
      </c>
      <c r="D422" t="s">
        <v>1226</v>
      </c>
      <c r="E422" s="139"/>
      <c r="F422" s="72" t="s">
        <v>1730</v>
      </c>
      <c r="G422" s="2">
        <v>43586</v>
      </c>
      <c r="H422" s="2">
        <v>43265</v>
      </c>
      <c r="I422" s="75">
        <f t="shared" si="18"/>
        <v>2018</v>
      </c>
      <c r="J422" s="71">
        <v>0.34</v>
      </c>
      <c r="K422" s="71">
        <v>2856.67</v>
      </c>
      <c r="L422" s="135">
        <f>IF($J422="","",IF($I422=2019,VLOOKUP($D422,'6.NTG (IESO VRR - 2017)'!$A$3:$G$60,7,FALSE)*$J422,IF($I422=2018,VLOOKUP($D422,'6.NTG (IESO VRR - 2017)'!$A$3:$G$60,7,FALSE)*$J422,IF($I422=2017,VLOOKUP($D422,'6.NTG (IESO VRR - 2017)'!$A$3:$G$60,7,FALSE)*$J422,IF($I422=2016,VLOOKUP($D422,'6.NTG (IESO VRR - 2017)'!$A$3:$G$60,5,FALSE)*$J422)))))</f>
        <v>0.20606060606060608</v>
      </c>
      <c r="M422" s="135">
        <f>IF($K422="","",IF($I422=2019,VLOOKUP($D422,'6.NTG (IESO VRR - 2017)'!$A$3:$G$60,7,FALSE)*$K422,IF($I422=2018,VLOOKUP($D422,'6.NTG (IESO VRR - 2017)'!$A$3:$G$60,7,FALSE)*$K422,IF($I422=2017,VLOOKUP($D422,'6.NTG (IESO VRR - 2017)'!$A$3:$G$60,7,FALSE)*$K422,IF($I422=2016,VLOOKUP($D422,'6.NTG (IESO VRR - 2017)'!$A$3:$G$60,5,FALSE)*$K422)))))</f>
        <v>1731.3151515151517</v>
      </c>
    </row>
    <row r="423" spans="1:13" x14ac:dyDescent="0.25">
      <c r="A423" t="s">
        <v>237</v>
      </c>
      <c r="B423" t="e">
        <f>VLOOKUP(A423,'7.2018 LRAM Listing (Compare)'!$L:$L,1,FALSE)</f>
        <v>#N/A</v>
      </c>
      <c r="C423" t="s">
        <v>1341</v>
      </c>
      <c r="D423" t="s">
        <v>1226</v>
      </c>
      <c r="E423" s="139"/>
      <c r="F423" s="72" t="s">
        <v>1730</v>
      </c>
      <c r="G423" s="2">
        <v>43586</v>
      </c>
      <c r="H423" s="2">
        <v>43272</v>
      </c>
      <c r="I423" s="75">
        <f t="shared" si="18"/>
        <v>2018</v>
      </c>
      <c r="J423" s="71">
        <v>0.24</v>
      </c>
      <c r="K423" s="71">
        <v>563.52</v>
      </c>
      <c r="L423" s="135">
        <f>IF($J423="","",IF($I423=2019,VLOOKUP($D423,'6.NTG (IESO VRR - 2017)'!$A$3:$G$60,7,FALSE)*$J423,IF($I423=2018,VLOOKUP($D423,'6.NTG (IESO VRR - 2017)'!$A$3:$G$60,7,FALSE)*$J423,IF($I423=2017,VLOOKUP($D423,'6.NTG (IESO VRR - 2017)'!$A$3:$G$60,7,FALSE)*$J423,IF($I423=2016,VLOOKUP($D423,'6.NTG (IESO VRR - 2017)'!$A$3:$G$60,5,FALSE)*$J423)))))</f>
        <v>0.14545454545454545</v>
      </c>
      <c r="M423" s="135">
        <f>IF($K423="","",IF($I423=2019,VLOOKUP($D423,'6.NTG (IESO VRR - 2017)'!$A$3:$G$60,7,FALSE)*$K423,IF($I423=2018,VLOOKUP($D423,'6.NTG (IESO VRR - 2017)'!$A$3:$G$60,7,FALSE)*$K423,IF($I423=2017,VLOOKUP($D423,'6.NTG (IESO VRR - 2017)'!$A$3:$G$60,7,FALSE)*$K423,IF($I423=2016,VLOOKUP($D423,'6.NTG (IESO VRR - 2017)'!$A$3:$G$60,5,FALSE)*$K423)))))</f>
        <v>341.5272727272727</v>
      </c>
    </row>
    <row r="424" spans="1:13" x14ac:dyDescent="0.25">
      <c r="A424" t="s">
        <v>237</v>
      </c>
      <c r="B424" t="e">
        <f>VLOOKUP(A424,'7.2018 LRAM Listing (Compare)'!$L:$L,1,FALSE)</f>
        <v>#N/A</v>
      </c>
      <c r="C424" t="s">
        <v>1341</v>
      </c>
      <c r="D424" t="s">
        <v>1226</v>
      </c>
      <c r="E424" s="139"/>
      <c r="F424" s="72" t="s">
        <v>1730</v>
      </c>
      <c r="G424" s="2">
        <v>43586</v>
      </c>
      <c r="H424" s="2">
        <v>43272</v>
      </c>
      <c r="I424" s="75">
        <f t="shared" si="18"/>
        <v>2018</v>
      </c>
      <c r="J424" s="71">
        <v>0.22</v>
      </c>
      <c r="K424" s="71">
        <v>516.55999999999995</v>
      </c>
      <c r="L424" s="135">
        <f>IF($J424="","",IF($I424=2019,VLOOKUP($D424,'6.NTG (IESO VRR - 2017)'!$A$3:$G$60,7,FALSE)*$J424,IF($I424=2018,VLOOKUP($D424,'6.NTG (IESO VRR - 2017)'!$A$3:$G$60,7,FALSE)*$J424,IF($I424=2017,VLOOKUP($D424,'6.NTG (IESO VRR - 2017)'!$A$3:$G$60,7,FALSE)*$J424,IF($I424=2016,VLOOKUP($D424,'6.NTG (IESO VRR - 2017)'!$A$3:$G$60,5,FALSE)*$J424)))))</f>
        <v>0.13333333333333333</v>
      </c>
      <c r="M424" s="135">
        <f>IF($K424="","",IF($I424=2019,VLOOKUP($D424,'6.NTG (IESO VRR - 2017)'!$A$3:$G$60,7,FALSE)*$K424,IF($I424=2018,VLOOKUP($D424,'6.NTG (IESO VRR - 2017)'!$A$3:$G$60,7,FALSE)*$K424,IF($I424=2017,VLOOKUP($D424,'6.NTG (IESO VRR - 2017)'!$A$3:$G$60,7,FALSE)*$K424,IF($I424=2016,VLOOKUP($D424,'6.NTG (IESO VRR - 2017)'!$A$3:$G$60,5,FALSE)*$K424)))))</f>
        <v>313.06666666666666</v>
      </c>
    </row>
    <row r="425" spans="1:13" x14ac:dyDescent="0.25">
      <c r="A425" t="s">
        <v>237</v>
      </c>
      <c r="B425" t="e">
        <f>VLOOKUP(A425,'7.2018 LRAM Listing (Compare)'!$L:$L,1,FALSE)</f>
        <v>#N/A</v>
      </c>
      <c r="C425" t="s">
        <v>1341</v>
      </c>
      <c r="D425" t="s">
        <v>1226</v>
      </c>
      <c r="E425" s="139"/>
      <c r="F425" s="72" t="s">
        <v>1730</v>
      </c>
      <c r="G425" s="2">
        <v>43586</v>
      </c>
      <c r="H425" s="2">
        <v>43272</v>
      </c>
      <c r="I425" s="75">
        <f t="shared" si="18"/>
        <v>2018</v>
      </c>
      <c r="J425" s="71">
        <v>0.71</v>
      </c>
      <c r="K425" s="71">
        <v>1662.38</v>
      </c>
      <c r="L425" s="135">
        <f>IF($J425="","",IF($I425=2019,VLOOKUP($D425,'6.NTG (IESO VRR - 2017)'!$A$3:$G$60,7,FALSE)*$J425,IF($I425=2018,VLOOKUP($D425,'6.NTG (IESO VRR - 2017)'!$A$3:$G$60,7,FALSE)*$J425,IF($I425=2017,VLOOKUP($D425,'6.NTG (IESO VRR - 2017)'!$A$3:$G$60,7,FALSE)*$J425,IF($I425=2016,VLOOKUP($D425,'6.NTG (IESO VRR - 2017)'!$A$3:$G$60,5,FALSE)*$J425)))))</f>
        <v>0.4303030303030303</v>
      </c>
      <c r="M425" s="135">
        <f>IF($K425="","",IF($I425=2019,VLOOKUP($D425,'6.NTG (IESO VRR - 2017)'!$A$3:$G$60,7,FALSE)*$K425,IF($I425=2018,VLOOKUP($D425,'6.NTG (IESO VRR - 2017)'!$A$3:$G$60,7,FALSE)*$K425,IF($I425=2017,VLOOKUP($D425,'6.NTG (IESO VRR - 2017)'!$A$3:$G$60,7,FALSE)*$K425,IF($I425=2016,VLOOKUP($D425,'6.NTG (IESO VRR - 2017)'!$A$3:$G$60,5,FALSE)*$K425)))))</f>
        <v>1007.5030303030304</v>
      </c>
    </row>
    <row r="426" spans="1:13" x14ac:dyDescent="0.25">
      <c r="A426" t="s">
        <v>241</v>
      </c>
      <c r="B426" t="e">
        <f>VLOOKUP(A426,'7.2018 LRAM Listing (Compare)'!$L:$L,1,FALSE)</f>
        <v>#N/A</v>
      </c>
      <c r="C426" t="s">
        <v>1341</v>
      </c>
      <c r="D426" t="s">
        <v>1226</v>
      </c>
      <c r="E426" s="139"/>
      <c r="F426" s="72" t="s">
        <v>1730</v>
      </c>
      <c r="G426" s="2">
        <v>43586</v>
      </c>
      <c r="H426" s="2">
        <v>43019</v>
      </c>
      <c r="I426" s="75">
        <f t="shared" si="18"/>
        <v>2017</v>
      </c>
      <c r="J426" s="71">
        <v>0.21</v>
      </c>
      <c r="K426" s="71">
        <v>573.39</v>
      </c>
      <c r="L426" s="135">
        <f>IF($J426="","",IF($I426=2019,VLOOKUP($D426,'6.NTG (IESO VRR - 2017)'!$A$3:$G$60,7,FALSE)*$J426,IF($I426=2018,VLOOKUP($D426,'6.NTG (IESO VRR - 2017)'!$A$3:$G$60,7,FALSE)*$J426,IF($I426=2017,VLOOKUP($D426,'6.NTG (IESO VRR - 2017)'!$A$3:$G$60,7,FALSE)*$J426,IF($I426=2016,VLOOKUP($D426,'6.NTG (IESO VRR - 2017)'!$A$3:$G$60,5,FALSE)*$J426)))))</f>
        <v>0.12727272727272726</v>
      </c>
      <c r="M426" s="135">
        <f>IF($K426="","",IF($I426=2019,VLOOKUP($D426,'6.NTG (IESO VRR - 2017)'!$A$3:$G$60,7,FALSE)*$K426,IF($I426=2018,VLOOKUP($D426,'6.NTG (IESO VRR - 2017)'!$A$3:$G$60,7,FALSE)*$K426,IF($I426=2017,VLOOKUP($D426,'6.NTG (IESO VRR - 2017)'!$A$3:$G$60,7,FALSE)*$K426,IF($I426=2016,VLOOKUP($D426,'6.NTG (IESO VRR - 2017)'!$A$3:$G$60,5,FALSE)*$K426)))))</f>
        <v>347.5090909090909</v>
      </c>
    </row>
    <row r="427" spans="1:13" x14ac:dyDescent="0.25">
      <c r="A427" t="s">
        <v>241</v>
      </c>
      <c r="B427" t="e">
        <f>VLOOKUP(A427,'7.2018 LRAM Listing (Compare)'!$L:$L,1,FALSE)</f>
        <v>#N/A</v>
      </c>
      <c r="C427" t="s">
        <v>1341</v>
      </c>
      <c r="D427" t="s">
        <v>1226</v>
      </c>
      <c r="E427" s="139"/>
      <c r="F427" s="72" t="s">
        <v>1730</v>
      </c>
      <c r="G427" s="2">
        <v>43586</v>
      </c>
      <c r="H427" s="2">
        <v>43019</v>
      </c>
      <c r="I427" s="75">
        <f t="shared" si="18"/>
        <v>2017</v>
      </c>
      <c r="J427" s="71">
        <v>0.12</v>
      </c>
      <c r="K427" s="71">
        <v>1007.4</v>
      </c>
      <c r="L427" s="135">
        <f>IF($J427="","",IF($I427=2019,VLOOKUP($D427,'6.NTG (IESO VRR - 2017)'!$A$3:$G$60,7,FALSE)*$J427,IF($I427=2018,VLOOKUP($D427,'6.NTG (IESO VRR - 2017)'!$A$3:$G$60,7,FALSE)*$J427,IF($I427=2017,VLOOKUP($D427,'6.NTG (IESO VRR - 2017)'!$A$3:$G$60,7,FALSE)*$J427,IF($I427=2016,VLOOKUP($D427,'6.NTG (IESO VRR - 2017)'!$A$3:$G$60,5,FALSE)*$J427)))))</f>
        <v>7.2727272727272724E-2</v>
      </c>
      <c r="M427" s="135">
        <f>IF($K427="","",IF($I427=2019,VLOOKUP($D427,'6.NTG (IESO VRR - 2017)'!$A$3:$G$60,7,FALSE)*$K427,IF($I427=2018,VLOOKUP($D427,'6.NTG (IESO VRR - 2017)'!$A$3:$G$60,7,FALSE)*$K427,IF($I427=2017,VLOOKUP($D427,'6.NTG (IESO VRR - 2017)'!$A$3:$G$60,7,FALSE)*$K427,IF($I427=2016,VLOOKUP($D427,'6.NTG (IESO VRR - 2017)'!$A$3:$G$60,5,FALSE)*$K427)))))</f>
        <v>610.5454545454545</v>
      </c>
    </row>
    <row r="428" spans="1:13" x14ac:dyDescent="0.25">
      <c r="A428" t="s">
        <v>244</v>
      </c>
      <c r="B428" t="e">
        <f>VLOOKUP(A428,'7.2018 LRAM Listing (Compare)'!$L:$L,1,FALSE)</f>
        <v>#N/A</v>
      </c>
      <c r="C428" t="s">
        <v>1341</v>
      </c>
      <c r="D428" t="s">
        <v>1226</v>
      </c>
      <c r="E428" s="139"/>
      <c r="F428" s="72" t="s">
        <v>1730</v>
      </c>
      <c r="G428" s="2">
        <v>43586</v>
      </c>
      <c r="H428" s="2">
        <v>43006</v>
      </c>
      <c r="I428" s="75">
        <f t="shared" si="18"/>
        <v>2017</v>
      </c>
      <c r="J428" s="71">
        <v>1.29</v>
      </c>
      <c r="K428" s="71">
        <v>3661.53</v>
      </c>
      <c r="L428" s="135">
        <f>IF($J428="","",IF($I428=2019,VLOOKUP($D428,'6.NTG (IESO VRR - 2017)'!$A$3:$G$60,7,FALSE)*$J428,IF($I428=2018,VLOOKUP($D428,'6.NTG (IESO VRR - 2017)'!$A$3:$G$60,7,FALSE)*$J428,IF($I428=2017,VLOOKUP($D428,'6.NTG (IESO VRR - 2017)'!$A$3:$G$60,7,FALSE)*$J428,IF($I428=2016,VLOOKUP($D428,'6.NTG (IESO VRR - 2017)'!$A$3:$G$60,5,FALSE)*$J428)))))</f>
        <v>0.78181818181818186</v>
      </c>
      <c r="M428" s="135">
        <f>IF($K428="","",IF($I428=2019,VLOOKUP($D428,'6.NTG (IESO VRR - 2017)'!$A$3:$G$60,7,FALSE)*$K428,IF($I428=2018,VLOOKUP($D428,'6.NTG (IESO VRR - 2017)'!$A$3:$G$60,7,FALSE)*$K428,IF($I428=2017,VLOOKUP($D428,'6.NTG (IESO VRR - 2017)'!$A$3:$G$60,7,FALSE)*$K428,IF($I428=2016,VLOOKUP($D428,'6.NTG (IESO VRR - 2017)'!$A$3:$G$60,5,FALSE)*$K428)))))</f>
        <v>2219.1090909090913</v>
      </c>
    </row>
    <row r="429" spans="1:13" x14ac:dyDescent="0.25">
      <c r="A429" t="s">
        <v>244</v>
      </c>
      <c r="B429" t="e">
        <f>VLOOKUP(A429,'7.2018 LRAM Listing (Compare)'!$L:$L,1,FALSE)</f>
        <v>#N/A</v>
      </c>
      <c r="C429" t="s">
        <v>1341</v>
      </c>
      <c r="D429" t="s">
        <v>1226</v>
      </c>
      <c r="E429" s="139"/>
      <c r="F429" s="72" t="s">
        <v>1730</v>
      </c>
      <c r="G429" s="2">
        <v>43586</v>
      </c>
      <c r="H429" s="2">
        <v>43006</v>
      </c>
      <c r="I429" s="75">
        <f t="shared" si="18"/>
        <v>2017</v>
      </c>
      <c r="J429" s="71">
        <v>0.47</v>
      </c>
      <c r="K429" s="71">
        <v>1337.65</v>
      </c>
      <c r="L429" s="135">
        <f>IF($J429="","",IF($I429=2019,VLOOKUP($D429,'6.NTG (IESO VRR - 2017)'!$A$3:$G$60,7,FALSE)*$J429,IF($I429=2018,VLOOKUP($D429,'6.NTG (IESO VRR - 2017)'!$A$3:$G$60,7,FALSE)*$J429,IF($I429=2017,VLOOKUP($D429,'6.NTG (IESO VRR - 2017)'!$A$3:$G$60,7,FALSE)*$J429,IF($I429=2016,VLOOKUP($D429,'6.NTG (IESO VRR - 2017)'!$A$3:$G$60,5,FALSE)*$J429)))))</f>
        <v>0.28484848484848485</v>
      </c>
      <c r="M429" s="135">
        <f>IF($K429="","",IF($I429=2019,VLOOKUP($D429,'6.NTG (IESO VRR - 2017)'!$A$3:$G$60,7,FALSE)*$K429,IF($I429=2018,VLOOKUP($D429,'6.NTG (IESO VRR - 2017)'!$A$3:$G$60,7,FALSE)*$K429,IF($I429=2017,VLOOKUP($D429,'6.NTG (IESO VRR - 2017)'!$A$3:$G$60,7,FALSE)*$K429,IF($I429=2016,VLOOKUP($D429,'6.NTG (IESO VRR - 2017)'!$A$3:$G$60,5,FALSE)*$K429)))))</f>
        <v>810.69696969696975</v>
      </c>
    </row>
    <row r="430" spans="1:13" x14ac:dyDescent="0.25">
      <c r="A430" t="s">
        <v>244</v>
      </c>
      <c r="B430" t="e">
        <f>VLOOKUP(A430,'7.2018 LRAM Listing (Compare)'!$L:$L,1,FALSE)</f>
        <v>#N/A</v>
      </c>
      <c r="C430" t="s">
        <v>1341</v>
      </c>
      <c r="D430" t="s">
        <v>1226</v>
      </c>
      <c r="E430" s="139"/>
      <c r="F430" s="72" t="s">
        <v>1730</v>
      </c>
      <c r="G430" s="2">
        <v>43586</v>
      </c>
      <c r="H430" s="2">
        <v>43006</v>
      </c>
      <c r="I430" s="75">
        <f t="shared" si="18"/>
        <v>2017</v>
      </c>
      <c r="J430" s="71">
        <v>0.15</v>
      </c>
      <c r="K430" s="71">
        <v>425.1</v>
      </c>
      <c r="L430" s="135">
        <f>IF($J430="","",IF($I430=2019,VLOOKUP($D430,'6.NTG (IESO VRR - 2017)'!$A$3:$G$60,7,FALSE)*$J430,IF($I430=2018,VLOOKUP($D430,'6.NTG (IESO VRR - 2017)'!$A$3:$G$60,7,FALSE)*$J430,IF($I430=2017,VLOOKUP($D430,'6.NTG (IESO VRR - 2017)'!$A$3:$G$60,7,FALSE)*$J430,IF($I430=2016,VLOOKUP($D430,'6.NTG (IESO VRR - 2017)'!$A$3:$G$60,5,FALSE)*$J430)))))</f>
        <v>9.0909090909090912E-2</v>
      </c>
      <c r="M430" s="135">
        <f>IF($K430="","",IF($I430=2019,VLOOKUP($D430,'6.NTG (IESO VRR - 2017)'!$A$3:$G$60,7,FALSE)*$K430,IF($I430=2018,VLOOKUP($D430,'6.NTG (IESO VRR - 2017)'!$A$3:$G$60,7,FALSE)*$K430,IF($I430=2017,VLOOKUP($D430,'6.NTG (IESO VRR - 2017)'!$A$3:$G$60,7,FALSE)*$K430,IF($I430=2016,VLOOKUP($D430,'6.NTG (IESO VRR - 2017)'!$A$3:$G$60,5,FALSE)*$K430)))))</f>
        <v>257.63636363636368</v>
      </c>
    </row>
    <row r="431" spans="1:13" x14ac:dyDescent="0.25">
      <c r="A431" t="s">
        <v>246</v>
      </c>
      <c r="B431" t="e">
        <f>VLOOKUP(A431,'7.2018 LRAM Listing (Compare)'!$L:$L,1,FALSE)</f>
        <v>#N/A</v>
      </c>
      <c r="C431" t="s">
        <v>1341</v>
      </c>
      <c r="D431" t="s">
        <v>1226</v>
      </c>
      <c r="E431" s="139"/>
      <c r="F431" s="72" t="s">
        <v>1730</v>
      </c>
      <c r="G431" s="2">
        <v>43586</v>
      </c>
      <c r="H431" s="2">
        <v>43003</v>
      </c>
      <c r="I431" s="75">
        <f t="shared" si="18"/>
        <v>2017</v>
      </c>
      <c r="J431" s="71">
        <v>0.45</v>
      </c>
      <c r="K431" s="71">
        <v>1387.35</v>
      </c>
      <c r="L431" s="135">
        <f>IF($J431="","",IF($I431=2019,VLOOKUP($D431,'6.NTG (IESO VRR - 2017)'!$A$3:$G$60,7,FALSE)*$J431,IF($I431=2018,VLOOKUP($D431,'6.NTG (IESO VRR - 2017)'!$A$3:$G$60,7,FALSE)*$J431,IF($I431=2017,VLOOKUP($D431,'6.NTG (IESO VRR - 2017)'!$A$3:$G$60,7,FALSE)*$J431,IF($I431=2016,VLOOKUP($D431,'6.NTG (IESO VRR - 2017)'!$A$3:$G$60,5,FALSE)*$J431)))))</f>
        <v>0.27272727272727276</v>
      </c>
      <c r="M431" s="135">
        <f>IF($K431="","",IF($I431=2019,VLOOKUP($D431,'6.NTG (IESO VRR - 2017)'!$A$3:$G$60,7,FALSE)*$K431,IF($I431=2018,VLOOKUP($D431,'6.NTG (IESO VRR - 2017)'!$A$3:$G$60,7,FALSE)*$K431,IF($I431=2017,VLOOKUP($D431,'6.NTG (IESO VRR - 2017)'!$A$3:$G$60,7,FALSE)*$K431,IF($I431=2016,VLOOKUP($D431,'6.NTG (IESO VRR - 2017)'!$A$3:$G$60,5,FALSE)*$K431)))))</f>
        <v>840.81818181818176</v>
      </c>
    </row>
    <row r="432" spans="1:13" x14ac:dyDescent="0.25">
      <c r="A432" t="s">
        <v>246</v>
      </c>
      <c r="B432" t="e">
        <f>VLOOKUP(A432,'7.2018 LRAM Listing (Compare)'!$L:$L,1,FALSE)</f>
        <v>#N/A</v>
      </c>
      <c r="C432" t="s">
        <v>1341</v>
      </c>
      <c r="D432" t="s">
        <v>1226</v>
      </c>
      <c r="E432" s="139"/>
      <c r="F432" s="72" t="s">
        <v>1730</v>
      </c>
      <c r="G432" s="2">
        <v>43586</v>
      </c>
      <c r="H432" s="2">
        <v>43003</v>
      </c>
      <c r="I432" s="75">
        <f t="shared" si="18"/>
        <v>2017</v>
      </c>
      <c r="J432" s="71">
        <v>0.88</v>
      </c>
      <c r="K432" s="71">
        <v>2719.21</v>
      </c>
      <c r="L432" s="135">
        <f>IF($J432="","",IF($I432=2019,VLOOKUP($D432,'6.NTG (IESO VRR - 2017)'!$A$3:$G$60,7,FALSE)*$J432,IF($I432=2018,VLOOKUP($D432,'6.NTG (IESO VRR - 2017)'!$A$3:$G$60,7,FALSE)*$J432,IF($I432=2017,VLOOKUP($D432,'6.NTG (IESO VRR - 2017)'!$A$3:$G$60,7,FALSE)*$J432,IF($I432=2016,VLOOKUP($D432,'6.NTG (IESO VRR - 2017)'!$A$3:$G$60,5,FALSE)*$J432)))))</f>
        <v>0.53333333333333333</v>
      </c>
      <c r="M432" s="135">
        <f>IF($K432="","",IF($I432=2019,VLOOKUP($D432,'6.NTG (IESO VRR - 2017)'!$A$3:$G$60,7,FALSE)*$K432,IF($I432=2018,VLOOKUP($D432,'6.NTG (IESO VRR - 2017)'!$A$3:$G$60,7,FALSE)*$K432,IF($I432=2017,VLOOKUP($D432,'6.NTG (IESO VRR - 2017)'!$A$3:$G$60,7,FALSE)*$K432,IF($I432=2016,VLOOKUP($D432,'6.NTG (IESO VRR - 2017)'!$A$3:$G$60,5,FALSE)*$K432)))))</f>
        <v>1648.0060606060606</v>
      </c>
    </row>
    <row r="433" spans="1:13" x14ac:dyDescent="0.25">
      <c r="A433" t="s">
        <v>246</v>
      </c>
      <c r="B433" t="e">
        <f>VLOOKUP(A433,'7.2018 LRAM Listing (Compare)'!$L:$L,1,FALSE)</f>
        <v>#N/A</v>
      </c>
      <c r="C433" t="s">
        <v>1341</v>
      </c>
      <c r="D433" t="s">
        <v>1226</v>
      </c>
      <c r="E433" s="139"/>
      <c r="F433" s="72" t="s">
        <v>1730</v>
      </c>
      <c r="G433" s="2">
        <v>43586</v>
      </c>
      <c r="H433" s="2">
        <v>43003</v>
      </c>
      <c r="I433" s="75">
        <f t="shared" si="18"/>
        <v>2017</v>
      </c>
      <c r="J433" s="71">
        <v>0.13</v>
      </c>
      <c r="K433" s="71">
        <v>388.46</v>
      </c>
      <c r="L433" s="135">
        <f>IF($J433="","",IF($I433=2019,VLOOKUP($D433,'6.NTG (IESO VRR - 2017)'!$A$3:$G$60,7,FALSE)*$J433,IF($I433=2018,VLOOKUP($D433,'6.NTG (IESO VRR - 2017)'!$A$3:$G$60,7,FALSE)*$J433,IF($I433=2017,VLOOKUP($D433,'6.NTG (IESO VRR - 2017)'!$A$3:$G$60,7,FALSE)*$J433,IF($I433=2016,VLOOKUP($D433,'6.NTG (IESO VRR - 2017)'!$A$3:$G$60,5,FALSE)*$J433)))))</f>
        <v>7.8787878787878796E-2</v>
      </c>
      <c r="M433" s="135">
        <f>IF($K433="","",IF($I433=2019,VLOOKUP($D433,'6.NTG (IESO VRR - 2017)'!$A$3:$G$60,7,FALSE)*$K433,IF($I433=2018,VLOOKUP($D433,'6.NTG (IESO VRR - 2017)'!$A$3:$G$60,7,FALSE)*$K433,IF($I433=2017,VLOOKUP($D433,'6.NTG (IESO VRR - 2017)'!$A$3:$G$60,7,FALSE)*$K433,IF($I433=2016,VLOOKUP($D433,'6.NTG (IESO VRR - 2017)'!$A$3:$G$60,5,FALSE)*$K433)))))</f>
        <v>235.43030303030304</v>
      </c>
    </row>
    <row r="434" spans="1:13" x14ac:dyDescent="0.25">
      <c r="A434" t="s">
        <v>246</v>
      </c>
      <c r="B434" t="e">
        <f>VLOOKUP(A434,'7.2018 LRAM Listing (Compare)'!$L:$L,1,FALSE)</f>
        <v>#N/A</v>
      </c>
      <c r="C434" t="s">
        <v>1341</v>
      </c>
      <c r="D434" t="s">
        <v>1226</v>
      </c>
      <c r="E434" s="139"/>
      <c r="F434" s="72" t="s">
        <v>1730</v>
      </c>
      <c r="G434" s="2">
        <v>43586</v>
      </c>
      <c r="H434" s="2">
        <v>43003</v>
      </c>
      <c r="I434" s="75">
        <f t="shared" si="18"/>
        <v>2017</v>
      </c>
      <c r="J434" s="71">
        <v>0.28999999999999998</v>
      </c>
      <c r="K434" s="71">
        <v>906.4</v>
      </c>
      <c r="L434" s="135">
        <f>IF($J434="","",IF($I434=2019,VLOOKUP($D434,'6.NTG (IESO VRR - 2017)'!$A$3:$G$60,7,FALSE)*$J434,IF($I434=2018,VLOOKUP($D434,'6.NTG (IESO VRR - 2017)'!$A$3:$G$60,7,FALSE)*$J434,IF($I434=2017,VLOOKUP($D434,'6.NTG (IESO VRR - 2017)'!$A$3:$G$60,7,FALSE)*$J434,IF($I434=2016,VLOOKUP($D434,'6.NTG (IESO VRR - 2017)'!$A$3:$G$60,5,FALSE)*$J434)))))</f>
        <v>0.17575757575757575</v>
      </c>
      <c r="M434" s="135">
        <f>IF($K434="","",IF($I434=2019,VLOOKUP($D434,'6.NTG (IESO VRR - 2017)'!$A$3:$G$60,7,FALSE)*$K434,IF($I434=2018,VLOOKUP($D434,'6.NTG (IESO VRR - 2017)'!$A$3:$G$60,7,FALSE)*$K434,IF($I434=2017,VLOOKUP($D434,'6.NTG (IESO VRR - 2017)'!$A$3:$G$60,7,FALSE)*$K434,IF($I434=2016,VLOOKUP($D434,'6.NTG (IESO VRR - 2017)'!$A$3:$G$60,5,FALSE)*$K434)))))</f>
        <v>549.33333333333337</v>
      </c>
    </row>
    <row r="435" spans="1:13" x14ac:dyDescent="0.25">
      <c r="A435" t="s">
        <v>246</v>
      </c>
      <c r="B435" t="e">
        <f>VLOOKUP(A435,'7.2018 LRAM Listing (Compare)'!$L:$L,1,FALSE)</f>
        <v>#N/A</v>
      </c>
      <c r="C435" t="s">
        <v>1341</v>
      </c>
      <c r="D435" t="s">
        <v>1226</v>
      </c>
      <c r="E435" s="139"/>
      <c r="F435" s="72" t="s">
        <v>1730</v>
      </c>
      <c r="G435" s="2">
        <v>43586</v>
      </c>
      <c r="H435" s="2">
        <v>43003</v>
      </c>
      <c r="I435" s="75">
        <f t="shared" si="18"/>
        <v>2017</v>
      </c>
      <c r="J435" s="71">
        <v>0.36</v>
      </c>
      <c r="K435" s="71">
        <v>1109.8800000000001</v>
      </c>
      <c r="L435" s="135">
        <f>IF($J435="","",IF($I435=2019,VLOOKUP($D435,'6.NTG (IESO VRR - 2017)'!$A$3:$G$60,7,FALSE)*$J435,IF($I435=2018,VLOOKUP($D435,'6.NTG (IESO VRR - 2017)'!$A$3:$G$60,7,FALSE)*$J435,IF($I435=2017,VLOOKUP($D435,'6.NTG (IESO VRR - 2017)'!$A$3:$G$60,7,FALSE)*$J435,IF($I435=2016,VLOOKUP($D435,'6.NTG (IESO VRR - 2017)'!$A$3:$G$60,5,FALSE)*$J435)))))</f>
        <v>0.21818181818181817</v>
      </c>
      <c r="M435" s="135">
        <f>IF($K435="","",IF($I435=2019,VLOOKUP($D435,'6.NTG (IESO VRR - 2017)'!$A$3:$G$60,7,FALSE)*$K435,IF($I435=2018,VLOOKUP($D435,'6.NTG (IESO VRR - 2017)'!$A$3:$G$60,7,FALSE)*$K435,IF($I435=2017,VLOOKUP($D435,'6.NTG (IESO VRR - 2017)'!$A$3:$G$60,7,FALSE)*$K435,IF($I435=2016,VLOOKUP($D435,'6.NTG (IESO VRR - 2017)'!$A$3:$G$60,5,FALSE)*$K435)))))</f>
        <v>672.65454545454554</v>
      </c>
    </row>
    <row r="436" spans="1:13" x14ac:dyDescent="0.25">
      <c r="A436" t="s">
        <v>251</v>
      </c>
      <c r="B436" t="e">
        <f>VLOOKUP(A436,'7.2018 LRAM Listing (Compare)'!$L:$L,1,FALSE)</f>
        <v>#N/A</v>
      </c>
      <c r="C436" t="s">
        <v>1341</v>
      </c>
      <c r="D436" t="s">
        <v>1226</v>
      </c>
      <c r="E436" s="139"/>
      <c r="F436" s="72" t="s">
        <v>1730</v>
      </c>
      <c r="G436" s="2">
        <v>43586</v>
      </c>
      <c r="H436" s="2">
        <v>43042</v>
      </c>
      <c r="I436" s="75">
        <f t="shared" si="18"/>
        <v>2017</v>
      </c>
      <c r="J436" s="71">
        <v>0.68</v>
      </c>
      <c r="K436" s="71">
        <v>2802.96</v>
      </c>
      <c r="L436" s="135">
        <f>IF($J436="","",IF($I436=2019,VLOOKUP($D436,'6.NTG (IESO VRR - 2017)'!$A$3:$G$60,7,FALSE)*$J436,IF($I436=2018,VLOOKUP($D436,'6.NTG (IESO VRR - 2017)'!$A$3:$G$60,7,FALSE)*$J436,IF($I436=2017,VLOOKUP($D436,'6.NTG (IESO VRR - 2017)'!$A$3:$G$60,7,FALSE)*$J436,IF($I436=2016,VLOOKUP($D436,'6.NTG (IESO VRR - 2017)'!$A$3:$G$60,5,FALSE)*$J436)))))</f>
        <v>0.41212121212121217</v>
      </c>
      <c r="M436" s="135">
        <f>IF($K436="","",IF($I436=2019,VLOOKUP($D436,'6.NTG (IESO VRR - 2017)'!$A$3:$G$60,7,FALSE)*$K436,IF($I436=2018,VLOOKUP($D436,'6.NTG (IESO VRR - 2017)'!$A$3:$G$60,7,FALSE)*$K436,IF($I436=2017,VLOOKUP($D436,'6.NTG (IESO VRR - 2017)'!$A$3:$G$60,7,FALSE)*$K436,IF($I436=2016,VLOOKUP($D436,'6.NTG (IESO VRR - 2017)'!$A$3:$G$60,5,FALSE)*$K436)))))</f>
        <v>1698.7636363636364</v>
      </c>
    </row>
    <row r="437" spans="1:13" x14ac:dyDescent="0.25">
      <c r="A437" t="s">
        <v>251</v>
      </c>
      <c r="B437" t="e">
        <f>VLOOKUP(A437,'7.2018 LRAM Listing (Compare)'!$L:$L,1,FALSE)</f>
        <v>#N/A</v>
      </c>
      <c r="C437" t="s">
        <v>1341</v>
      </c>
      <c r="D437" t="s">
        <v>1226</v>
      </c>
      <c r="E437" s="139"/>
      <c r="F437" s="72" t="s">
        <v>1730</v>
      </c>
      <c r="G437" s="2">
        <v>43586</v>
      </c>
      <c r="H437" s="2">
        <v>43042</v>
      </c>
      <c r="I437" s="75">
        <f t="shared" si="18"/>
        <v>2017</v>
      </c>
      <c r="J437" s="71">
        <v>1.96</v>
      </c>
      <c r="K437" s="71">
        <v>8083.24</v>
      </c>
      <c r="L437" s="135">
        <f>IF($J437="","",IF($I437=2019,VLOOKUP($D437,'6.NTG (IESO VRR - 2017)'!$A$3:$G$60,7,FALSE)*$J437,IF($I437=2018,VLOOKUP($D437,'6.NTG (IESO VRR - 2017)'!$A$3:$G$60,7,FALSE)*$J437,IF($I437=2017,VLOOKUP($D437,'6.NTG (IESO VRR - 2017)'!$A$3:$G$60,7,FALSE)*$J437,IF($I437=2016,VLOOKUP($D437,'6.NTG (IESO VRR - 2017)'!$A$3:$G$60,5,FALSE)*$J437)))))</f>
        <v>1.187878787878788</v>
      </c>
      <c r="M437" s="135">
        <f>IF($K437="","",IF($I437=2019,VLOOKUP($D437,'6.NTG (IESO VRR - 2017)'!$A$3:$G$60,7,FALSE)*$K437,IF($I437=2018,VLOOKUP($D437,'6.NTG (IESO VRR - 2017)'!$A$3:$G$60,7,FALSE)*$K437,IF($I437=2017,VLOOKUP($D437,'6.NTG (IESO VRR - 2017)'!$A$3:$G$60,7,FALSE)*$K437,IF($I437=2016,VLOOKUP($D437,'6.NTG (IESO VRR - 2017)'!$A$3:$G$60,5,FALSE)*$K437)))))</f>
        <v>4898.9333333333334</v>
      </c>
    </row>
    <row r="438" spans="1:13" x14ac:dyDescent="0.25">
      <c r="A438" t="s">
        <v>251</v>
      </c>
      <c r="B438" t="e">
        <f>VLOOKUP(A438,'7.2018 LRAM Listing (Compare)'!$L:$L,1,FALSE)</f>
        <v>#N/A</v>
      </c>
      <c r="C438" t="s">
        <v>1341</v>
      </c>
      <c r="D438" t="s">
        <v>1226</v>
      </c>
      <c r="E438" s="139"/>
      <c r="F438" s="72" t="s">
        <v>1730</v>
      </c>
      <c r="G438" s="2">
        <v>43586</v>
      </c>
      <c r="H438" s="2">
        <v>43042</v>
      </c>
      <c r="I438" s="75">
        <f t="shared" si="18"/>
        <v>2017</v>
      </c>
      <c r="J438" s="71">
        <v>0.25</v>
      </c>
      <c r="K438" s="71">
        <v>1042.8699999999999</v>
      </c>
      <c r="L438" s="135">
        <f>IF($J438="","",IF($I438=2019,VLOOKUP($D438,'6.NTG (IESO VRR - 2017)'!$A$3:$G$60,7,FALSE)*$J438,IF($I438=2018,VLOOKUP($D438,'6.NTG (IESO VRR - 2017)'!$A$3:$G$60,7,FALSE)*$J438,IF($I438=2017,VLOOKUP($D438,'6.NTG (IESO VRR - 2017)'!$A$3:$G$60,7,FALSE)*$J438,IF($I438=2016,VLOOKUP($D438,'6.NTG (IESO VRR - 2017)'!$A$3:$G$60,5,FALSE)*$J438)))))</f>
        <v>0.15151515151515152</v>
      </c>
      <c r="M438" s="135">
        <f>IF($K438="","",IF($I438=2019,VLOOKUP($D438,'6.NTG (IESO VRR - 2017)'!$A$3:$G$60,7,FALSE)*$K438,IF($I438=2018,VLOOKUP($D438,'6.NTG (IESO VRR - 2017)'!$A$3:$G$60,7,FALSE)*$K438,IF($I438=2017,VLOOKUP($D438,'6.NTG (IESO VRR - 2017)'!$A$3:$G$60,7,FALSE)*$K438,IF($I438=2016,VLOOKUP($D438,'6.NTG (IESO VRR - 2017)'!$A$3:$G$60,5,FALSE)*$K438)))))</f>
        <v>632.0424242424242</v>
      </c>
    </row>
    <row r="439" spans="1:13" x14ac:dyDescent="0.25">
      <c r="A439" t="s">
        <v>251</v>
      </c>
      <c r="B439" t="e">
        <f>VLOOKUP(A439,'7.2018 LRAM Listing (Compare)'!$L:$L,1,FALSE)</f>
        <v>#N/A</v>
      </c>
      <c r="C439" t="s">
        <v>1341</v>
      </c>
      <c r="D439" t="s">
        <v>1226</v>
      </c>
      <c r="E439" s="139"/>
      <c r="F439" s="72" t="s">
        <v>1730</v>
      </c>
      <c r="G439" s="2">
        <v>43586</v>
      </c>
      <c r="H439" s="2">
        <v>43042</v>
      </c>
      <c r="I439" s="75">
        <f t="shared" si="18"/>
        <v>2017</v>
      </c>
      <c r="J439" s="71">
        <v>0.06</v>
      </c>
      <c r="K439" s="71">
        <v>263.81</v>
      </c>
      <c r="L439" s="135">
        <f>IF($J439="","",IF($I439=2019,VLOOKUP($D439,'6.NTG (IESO VRR - 2017)'!$A$3:$G$60,7,FALSE)*$J439,IF($I439=2018,VLOOKUP($D439,'6.NTG (IESO VRR - 2017)'!$A$3:$G$60,7,FALSE)*$J439,IF($I439=2017,VLOOKUP($D439,'6.NTG (IESO VRR - 2017)'!$A$3:$G$60,7,FALSE)*$J439,IF($I439=2016,VLOOKUP($D439,'6.NTG (IESO VRR - 2017)'!$A$3:$G$60,5,FALSE)*$J439)))))</f>
        <v>3.6363636363636362E-2</v>
      </c>
      <c r="M439" s="135">
        <f>IF($K439="","",IF($I439=2019,VLOOKUP($D439,'6.NTG (IESO VRR - 2017)'!$A$3:$G$60,7,FALSE)*$K439,IF($I439=2018,VLOOKUP($D439,'6.NTG (IESO VRR - 2017)'!$A$3:$G$60,7,FALSE)*$K439,IF($I439=2017,VLOOKUP($D439,'6.NTG (IESO VRR - 2017)'!$A$3:$G$60,7,FALSE)*$K439,IF($I439=2016,VLOOKUP($D439,'6.NTG (IESO VRR - 2017)'!$A$3:$G$60,5,FALSE)*$K439)))))</f>
        <v>159.8848484848485</v>
      </c>
    </row>
    <row r="440" spans="1:13" x14ac:dyDescent="0.25">
      <c r="A440" t="s">
        <v>251</v>
      </c>
      <c r="B440" t="e">
        <f>VLOOKUP(A440,'7.2018 LRAM Listing (Compare)'!$L:$L,1,FALSE)</f>
        <v>#N/A</v>
      </c>
      <c r="C440" t="s">
        <v>1341</v>
      </c>
      <c r="D440" t="s">
        <v>1226</v>
      </c>
      <c r="E440" s="139"/>
      <c r="F440" s="72" t="s">
        <v>1730</v>
      </c>
      <c r="G440" s="2">
        <v>43586</v>
      </c>
      <c r="H440" s="2">
        <v>43042</v>
      </c>
      <c r="I440" s="75">
        <f t="shared" si="18"/>
        <v>2017</v>
      </c>
      <c r="J440" s="71">
        <v>0.3</v>
      </c>
      <c r="K440" s="71">
        <v>1236.5999999999999</v>
      </c>
      <c r="L440" s="135">
        <f>IF($J440="","",IF($I440=2019,VLOOKUP($D440,'6.NTG (IESO VRR - 2017)'!$A$3:$G$60,7,FALSE)*$J440,IF($I440=2018,VLOOKUP($D440,'6.NTG (IESO VRR - 2017)'!$A$3:$G$60,7,FALSE)*$J440,IF($I440=2017,VLOOKUP($D440,'6.NTG (IESO VRR - 2017)'!$A$3:$G$60,7,FALSE)*$J440,IF($I440=2016,VLOOKUP($D440,'6.NTG (IESO VRR - 2017)'!$A$3:$G$60,5,FALSE)*$J440)))))</f>
        <v>0.18181818181818182</v>
      </c>
      <c r="M440" s="135">
        <f>IF($K440="","",IF($I440=2019,VLOOKUP($D440,'6.NTG (IESO VRR - 2017)'!$A$3:$G$60,7,FALSE)*$K440,IF($I440=2018,VLOOKUP($D440,'6.NTG (IESO VRR - 2017)'!$A$3:$G$60,7,FALSE)*$K440,IF($I440=2017,VLOOKUP($D440,'6.NTG (IESO VRR - 2017)'!$A$3:$G$60,7,FALSE)*$K440,IF($I440=2016,VLOOKUP($D440,'6.NTG (IESO VRR - 2017)'!$A$3:$G$60,5,FALSE)*$K440)))))</f>
        <v>749.45454545454538</v>
      </c>
    </row>
    <row r="441" spans="1:13" x14ac:dyDescent="0.25">
      <c r="A441" t="s">
        <v>252</v>
      </c>
      <c r="B441" t="e">
        <f>VLOOKUP(A441,'7.2018 LRAM Listing (Compare)'!$L:$L,1,FALSE)</f>
        <v>#N/A</v>
      </c>
      <c r="C441" t="s">
        <v>1341</v>
      </c>
      <c r="D441" t="s">
        <v>1226</v>
      </c>
      <c r="E441" s="139"/>
      <c r="F441" s="72" t="s">
        <v>1730</v>
      </c>
      <c r="G441" s="2">
        <v>43586</v>
      </c>
      <c r="H441" s="2">
        <v>43146</v>
      </c>
      <c r="I441" s="75">
        <f t="shared" si="18"/>
        <v>2018</v>
      </c>
      <c r="J441" s="71">
        <v>0.64</v>
      </c>
      <c r="K441" s="71">
        <v>5610.24</v>
      </c>
      <c r="L441" s="135">
        <f>IF($J441="","",IF($I441=2019,VLOOKUP($D441,'6.NTG (IESO VRR - 2017)'!$A$3:$G$60,7,FALSE)*$J441,IF($I441=2018,VLOOKUP($D441,'6.NTG (IESO VRR - 2017)'!$A$3:$G$60,7,FALSE)*$J441,IF($I441=2017,VLOOKUP($D441,'6.NTG (IESO VRR - 2017)'!$A$3:$G$60,7,FALSE)*$J441,IF($I441=2016,VLOOKUP($D441,'6.NTG (IESO VRR - 2017)'!$A$3:$G$60,5,FALSE)*$J441)))))</f>
        <v>0.38787878787878788</v>
      </c>
      <c r="M441" s="135">
        <f>IF($K441="","",IF($I441=2019,VLOOKUP($D441,'6.NTG (IESO VRR - 2017)'!$A$3:$G$60,7,FALSE)*$K441,IF($I441=2018,VLOOKUP($D441,'6.NTG (IESO VRR - 2017)'!$A$3:$G$60,7,FALSE)*$K441,IF($I441=2017,VLOOKUP($D441,'6.NTG (IESO VRR - 2017)'!$A$3:$G$60,7,FALSE)*$K441,IF($I441=2016,VLOOKUP($D441,'6.NTG (IESO VRR - 2017)'!$A$3:$G$60,5,FALSE)*$K441)))))</f>
        <v>3400.1454545454544</v>
      </c>
    </row>
    <row r="442" spans="1:13" x14ac:dyDescent="0.25">
      <c r="A442" t="s">
        <v>252</v>
      </c>
      <c r="B442" t="e">
        <f>VLOOKUP(A442,'7.2018 LRAM Listing (Compare)'!$L:$L,1,FALSE)</f>
        <v>#N/A</v>
      </c>
      <c r="C442" t="s">
        <v>1341</v>
      </c>
      <c r="D442" t="s">
        <v>1226</v>
      </c>
      <c r="E442" s="139"/>
      <c r="F442" s="72" t="s">
        <v>1730</v>
      </c>
      <c r="G442" s="2">
        <v>43586</v>
      </c>
      <c r="H442" s="2">
        <v>43146</v>
      </c>
      <c r="I442" s="75">
        <f t="shared" si="18"/>
        <v>2018</v>
      </c>
      <c r="J442" s="71">
        <v>0.05</v>
      </c>
      <c r="K442" s="71">
        <v>420.77</v>
      </c>
      <c r="L442" s="135">
        <f>IF($J442="","",IF($I442=2019,VLOOKUP($D442,'6.NTG (IESO VRR - 2017)'!$A$3:$G$60,7,FALSE)*$J442,IF($I442=2018,VLOOKUP($D442,'6.NTG (IESO VRR - 2017)'!$A$3:$G$60,7,FALSE)*$J442,IF($I442=2017,VLOOKUP($D442,'6.NTG (IESO VRR - 2017)'!$A$3:$G$60,7,FALSE)*$J442,IF($I442=2016,VLOOKUP($D442,'6.NTG (IESO VRR - 2017)'!$A$3:$G$60,5,FALSE)*$J442)))))</f>
        <v>3.0303030303030304E-2</v>
      </c>
      <c r="M442" s="135">
        <f>IF($K442="","",IF($I442=2019,VLOOKUP($D442,'6.NTG (IESO VRR - 2017)'!$A$3:$G$60,7,FALSE)*$K442,IF($I442=2018,VLOOKUP($D442,'6.NTG (IESO VRR - 2017)'!$A$3:$G$60,7,FALSE)*$K442,IF($I442=2017,VLOOKUP($D442,'6.NTG (IESO VRR - 2017)'!$A$3:$G$60,7,FALSE)*$K442,IF($I442=2016,VLOOKUP($D442,'6.NTG (IESO VRR - 2017)'!$A$3:$G$60,5,FALSE)*$K442)))))</f>
        <v>255.0121212121212</v>
      </c>
    </row>
    <row r="443" spans="1:13" x14ac:dyDescent="0.25">
      <c r="A443" t="s">
        <v>289</v>
      </c>
      <c r="B443" t="e">
        <f>VLOOKUP(A443,'7.2018 LRAM Listing (Compare)'!$L:$L,1,FALSE)</f>
        <v>#N/A</v>
      </c>
      <c r="C443" t="s">
        <v>1341</v>
      </c>
      <c r="D443" t="s">
        <v>1226</v>
      </c>
      <c r="E443" s="139"/>
      <c r="F443" s="72" t="s">
        <v>1730</v>
      </c>
      <c r="G443" s="2">
        <v>43586</v>
      </c>
      <c r="H443" s="2">
        <v>43216</v>
      </c>
      <c r="I443" s="75">
        <f t="shared" si="18"/>
        <v>2018</v>
      </c>
      <c r="J443" s="71">
        <v>0.53</v>
      </c>
      <c r="K443" s="71">
        <v>2235.5500000000002</v>
      </c>
      <c r="L443" s="135">
        <f>IF($J443="","",IF($I443=2019,VLOOKUP($D443,'6.NTG (IESO VRR - 2017)'!$A$3:$G$60,7,FALSE)*$J443,IF($I443=2018,VLOOKUP($D443,'6.NTG (IESO VRR - 2017)'!$A$3:$G$60,7,FALSE)*$J443,IF($I443=2017,VLOOKUP($D443,'6.NTG (IESO VRR - 2017)'!$A$3:$G$60,7,FALSE)*$J443,IF($I443=2016,VLOOKUP($D443,'6.NTG (IESO VRR - 2017)'!$A$3:$G$60,5,FALSE)*$J443)))))</f>
        <v>0.32121212121212123</v>
      </c>
      <c r="M443" s="135">
        <f>IF($K443="","",IF($I443=2019,VLOOKUP($D443,'6.NTG (IESO VRR - 2017)'!$A$3:$G$60,7,FALSE)*$K443,IF($I443=2018,VLOOKUP($D443,'6.NTG (IESO VRR - 2017)'!$A$3:$G$60,7,FALSE)*$K443,IF($I443=2017,VLOOKUP($D443,'6.NTG (IESO VRR - 2017)'!$A$3:$G$60,7,FALSE)*$K443,IF($I443=2016,VLOOKUP($D443,'6.NTG (IESO VRR - 2017)'!$A$3:$G$60,5,FALSE)*$K443)))))</f>
        <v>1354.878787878788</v>
      </c>
    </row>
    <row r="444" spans="1:13" x14ac:dyDescent="0.25">
      <c r="A444" t="s">
        <v>296</v>
      </c>
      <c r="B444" t="e">
        <f>VLOOKUP(A444,'7.2018 LRAM Listing (Compare)'!$L:$L,1,FALSE)</f>
        <v>#N/A</v>
      </c>
      <c r="C444" t="s">
        <v>1341</v>
      </c>
      <c r="D444" t="s">
        <v>1226</v>
      </c>
      <c r="E444" s="139"/>
      <c r="F444" s="72" t="s">
        <v>1730</v>
      </c>
      <c r="G444" s="2">
        <v>43586</v>
      </c>
      <c r="H444" s="2">
        <v>43214</v>
      </c>
      <c r="I444" s="75">
        <f t="shared" si="18"/>
        <v>2018</v>
      </c>
      <c r="J444" s="71">
        <v>0.7</v>
      </c>
      <c r="K444" s="71">
        <v>6171.26</v>
      </c>
      <c r="L444" s="135">
        <f>IF($J444="","",IF($I444=2019,VLOOKUP($D444,'6.NTG (IESO VRR - 2017)'!$A$3:$G$60,7,FALSE)*$J444,IF($I444=2018,VLOOKUP($D444,'6.NTG (IESO VRR - 2017)'!$A$3:$G$60,7,FALSE)*$J444,IF($I444=2017,VLOOKUP($D444,'6.NTG (IESO VRR - 2017)'!$A$3:$G$60,7,FALSE)*$J444,IF($I444=2016,VLOOKUP($D444,'6.NTG (IESO VRR - 2017)'!$A$3:$G$60,5,FALSE)*$J444)))))</f>
        <v>0.42424242424242425</v>
      </c>
      <c r="M444" s="135">
        <f>IF($K444="","",IF($I444=2019,VLOOKUP($D444,'6.NTG (IESO VRR - 2017)'!$A$3:$G$60,7,FALSE)*$K444,IF($I444=2018,VLOOKUP($D444,'6.NTG (IESO VRR - 2017)'!$A$3:$G$60,7,FALSE)*$K444,IF($I444=2017,VLOOKUP($D444,'6.NTG (IESO VRR - 2017)'!$A$3:$G$60,7,FALSE)*$K444,IF($I444=2016,VLOOKUP($D444,'6.NTG (IESO VRR - 2017)'!$A$3:$G$60,5,FALSE)*$K444)))))</f>
        <v>3740.1575757575761</v>
      </c>
    </row>
    <row r="445" spans="1:13" x14ac:dyDescent="0.25">
      <c r="A445" t="s">
        <v>296</v>
      </c>
      <c r="B445" t="e">
        <f>VLOOKUP(A445,'7.2018 LRAM Listing (Compare)'!$L:$L,1,FALSE)</f>
        <v>#N/A</v>
      </c>
      <c r="C445" t="s">
        <v>1341</v>
      </c>
      <c r="D445" t="s">
        <v>1226</v>
      </c>
      <c r="E445" s="139"/>
      <c r="F445" s="72" t="s">
        <v>1730</v>
      </c>
      <c r="G445" s="2">
        <v>43586</v>
      </c>
      <c r="H445" s="2">
        <v>43214</v>
      </c>
      <c r="I445" s="75">
        <f t="shared" si="18"/>
        <v>2018</v>
      </c>
      <c r="J445" s="71">
        <v>0.28999999999999998</v>
      </c>
      <c r="K445" s="71">
        <v>2524.61</v>
      </c>
      <c r="L445" s="135">
        <f>IF($J445="","",IF($I445=2019,VLOOKUP($D445,'6.NTG (IESO VRR - 2017)'!$A$3:$G$60,7,FALSE)*$J445,IF($I445=2018,VLOOKUP($D445,'6.NTG (IESO VRR - 2017)'!$A$3:$G$60,7,FALSE)*$J445,IF($I445=2017,VLOOKUP($D445,'6.NTG (IESO VRR - 2017)'!$A$3:$G$60,7,FALSE)*$J445,IF($I445=2016,VLOOKUP($D445,'6.NTG (IESO VRR - 2017)'!$A$3:$G$60,5,FALSE)*$J445)))))</f>
        <v>0.17575757575757575</v>
      </c>
      <c r="M445" s="135">
        <f>IF($K445="","",IF($I445=2019,VLOOKUP($D445,'6.NTG (IESO VRR - 2017)'!$A$3:$G$60,7,FALSE)*$K445,IF($I445=2018,VLOOKUP($D445,'6.NTG (IESO VRR - 2017)'!$A$3:$G$60,7,FALSE)*$K445,IF($I445=2017,VLOOKUP($D445,'6.NTG (IESO VRR - 2017)'!$A$3:$G$60,7,FALSE)*$K445,IF($I445=2016,VLOOKUP($D445,'6.NTG (IESO VRR - 2017)'!$A$3:$G$60,5,FALSE)*$K445)))))</f>
        <v>1530.0666666666668</v>
      </c>
    </row>
    <row r="446" spans="1:13" x14ac:dyDescent="0.25">
      <c r="A446" t="s">
        <v>296</v>
      </c>
      <c r="B446" t="e">
        <f>VLOOKUP(A446,'7.2018 LRAM Listing (Compare)'!$L:$L,1,FALSE)</f>
        <v>#N/A</v>
      </c>
      <c r="C446" t="s">
        <v>1341</v>
      </c>
      <c r="D446" t="s">
        <v>1226</v>
      </c>
      <c r="E446" s="139"/>
      <c r="F446" s="72" t="s">
        <v>1730</v>
      </c>
      <c r="G446" s="2">
        <v>43586</v>
      </c>
      <c r="H446" s="2">
        <v>43214</v>
      </c>
      <c r="I446" s="75">
        <f t="shared" si="18"/>
        <v>2018</v>
      </c>
      <c r="J446" s="71">
        <v>0.04</v>
      </c>
      <c r="K446" s="71">
        <v>350.64</v>
      </c>
      <c r="L446" s="135">
        <f>IF($J446="","",IF($I446=2019,VLOOKUP($D446,'6.NTG (IESO VRR - 2017)'!$A$3:$G$60,7,FALSE)*$J446,IF($I446=2018,VLOOKUP($D446,'6.NTG (IESO VRR - 2017)'!$A$3:$G$60,7,FALSE)*$J446,IF($I446=2017,VLOOKUP($D446,'6.NTG (IESO VRR - 2017)'!$A$3:$G$60,7,FALSE)*$J446,IF($I446=2016,VLOOKUP($D446,'6.NTG (IESO VRR - 2017)'!$A$3:$G$60,5,FALSE)*$J446)))))</f>
        <v>2.4242424242424242E-2</v>
      </c>
      <c r="M446" s="135">
        <f>IF($K446="","",IF($I446=2019,VLOOKUP($D446,'6.NTG (IESO VRR - 2017)'!$A$3:$G$60,7,FALSE)*$K446,IF($I446=2018,VLOOKUP($D446,'6.NTG (IESO VRR - 2017)'!$A$3:$G$60,7,FALSE)*$K446,IF($I446=2017,VLOOKUP($D446,'6.NTG (IESO VRR - 2017)'!$A$3:$G$60,7,FALSE)*$K446,IF($I446=2016,VLOOKUP($D446,'6.NTG (IESO VRR - 2017)'!$A$3:$G$60,5,FALSE)*$K446)))))</f>
        <v>212.5090909090909</v>
      </c>
    </row>
    <row r="447" spans="1:13" x14ac:dyDescent="0.25">
      <c r="A447" t="s">
        <v>307</v>
      </c>
      <c r="B447" t="e">
        <f>VLOOKUP(A447,'7.2018 LRAM Listing (Compare)'!$L:$L,1,FALSE)</f>
        <v>#N/A</v>
      </c>
      <c r="C447" t="s">
        <v>1341</v>
      </c>
      <c r="D447" t="s">
        <v>1226</v>
      </c>
      <c r="E447" s="139"/>
      <c r="F447" s="72" t="s">
        <v>1730</v>
      </c>
      <c r="G447" s="2">
        <v>43586</v>
      </c>
      <c r="H447" s="2">
        <v>43276</v>
      </c>
      <c r="I447" s="75">
        <f t="shared" si="18"/>
        <v>2018</v>
      </c>
      <c r="J447" s="71">
        <v>0.19</v>
      </c>
      <c r="K447" s="71">
        <v>380.54</v>
      </c>
      <c r="L447" s="135">
        <f>IF($J447="","",IF($I447=2019,VLOOKUP($D447,'6.NTG (IESO VRR - 2017)'!$A$3:$G$60,7,FALSE)*$J447,IF($I447=2018,VLOOKUP($D447,'6.NTG (IESO VRR - 2017)'!$A$3:$G$60,7,FALSE)*$J447,IF($I447=2017,VLOOKUP($D447,'6.NTG (IESO VRR - 2017)'!$A$3:$G$60,7,FALSE)*$J447,IF($I447=2016,VLOOKUP($D447,'6.NTG (IESO VRR - 2017)'!$A$3:$G$60,5,FALSE)*$J447)))))</f>
        <v>0.11515151515151516</v>
      </c>
      <c r="M447" s="135">
        <f>IF($K447="","",IF($I447=2019,VLOOKUP($D447,'6.NTG (IESO VRR - 2017)'!$A$3:$G$60,7,FALSE)*$K447,IF($I447=2018,VLOOKUP($D447,'6.NTG (IESO VRR - 2017)'!$A$3:$G$60,7,FALSE)*$K447,IF($I447=2017,VLOOKUP($D447,'6.NTG (IESO VRR - 2017)'!$A$3:$G$60,7,FALSE)*$K447,IF($I447=2016,VLOOKUP($D447,'6.NTG (IESO VRR - 2017)'!$A$3:$G$60,5,FALSE)*$K447)))))</f>
        <v>230.63030303030305</v>
      </c>
    </row>
    <row r="448" spans="1:13" x14ac:dyDescent="0.25">
      <c r="A448" t="s">
        <v>309</v>
      </c>
      <c r="B448" t="e">
        <f>VLOOKUP(A448,'7.2018 LRAM Listing (Compare)'!$L:$L,1,FALSE)</f>
        <v>#N/A</v>
      </c>
      <c r="C448" t="s">
        <v>1341</v>
      </c>
      <c r="D448" t="s">
        <v>1226</v>
      </c>
      <c r="E448" s="139"/>
      <c r="F448" s="72" t="s">
        <v>1730</v>
      </c>
      <c r="G448" s="2">
        <v>43586</v>
      </c>
      <c r="H448" s="2">
        <v>43277</v>
      </c>
      <c r="I448" s="75">
        <f t="shared" si="18"/>
        <v>2018</v>
      </c>
      <c r="J448" s="71">
        <v>0.86</v>
      </c>
      <c r="K448" s="71">
        <v>7345.73</v>
      </c>
      <c r="L448" s="135">
        <f>IF($J448="","",IF($I448=2019,VLOOKUP($D448,'6.NTG (IESO VRR - 2017)'!$A$3:$G$60,7,FALSE)*$J448,IF($I448=2018,VLOOKUP($D448,'6.NTG (IESO VRR - 2017)'!$A$3:$G$60,7,FALSE)*$J448,IF($I448=2017,VLOOKUP($D448,'6.NTG (IESO VRR - 2017)'!$A$3:$G$60,7,FALSE)*$J448,IF($I448=2016,VLOOKUP($D448,'6.NTG (IESO VRR - 2017)'!$A$3:$G$60,5,FALSE)*$J448)))))</f>
        <v>0.52121212121212124</v>
      </c>
      <c r="M448" s="135">
        <f>IF($K448="","",IF($I448=2019,VLOOKUP($D448,'6.NTG (IESO VRR - 2017)'!$A$3:$G$60,7,FALSE)*$K448,IF($I448=2018,VLOOKUP($D448,'6.NTG (IESO VRR - 2017)'!$A$3:$G$60,7,FALSE)*$K448,IF($I448=2017,VLOOKUP($D448,'6.NTG (IESO VRR - 2017)'!$A$3:$G$60,7,FALSE)*$K448,IF($I448=2016,VLOOKUP($D448,'6.NTG (IESO VRR - 2017)'!$A$3:$G$60,5,FALSE)*$K448)))))</f>
        <v>4451.9575757575758</v>
      </c>
    </row>
    <row r="449" spans="1:13" x14ac:dyDescent="0.25">
      <c r="A449" t="s">
        <v>309</v>
      </c>
      <c r="B449" t="e">
        <f>VLOOKUP(A449,'7.2018 LRAM Listing (Compare)'!$L:$L,1,FALSE)</f>
        <v>#N/A</v>
      </c>
      <c r="C449" t="s">
        <v>1341</v>
      </c>
      <c r="D449" t="s">
        <v>1226</v>
      </c>
      <c r="E449" s="139"/>
      <c r="F449" s="72" t="s">
        <v>1730</v>
      </c>
      <c r="G449" s="2">
        <v>43586</v>
      </c>
      <c r="H449" s="2">
        <v>43277</v>
      </c>
      <c r="I449" s="75">
        <f t="shared" si="18"/>
        <v>2018</v>
      </c>
      <c r="J449" s="71">
        <v>7.0000000000000007E-2</v>
      </c>
      <c r="K449" s="71">
        <v>586.64</v>
      </c>
      <c r="L449" s="135">
        <f>IF($J449="","",IF($I449=2019,VLOOKUP($D449,'6.NTG (IESO VRR - 2017)'!$A$3:$G$60,7,FALSE)*$J449,IF($I449=2018,VLOOKUP($D449,'6.NTG (IESO VRR - 2017)'!$A$3:$G$60,7,FALSE)*$J449,IF($I449=2017,VLOOKUP($D449,'6.NTG (IESO VRR - 2017)'!$A$3:$G$60,7,FALSE)*$J449,IF($I449=2016,VLOOKUP($D449,'6.NTG (IESO VRR - 2017)'!$A$3:$G$60,5,FALSE)*$J449)))))</f>
        <v>4.2424242424242427E-2</v>
      </c>
      <c r="M449" s="135">
        <f>IF($K449="","",IF($I449=2019,VLOOKUP($D449,'6.NTG (IESO VRR - 2017)'!$A$3:$G$60,7,FALSE)*$K449,IF($I449=2018,VLOOKUP($D449,'6.NTG (IESO VRR - 2017)'!$A$3:$G$60,7,FALSE)*$K449,IF($I449=2017,VLOOKUP($D449,'6.NTG (IESO VRR - 2017)'!$A$3:$G$60,7,FALSE)*$K449,IF($I449=2016,VLOOKUP($D449,'6.NTG (IESO VRR - 2017)'!$A$3:$G$60,5,FALSE)*$K449)))))</f>
        <v>355.53939393939396</v>
      </c>
    </row>
    <row r="450" spans="1:13" x14ac:dyDescent="0.25">
      <c r="A450" t="s">
        <v>311</v>
      </c>
      <c r="B450" t="e">
        <f>VLOOKUP(A450,'7.2018 LRAM Listing (Compare)'!$L:$L,1,FALSE)</f>
        <v>#N/A</v>
      </c>
      <c r="C450" t="s">
        <v>1341</v>
      </c>
      <c r="D450" t="s">
        <v>1226</v>
      </c>
      <c r="E450" s="139"/>
      <c r="F450" s="72" t="s">
        <v>1730</v>
      </c>
      <c r="G450" s="2">
        <v>43586</v>
      </c>
      <c r="H450" s="2">
        <v>43270</v>
      </c>
      <c r="I450" s="75">
        <f t="shared" si="18"/>
        <v>2018</v>
      </c>
      <c r="J450" s="71">
        <v>0.36</v>
      </c>
      <c r="K450" s="71">
        <v>3060.72</v>
      </c>
      <c r="L450" s="135">
        <f>IF($J450="","",IF($I450=2019,VLOOKUP($D450,'6.NTG (IESO VRR - 2017)'!$A$3:$G$60,7,FALSE)*$J450,IF($I450=2018,VLOOKUP($D450,'6.NTG (IESO VRR - 2017)'!$A$3:$G$60,7,FALSE)*$J450,IF($I450=2017,VLOOKUP($D450,'6.NTG (IESO VRR - 2017)'!$A$3:$G$60,7,FALSE)*$J450,IF($I450=2016,VLOOKUP($D450,'6.NTG (IESO VRR - 2017)'!$A$3:$G$60,5,FALSE)*$J450)))))</f>
        <v>0.21818181818181817</v>
      </c>
      <c r="M450" s="135">
        <f>IF($K450="","",IF($I450=2019,VLOOKUP($D450,'6.NTG (IESO VRR - 2017)'!$A$3:$G$60,7,FALSE)*$K450,IF($I450=2018,VLOOKUP($D450,'6.NTG (IESO VRR - 2017)'!$A$3:$G$60,7,FALSE)*$K450,IF($I450=2017,VLOOKUP($D450,'6.NTG (IESO VRR - 2017)'!$A$3:$G$60,7,FALSE)*$K450,IF($I450=2016,VLOOKUP($D450,'6.NTG (IESO VRR - 2017)'!$A$3:$G$60,5,FALSE)*$K450)))))</f>
        <v>1854.9818181818182</v>
      </c>
    </row>
    <row r="451" spans="1:13" x14ac:dyDescent="0.25">
      <c r="A451" t="s">
        <v>311</v>
      </c>
      <c r="B451" t="e">
        <f>VLOOKUP(A451,'7.2018 LRAM Listing (Compare)'!$L:$L,1,FALSE)</f>
        <v>#N/A</v>
      </c>
      <c r="C451" t="s">
        <v>1341</v>
      </c>
      <c r="D451" t="s">
        <v>1226</v>
      </c>
      <c r="E451" s="139"/>
      <c r="F451" s="72" t="s">
        <v>1730</v>
      </c>
      <c r="G451" s="2">
        <v>43586</v>
      </c>
      <c r="H451" s="2">
        <v>43270</v>
      </c>
      <c r="I451" s="75">
        <f t="shared" si="18"/>
        <v>2018</v>
      </c>
      <c r="J451" s="71">
        <v>0.16</v>
      </c>
      <c r="K451" s="71">
        <v>1368.82</v>
      </c>
      <c r="L451" s="135">
        <f>IF($J451="","",IF($I451=2019,VLOOKUP($D451,'6.NTG (IESO VRR - 2017)'!$A$3:$G$60,7,FALSE)*$J451,IF($I451=2018,VLOOKUP($D451,'6.NTG (IESO VRR - 2017)'!$A$3:$G$60,7,FALSE)*$J451,IF($I451=2017,VLOOKUP($D451,'6.NTG (IESO VRR - 2017)'!$A$3:$G$60,7,FALSE)*$J451,IF($I451=2016,VLOOKUP($D451,'6.NTG (IESO VRR - 2017)'!$A$3:$G$60,5,FALSE)*$J451)))))</f>
        <v>9.696969696969697E-2</v>
      </c>
      <c r="M451" s="135">
        <f>IF($K451="","",IF($I451=2019,VLOOKUP($D451,'6.NTG (IESO VRR - 2017)'!$A$3:$G$60,7,FALSE)*$K451,IF($I451=2018,VLOOKUP($D451,'6.NTG (IESO VRR - 2017)'!$A$3:$G$60,7,FALSE)*$K451,IF($I451=2017,VLOOKUP($D451,'6.NTG (IESO VRR - 2017)'!$A$3:$G$60,7,FALSE)*$K451,IF($I451=2016,VLOOKUP($D451,'6.NTG (IESO VRR - 2017)'!$A$3:$G$60,5,FALSE)*$K451)))))</f>
        <v>829.58787878787882</v>
      </c>
    </row>
    <row r="452" spans="1:13" x14ac:dyDescent="0.25">
      <c r="A452" t="s">
        <v>312</v>
      </c>
      <c r="B452" t="e">
        <f>VLOOKUP(A452,'7.2018 LRAM Listing (Compare)'!$L:$L,1,FALSE)</f>
        <v>#N/A</v>
      </c>
      <c r="C452" t="s">
        <v>1341</v>
      </c>
      <c r="D452" t="s">
        <v>1226</v>
      </c>
      <c r="E452" s="139"/>
      <c r="F452" s="72" t="s">
        <v>1730</v>
      </c>
      <c r="G452" s="2">
        <v>43586</v>
      </c>
      <c r="H452" s="2">
        <v>43272</v>
      </c>
      <c r="I452" s="75">
        <f t="shared" si="18"/>
        <v>2018</v>
      </c>
      <c r="J452" s="71">
        <v>0.6</v>
      </c>
      <c r="K452" s="71">
        <v>2975.4</v>
      </c>
      <c r="L452" s="135">
        <f>IF($J452="","",IF($I452=2019,VLOOKUP($D452,'6.NTG (IESO VRR - 2017)'!$A$3:$G$60,7,FALSE)*$J452,IF($I452=2018,VLOOKUP($D452,'6.NTG (IESO VRR - 2017)'!$A$3:$G$60,7,FALSE)*$J452,IF($I452=2017,VLOOKUP($D452,'6.NTG (IESO VRR - 2017)'!$A$3:$G$60,7,FALSE)*$J452,IF($I452=2016,VLOOKUP($D452,'6.NTG (IESO VRR - 2017)'!$A$3:$G$60,5,FALSE)*$J452)))))</f>
        <v>0.36363636363636365</v>
      </c>
      <c r="M452" s="135">
        <f>IF($K452="","",IF($I452=2019,VLOOKUP($D452,'6.NTG (IESO VRR - 2017)'!$A$3:$G$60,7,FALSE)*$K452,IF($I452=2018,VLOOKUP($D452,'6.NTG (IESO VRR - 2017)'!$A$3:$G$60,7,FALSE)*$K452,IF($I452=2017,VLOOKUP($D452,'6.NTG (IESO VRR - 2017)'!$A$3:$G$60,7,FALSE)*$K452,IF($I452=2016,VLOOKUP($D452,'6.NTG (IESO VRR - 2017)'!$A$3:$G$60,5,FALSE)*$K452)))))</f>
        <v>1803.2727272727275</v>
      </c>
    </row>
    <row r="453" spans="1:13" x14ac:dyDescent="0.25">
      <c r="A453" t="s">
        <v>312</v>
      </c>
      <c r="B453" t="e">
        <f>VLOOKUP(A453,'7.2018 LRAM Listing (Compare)'!$L:$L,1,FALSE)</f>
        <v>#N/A</v>
      </c>
      <c r="C453" t="s">
        <v>1341</v>
      </c>
      <c r="D453" t="s">
        <v>1226</v>
      </c>
      <c r="E453" s="139"/>
      <c r="F453" s="72" t="s">
        <v>1730</v>
      </c>
      <c r="G453" s="2">
        <v>43586</v>
      </c>
      <c r="H453" s="2">
        <v>43272</v>
      </c>
      <c r="I453" s="75">
        <f t="shared" si="18"/>
        <v>2018</v>
      </c>
      <c r="J453" s="71">
        <v>0.02</v>
      </c>
      <c r="K453" s="71">
        <v>114.06</v>
      </c>
      <c r="L453" s="135">
        <f>IF($J453="","",IF($I453=2019,VLOOKUP($D453,'6.NTG (IESO VRR - 2017)'!$A$3:$G$60,7,FALSE)*$J453,IF($I453=2018,VLOOKUP($D453,'6.NTG (IESO VRR - 2017)'!$A$3:$G$60,7,FALSE)*$J453,IF($I453=2017,VLOOKUP($D453,'6.NTG (IESO VRR - 2017)'!$A$3:$G$60,7,FALSE)*$J453,IF($I453=2016,VLOOKUP($D453,'6.NTG (IESO VRR - 2017)'!$A$3:$G$60,5,FALSE)*$J453)))))</f>
        <v>1.2121212121212121E-2</v>
      </c>
      <c r="M453" s="135">
        <f>IF($K453="","",IF($I453=2019,VLOOKUP($D453,'6.NTG (IESO VRR - 2017)'!$A$3:$G$60,7,FALSE)*$K453,IF($I453=2018,VLOOKUP($D453,'6.NTG (IESO VRR - 2017)'!$A$3:$G$60,7,FALSE)*$K453,IF($I453=2017,VLOOKUP($D453,'6.NTG (IESO VRR - 2017)'!$A$3:$G$60,7,FALSE)*$K453,IF($I453=2016,VLOOKUP($D453,'6.NTG (IESO VRR - 2017)'!$A$3:$G$60,5,FALSE)*$K453)))))</f>
        <v>69.127272727272725</v>
      </c>
    </row>
    <row r="454" spans="1:13" x14ac:dyDescent="0.25">
      <c r="A454" t="s">
        <v>312</v>
      </c>
      <c r="B454" t="e">
        <f>VLOOKUP(A454,'7.2018 LRAM Listing (Compare)'!$L:$L,1,FALSE)</f>
        <v>#N/A</v>
      </c>
      <c r="C454" t="s">
        <v>1341</v>
      </c>
      <c r="D454" t="s">
        <v>1226</v>
      </c>
      <c r="E454" s="139"/>
      <c r="F454" s="72" t="s">
        <v>1730</v>
      </c>
      <c r="G454" s="2">
        <v>43586</v>
      </c>
      <c r="H454" s="2">
        <v>43272</v>
      </c>
      <c r="I454" s="75">
        <f t="shared" si="18"/>
        <v>2018</v>
      </c>
      <c r="J454" s="71">
        <v>0.1</v>
      </c>
      <c r="K454" s="71">
        <v>476.06</v>
      </c>
      <c r="L454" s="135">
        <f>IF($J454="","",IF($I454=2019,VLOOKUP($D454,'6.NTG (IESO VRR - 2017)'!$A$3:$G$60,7,FALSE)*$J454,IF($I454=2018,VLOOKUP($D454,'6.NTG (IESO VRR - 2017)'!$A$3:$G$60,7,FALSE)*$J454,IF($I454=2017,VLOOKUP($D454,'6.NTG (IESO VRR - 2017)'!$A$3:$G$60,7,FALSE)*$J454,IF($I454=2016,VLOOKUP($D454,'6.NTG (IESO VRR - 2017)'!$A$3:$G$60,5,FALSE)*$J454)))))</f>
        <v>6.0606060606060608E-2</v>
      </c>
      <c r="M454" s="135">
        <f>IF($K454="","",IF($I454=2019,VLOOKUP($D454,'6.NTG (IESO VRR - 2017)'!$A$3:$G$60,7,FALSE)*$K454,IF($I454=2018,VLOOKUP($D454,'6.NTG (IESO VRR - 2017)'!$A$3:$G$60,7,FALSE)*$K454,IF($I454=2017,VLOOKUP($D454,'6.NTG (IESO VRR - 2017)'!$A$3:$G$60,7,FALSE)*$K454,IF($I454=2016,VLOOKUP($D454,'6.NTG (IESO VRR - 2017)'!$A$3:$G$60,5,FALSE)*$K454)))))</f>
        <v>288.52121212121216</v>
      </c>
    </row>
    <row r="455" spans="1:13" x14ac:dyDescent="0.25">
      <c r="A455" t="s">
        <v>312</v>
      </c>
      <c r="B455" t="e">
        <f>VLOOKUP(A455,'7.2018 LRAM Listing (Compare)'!$L:$L,1,FALSE)</f>
        <v>#N/A</v>
      </c>
      <c r="C455" t="s">
        <v>1341</v>
      </c>
      <c r="D455" t="s">
        <v>1226</v>
      </c>
      <c r="E455" s="139"/>
      <c r="F455" s="72" t="s">
        <v>1730</v>
      </c>
      <c r="G455" s="2">
        <v>43586</v>
      </c>
      <c r="H455" s="2">
        <v>43272</v>
      </c>
      <c r="I455" s="75">
        <f t="shared" si="18"/>
        <v>2018</v>
      </c>
      <c r="J455" s="71">
        <v>0.1</v>
      </c>
      <c r="K455" s="71">
        <v>476.06</v>
      </c>
      <c r="L455" s="135">
        <f>IF($J455="","",IF($I455=2019,VLOOKUP($D455,'6.NTG (IESO VRR - 2017)'!$A$3:$G$60,7,FALSE)*$J455,IF($I455=2018,VLOOKUP($D455,'6.NTG (IESO VRR - 2017)'!$A$3:$G$60,7,FALSE)*$J455,IF($I455=2017,VLOOKUP($D455,'6.NTG (IESO VRR - 2017)'!$A$3:$G$60,7,FALSE)*$J455,IF($I455=2016,VLOOKUP($D455,'6.NTG (IESO VRR - 2017)'!$A$3:$G$60,5,FALSE)*$J455)))))</f>
        <v>6.0606060606060608E-2</v>
      </c>
      <c r="M455" s="135">
        <f>IF($K455="","",IF($I455=2019,VLOOKUP($D455,'6.NTG (IESO VRR - 2017)'!$A$3:$G$60,7,FALSE)*$K455,IF($I455=2018,VLOOKUP($D455,'6.NTG (IESO VRR - 2017)'!$A$3:$G$60,7,FALSE)*$K455,IF($I455=2017,VLOOKUP($D455,'6.NTG (IESO VRR - 2017)'!$A$3:$G$60,7,FALSE)*$K455,IF($I455=2016,VLOOKUP($D455,'6.NTG (IESO VRR - 2017)'!$A$3:$G$60,5,FALSE)*$K455)))))</f>
        <v>288.52121212121216</v>
      </c>
    </row>
    <row r="456" spans="1:13" x14ac:dyDescent="0.25">
      <c r="A456" t="s">
        <v>314</v>
      </c>
      <c r="B456" t="e">
        <f>VLOOKUP(A456,'7.2018 LRAM Listing (Compare)'!$L:$L,1,FALSE)</f>
        <v>#N/A</v>
      </c>
      <c r="C456" t="s">
        <v>1341</v>
      </c>
      <c r="D456" t="s">
        <v>1226</v>
      </c>
      <c r="E456" s="139"/>
      <c r="F456" s="72" t="s">
        <v>1730</v>
      </c>
      <c r="G456" s="2">
        <v>43586</v>
      </c>
      <c r="H456" s="2">
        <v>43271</v>
      </c>
      <c r="I456" s="75">
        <f t="shared" si="18"/>
        <v>2018</v>
      </c>
      <c r="J456" s="71">
        <v>0.41</v>
      </c>
      <c r="K456" s="71">
        <v>2156.5300000000002</v>
      </c>
      <c r="L456" s="135">
        <f>IF($J456="","",IF($I456=2019,VLOOKUP($D456,'6.NTG (IESO VRR - 2017)'!$A$3:$G$60,7,FALSE)*$J456,IF($I456=2018,VLOOKUP($D456,'6.NTG (IESO VRR - 2017)'!$A$3:$G$60,7,FALSE)*$J456,IF($I456=2017,VLOOKUP($D456,'6.NTG (IESO VRR - 2017)'!$A$3:$G$60,7,FALSE)*$J456,IF($I456=2016,VLOOKUP($D456,'6.NTG (IESO VRR - 2017)'!$A$3:$G$60,5,FALSE)*$J456)))))</f>
        <v>0.24848484848484848</v>
      </c>
      <c r="M456" s="135">
        <f>IF($K456="","",IF($I456=2019,VLOOKUP($D456,'6.NTG (IESO VRR - 2017)'!$A$3:$G$60,7,FALSE)*$K456,IF($I456=2018,VLOOKUP($D456,'6.NTG (IESO VRR - 2017)'!$A$3:$G$60,7,FALSE)*$K456,IF($I456=2017,VLOOKUP($D456,'6.NTG (IESO VRR - 2017)'!$A$3:$G$60,7,FALSE)*$K456,IF($I456=2016,VLOOKUP($D456,'6.NTG (IESO VRR - 2017)'!$A$3:$G$60,5,FALSE)*$K456)))))</f>
        <v>1306.987878787879</v>
      </c>
    </row>
    <row r="457" spans="1:13" x14ac:dyDescent="0.25">
      <c r="A457" t="s">
        <v>318</v>
      </c>
      <c r="B457" t="e">
        <f>VLOOKUP(A457,'7.2018 LRAM Listing (Compare)'!$L:$L,1,FALSE)</f>
        <v>#N/A</v>
      </c>
      <c r="C457" t="s">
        <v>1341</v>
      </c>
      <c r="D457" t="s">
        <v>1226</v>
      </c>
      <c r="E457" s="139"/>
      <c r="F457" s="72" t="s">
        <v>1730</v>
      </c>
      <c r="G457" s="2">
        <v>43586</v>
      </c>
      <c r="H457" s="2">
        <v>43265</v>
      </c>
      <c r="I457" s="75">
        <f t="shared" si="18"/>
        <v>2018</v>
      </c>
      <c r="J457" s="71">
        <v>0.32</v>
      </c>
      <c r="K457" s="71">
        <v>875.2</v>
      </c>
      <c r="L457" s="135">
        <f>IF($J457="","",IF($I457=2019,VLOOKUP($D457,'6.NTG (IESO VRR - 2017)'!$A$3:$G$60,7,FALSE)*$J457,IF($I457=2018,VLOOKUP($D457,'6.NTG (IESO VRR - 2017)'!$A$3:$G$60,7,FALSE)*$J457,IF($I457=2017,VLOOKUP($D457,'6.NTG (IESO VRR - 2017)'!$A$3:$G$60,7,FALSE)*$J457,IF($I457=2016,VLOOKUP($D457,'6.NTG (IESO VRR - 2017)'!$A$3:$G$60,5,FALSE)*$J457)))))</f>
        <v>0.19393939393939394</v>
      </c>
      <c r="M457" s="135">
        <f>IF($K457="","",IF($I457=2019,VLOOKUP($D457,'6.NTG (IESO VRR - 2017)'!$A$3:$G$60,7,FALSE)*$K457,IF($I457=2018,VLOOKUP($D457,'6.NTG (IESO VRR - 2017)'!$A$3:$G$60,7,FALSE)*$K457,IF($I457=2017,VLOOKUP($D457,'6.NTG (IESO VRR - 2017)'!$A$3:$G$60,7,FALSE)*$K457,IF($I457=2016,VLOOKUP($D457,'6.NTG (IESO VRR - 2017)'!$A$3:$G$60,5,FALSE)*$K457)))))</f>
        <v>530.42424242424249</v>
      </c>
    </row>
    <row r="458" spans="1:13" x14ac:dyDescent="0.25">
      <c r="A458" t="s">
        <v>318</v>
      </c>
      <c r="B458" t="e">
        <f>VLOOKUP(A458,'7.2018 LRAM Listing (Compare)'!$L:$L,1,FALSE)</f>
        <v>#N/A</v>
      </c>
      <c r="C458" t="s">
        <v>1341</v>
      </c>
      <c r="D458" t="s">
        <v>1226</v>
      </c>
      <c r="E458" s="139"/>
      <c r="F458" s="72" t="s">
        <v>1730</v>
      </c>
      <c r="G458" s="2">
        <v>43586</v>
      </c>
      <c r="H458" s="2">
        <v>43265</v>
      </c>
      <c r="I458" s="75">
        <f t="shared" si="18"/>
        <v>2018</v>
      </c>
      <c r="J458" s="71">
        <v>0.19</v>
      </c>
      <c r="K458" s="71">
        <v>521.86</v>
      </c>
      <c r="L458" s="135">
        <f>IF($J458="","",IF($I458=2019,VLOOKUP($D458,'6.NTG (IESO VRR - 2017)'!$A$3:$G$60,7,FALSE)*$J458,IF($I458=2018,VLOOKUP($D458,'6.NTG (IESO VRR - 2017)'!$A$3:$G$60,7,FALSE)*$J458,IF($I458=2017,VLOOKUP($D458,'6.NTG (IESO VRR - 2017)'!$A$3:$G$60,7,FALSE)*$J458,IF($I458=2016,VLOOKUP($D458,'6.NTG (IESO VRR - 2017)'!$A$3:$G$60,5,FALSE)*$J458)))))</f>
        <v>0.11515151515151516</v>
      </c>
      <c r="M458" s="135">
        <f>IF($K458="","",IF($I458=2019,VLOOKUP($D458,'6.NTG (IESO VRR - 2017)'!$A$3:$G$60,7,FALSE)*$K458,IF($I458=2018,VLOOKUP($D458,'6.NTG (IESO VRR - 2017)'!$A$3:$G$60,7,FALSE)*$K458,IF($I458=2017,VLOOKUP($D458,'6.NTG (IESO VRR - 2017)'!$A$3:$G$60,7,FALSE)*$K458,IF($I458=2016,VLOOKUP($D458,'6.NTG (IESO VRR - 2017)'!$A$3:$G$60,5,FALSE)*$K458)))))</f>
        <v>316.27878787878791</v>
      </c>
    </row>
    <row r="459" spans="1:13" x14ac:dyDescent="0.25">
      <c r="A459" t="s">
        <v>318</v>
      </c>
      <c r="B459" t="e">
        <f>VLOOKUP(A459,'7.2018 LRAM Listing (Compare)'!$L:$L,1,FALSE)</f>
        <v>#N/A</v>
      </c>
      <c r="C459" t="s">
        <v>1341</v>
      </c>
      <c r="D459" t="s">
        <v>1226</v>
      </c>
      <c r="E459" s="139"/>
      <c r="F459" s="72" t="s">
        <v>1730</v>
      </c>
      <c r="G459" s="2">
        <v>43586</v>
      </c>
      <c r="H459" s="2">
        <v>43265</v>
      </c>
      <c r="I459" s="75">
        <f t="shared" si="18"/>
        <v>2018</v>
      </c>
      <c r="J459" s="71">
        <v>2.46</v>
      </c>
      <c r="K459" s="71">
        <v>6697.15</v>
      </c>
      <c r="L459" s="135">
        <f>IF($J459="","",IF($I459=2019,VLOOKUP($D459,'6.NTG (IESO VRR - 2017)'!$A$3:$G$60,7,FALSE)*$J459,IF($I459=2018,VLOOKUP($D459,'6.NTG (IESO VRR - 2017)'!$A$3:$G$60,7,FALSE)*$J459,IF($I459=2017,VLOOKUP($D459,'6.NTG (IESO VRR - 2017)'!$A$3:$G$60,7,FALSE)*$J459,IF($I459=2016,VLOOKUP($D459,'6.NTG (IESO VRR - 2017)'!$A$3:$G$60,5,FALSE)*$J459)))))</f>
        <v>1.490909090909091</v>
      </c>
      <c r="M459" s="135">
        <f>IF($K459="","",IF($I459=2019,VLOOKUP($D459,'6.NTG (IESO VRR - 2017)'!$A$3:$G$60,7,FALSE)*$K459,IF($I459=2018,VLOOKUP($D459,'6.NTG (IESO VRR - 2017)'!$A$3:$G$60,7,FALSE)*$K459,IF($I459=2017,VLOOKUP($D459,'6.NTG (IESO VRR - 2017)'!$A$3:$G$60,7,FALSE)*$K459,IF($I459=2016,VLOOKUP($D459,'6.NTG (IESO VRR - 2017)'!$A$3:$G$60,5,FALSE)*$K459)))))</f>
        <v>4058.878787878788</v>
      </c>
    </row>
    <row r="460" spans="1:13" x14ac:dyDescent="0.25">
      <c r="A460" t="s">
        <v>318</v>
      </c>
      <c r="B460" t="e">
        <f>VLOOKUP(A460,'7.2018 LRAM Listing (Compare)'!$L:$L,1,FALSE)</f>
        <v>#N/A</v>
      </c>
      <c r="C460" t="s">
        <v>1341</v>
      </c>
      <c r="D460" t="s">
        <v>1226</v>
      </c>
      <c r="E460" s="139"/>
      <c r="F460" s="72" t="s">
        <v>1730</v>
      </c>
      <c r="G460" s="2">
        <v>43586</v>
      </c>
      <c r="H460" s="2">
        <v>43265</v>
      </c>
      <c r="I460" s="75">
        <f t="shared" si="18"/>
        <v>2018</v>
      </c>
      <c r="J460" s="71">
        <v>0.03</v>
      </c>
      <c r="K460" s="71">
        <v>70.67</v>
      </c>
      <c r="L460" s="135">
        <f>IF($J460="","",IF($I460=2019,VLOOKUP($D460,'6.NTG (IESO VRR - 2017)'!$A$3:$G$60,7,FALSE)*$J460,IF($I460=2018,VLOOKUP($D460,'6.NTG (IESO VRR - 2017)'!$A$3:$G$60,7,FALSE)*$J460,IF($I460=2017,VLOOKUP($D460,'6.NTG (IESO VRR - 2017)'!$A$3:$G$60,7,FALSE)*$J460,IF($I460=2016,VLOOKUP($D460,'6.NTG (IESO VRR - 2017)'!$A$3:$G$60,5,FALSE)*$J460)))))</f>
        <v>1.8181818181818181E-2</v>
      </c>
      <c r="M460" s="135">
        <f>IF($K460="","",IF($I460=2019,VLOOKUP($D460,'6.NTG (IESO VRR - 2017)'!$A$3:$G$60,7,FALSE)*$K460,IF($I460=2018,VLOOKUP($D460,'6.NTG (IESO VRR - 2017)'!$A$3:$G$60,7,FALSE)*$K460,IF($I460=2017,VLOOKUP($D460,'6.NTG (IESO VRR - 2017)'!$A$3:$G$60,7,FALSE)*$K460,IF($I460=2016,VLOOKUP($D460,'6.NTG (IESO VRR - 2017)'!$A$3:$G$60,5,FALSE)*$K460)))))</f>
        <v>42.830303030303035</v>
      </c>
    </row>
    <row r="461" spans="1:13" x14ac:dyDescent="0.25">
      <c r="A461" t="s">
        <v>324</v>
      </c>
      <c r="B461" t="e">
        <f>VLOOKUP(A461,'7.2018 LRAM Listing (Compare)'!$L:$L,1,FALSE)</f>
        <v>#N/A</v>
      </c>
      <c r="C461" t="s">
        <v>1341</v>
      </c>
      <c r="D461" t="s">
        <v>1226</v>
      </c>
      <c r="E461" s="139"/>
      <c r="F461" s="72" t="s">
        <v>1730</v>
      </c>
      <c r="G461" s="2">
        <v>43586</v>
      </c>
      <c r="H461" s="2">
        <v>43276</v>
      </c>
      <c r="I461" s="75">
        <f t="shared" si="18"/>
        <v>2018</v>
      </c>
      <c r="J461" s="71">
        <v>3.3</v>
      </c>
      <c r="K461" s="71">
        <v>10998.9</v>
      </c>
      <c r="L461" s="135">
        <f>IF($J461="","",IF($I461=2019,VLOOKUP($D461,'6.NTG (IESO VRR - 2017)'!$A$3:$G$60,7,FALSE)*$J461,IF($I461=2018,VLOOKUP($D461,'6.NTG (IESO VRR - 2017)'!$A$3:$G$60,7,FALSE)*$J461,IF($I461=2017,VLOOKUP($D461,'6.NTG (IESO VRR - 2017)'!$A$3:$G$60,7,FALSE)*$J461,IF($I461=2016,VLOOKUP($D461,'6.NTG (IESO VRR - 2017)'!$A$3:$G$60,5,FALSE)*$J461)))))</f>
        <v>2</v>
      </c>
      <c r="M461" s="135">
        <f>IF($K461="","",IF($I461=2019,VLOOKUP($D461,'6.NTG (IESO VRR - 2017)'!$A$3:$G$60,7,FALSE)*$K461,IF($I461=2018,VLOOKUP($D461,'6.NTG (IESO VRR - 2017)'!$A$3:$G$60,7,FALSE)*$K461,IF($I461=2017,VLOOKUP($D461,'6.NTG (IESO VRR - 2017)'!$A$3:$G$60,7,FALSE)*$K461,IF($I461=2016,VLOOKUP($D461,'6.NTG (IESO VRR - 2017)'!$A$3:$G$60,5,FALSE)*$K461)))))</f>
        <v>6666</v>
      </c>
    </row>
    <row r="462" spans="1:13" x14ac:dyDescent="0.25">
      <c r="A462" t="s">
        <v>324</v>
      </c>
      <c r="B462" t="e">
        <f>VLOOKUP(A462,'7.2018 LRAM Listing (Compare)'!$L:$L,1,FALSE)</f>
        <v>#N/A</v>
      </c>
      <c r="C462" t="s">
        <v>1341</v>
      </c>
      <c r="D462" t="s">
        <v>1226</v>
      </c>
      <c r="E462" s="139"/>
      <c r="F462" s="72" t="s">
        <v>1730</v>
      </c>
      <c r="G462" s="2">
        <v>43586</v>
      </c>
      <c r="H462" s="2">
        <v>43276</v>
      </c>
      <c r="I462" s="75">
        <f t="shared" si="18"/>
        <v>2018</v>
      </c>
      <c r="J462" s="71">
        <v>1.1399999999999999</v>
      </c>
      <c r="K462" s="71">
        <v>3812.95</v>
      </c>
      <c r="L462" s="135">
        <f>IF($J462="","",IF($I462=2019,VLOOKUP($D462,'6.NTG (IESO VRR - 2017)'!$A$3:$G$60,7,FALSE)*$J462,IF($I462=2018,VLOOKUP($D462,'6.NTG (IESO VRR - 2017)'!$A$3:$G$60,7,FALSE)*$J462,IF($I462=2017,VLOOKUP($D462,'6.NTG (IESO VRR - 2017)'!$A$3:$G$60,7,FALSE)*$J462,IF($I462=2016,VLOOKUP($D462,'6.NTG (IESO VRR - 2017)'!$A$3:$G$60,5,FALSE)*$J462)))))</f>
        <v>0.69090909090909092</v>
      </c>
      <c r="M462" s="135">
        <f>IF($K462="","",IF($I462=2019,VLOOKUP($D462,'6.NTG (IESO VRR - 2017)'!$A$3:$G$60,7,FALSE)*$K462,IF($I462=2018,VLOOKUP($D462,'6.NTG (IESO VRR - 2017)'!$A$3:$G$60,7,FALSE)*$K462,IF($I462=2017,VLOOKUP($D462,'6.NTG (IESO VRR - 2017)'!$A$3:$G$60,7,FALSE)*$K462,IF($I462=2016,VLOOKUP($D462,'6.NTG (IESO VRR - 2017)'!$A$3:$G$60,5,FALSE)*$K462)))))</f>
        <v>2310.878787878788</v>
      </c>
    </row>
    <row r="463" spans="1:13" x14ac:dyDescent="0.25">
      <c r="A463" t="s">
        <v>325</v>
      </c>
      <c r="B463" t="e">
        <f>VLOOKUP(A463,'7.2018 LRAM Listing (Compare)'!$L:$L,1,FALSE)</f>
        <v>#N/A</v>
      </c>
      <c r="C463" t="s">
        <v>1341</v>
      </c>
      <c r="D463" t="s">
        <v>1226</v>
      </c>
      <c r="E463" s="139"/>
      <c r="F463" s="72" t="s">
        <v>1730</v>
      </c>
      <c r="G463" s="2">
        <v>43586</v>
      </c>
      <c r="H463" s="2">
        <v>43276</v>
      </c>
      <c r="I463" s="75">
        <f t="shared" si="18"/>
        <v>2018</v>
      </c>
      <c r="J463" s="71">
        <v>1.25</v>
      </c>
      <c r="K463" s="71">
        <v>2391.17</v>
      </c>
      <c r="L463" s="135">
        <f>IF($J463="","",IF($I463=2019,VLOOKUP($D463,'6.NTG (IESO VRR - 2017)'!$A$3:$G$60,7,FALSE)*$J463,IF($I463=2018,VLOOKUP($D463,'6.NTG (IESO VRR - 2017)'!$A$3:$G$60,7,FALSE)*$J463,IF($I463=2017,VLOOKUP($D463,'6.NTG (IESO VRR - 2017)'!$A$3:$G$60,7,FALSE)*$J463,IF($I463=2016,VLOOKUP($D463,'6.NTG (IESO VRR - 2017)'!$A$3:$G$60,5,FALSE)*$J463)))))</f>
        <v>0.75757575757575757</v>
      </c>
      <c r="M463" s="135">
        <f>IF($K463="","",IF($I463=2019,VLOOKUP($D463,'6.NTG (IESO VRR - 2017)'!$A$3:$G$60,7,FALSE)*$K463,IF($I463=2018,VLOOKUP($D463,'6.NTG (IESO VRR - 2017)'!$A$3:$G$60,7,FALSE)*$K463,IF($I463=2017,VLOOKUP($D463,'6.NTG (IESO VRR - 2017)'!$A$3:$G$60,7,FALSE)*$K463,IF($I463=2016,VLOOKUP($D463,'6.NTG (IESO VRR - 2017)'!$A$3:$G$60,5,FALSE)*$K463)))))</f>
        <v>1449.1939393939394</v>
      </c>
    </row>
    <row r="464" spans="1:13" x14ac:dyDescent="0.25">
      <c r="A464" t="s">
        <v>325</v>
      </c>
      <c r="B464" t="e">
        <f>VLOOKUP(A464,'7.2018 LRAM Listing (Compare)'!$L:$L,1,FALSE)</f>
        <v>#N/A</v>
      </c>
      <c r="C464" t="s">
        <v>1341</v>
      </c>
      <c r="D464" t="s">
        <v>1226</v>
      </c>
      <c r="E464" s="139"/>
      <c r="F464" s="72" t="s">
        <v>1730</v>
      </c>
      <c r="G464" s="2">
        <v>43586</v>
      </c>
      <c r="H464" s="2">
        <v>43276</v>
      </c>
      <c r="I464" s="75">
        <f t="shared" si="18"/>
        <v>2018</v>
      </c>
      <c r="J464" s="71">
        <v>0.49</v>
      </c>
      <c r="K464" s="71">
        <v>938.84</v>
      </c>
      <c r="L464" s="135">
        <f>IF($J464="","",IF($I464=2019,VLOOKUP($D464,'6.NTG (IESO VRR - 2017)'!$A$3:$G$60,7,FALSE)*$J464,IF($I464=2018,VLOOKUP($D464,'6.NTG (IESO VRR - 2017)'!$A$3:$G$60,7,FALSE)*$J464,IF($I464=2017,VLOOKUP($D464,'6.NTG (IESO VRR - 2017)'!$A$3:$G$60,7,FALSE)*$J464,IF($I464=2016,VLOOKUP($D464,'6.NTG (IESO VRR - 2017)'!$A$3:$G$60,5,FALSE)*$J464)))))</f>
        <v>0.29696969696969699</v>
      </c>
      <c r="M464" s="135">
        <f>IF($K464="","",IF($I464=2019,VLOOKUP($D464,'6.NTG (IESO VRR - 2017)'!$A$3:$G$60,7,FALSE)*$K464,IF($I464=2018,VLOOKUP($D464,'6.NTG (IESO VRR - 2017)'!$A$3:$G$60,7,FALSE)*$K464,IF($I464=2017,VLOOKUP($D464,'6.NTG (IESO VRR - 2017)'!$A$3:$G$60,7,FALSE)*$K464,IF($I464=2016,VLOOKUP($D464,'6.NTG (IESO VRR - 2017)'!$A$3:$G$60,5,FALSE)*$K464)))))</f>
        <v>568.9939393939394</v>
      </c>
    </row>
    <row r="465" spans="1:13" x14ac:dyDescent="0.25">
      <c r="A465" t="s">
        <v>336</v>
      </c>
      <c r="B465" t="e">
        <f>VLOOKUP(A465,'7.2018 LRAM Listing (Compare)'!$L:$L,1,FALSE)</f>
        <v>#N/A</v>
      </c>
      <c r="C465" t="s">
        <v>1341</v>
      </c>
      <c r="D465" t="s">
        <v>1226</v>
      </c>
      <c r="E465" s="139"/>
      <c r="F465" s="72" t="s">
        <v>1730</v>
      </c>
      <c r="G465" s="2">
        <v>43586</v>
      </c>
      <c r="H465" s="2">
        <v>43284</v>
      </c>
      <c r="I465" s="75">
        <f t="shared" si="18"/>
        <v>2018</v>
      </c>
      <c r="J465" s="71">
        <v>1.64</v>
      </c>
      <c r="K465" s="71">
        <v>5041.76</v>
      </c>
      <c r="L465" s="135">
        <f>IF($J465="","",IF($I465=2019,VLOOKUP($D465,'6.NTG (IESO VRR - 2017)'!$A$3:$G$60,7,FALSE)*$J465,IF($I465=2018,VLOOKUP($D465,'6.NTG (IESO VRR - 2017)'!$A$3:$G$60,7,FALSE)*$J465,IF($I465=2017,VLOOKUP($D465,'6.NTG (IESO VRR - 2017)'!$A$3:$G$60,7,FALSE)*$J465,IF($I465=2016,VLOOKUP($D465,'6.NTG (IESO VRR - 2017)'!$A$3:$G$60,5,FALSE)*$J465)))))</f>
        <v>0.9939393939393939</v>
      </c>
      <c r="M465" s="135">
        <f>IF($K465="","",IF($I465=2019,VLOOKUP($D465,'6.NTG (IESO VRR - 2017)'!$A$3:$G$60,7,FALSE)*$K465,IF($I465=2018,VLOOKUP($D465,'6.NTG (IESO VRR - 2017)'!$A$3:$G$60,7,FALSE)*$K465,IF($I465=2017,VLOOKUP($D465,'6.NTG (IESO VRR - 2017)'!$A$3:$G$60,7,FALSE)*$K465,IF($I465=2016,VLOOKUP($D465,'6.NTG (IESO VRR - 2017)'!$A$3:$G$60,5,FALSE)*$K465)))))</f>
        <v>3055.6121212121216</v>
      </c>
    </row>
    <row r="466" spans="1:13" x14ac:dyDescent="0.25">
      <c r="A466" t="s">
        <v>336</v>
      </c>
      <c r="B466" t="e">
        <f>VLOOKUP(A466,'7.2018 LRAM Listing (Compare)'!$L:$L,1,FALSE)</f>
        <v>#N/A</v>
      </c>
      <c r="C466" t="s">
        <v>1341</v>
      </c>
      <c r="D466" t="s">
        <v>1226</v>
      </c>
      <c r="E466" s="139"/>
      <c r="F466" s="72" t="s">
        <v>1730</v>
      </c>
      <c r="G466" s="2">
        <v>43586</v>
      </c>
      <c r="H466" s="2">
        <v>43284</v>
      </c>
      <c r="I466" s="75">
        <f t="shared" si="18"/>
        <v>2018</v>
      </c>
      <c r="J466" s="71">
        <v>0.59</v>
      </c>
      <c r="K466" s="71">
        <v>1816.02</v>
      </c>
      <c r="L466" s="135">
        <f>IF($J466="","",IF($I466=2019,VLOOKUP($D466,'6.NTG (IESO VRR - 2017)'!$A$3:$G$60,7,FALSE)*$J466,IF($I466=2018,VLOOKUP($D466,'6.NTG (IESO VRR - 2017)'!$A$3:$G$60,7,FALSE)*$J466,IF($I466=2017,VLOOKUP($D466,'6.NTG (IESO VRR - 2017)'!$A$3:$G$60,7,FALSE)*$J466,IF($I466=2016,VLOOKUP($D466,'6.NTG (IESO VRR - 2017)'!$A$3:$G$60,5,FALSE)*$J466)))))</f>
        <v>0.35757575757575755</v>
      </c>
      <c r="M466" s="135">
        <f>IF($K466="","",IF($I466=2019,VLOOKUP($D466,'6.NTG (IESO VRR - 2017)'!$A$3:$G$60,7,FALSE)*$K466,IF($I466=2018,VLOOKUP($D466,'6.NTG (IESO VRR - 2017)'!$A$3:$G$60,7,FALSE)*$K466,IF($I466=2017,VLOOKUP($D466,'6.NTG (IESO VRR - 2017)'!$A$3:$G$60,7,FALSE)*$K466,IF($I466=2016,VLOOKUP($D466,'6.NTG (IESO VRR - 2017)'!$A$3:$G$60,5,FALSE)*$K466)))))</f>
        <v>1100.6181818181819</v>
      </c>
    </row>
    <row r="467" spans="1:13" x14ac:dyDescent="0.25">
      <c r="A467" t="s">
        <v>336</v>
      </c>
      <c r="B467" t="e">
        <f>VLOOKUP(A467,'7.2018 LRAM Listing (Compare)'!$L:$L,1,FALSE)</f>
        <v>#N/A</v>
      </c>
      <c r="C467" t="s">
        <v>1341</v>
      </c>
      <c r="D467" t="s">
        <v>1226</v>
      </c>
      <c r="E467" s="139"/>
      <c r="F467" s="72" t="s">
        <v>1730</v>
      </c>
      <c r="G467" s="2">
        <v>43586</v>
      </c>
      <c r="H467" s="2">
        <v>43284</v>
      </c>
      <c r="I467" s="75">
        <f t="shared" si="18"/>
        <v>2018</v>
      </c>
      <c r="J467" s="71">
        <v>0.78</v>
      </c>
      <c r="K467" s="71">
        <v>2403.92</v>
      </c>
      <c r="L467" s="135">
        <f>IF($J467="","",IF($I467=2019,VLOOKUP($D467,'6.NTG (IESO VRR - 2017)'!$A$3:$G$60,7,FALSE)*$J467,IF($I467=2018,VLOOKUP($D467,'6.NTG (IESO VRR - 2017)'!$A$3:$G$60,7,FALSE)*$J467,IF($I467=2017,VLOOKUP($D467,'6.NTG (IESO VRR - 2017)'!$A$3:$G$60,7,FALSE)*$J467,IF($I467=2016,VLOOKUP($D467,'6.NTG (IESO VRR - 2017)'!$A$3:$G$60,5,FALSE)*$J467)))))</f>
        <v>0.47272727272727277</v>
      </c>
      <c r="M467" s="135">
        <f>IF($K467="","",IF($I467=2019,VLOOKUP($D467,'6.NTG (IESO VRR - 2017)'!$A$3:$G$60,7,FALSE)*$K467,IF($I467=2018,VLOOKUP($D467,'6.NTG (IESO VRR - 2017)'!$A$3:$G$60,7,FALSE)*$K467,IF($I467=2017,VLOOKUP($D467,'6.NTG (IESO VRR - 2017)'!$A$3:$G$60,7,FALSE)*$K467,IF($I467=2016,VLOOKUP($D467,'6.NTG (IESO VRR - 2017)'!$A$3:$G$60,5,FALSE)*$K467)))))</f>
        <v>1456.9212121212122</v>
      </c>
    </row>
    <row r="468" spans="1:13" x14ac:dyDescent="0.25">
      <c r="A468" t="s">
        <v>336</v>
      </c>
      <c r="B468" t="e">
        <f>VLOOKUP(A468,'7.2018 LRAM Listing (Compare)'!$L:$L,1,FALSE)</f>
        <v>#N/A</v>
      </c>
      <c r="C468" t="s">
        <v>1341</v>
      </c>
      <c r="D468" t="s">
        <v>1226</v>
      </c>
      <c r="E468" s="139"/>
      <c r="F468" s="72" t="s">
        <v>1730</v>
      </c>
      <c r="G468" s="2">
        <v>43586</v>
      </c>
      <c r="H468" s="2">
        <v>43284</v>
      </c>
      <c r="I468" s="75">
        <f t="shared" si="18"/>
        <v>2018</v>
      </c>
      <c r="J468" s="71">
        <v>0.1</v>
      </c>
      <c r="K468" s="71">
        <v>295.49</v>
      </c>
      <c r="L468" s="135">
        <f>IF($J468="","",IF($I468=2019,VLOOKUP($D468,'6.NTG (IESO VRR - 2017)'!$A$3:$G$60,7,FALSE)*$J468,IF($I468=2018,VLOOKUP($D468,'6.NTG (IESO VRR - 2017)'!$A$3:$G$60,7,FALSE)*$J468,IF($I468=2017,VLOOKUP($D468,'6.NTG (IESO VRR - 2017)'!$A$3:$G$60,7,FALSE)*$J468,IF($I468=2016,VLOOKUP($D468,'6.NTG (IESO VRR - 2017)'!$A$3:$G$60,5,FALSE)*$J468)))))</f>
        <v>6.0606060606060608E-2</v>
      </c>
      <c r="M468" s="135">
        <f>IF($K468="","",IF($I468=2019,VLOOKUP($D468,'6.NTG (IESO VRR - 2017)'!$A$3:$G$60,7,FALSE)*$K468,IF($I468=2018,VLOOKUP($D468,'6.NTG (IESO VRR - 2017)'!$A$3:$G$60,7,FALSE)*$K468,IF($I468=2017,VLOOKUP($D468,'6.NTG (IESO VRR - 2017)'!$A$3:$G$60,7,FALSE)*$K468,IF($I468=2016,VLOOKUP($D468,'6.NTG (IESO VRR - 2017)'!$A$3:$G$60,5,FALSE)*$K468)))))</f>
        <v>179.08484848484849</v>
      </c>
    </row>
    <row r="469" spans="1:13" hidden="1" x14ac:dyDescent="0.25">
      <c r="A469" t="s">
        <v>1200</v>
      </c>
      <c r="B469" t="str">
        <f>VLOOKUP(A469,'7.2018 LRAM Listing (Compare)'!$L:$L,1,FALSE)</f>
        <v>PI-601673</v>
      </c>
      <c r="C469" t="s">
        <v>1341</v>
      </c>
      <c r="D469" t="s">
        <v>1741</v>
      </c>
      <c r="E469" s="139"/>
      <c r="F469" s="72" t="s">
        <v>1285</v>
      </c>
      <c r="G469" s="2">
        <v>43617</v>
      </c>
      <c r="H469" s="2">
        <v>44196</v>
      </c>
      <c r="J469" s="71">
        <v>20</v>
      </c>
      <c r="K469" s="71">
        <v>0</v>
      </c>
    </row>
    <row r="470" spans="1:13" hidden="1" x14ac:dyDescent="0.25">
      <c r="A470" t="s">
        <v>1149</v>
      </c>
      <c r="B470" t="str">
        <f>VLOOKUP(A470,'7.2018 LRAM Listing (Compare)'!$L:$L,1,FALSE)</f>
        <v>EM-0210-YR3</v>
      </c>
      <c r="C470" t="s">
        <v>1341</v>
      </c>
      <c r="D470" t="s">
        <v>1742</v>
      </c>
      <c r="E470" s="139"/>
      <c r="F470" s="72" t="s">
        <v>1285</v>
      </c>
      <c r="G470" s="2">
        <v>43800</v>
      </c>
      <c r="H470" s="2">
        <v>43465</v>
      </c>
      <c r="K470" s="71">
        <v>0</v>
      </c>
    </row>
    <row r="471" spans="1:13" x14ac:dyDescent="0.25">
      <c r="A471" t="s">
        <v>1198</v>
      </c>
      <c r="B471" t="s">
        <v>1752</v>
      </c>
      <c r="C471" t="s">
        <v>1341</v>
      </c>
      <c r="D471" t="s">
        <v>1741</v>
      </c>
      <c r="E471" s="139"/>
      <c r="F471" s="72" t="s">
        <v>1731</v>
      </c>
      <c r="G471" s="2">
        <v>43800</v>
      </c>
      <c r="H471" s="2">
        <v>43096</v>
      </c>
      <c r="I471" s="75">
        <f t="shared" si="18"/>
        <v>2017</v>
      </c>
      <c r="J471" s="71">
        <v>108</v>
      </c>
      <c r="K471" s="71">
        <v>513000</v>
      </c>
      <c r="L471" s="135">
        <f>IF($J471="","",IF($I471=2019,VLOOKUP($D471,'6.NTG (IESO VRR - 2017)'!$A$3:$G$60,7,FALSE)*$J471,IF($I471=2018,VLOOKUP($D471,'6.NTG (IESO VRR - 2017)'!$A$3:$G$60,7,FALSE)*$J471,IF($I471=2017,VLOOKUP($D471,'6.NTG (IESO VRR - 2017)'!$A$3:$G$60,7,FALSE)*$J471,IF($I471=2016,VLOOKUP($D471,'6.NTG (IESO VRR - 2017)'!$A$3:$G$60,5,FALSE)*$J471)))))</f>
        <v>237.03614457831327</v>
      </c>
      <c r="M471" s="135">
        <f>IF($K471="","",IF($I471=2019,VLOOKUP($D471,'6.NTG (IESO VRR - 2017)'!$A$3:$G$60,7,FALSE)*$K471,IF($I471=2018,VLOOKUP($D471,'6.NTG (IESO VRR - 2017)'!$A$3:$G$60,7,FALSE)*$K471,IF($I471=2017,VLOOKUP($D471,'6.NTG (IESO VRR - 2017)'!$A$3:$G$60,7,FALSE)*$K471,IF($I471=2016,VLOOKUP($D471,'6.NTG (IESO VRR - 2017)'!$A$3:$G$60,5,FALSE)*$K471)))))</f>
        <v>1125921.686746988</v>
      </c>
    </row>
  </sheetData>
  <autoFilter ref="A1:W471">
    <filterColumn colId="1">
      <filters>
        <filter val="Include in 2019"/>
        <filter val="#N/A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6"/>
  <sheetViews>
    <sheetView workbookViewId="0">
      <selection activeCell="C9" sqref="C9"/>
    </sheetView>
  </sheetViews>
  <sheetFormatPr defaultRowHeight="15" x14ac:dyDescent="0.25"/>
  <cols>
    <col min="1" max="1" width="30" customWidth="1"/>
    <col min="2" max="2" width="31.5703125" customWidth="1"/>
    <col min="3" max="3" width="81.28515625" bestFit="1" customWidth="1"/>
    <col min="4" max="4" width="14.140625" customWidth="1"/>
    <col min="5" max="5" width="14" customWidth="1"/>
    <col min="6" max="11" width="30" customWidth="1"/>
  </cols>
  <sheetData>
    <row r="1" spans="1:11" x14ac:dyDescent="0.25">
      <c r="A1" s="3" t="s">
        <v>0</v>
      </c>
      <c r="B1" t="s">
        <v>1</v>
      </c>
    </row>
    <row r="2" spans="1:11" x14ac:dyDescent="0.25">
      <c r="A2" s="3" t="s">
        <v>2</v>
      </c>
      <c r="B2" t="s">
        <v>3</v>
      </c>
    </row>
    <row r="3" spans="1:11" x14ac:dyDescent="0.25">
      <c r="A3" s="3" t="s">
        <v>4</v>
      </c>
    </row>
    <row r="5" spans="1:11" x14ac:dyDescent="0.25">
      <c r="A5" s="4" t="s">
        <v>5</v>
      </c>
      <c r="B5" s="4" t="s">
        <v>6</v>
      </c>
      <c r="C5" s="4" t="s">
        <v>7</v>
      </c>
      <c r="D5" s="73" t="s">
        <v>1308</v>
      </c>
      <c r="E5" s="73" t="s">
        <v>1309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x14ac:dyDescent="0.25">
      <c r="A6" s="75">
        <v>140708</v>
      </c>
      <c r="B6" s="1" t="s">
        <v>14</v>
      </c>
      <c r="C6" s="1" t="s">
        <v>18</v>
      </c>
      <c r="D6" s="140"/>
      <c r="E6" s="74" t="s">
        <v>1295</v>
      </c>
      <c r="F6" s="1" t="s">
        <v>37</v>
      </c>
      <c r="G6" s="1" t="s">
        <v>38</v>
      </c>
      <c r="H6" s="1" t="s">
        <v>39</v>
      </c>
      <c r="I6" s="1" t="s">
        <v>16</v>
      </c>
      <c r="J6" s="1" t="s">
        <v>40</v>
      </c>
      <c r="K6" s="1" t="s">
        <v>17</v>
      </c>
    </row>
    <row r="7" spans="1:11" x14ac:dyDescent="0.25">
      <c r="A7" s="75">
        <v>154090</v>
      </c>
      <c r="B7" s="1" t="s">
        <v>14</v>
      </c>
      <c r="C7" s="1" t="s">
        <v>18</v>
      </c>
      <c r="D7" s="140"/>
      <c r="E7" s="74" t="s">
        <v>1295</v>
      </c>
      <c r="F7" s="1" t="s">
        <v>82</v>
      </c>
      <c r="G7" s="1" t="s">
        <v>83</v>
      </c>
      <c r="H7" s="1" t="s">
        <v>84</v>
      </c>
      <c r="I7" s="1" t="s">
        <v>85</v>
      </c>
      <c r="J7" s="1" t="s">
        <v>86</v>
      </c>
      <c r="K7" s="1" t="s">
        <v>17</v>
      </c>
    </row>
    <row r="8" spans="1:11" x14ac:dyDescent="0.25">
      <c r="A8" s="75">
        <v>154626</v>
      </c>
      <c r="B8" s="1" t="s">
        <v>14</v>
      </c>
      <c r="C8" s="1" t="s">
        <v>18</v>
      </c>
      <c r="D8" s="140"/>
      <c r="E8" s="74" t="s">
        <v>1296</v>
      </c>
      <c r="F8" s="1" t="s">
        <v>37</v>
      </c>
      <c r="G8" s="1" t="s">
        <v>88</v>
      </c>
      <c r="H8" s="1" t="s">
        <v>89</v>
      </c>
      <c r="I8" s="1" t="s">
        <v>31</v>
      </c>
      <c r="J8" s="1" t="s">
        <v>90</v>
      </c>
      <c r="K8" s="1" t="s">
        <v>17</v>
      </c>
    </row>
    <row r="9" spans="1:11" x14ac:dyDescent="0.25">
      <c r="A9" s="75">
        <v>154627</v>
      </c>
      <c r="B9" s="1" t="s">
        <v>14</v>
      </c>
      <c r="C9" s="1" t="s">
        <v>18</v>
      </c>
      <c r="D9" s="140"/>
      <c r="E9" s="74" t="s">
        <v>1296</v>
      </c>
      <c r="F9" s="1" t="s">
        <v>37</v>
      </c>
      <c r="G9" s="1" t="s">
        <v>91</v>
      </c>
      <c r="H9" s="1" t="s">
        <v>89</v>
      </c>
      <c r="I9" s="1" t="s">
        <v>31</v>
      </c>
      <c r="J9" s="1" t="s">
        <v>90</v>
      </c>
      <c r="K9" s="1" t="s">
        <v>17</v>
      </c>
    </row>
    <row r="10" spans="1:11" x14ac:dyDescent="0.25">
      <c r="A10" s="75">
        <v>154628</v>
      </c>
      <c r="B10" s="1" t="s">
        <v>14</v>
      </c>
      <c r="C10" s="1" t="s">
        <v>18</v>
      </c>
      <c r="D10" s="140"/>
      <c r="E10" s="74" t="s">
        <v>1296</v>
      </c>
      <c r="F10" s="1" t="s">
        <v>37</v>
      </c>
      <c r="G10" s="1" t="s">
        <v>92</v>
      </c>
      <c r="H10" s="1" t="s">
        <v>89</v>
      </c>
      <c r="I10" s="1" t="s">
        <v>31</v>
      </c>
      <c r="J10" s="1" t="s">
        <v>90</v>
      </c>
      <c r="K10" s="1" t="s">
        <v>17</v>
      </c>
    </row>
    <row r="11" spans="1:11" x14ac:dyDescent="0.25">
      <c r="A11" s="75">
        <v>154629</v>
      </c>
      <c r="B11" s="1" t="s">
        <v>14</v>
      </c>
      <c r="C11" s="1" t="s">
        <v>18</v>
      </c>
      <c r="D11" s="140"/>
      <c r="E11" s="74" t="s">
        <v>1296</v>
      </c>
      <c r="F11" s="1" t="s">
        <v>37</v>
      </c>
      <c r="G11" s="1" t="s">
        <v>92</v>
      </c>
      <c r="H11" s="1" t="s">
        <v>89</v>
      </c>
      <c r="I11" s="1" t="s">
        <v>31</v>
      </c>
      <c r="J11" s="1" t="s">
        <v>90</v>
      </c>
      <c r="K11" s="1" t="s">
        <v>17</v>
      </c>
    </row>
    <row r="12" spans="1:11" x14ac:dyDescent="0.25">
      <c r="A12" s="75">
        <v>154630</v>
      </c>
      <c r="B12" s="1" t="s">
        <v>14</v>
      </c>
      <c r="C12" s="1" t="s">
        <v>18</v>
      </c>
      <c r="D12" s="140"/>
      <c r="E12" s="74" t="s">
        <v>1296</v>
      </c>
      <c r="F12" s="1" t="s">
        <v>37</v>
      </c>
      <c r="G12" s="1" t="s">
        <v>91</v>
      </c>
      <c r="H12" s="1" t="s">
        <v>89</v>
      </c>
      <c r="I12" s="1" t="s">
        <v>31</v>
      </c>
      <c r="J12" s="1" t="s">
        <v>90</v>
      </c>
      <c r="K12" s="1" t="s">
        <v>17</v>
      </c>
    </row>
    <row r="13" spans="1:11" x14ac:dyDescent="0.25">
      <c r="A13" s="75">
        <v>156471</v>
      </c>
      <c r="B13" s="1" t="s">
        <v>14</v>
      </c>
      <c r="C13" s="1" t="s">
        <v>18</v>
      </c>
      <c r="D13" s="140"/>
      <c r="E13" s="74" t="s">
        <v>1295</v>
      </c>
      <c r="F13" s="1" t="s">
        <v>37</v>
      </c>
      <c r="G13" s="1" t="s">
        <v>100</v>
      </c>
      <c r="H13" s="1" t="s">
        <v>101</v>
      </c>
      <c r="I13" s="1" t="s">
        <v>16</v>
      </c>
      <c r="J13" s="1" t="s">
        <v>102</v>
      </c>
      <c r="K13" s="1" t="s">
        <v>17</v>
      </c>
    </row>
    <row r="14" spans="1:11" x14ac:dyDescent="0.25">
      <c r="A14" s="75">
        <v>157165</v>
      </c>
      <c r="B14" s="1" t="s">
        <v>14</v>
      </c>
      <c r="C14" s="1" t="s">
        <v>18</v>
      </c>
      <c r="D14" s="140"/>
      <c r="E14" s="74" t="s">
        <v>1295</v>
      </c>
      <c r="F14" s="1" t="s">
        <v>37</v>
      </c>
      <c r="G14" s="1" t="s">
        <v>104</v>
      </c>
      <c r="H14" s="1" t="s">
        <v>105</v>
      </c>
      <c r="I14" s="1" t="s">
        <v>16</v>
      </c>
      <c r="J14" s="1" t="s">
        <v>46</v>
      </c>
      <c r="K14" s="1" t="s">
        <v>17</v>
      </c>
    </row>
    <row r="15" spans="1:11" x14ac:dyDescent="0.25">
      <c r="A15" s="75">
        <v>158733</v>
      </c>
      <c r="B15" s="1" t="s">
        <v>14</v>
      </c>
      <c r="C15" s="1" t="s">
        <v>18</v>
      </c>
      <c r="D15" s="140"/>
      <c r="E15" s="74" t="s">
        <v>1295</v>
      </c>
      <c r="F15" s="1" t="s">
        <v>37</v>
      </c>
      <c r="G15" s="1" t="s">
        <v>114</v>
      </c>
      <c r="H15" s="1" t="s">
        <v>115</v>
      </c>
      <c r="I15" s="1" t="s">
        <v>116</v>
      </c>
      <c r="J15" s="1" t="s">
        <v>117</v>
      </c>
      <c r="K15" s="1" t="s">
        <v>17</v>
      </c>
    </row>
    <row r="16" spans="1:11" x14ac:dyDescent="0.25">
      <c r="A16" s="75">
        <v>159575</v>
      </c>
      <c r="B16" s="1" t="s">
        <v>14</v>
      </c>
      <c r="C16" s="1" t="s">
        <v>18</v>
      </c>
      <c r="D16" s="140"/>
      <c r="E16" s="74" t="s">
        <v>1295</v>
      </c>
      <c r="F16" s="1" t="s">
        <v>37</v>
      </c>
      <c r="G16" s="1" t="s">
        <v>119</v>
      </c>
      <c r="H16" s="1" t="s">
        <v>120</v>
      </c>
      <c r="I16" s="1" t="s">
        <v>109</v>
      </c>
      <c r="J16" s="1" t="s">
        <v>110</v>
      </c>
      <c r="K16" s="1" t="s">
        <v>17</v>
      </c>
    </row>
    <row r="17" spans="1:11" x14ac:dyDescent="0.25">
      <c r="A17" s="75">
        <v>160310</v>
      </c>
      <c r="B17" s="1" t="s">
        <v>14</v>
      </c>
      <c r="C17" s="1" t="s">
        <v>18</v>
      </c>
      <c r="D17" s="140"/>
      <c r="E17" s="74" t="s">
        <v>1295</v>
      </c>
      <c r="F17" s="1" t="s">
        <v>37</v>
      </c>
      <c r="G17" s="1" t="s">
        <v>123</v>
      </c>
      <c r="H17" s="1" t="s">
        <v>124</v>
      </c>
      <c r="I17" s="1" t="s">
        <v>16</v>
      </c>
      <c r="J17" s="1" t="s">
        <v>46</v>
      </c>
      <c r="K17" s="1" t="s">
        <v>17</v>
      </c>
    </row>
    <row r="18" spans="1:11" x14ac:dyDescent="0.25">
      <c r="A18" s="75">
        <v>160328</v>
      </c>
      <c r="B18" s="1" t="s">
        <v>14</v>
      </c>
      <c r="C18" s="1" t="s">
        <v>18</v>
      </c>
      <c r="D18" s="140"/>
      <c r="E18" s="74" t="s">
        <v>1295</v>
      </c>
      <c r="F18" s="1" t="s">
        <v>37</v>
      </c>
      <c r="G18" s="1" t="s">
        <v>125</v>
      </c>
      <c r="H18" s="1" t="s">
        <v>126</v>
      </c>
      <c r="I18" s="1" t="s">
        <v>16</v>
      </c>
      <c r="J18" s="1" t="s">
        <v>46</v>
      </c>
      <c r="K18" s="1" t="s">
        <v>17</v>
      </c>
    </row>
    <row r="19" spans="1:11" x14ac:dyDescent="0.25">
      <c r="A19" s="75">
        <v>160397</v>
      </c>
      <c r="B19" s="1" t="s">
        <v>14</v>
      </c>
      <c r="C19" s="1" t="s">
        <v>18</v>
      </c>
      <c r="D19" s="140"/>
      <c r="E19" s="74" t="s">
        <v>1295</v>
      </c>
      <c r="F19" s="1" t="s">
        <v>37</v>
      </c>
      <c r="G19" s="1" t="s">
        <v>127</v>
      </c>
      <c r="H19" s="1" t="s">
        <v>128</v>
      </c>
      <c r="I19" s="1" t="s">
        <v>129</v>
      </c>
      <c r="J19" s="1" t="s">
        <v>130</v>
      </c>
      <c r="K19" s="1" t="s">
        <v>17</v>
      </c>
    </row>
    <row r="20" spans="1:11" x14ac:dyDescent="0.25">
      <c r="A20" s="75">
        <v>161509</v>
      </c>
      <c r="B20" s="1" t="s">
        <v>14</v>
      </c>
      <c r="C20" s="1" t="s">
        <v>18</v>
      </c>
      <c r="D20" s="140"/>
      <c r="E20" s="74" t="s">
        <v>1295</v>
      </c>
      <c r="F20" s="1" t="s">
        <v>37</v>
      </c>
      <c r="G20" s="1" t="s">
        <v>136</v>
      </c>
      <c r="H20" s="1" t="s">
        <v>137</v>
      </c>
      <c r="I20" s="1" t="s">
        <v>16</v>
      </c>
      <c r="J20" s="1" t="s">
        <v>138</v>
      </c>
      <c r="K20" s="1" t="s">
        <v>17</v>
      </c>
    </row>
    <row r="21" spans="1:11" x14ac:dyDescent="0.25">
      <c r="A21" s="75">
        <v>161908</v>
      </c>
      <c r="B21" s="1" t="s">
        <v>14</v>
      </c>
      <c r="C21" s="1" t="s">
        <v>18</v>
      </c>
      <c r="D21" s="140"/>
      <c r="E21" s="74" t="s">
        <v>1295</v>
      </c>
      <c r="F21" s="1" t="s">
        <v>142</v>
      </c>
      <c r="G21" s="1" t="s">
        <v>143</v>
      </c>
      <c r="H21" s="1" t="s">
        <v>144</v>
      </c>
      <c r="I21" s="1" t="s">
        <v>16</v>
      </c>
      <c r="J21" s="1" t="s">
        <v>145</v>
      </c>
      <c r="K21" s="1" t="s">
        <v>17</v>
      </c>
    </row>
    <row r="22" spans="1:11" x14ac:dyDescent="0.25">
      <c r="A22" s="75">
        <v>161975</v>
      </c>
      <c r="B22" s="1" t="s">
        <v>14</v>
      </c>
      <c r="C22" s="1" t="s">
        <v>18</v>
      </c>
      <c r="D22" s="140"/>
      <c r="E22" s="74" t="s">
        <v>1295</v>
      </c>
      <c r="F22" s="1" t="s">
        <v>146</v>
      </c>
      <c r="G22" s="1" t="s">
        <v>147</v>
      </c>
      <c r="H22" s="1" t="s">
        <v>148</v>
      </c>
      <c r="I22" s="1" t="s">
        <v>16</v>
      </c>
      <c r="J22" s="1" t="s">
        <v>149</v>
      </c>
      <c r="K22" s="1" t="s">
        <v>17</v>
      </c>
    </row>
    <row r="23" spans="1:11" x14ac:dyDescent="0.25">
      <c r="A23" s="75">
        <v>162000</v>
      </c>
      <c r="B23" s="1" t="s">
        <v>14</v>
      </c>
      <c r="C23" s="1" t="s">
        <v>18</v>
      </c>
      <c r="D23" s="140"/>
      <c r="E23" s="74" t="s">
        <v>1296</v>
      </c>
      <c r="F23" s="1" t="s">
        <v>146</v>
      </c>
      <c r="G23" s="1" t="s">
        <v>147</v>
      </c>
      <c r="H23" s="1" t="s">
        <v>150</v>
      </c>
      <c r="I23" s="1" t="s">
        <v>16</v>
      </c>
      <c r="J23" s="1" t="s">
        <v>151</v>
      </c>
      <c r="K23" s="1" t="s">
        <v>17</v>
      </c>
    </row>
    <row r="24" spans="1:11" x14ac:dyDescent="0.25">
      <c r="A24" s="75">
        <v>162010</v>
      </c>
      <c r="B24" s="1" t="s">
        <v>14</v>
      </c>
      <c r="C24" s="1" t="s">
        <v>18</v>
      </c>
      <c r="D24" s="140"/>
      <c r="E24" s="74" t="s">
        <v>1295</v>
      </c>
      <c r="F24" s="1" t="s">
        <v>37</v>
      </c>
      <c r="G24" s="1" t="s">
        <v>147</v>
      </c>
      <c r="H24" s="1" t="s">
        <v>152</v>
      </c>
      <c r="I24" s="1" t="s">
        <v>153</v>
      </c>
      <c r="J24" s="1" t="s">
        <v>154</v>
      </c>
      <c r="K24" s="1" t="s">
        <v>17</v>
      </c>
    </row>
    <row r="25" spans="1:11" x14ac:dyDescent="0.25">
      <c r="A25" s="75">
        <v>162168</v>
      </c>
      <c r="B25" s="1" t="s">
        <v>14</v>
      </c>
      <c r="C25" s="1" t="s">
        <v>18</v>
      </c>
      <c r="D25" s="140"/>
      <c r="E25" s="74" t="s">
        <v>1296</v>
      </c>
      <c r="F25" s="1" t="s">
        <v>37</v>
      </c>
      <c r="G25" s="1" t="s">
        <v>155</v>
      </c>
      <c r="H25" s="1" t="s">
        <v>156</v>
      </c>
      <c r="I25" s="1" t="s">
        <v>16</v>
      </c>
      <c r="J25" s="1" t="s">
        <v>46</v>
      </c>
      <c r="K25" s="1" t="s">
        <v>17</v>
      </c>
    </row>
    <row r="26" spans="1:11" x14ac:dyDescent="0.25">
      <c r="A26" s="75">
        <v>162181</v>
      </c>
      <c r="B26" s="1" t="s">
        <v>14</v>
      </c>
      <c r="C26" s="1" t="s">
        <v>18</v>
      </c>
      <c r="D26" s="140"/>
      <c r="E26" s="74" t="s">
        <v>1295</v>
      </c>
      <c r="F26" s="1" t="s">
        <v>37</v>
      </c>
      <c r="G26" s="1" t="s">
        <v>155</v>
      </c>
      <c r="H26" s="1" t="s">
        <v>157</v>
      </c>
      <c r="I26" s="1" t="s">
        <v>16</v>
      </c>
      <c r="J26" s="1" t="s">
        <v>46</v>
      </c>
      <c r="K26" s="1" t="s">
        <v>17</v>
      </c>
    </row>
    <row r="27" spans="1:11" x14ac:dyDescent="0.25">
      <c r="A27" s="75">
        <v>162191</v>
      </c>
      <c r="B27" s="1" t="s">
        <v>158</v>
      </c>
      <c r="C27" s="1" t="s">
        <v>18</v>
      </c>
      <c r="D27" s="140"/>
      <c r="E27" s="74">
        <v>0</v>
      </c>
      <c r="F27" s="1" t="s">
        <v>37</v>
      </c>
      <c r="G27" s="1" t="s">
        <v>159</v>
      </c>
      <c r="H27" s="1" t="s">
        <v>160</v>
      </c>
      <c r="I27" s="1" t="s">
        <v>16</v>
      </c>
      <c r="J27" s="1" t="s">
        <v>46</v>
      </c>
      <c r="K27" s="1" t="s">
        <v>17</v>
      </c>
    </row>
    <row r="28" spans="1:11" x14ac:dyDescent="0.25">
      <c r="A28" s="75">
        <v>162854</v>
      </c>
      <c r="B28" s="1" t="s">
        <v>14</v>
      </c>
      <c r="C28" s="1" t="s">
        <v>18</v>
      </c>
      <c r="D28" s="140"/>
      <c r="E28" s="74" t="s">
        <v>1296</v>
      </c>
      <c r="F28" s="1" t="s">
        <v>37</v>
      </c>
      <c r="G28" s="1" t="s">
        <v>162</v>
      </c>
      <c r="H28" s="1" t="s">
        <v>163</v>
      </c>
      <c r="I28" s="1" t="s">
        <v>16</v>
      </c>
      <c r="J28" s="1" t="s">
        <v>164</v>
      </c>
      <c r="K28" s="1" t="s">
        <v>17</v>
      </c>
    </row>
    <row r="29" spans="1:11" x14ac:dyDescent="0.25">
      <c r="A29" s="75">
        <v>162983</v>
      </c>
      <c r="B29" s="1" t="s">
        <v>14</v>
      </c>
      <c r="C29" s="1" t="s">
        <v>18</v>
      </c>
      <c r="D29" s="140"/>
      <c r="E29" s="74" t="s">
        <v>1296</v>
      </c>
      <c r="F29" s="1" t="s">
        <v>37</v>
      </c>
      <c r="G29" s="1" t="s">
        <v>166</v>
      </c>
      <c r="H29" s="1" t="s">
        <v>167</v>
      </c>
      <c r="I29" s="1" t="s">
        <v>16</v>
      </c>
      <c r="J29" s="1" t="s">
        <v>46</v>
      </c>
      <c r="K29" s="1" t="s">
        <v>17</v>
      </c>
    </row>
    <row r="30" spans="1:11" x14ac:dyDescent="0.25">
      <c r="A30" s="75">
        <v>163251</v>
      </c>
      <c r="B30" s="1" t="s">
        <v>14</v>
      </c>
      <c r="C30" s="1" t="s">
        <v>18</v>
      </c>
      <c r="D30" s="140"/>
      <c r="E30" s="74" t="s">
        <v>1295</v>
      </c>
      <c r="F30" s="1" t="s">
        <v>37</v>
      </c>
      <c r="G30" s="1" t="s">
        <v>168</v>
      </c>
      <c r="H30" s="1" t="s">
        <v>169</v>
      </c>
      <c r="I30" s="1" t="s">
        <v>170</v>
      </c>
      <c r="J30" s="1" t="s">
        <v>171</v>
      </c>
      <c r="K30" s="1" t="s">
        <v>17</v>
      </c>
    </row>
    <row r="31" spans="1:11" x14ac:dyDescent="0.25">
      <c r="A31" s="75">
        <v>164191</v>
      </c>
      <c r="B31" s="1" t="s">
        <v>14</v>
      </c>
      <c r="C31" s="1" t="s">
        <v>18</v>
      </c>
      <c r="D31" s="140"/>
      <c r="E31" s="74" t="s">
        <v>1295</v>
      </c>
      <c r="F31" s="1" t="s">
        <v>37</v>
      </c>
      <c r="G31" s="1" t="s">
        <v>177</v>
      </c>
      <c r="H31" s="1" t="s">
        <v>178</v>
      </c>
      <c r="I31" s="1" t="s">
        <v>16</v>
      </c>
      <c r="J31" s="1" t="s">
        <v>179</v>
      </c>
      <c r="K31" s="1" t="s">
        <v>17</v>
      </c>
    </row>
    <row r="32" spans="1:11" x14ac:dyDescent="0.25">
      <c r="A32" s="75">
        <v>164457</v>
      </c>
      <c r="B32" s="1" t="s">
        <v>14</v>
      </c>
      <c r="C32" s="1" t="s">
        <v>18</v>
      </c>
      <c r="D32" s="140"/>
      <c r="E32" s="74" t="s">
        <v>1296</v>
      </c>
      <c r="F32" s="1" t="s">
        <v>37</v>
      </c>
      <c r="G32" s="1" t="s">
        <v>182</v>
      </c>
      <c r="H32" s="1" t="s">
        <v>111</v>
      </c>
      <c r="I32" s="1" t="s">
        <v>183</v>
      </c>
      <c r="J32" s="1" t="s">
        <v>184</v>
      </c>
      <c r="K32" s="1" t="s">
        <v>17</v>
      </c>
    </row>
    <row r="33" spans="1:11" x14ac:dyDescent="0.25">
      <c r="A33" s="75">
        <v>164463</v>
      </c>
      <c r="B33" s="1" t="s">
        <v>14</v>
      </c>
      <c r="C33" s="1" t="s">
        <v>18</v>
      </c>
      <c r="D33" s="140"/>
      <c r="E33" s="74" t="s">
        <v>1295</v>
      </c>
      <c r="F33" s="1" t="s">
        <v>37</v>
      </c>
      <c r="G33" s="1" t="s">
        <v>185</v>
      </c>
      <c r="H33" s="1" t="s">
        <v>77</v>
      </c>
      <c r="I33" s="1" t="s">
        <v>16</v>
      </c>
      <c r="J33" s="1" t="s">
        <v>186</v>
      </c>
      <c r="K33" s="1" t="s">
        <v>17</v>
      </c>
    </row>
    <row r="34" spans="1:11" x14ac:dyDescent="0.25">
      <c r="A34" s="75">
        <v>164466</v>
      </c>
      <c r="B34" s="1" t="s">
        <v>14</v>
      </c>
      <c r="C34" s="1" t="s">
        <v>18</v>
      </c>
      <c r="D34" s="140"/>
      <c r="E34" s="74" t="s">
        <v>1295</v>
      </c>
      <c r="F34" s="1" t="s">
        <v>37</v>
      </c>
      <c r="G34" s="1" t="s">
        <v>187</v>
      </c>
      <c r="H34" s="1" t="s">
        <v>188</v>
      </c>
      <c r="I34" s="1" t="s">
        <v>189</v>
      </c>
      <c r="J34" s="1" t="s">
        <v>190</v>
      </c>
      <c r="K34" s="1" t="s">
        <v>17</v>
      </c>
    </row>
    <row r="35" spans="1:11" x14ac:dyDescent="0.25">
      <c r="A35" s="75">
        <v>164982</v>
      </c>
      <c r="B35" s="1" t="s">
        <v>14</v>
      </c>
      <c r="C35" s="1" t="s">
        <v>18</v>
      </c>
      <c r="D35" s="140"/>
      <c r="E35" s="74" t="s">
        <v>1295</v>
      </c>
      <c r="F35" s="1" t="s">
        <v>37</v>
      </c>
      <c r="G35" s="1" t="s">
        <v>187</v>
      </c>
      <c r="H35" s="1" t="s">
        <v>174</v>
      </c>
      <c r="I35" s="1" t="s">
        <v>16</v>
      </c>
      <c r="J35" s="1" t="s">
        <v>194</v>
      </c>
      <c r="K35" s="1" t="s">
        <v>17</v>
      </c>
    </row>
    <row r="36" spans="1:11" x14ac:dyDescent="0.25">
      <c r="A36" s="75">
        <v>164983</v>
      </c>
      <c r="B36" s="1" t="s">
        <v>14</v>
      </c>
      <c r="C36" s="1" t="s">
        <v>18</v>
      </c>
      <c r="D36" s="140"/>
      <c r="E36" s="74" t="s">
        <v>1295</v>
      </c>
      <c r="F36" s="1" t="s">
        <v>37</v>
      </c>
      <c r="G36" s="1" t="s">
        <v>187</v>
      </c>
      <c r="H36" s="1" t="s">
        <v>195</v>
      </c>
      <c r="I36" s="1" t="s">
        <v>16</v>
      </c>
      <c r="J36" s="1" t="s">
        <v>196</v>
      </c>
      <c r="K36" s="1" t="s">
        <v>17</v>
      </c>
    </row>
    <row r="37" spans="1:11" x14ac:dyDescent="0.25">
      <c r="A37" s="75">
        <v>165717</v>
      </c>
      <c r="B37" s="1" t="s">
        <v>14</v>
      </c>
      <c r="C37" s="1" t="s">
        <v>18</v>
      </c>
      <c r="D37" s="140"/>
      <c r="E37" s="74" t="s">
        <v>1298</v>
      </c>
      <c r="F37" s="1" t="s">
        <v>37</v>
      </c>
      <c r="G37" s="1" t="s">
        <v>197</v>
      </c>
      <c r="H37" s="1" t="s">
        <v>198</v>
      </c>
      <c r="I37" s="1" t="s">
        <v>33</v>
      </c>
      <c r="J37" s="1" t="s">
        <v>199</v>
      </c>
      <c r="K37" s="1" t="s">
        <v>17</v>
      </c>
    </row>
    <row r="38" spans="1:11" x14ac:dyDescent="0.25">
      <c r="A38" s="75">
        <v>166103</v>
      </c>
      <c r="B38" s="1" t="s">
        <v>14</v>
      </c>
      <c r="C38" s="1" t="s">
        <v>18</v>
      </c>
      <c r="D38" s="140"/>
      <c r="E38" s="74" t="s">
        <v>1295</v>
      </c>
      <c r="F38" s="1" t="s">
        <v>37</v>
      </c>
      <c r="G38" s="1" t="s">
        <v>200</v>
      </c>
      <c r="H38" s="1" t="s">
        <v>201</v>
      </c>
      <c r="I38" s="1" t="s">
        <v>16</v>
      </c>
      <c r="J38" s="1" t="s">
        <v>46</v>
      </c>
      <c r="K38" s="1" t="s">
        <v>17</v>
      </c>
    </row>
    <row r="39" spans="1:11" x14ac:dyDescent="0.25">
      <c r="A39" s="75">
        <v>167205</v>
      </c>
      <c r="B39" s="1" t="s">
        <v>14</v>
      </c>
      <c r="C39" s="1" t="s">
        <v>18</v>
      </c>
      <c r="D39" s="140"/>
      <c r="E39" s="74" t="s">
        <v>1295</v>
      </c>
      <c r="F39" s="1" t="s">
        <v>37</v>
      </c>
      <c r="G39" s="1" t="s">
        <v>204</v>
      </c>
      <c r="H39" s="1" t="s">
        <v>87</v>
      </c>
      <c r="I39" s="1" t="s">
        <v>16</v>
      </c>
      <c r="J39" s="1" t="s">
        <v>96</v>
      </c>
      <c r="K39" s="1" t="s">
        <v>17</v>
      </c>
    </row>
    <row r="40" spans="1:11" x14ac:dyDescent="0.25">
      <c r="A40" s="75">
        <v>167291</v>
      </c>
      <c r="B40" s="1" t="s">
        <v>14</v>
      </c>
      <c r="C40" s="1" t="s">
        <v>18</v>
      </c>
      <c r="D40" s="140"/>
      <c r="E40" s="74">
        <v>0</v>
      </c>
      <c r="F40" s="1" t="s">
        <v>37</v>
      </c>
      <c r="G40" s="1" t="s">
        <v>204</v>
      </c>
      <c r="H40" s="1" t="s">
        <v>206</v>
      </c>
      <c r="I40" s="1" t="s">
        <v>207</v>
      </c>
      <c r="J40" s="1" t="s">
        <v>208</v>
      </c>
      <c r="K40" s="1" t="s">
        <v>17</v>
      </c>
    </row>
    <row r="41" spans="1:11" x14ac:dyDescent="0.25">
      <c r="A41" s="75">
        <v>167293</v>
      </c>
      <c r="B41" s="1" t="s">
        <v>14</v>
      </c>
      <c r="C41" s="1" t="s">
        <v>18</v>
      </c>
      <c r="D41" s="140"/>
      <c r="E41" s="74">
        <v>0</v>
      </c>
      <c r="F41" s="1" t="s">
        <v>37</v>
      </c>
      <c r="G41" s="1" t="s">
        <v>204</v>
      </c>
      <c r="H41" s="1" t="s">
        <v>206</v>
      </c>
      <c r="I41" s="1" t="s">
        <v>207</v>
      </c>
      <c r="J41" s="1" t="s">
        <v>208</v>
      </c>
      <c r="K41" s="1" t="s">
        <v>17</v>
      </c>
    </row>
    <row r="42" spans="1:11" x14ac:dyDescent="0.25">
      <c r="A42" s="75">
        <v>167441</v>
      </c>
      <c r="B42" s="1" t="s">
        <v>14</v>
      </c>
      <c r="C42" s="1" t="s">
        <v>18</v>
      </c>
      <c r="D42" s="140"/>
      <c r="E42" s="74" t="s">
        <v>1296</v>
      </c>
      <c r="F42" s="1" t="s">
        <v>37</v>
      </c>
      <c r="G42" s="1" t="s">
        <v>210</v>
      </c>
      <c r="H42" s="1" t="s">
        <v>211</v>
      </c>
      <c r="I42" s="1" t="s">
        <v>99</v>
      </c>
      <c r="J42" s="1" t="s">
        <v>212</v>
      </c>
      <c r="K42" s="1" t="s">
        <v>17</v>
      </c>
    </row>
    <row r="43" spans="1:11" x14ac:dyDescent="0.25">
      <c r="A43" s="75">
        <v>167505</v>
      </c>
      <c r="B43" s="1" t="s">
        <v>14</v>
      </c>
      <c r="C43" s="1" t="s">
        <v>18</v>
      </c>
      <c r="D43" s="140"/>
      <c r="E43" s="74" t="s">
        <v>1295</v>
      </c>
      <c r="F43" s="1" t="s">
        <v>37</v>
      </c>
      <c r="G43" s="1" t="s">
        <v>204</v>
      </c>
      <c r="H43" s="1" t="s">
        <v>213</v>
      </c>
      <c r="I43" s="1" t="s">
        <v>74</v>
      </c>
      <c r="J43" s="1" t="s">
        <v>214</v>
      </c>
      <c r="K43" s="1" t="s">
        <v>17</v>
      </c>
    </row>
    <row r="44" spans="1:11" x14ac:dyDescent="0.25">
      <c r="A44" s="75">
        <v>167552</v>
      </c>
      <c r="B44" s="1" t="s">
        <v>14</v>
      </c>
      <c r="C44" s="1" t="s">
        <v>18</v>
      </c>
      <c r="D44" s="140"/>
      <c r="E44" s="74" t="s">
        <v>1295</v>
      </c>
      <c r="F44" s="1" t="s">
        <v>37</v>
      </c>
      <c r="G44" s="1" t="s">
        <v>215</v>
      </c>
      <c r="H44" s="1" t="s">
        <v>216</v>
      </c>
      <c r="I44" s="1" t="s">
        <v>16</v>
      </c>
      <c r="J44" s="1" t="s">
        <v>69</v>
      </c>
      <c r="K44" s="1" t="s">
        <v>17</v>
      </c>
    </row>
    <row r="45" spans="1:11" x14ac:dyDescent="0.25">
      <c r="A45" s="75">
        <v>168109</v>
      </c>
      <c r="B45" s="1" t="s">
        <v>14</v>
      </c>
      <c r="C45" s="1" t="s">
        <v>18</v>
      </c>
      <c r="D45" s="140"/>
      <c r="E45" s="74" t="s">
        <v>1295</v>
      </c>
      <c r="F45" s="1" t="s">
        <v>37</v>
      </c>
      <c r="G45" s="1" t="s">
        <v>217</v>
      </c>
      <c r="H45" s="1" t="s">
        <v>218</v>
      </c>
      <c r="I45" s="1" t="s">
        <v>219</v>
      </c>
      <c r="J45" s="1" t="s">
        <v>220</v>
      </c>
      <c r="K45" s="1" t="s">
        <v>17</v>
      </c>
    </row>
    <row r="46" spans="1:11" x14ac:dyDescent="0.25">
      <c r="A46" s="75">
        <v>168494</v>
      </c>
      <c r="B46" s="1" t="s">
        <v>14</v>
      </c>
      <c r="C46" s="1" t="s">
        <v>18</v>
      </c>
      <c r="D46" s="140"/>
      <c r="E46" s="74" t="s">
        <v>1298</v>
      </c>
      <c r="F46" s="1" t="s">
        <v>146</v>
      </c>
      <c r="G46" s="1" t="s">
        <v>222</v>
      </c>
      <c r="H46" s="1" t="s">
        <v>106</v>
      </c>
      <c r="I46" s="1" t="s">
        <v>16</v>
      </c>
      <c r="J46" s="1" t="s">
        <v>179</v>
      </c>
      <c r="K46" s="1" t="s">
        <v>17</v>
      </c>
    </row>
    <row r="47" spans="1:11" x14ac:dyDescent="0.25">
      <c r="A47" s="75">
        <v>168749</v>
      </c>
      <c r="B47" s="1" t="s">
        <v>14</v>
      </c>
      <c r="C47" s="1" t="s">
        <v>18</v>
      </c>
      <c r="D47" s="140"/>
      <c r="E47" s="74" t="s">
        <v>1295</v>
      </c>
      <c r="F47" s="1" t="s">
        <v>37</v>
      </c>
      <c r="G47" s="1" t="s">
        <v>224</v>
      </c>
      <c r="H47" s="1" t="s">
        <v>225</v>
      </c>
      <c r="I47" s="1" t="s">
        <v>226</v>
      </c>
      <c r="J47" s="1" t="s">
        <v>227</v>
      </c>
      <c r="K47" s="1" t="s">
        <v>17</v>
      </c>
    </row>
    <row r="48" spans="1:11" x14ac:dyDescent="0.25">
      <c r="A48" s="75">
        <v>170161</v>
      </c>
      <c r="B48" s="1" t="s">
        <v>14</v>
      </c>
      <c r="C48" s="1" t="s">
        <v>18</v>
      </c>
      <c r="D48" s="140"/>
      <c r="E48" s="74">
        <v>0</v>
      </c>
      <c r="F48" s="1" t="s">
        <v>82</v>
      </c>
      <c r="G48" s="1" t="s">
        <v>348</v>
      </c>
      <c r="H48" s="1" t="s">
        <v>349</v>
      </c>
      <c r="I48" s="1" t="s">
        <v>350</v>
      </c>
      <c r="J48" s="1" t="s">
        <v>351</v>
      </c>
      <c r="K48" s="1" t="s">
        <v>17</v>
      </c>
    </row>
    <row r="49" spans="1:11" x14ac:dyDescent="0.25">
      <c r="A49" s="75">
        <v>170162</v>
      </c>
      <c r="B49" s="1" t="s">
        <v>14</v>
      </c>
      <c r="C49" s="1" t="s">
        <v>18</v>
      </c>
      <c r="D49" s="140"/>
      <c r="E49" s="74">
        <v>0</v>
      </c>
      <c r="F49" s="1" t="s">
        <v>82</v>
      </c>
      <c r="G49" s="1" t="s">
        <v>348</v>
      </c>
      <c r="H49" s="1" t="s">
        <v>352</v>
      </c>
      <c r="I49" s="1" t="s">
        <v>353</v>
      </c>
      <c r="J49" s="1" t="s">
        <v>354</v>
      </c>
      <c r="K49" s="1" t="s">
        <v>17</v>
      </c>
    </row>
    <row r="50" spans="1:11" x14ac:dyDescent="0.25">
      <c r="A50" s="75">
        <v>170164</v>
      </c>
      <c r="B50" s="1" t="s">
        <v>14</v>
      </c>
      <c r="C50" s="1" t="s">
        <v>18</v>
      </c>
      <c r="D50" s="140"/>
      <c r="E50" s="74">
        <v>0</v>
      </c>
      <c r="F50" s="1" t="s">
        <v>82</v>
      </c>
      <c r="G50" s="1" t="s">
        <v>348</v>
      </c>
      <c r="H50" s="1" t="s">
        <v>355</v>
      </c>
      <c r="I50" s="1" t="s">
        <v>36</v>
      </c>
      <c r="J50" s="1" t="s">
        <v>356</v>
      </c>
      <c r="K50" s="1" t="s">
        <v>17</v>
      </c>
    </row>
    <row r="51" spans="1:11" x14ac:dyDescent="0.25">
      <c r="A51" s="75">
        <v>170276</v>
      </c>
      <c r="B51" s="1" t="s">
        <v>14</v>
      </c>
      <c r="C51" s="1" t="s">
        <v>18</v>
      </c>
      <c r="D51" s="140"/>
      <c r="E51" s="74" t="s">
        <v>1295</v>
      </c>
      <c r="F51" s="1" t="s">
        <v>37</v>
      </c>
      <c r="G51" s="1" t="s">
        <v>360</v>
      </c>
      <c r="H51" s="1" t="s">
        <v>361</v>
      </c>
      <c r="I51" s="1" t="s">
        <v>16</v>
      </c>
      <c r="J51" s="1" t="s">
        <v>46</v>
      </c>
      <c r="K51" s="1" t="s">
        <v>17</v>
      </c>
    </row>
    <row r="52" spans="1:11" x14ac:dyDescent="0.25">
      <c r="A52" s="75">
        <v>170316</v>
      </c>
      <c r="B52" s="1" t="s">
        <v>14</v>
      </c>
      <c r="C52" s="1" t="s">
        <v>18</v>
      </c>
      <c r="D52" s="140"/>
      <c r="E52" s="74" t="s">
        <v>1295</v>
      </c>
      <c r="F52" s="1" t="s">
        <v>37</v>
      </c>
      <c r="G52" s="1" t="s">
        <v>362</v>
      </c>
      <c r="H52" s="1" t="s">
        <v>363</v>
      </c>
      <c r="I52" s="1" t="s">
        <v>16</v>
      </c>
      <c r="J52" s="1" t="s">
        <v>364</v>
      </c>
      <c r="K52" s="1" t="s">
        <v>17</v>
      </c>
    </row>
    <row r="53" spans="1:11" x14ac:dyDescent="0.25">
      <c r="A53" s="75">
        <v>170371</v>
      </c>
      <c r="B53" s="1" t="s">
        <v>14</v>
      </c>
      <c r="C53" s="1" t="s">
        <v>18</v>
      </c>
      <c r="D53" s="140"/>
      <c r="E53" s="74" t="s">
        <v>1298</v>
      </c>
      <c r="F53" s="1" t="s">
        <v>37</v>
      </c>
      <c r="G53" s="1" t="s">
        <v>365</v>
      </c>
      <c r="H53" s="1" t="s">
        <v>366</v>
      </c>
      <c r="I53" s="1" t="s">
        <v>16</v>
      </c>
      <c r="J53" s="1" t="s">
        <v>46</v>
      </c>
      <c r="K53" s="1" t="s">
        <v>17</v>
      </c>
    </row>
    <row r="54" spans="1:11" x14ac:dyDescent="0.25">
      <c r="A54" s="75">
        <v>170484</v>
      </c>
      <c r="B54" s="1" t="s">
        <v>14</v>
      </c>
      <c r="C54" s="1" t="s">
        <v>18</v>
      </c>
      <c r="D54" s="140"/>
      <c r="E54" s="74" t="s">
        <v>1296</v>
      </c>
      <c r="F54" s="1" t="s">
        <v>37</v>
      </c>
      <c r="G54" s="1" t="s">
        <v>368</v>
      </c>
      <c r="H54" s="1" t="s">
        <v>369</v>
      </c>
      <c r="I54" s="1" t="s">
        <v>370</v>
      </c>
      <c r="J54" s="1" t="s">
        <v>371</v>
      </c>
      <c r="K54" s="1" t="s">
        <v>17</v>
      </c>
    </row>
    <row r="55" spans="1:11" x14ac:dyDescent="0.25">
      <c r="A55" s="75">
        <v>170501</v>
      </c>
      <c r="B55" s="1" t="s">
        <v>79</v>
      </c>
      <c r="C55" s="1" t="s">
        <v>18</v>
      </c>
      <c r="D55" s="140"/>
      <c r="E55" s="74" t="s">
        <v>1731</v>
      </c>
      <c r="F55" s="1" t="s">
        <v>37</v>
      </c>
      <c r="G55" s="1" t="s">
        <v>372</v>
      </c>
      <c r="H55" s="1" t="s">
        <v>373</v>
      </c>
      <c r="I55" s="1" t="s">
        <v>16</v>
      </c>
      <c r="J55" s="1" t="s">
        <v>46</v>
      </c>
      <c r="K55" s="1" t="s">
        <v>17</v>
      </c>
    </row>
    <row r="56" spans="1:11" x14ac:dyDescent="0.25">
      <c r="A56" s="75">
        <v>170955</v>
      </c>
      <c r="B56" s="1" t="s">
        <v>14</v>
      </c>
      <c r="C56" s="1" t="s">
        <v>18</v>
      </c>
      <c r="D56" s="140"/>
      <c r="E56" s="74">
        <v>0</v>
      </c>
      <c r="F56" s="1" t="s">
        <v>37</v>
      </c>
      <c r="G56" s="1" t="s">
        <v>378</v>
      </c>
      <c r="H56" s="1" t="s">
        <v>379</v>
      </c>
      <c r="I56" s="1" t="s">
        <v>16</v>
      </c>
      <c r="J56" s="1" t="s">
        <v>46</v>
      </c>
      <c r="K56" s="1" t="s">
        <v>17</v>
      </c>
    </row>
    <row r="57" spans="1:11" x14ac:dyDescent="0.25">
      <c r="A57" s="75">
        <v>171389</v>
      </c>
      <c r="B57" s="1" t="s">
        <v>14</v>
      </c>
      <c r="C57" s="1" t="s">
        <v>18</v>
      </c>
      <c r="D57" s="140"/>
      <c r="E57" s="74" t="s">
        <v>1298</v>
      </c>
      <c r="F57" s="1" t="s">
        <v>381</v>
      </c>
      <c r="G57" s="1" t="s">
        <v>382</v>
      </c>
      <c r="H57" s="1" t="s">
        <v>383</v>
      </c>
      <c r="I57" s="1" t="s">
        <v>384</v>
      </c>
      <c r="J57" s="1" t="s">
        <v>385</v>
      </c>
      <c r="K57" s="1" t="s">
        <v>17</v>
      </c>
    </row>
    <row r="58" spans="1:11" x14ac:dyDescent="0.25">
      <c r="A58" s="75">
        <v>172032</v>
      </c>
      <c r="B58" s="1" t="s">
        <v>14</v>
      </c>
      <c r="C58" s="1" t="s">
        <v>18</v>
      </c>
      <c r="D58" s="140"/>
      <c r="E58" s="74" t="s">
        <v>1295</v>
      </c>
      <c r="F58" s="1" t="s">
        <v>37</v>
      </c>
      <c r="G58" s="1" t="s">
        <v>387</v>
      </c>
      <c r="H58" s="1" t="s">
        <v>388</v>
      </c>
      <c r="I58" s="1" t="s">
        <v>389</v>
      </c>
      <c r="J58" s="1" t="s">
        <v>242</v>
      </c>
      <c r="K58" s="1" t="s">
        <v>17</v>
      </c>
    </row>
    <row r="59" spans="1:11" x14ac:dyDescent="0.25">
      <c r="A59" s="75">
        <v>172167</v>
      </c>
      <c r="B59" s="1" t="s">
        <v>14</v>
      </c>
      <c r="C59" s="1" t="s">
        <v>18</v>
      </c>
      <c r="D59" s="140"/>
      <c r="E59" s="74" t="s">
        <v>1295</v>
      </c>
      <c r="F59" s="1" t="s">
        <v>37</v>
      </c>
      <c r="G59" s="1" t="s">
        <v>390</v>
      </c>
      <c r="H59" s="1" t="s">
        <v>391</v>
      </c>
      <c r="I59" s="1" t="s">
        <v>392</v>
      </c>
      <c r="J59" s="1" t="s">
        <v>393</v>
      </c>
      <c r="K59" s="1" t="s">
        <v>17</v>
      </c>
    </row>
    <row r="60" spans="1:11" x14ac:dyDescent="0.25">
      <c r="A60" s="75">
        <v>172275</v>
      </c>
      <c r="B60" s="1" t="s">
        <v>394</v>
      </c>
      <c r="C60" s="1" t="s">
        <v>18</v>
      </c>
      <c r="D60" s="140"/>
      <c r="E60" s="74">
        <v>0</v>
      </c>
      <c r="F60" s="1" t="s">
        <v>37</v>
      </c>
      <c r="G60" s="1" t="s">
        <v>395</v>
      </c>
      <c r="H60" s="1" t="s">
        <v>396</v>
      </c>
      <c r="I60" s="1" t="s">
        <v>16</v>
      </c>
      <c r="J60" s="1" t="s">
        <v>46</v>
      </c>
      <c r="K60" s="1" t="s">
        <v>17</v>
      </c>
    </row>
    <row r="61" spans="1:11" x14ac:dyDescent="0.25">
      <c r="A61" s="75">
        <v>172369</v>
      </c>
      <c r="B61" s="1" t="s">
        <v>14</v>
      </c>
      <c r="C61" s="1" t="s">
        <v>18</v>
      </c>
      <c r="D61" s="140"/>
      <c r="E61" s="74" t="s">
        <v>1295</v>
      </c>
      <c r="F61" s="1" t="s">
        <v>37</v>
      </c>
      <c r="G61" s="1" t="s">
        <v>397</v>
      </c>
      <c r="H61" s="1" t="s">
        <v>398</v>
      </c>
      <c r="I61" s="1" t="s">
        <v>16</v>
      </c>
      <c r="J61" s="1" t="s">
        <v>399</v>
      </c>
      <c r="K61" s="1" t="s">
        <v>17</v>
      </c>
    </row>
    <row r="62" spans="1:11" x14ac:dyDescent="0.25">
      <c r="A62" s="75">
        <v>172926</v>
      </c>
      <c r="B62" s="1" t="s">
        <v>14</v>
      </c>
      <c r="C62" s="1" t="s">
        <v>18</v>
      </c>
      <c r="D62" s="140"/>
      <c r="E62" s="74" t="s">
        <v>1296</v>
      </c>
      <c r="F62" s="1" t="s">
        <v>37</v>
      </c>
      <c r="G62" s="1" t="s">
        <v>395</v>
      </c>
      <c r="H62" s="1" t="s">
        <v>400</v>
      </c>
      <c r="I62" s="1" t="s">
        <v>288</v>
      </c>
      <c r="J62" s="1" t="s">
        <v>401</v>
      </c>
      <c r="K62" s="1" t="s">
        <v>17</v>
      </c>
    </row>
    <row r="63" spans="1:11" x14ac:dyDescent="0.25">
      <c r="A63" s="75">
        <v>172928</v>
      </c>
      <c r="B63" s="1" t="s">
        <v>14</v>
      </c>
      <c r="C63" s="1" t="s">
        <v>18</v>
      </c>
      <c r="D63" s="140"/>
      <c r="E63" s="74" t="s">
        <v>1295</v>
      </c>
      <c r="F63" s="1" t="s">
        <v>37</v>
      </c>
      <c r="G63" s="1" t="s">
        <v>402</v>
      </c>
      <c r="H63" s="1" t="s">
        <v>403</v>
      </c>
      <c r="I63" s="1" t="s">
        <v>404</v>
      </c>
      <c r="J63" s="1" t="s">
        <v>405</v>
      </c>
      <c r="K63" s="1" t="s">
        <v>17</v>
      </c>
    </row>
    <row r="64" spans="1:11" x14ac:dyDescent="0.25">
      <c r="A64" s="75">
        <v>172929</v>
      </c>
      <c r="B64" s="1" t="s">
        <v>14</v>
      </c>
      <c r="C64" s="1" t="s">
        <v>18</v>
      </c>
      <c r="D64" s="140"/>
      <c r="E64" s="74" t="s">
        <v>1295</v>
      </c>
      <c r="F64" s="1" t="s">
        <v>37</v>
      </c>
      <c r="G64" s="1" t="s">
        <v>395</v>
      </c>
      <c r="H64" s="1" t="s">
        <v>406</v>
      </c>
      <c r="I64" s="1" t="s">
        <v>65</v>
      </c>
      <c r="J64" s="1" t="s">
        <v>407</v>
      </c>
      <c r="K64" s="1" t="s">
        <v>17</v>
      </c>
    </row>
    <row r="65" spans="1:11" x14ac:dyDescent="0.25">
      <c r="A65" s="75">
        <v>172986</v>
      </c>
      <c r="B65" s="1" t="s">
        <v>14</v>
      </c>
      <c r="C65" s="1" t="s">
        <v>18</v>
      </c>
      <c r="D65" s="140"/>
      <c r="E65" s="74" t="s">
        <v>1298</v>
      </c>
      <c r="F65" s="1" t="s">
        <v>146</v>
      </c>
      <c r="G65" s="1" t="s">
        <v>159</v>
      </c>
      <c r="H65" s="1" t="s">
        <v>408</v>
      </c>
      <c r="I65" s="1" t="s">
        <v>409</v>
      </c>
      <c r="J65" s="1" t="s">
        <v>410</v>
      </c>
      <c r="K65" s="1" t="s">
        <v>17</v>
      </c>
    </row>
    <row r="66" spans="1:11" x14ac:dyDescent="0.25">
      <c r="A66" s="75">
        <v>173000</v>
      </c>
      <c r="B66" s="1" t="s">
        <v>14</v>
      </c>
      <c r="C66" s="1" t="s">
        <v>18</v>
      </c>
      <c r="D66" s="140"/>
      <c r="E66" s="74" t="s">
        <v>1295</v>
      </c>
      <c r="F66" s="1" t="s">
        <v>37</v>
      </c>
      <c r="G66" s="1" t="s">
        <v>411</v>
      </c>
      <c r="H66" s="1" t="s">
        <v>412</v>
      </c>
      <c r="I66" s="1" t="s">
        <v>16</v>
      </c>
      <c r="J66" s="1" t="s">
        <v>46</v>
      </c>
      <c r="K66" s="1" t="s">
        <v>17</v>
      </c>
    </row>
    <row r="67" spans="1:11" x14ac:dyDescent="0.25">
      <c r="A67" s="75">
        <v>173171</v>
      </c>
      <c r="B67" s="1" t="s">
        <v>14</v>
      </c>
      <c r="C67" s="1" t="s">
        <v>18</v>
      </c>
      <c r="D67" s="140"/>
      <c r="E67" s="74" t="s">
        <v>1295</v>
      </c>
      <c r="F67" s="1" t="s">
        <v>381</v>
      </c>
      <c r="G67" s="1" t="s">
        <v>414</v>
      </c>
      <c r="H67" s="1" t="s">
        <v>415</v>
      </c>
      <c r="I67" s="1" t="s">
        <v>416</v>
      </c>
      <c r="J67" s="1" t="s">
        <v>417</v>
      </c>
      <c r="K67" s="1" t="s">
        <v>17</v>
      </c>
    </row>
    <row r="68" spans="1:11" x14ac:dyDescent="0.25">
      <c r="A68" s="75">
        <v>173460</v>
      </c>
      <c r="B68" s="1" t="s">
        <v>14</v>
      </c>
      <c r="C68" s="1" t="s">
        <v>18</v>
      </c>
      <c r="D68" s="140"/>
      <c r="E68" s="74" t="s">
        <v>1295</v>
      </c>
      <c r="F68" s="1" t="s">
        <v>37</v>
      </c>
      <c r="G68" s="1" t="s">
        <v>419</v>
      </c>
      <c r="H68" s="1" t="s">
        <v>420</v>
      </c>
      <c r="I68" s="1" t="s">
        <v>16</v>
      </c>
      <c r="J68" s="1" t="s">
        <v>421</v>
      </c>
      <c r="K68" s="1" t="s">
        <v>17</v>
      </c>
    </row>
    <row r="69" spans="1:11" x14ac:dyDescent="0.25">
      <c r="A69" s="75">
        <v>173497</v>
      </c>
      <c r="B69" s="1" t="s">
        <v>14</v>
      </c>
      <c r="C69" s="1" t="s">
        <v>18</v>
      </c>
      <c r="D69" s="140"/>
      <c r="E69" s="74" t="s">
        <v>1296</v>
      </c>
      <c r="F69" s="1" t="s">
        <v>37</v>
      </c>
      <c r="G69" s="1" t="s">
        <v>365</v>
      </c>
      <c r="H69" s="1" t="s">
        <v>422</v>
      </c>
      <c r="I69" s="1" t="s">
        <v>16</v>
      </c>
      <c r="J69" s="1" t="s">
        <v>46</v>
      </c>
      <c r="K69" s="1" t="s">
        <v>17</v>
      </c>
    </row>
    <row r="70" spans="1:11" x14ac:dyDescent="0.25">
      <c r="A70" s="75">
        <v>173556</v>
      </c>
      <c r="B70" s="1" t="s">
        <v>14</v>
      </c>
      <c r="C70" s="1" t="s">
        <v>18</v>
      </c>
      <c r="D70" s="140"/>
      <c r="E70" s="74" t="s">
        <v>1296</v>
      </c>
      <c r="F70" s="1" t="s">
        <v>37</v>
      </c>
      <c r="G70" s="1" t="s">
        <v>365</v>
      </c>
      <c r="H70" s="1" t="s">
        <v>423</v>
      </c>
      <c r="I70" s="1" t="s">
        <v>16</v>
      </c>
      <c r="J70" s="1" t="s">
        <v>46</v>
      </c>
      <c r="K70" s="1" t="s">
        <v>17</v>
      </c>
    </row>
    <row r="71" spans="1:11" x14ac:dyDescent="0.25">
      <c r="A71" s="75">
        <v>173573</v>
      </c>
      <c r="B71" s="1" t="s">
        <v>14</v>
      </c>
      <c r="C71" s="1" t="s">
        <v>18</v>
      </c>
      <c r="D71" s="140"/>
      <c r="E71" s="74" t="s">
        <v>1296</v>
      </c>
      <c r="F71" s="1" t="s">
        <v>37</v>
      </c>
      <c r="G71" s="1" t="s">
        <v>365</v>
      </c>
      <c r="H71" s="1" t="s">
        <v>424</v>
      </c>
      <c r="I71" s="1" t="s">
        <v>25</v>
      </c>
      <c r="J71" s="1" t="s">
        <v>425</v>
      </c>
      <c r="K71" s="1" t="s">
        <v>17</v>
      </c>
    </row>
    <row r="72" spans="1:11" x14ac:dyDescent="0.25">
      <c r="A72" s="75">
        <v>173574</v>
      </c>
      <c r="B72" s="1" t="s">
        <v>14</v>
      </c>
      <c r="C72" s="1" t="s">
        <v>18</v>
      </c>
      <c r="D72" s="140"/>
      <c r="E72" s="74" t="s">
        <v>1296</v>
      </c>
      <c r="F72" s="1" t="s">
        <v>37</v>
      </c>
      <c r="G72" s="1" t="s">
        <v>365</v>
      </c>
      <c r="H72" s="1" t="s">
        <v>426</v>
      </c>
      <c r="I72" s="1" t="s">
        <v>16</v>
      </c>
      <c r="J72" s="1" t="s">
        <v>427</v>
      </c>
      <c r="K72" s="1" t="s">
        <v>17</v>
      </c>
    </row>
    <row r="73" spans="1:11" x14ac:dyDescent="0.25">
      <c r="A73" s="75">
        <v>173850</v>
      </c>
      <c r="B73" s="1" t="s">
        <v>14</v>
      </c>
      <c r="C73" s="1" t="s">
        <v>18</v>
      </c>
      <c r="D73" s="140"/>
      <c r="E73" s="74" t="s">
        <v>1295</v>
      </c>
      <c r="F73" s="1" t="s">
        <v>37</v>
      </c>
      <c r="G73" s="1" t="s">
        <v>428</v>
      </c>
      <c r="H73" s="1" t="s">
        <v>429</v>
      </c>
      <c r="I73" s="1" t="s">
        <v>430</v>
      </c>
      <c r="J73" s="1" t="s">
        <v>431</v>
      </c>
      <c r="K73" s="1" t="s">
        <v>17</v>
      </c>
    </row>
    <row r="74" spans="1:11" x14ac:dyDescent="0.25">
      <c r="A74" s="75">
        <v>173896</v>
      </c>
      <c r="B74" s="1" t="s">
        <v>14</v>
      </c>
      <c r="C74" s="1" t="s">
        <v>18</v>
      </c>
      <c r="D74" s="140"/>
      <c r="E74" s="74" t="s">
        <v>1295</v>
      </c>
      <c r="F74" s="1" t="s">
        <v>37</v>
      </c>
      <c r="G74" s="1" t="s">
        <v>147</v>
      </c>
      <c r="H74" s="1" t="s">
        <v>432</v>
      </c>
      <c r="I74" s="1" t="s">
        <v>16</v>
      </c>
      <c r="J74" s="1" t="s">
        <v>46</v>
      </c>
      <c r="K74" s="1" t="s">
        <v>17</v>
      </c>
    </row>
    <row r="75" spans="1:11" x14ac:dyDescent="0.25">
      <c r="A75" s="75">
        <v>174050</v>
      </c>
      <c r="B75" s="1" t="s">
        <v>14</v>
      </c>
      <c r="C75" s="1" t="s">
        <v>18</v>
      </c>
      <c r="D75" s="140"/>
      <c r="E75" s="74" t="s">
        <v>1295</v>
      </c>
      <c r="F75" s="1" t="s">
        <v>37</v>
      </c>
      <c r="G75" s="1" t="s">
        <v>433</v>
      </c>
      <c r="H75" s="1" t="s">
        <v>434</v>
      </c>
      <c r="I75" s="1" t="s">
        <v>44</v>
      </c>
      <c r="J75" s="1" t="s">
        <v>435</v>
      </c>
      <c r="K75" s="1" t="s">
        <v>17</v>
      </c>
    </row>
    <row r="76" spans="1:11" x14ac:dyDescent="0.25">
      <c r="A76" s="75">
        <v>174080</v>
      </c>
      <c r="B76" s="1" t="s">
        <v>14</v>
      </c>
      <c r="C76" s="1" t="s">
        <v>18</v>
      </c>
      <c r="D76" s="140"/>
      <c r="E76" s="74" t="s">
        <v>1298</v>
      </c>
      <c r="F76" s="1" t="s">
        <v>37</v>
      </c>
      <c r="G76" s="1" t="s">
        <v>274</v>
      </c>
      <c r="H76" s="1" t="s">
        <v>436</v>
      </c>
      <c r="I76" s="1" t="s">
        <v>437</v>
      </c>
      <c r="J76" s="1" t="s">
        <v>438</v>
      </c>
      <c r="K76" s="1" t="s">
        <v>17</v>
      </c>
    </row>
    <row r="77" spans="1:11" x14ac:dyDescent="0.25">
      <c r="A77" s="75">
        <v>174331</v>
      </c>
      <c r="B77" s="1" t="s">
        <v>14</v>
      </c>
      <c r="C77" s="1" t="s">
        <v>18</v>
      </c>
      <c r="D77" s="140"/>
      <c r="E77" s="74" t="s">
        <v>1296</v>
      </c>
      <c r="F77" s="1" t="s">
        <v>37</v>
      </c>
      <c r="G77" s="1" t="s">
        <v>440</v>
      </c>
      <c r="H77" s="1" t="s">
        <v>441</v>
      </c>
      <c r="I77" s="1" t="s">
        <v>81</v>
      </c>
      <c r="J77" s="1" t="s">
        <v>442</v>
      </c>
      <c r="K77" s="1" t="s">
        <v>17</v>
      </c>
    </row>
    <row r="78" spans="1:11" x14ac:dyDescent="0.25">
      <c r="A78" s="75">
        <v>174693</v>
      </c>
      <c r="B78" s="1" t="s">
        <v>14</v>
      </c>
      <c r="C78" s="1" t="s">
        <v>18</v>
      </c>
      <c r="D78" s="140"/>
      <c r="E78" s="74" t="s">
        <v>1295</v>
      </c>
      <c r="F78" s="1" t="s">
        <v>37</v>
      </c>
      <c r="G78" s="1" t="s">
        <v>443</v>
      </c>
      <c r="H78" s="1" t="s">
        <v>444</v>
      </c>
      <c r="I78" s="1" t="s">
        <v>445</v>
      </c>
      <c r="J78" s="1" t="s">
        <v>446</v>
      </c>
      <c r="K78" s="1" t="s">
        <v>17</v>
      </c>
    </row>
    <row r="79" spans="1:11" x14ac:dyDescent="0.25">
      <c r="A79" s="75">
        <v>174798</v>
      </c>
      <c r="B79" s="1" t="s">
        <v>14</v>
      </c>
      <c r="C79" s="1" t="s">
        <v>18</v>
      </c>
      <c r="D79" s="140"/>
      <c r="E79" s="74" t="s">
        <v>1295</v>
      </c>
      <c r="F79" s="1" t="s">
        <v>146</v>
      </c>
      <c r="G79" s="1" t="s">
        <v>447</v>
      </c>
      <c r="H79" s="1" t="s">
        <v>448</v>
      </c>
      <c r="I79" s="1" t="s">
        <v>449</v>
      </c>
      <c r="J79" s="1" t="s">
        <v>450</v>
      </c>
      <c r="K79" s="1" t="s">
        <v>17</v>
      </c>
    </row>
    <row r="80" spans="1:11" x14ac:dyDescent="0.25">
      <c r="A80" s="75">
        <v>174835</v>
      </c>
      <c r="B80" s="1" t="s">
        <v>14</v>
      </c>
      <c r="C80" s="1" t="s">
        <v>18</v>
      </c>
      <c r="D80" s="140"/>
      <c r="E80" s="74" t="s">
        <v>1295</v>
      </c>
      <c r="F80" s="1" t="s">
        <v>37</v>
      </c>
      <c r="G80" s="1" t="s">
        <v>451</v>
      </c>
      <c r="H80" s="1" t="s">
        <v>452</v>
      </c>
      <c r="I80" s="1" t="s">
        <v>16</v>
      </c>
      <c r="J80" s="1" t="s">
        <v>453</v>
      </c>
      <c r="K80" s="1" t="s">
        <v>17</v>
      </c>
    </row>
    <row r="81" spans="1:11" x14ac:dyDescent="0.25">
      <c r="A81" s="75">
        <v>174836</v>
      </c>
      <c r="B81" s="1" t="s">
        <v>14</v>
      </c>
      <c r="C81" s="1" t="s">
        <v>18</v>
      </c>
      <c r="D81" s="140"/>
      <c r="E81" s="74">
        <v>0</v>
      </c>
      <c r="F81" s="1" t="s">
        <v>37</v>
      </c>
      <c r="G81" s="1" t="s">
        <v>440</v>
      </c>
      <c r="H81" s="1" t="s">
        <v>454</v>
      </c>
      <c r="I81" s="1" t="s">
        <v>455</v>
      </c>
      <c r="J81" s="1" t="s">
        <v>456</v>
      </c>
      <c r="K81" s="1" t="s">
        <v>17</v>
      </c>
    </row>
    <row r="82" spans="1:11" x14ac:dyDescent="0.25">
      <c r="A82" s="75">
        <v>174866</v>
      </c>
      <c r="B82" s="1" t="s">
        <v>14</v>
      </c>
      <c r="C82" s="1" t="s">
        <v>18</v>
      </c>
      <c r="D82" s="140"/>
      <c r="E82" s="74" t="s">
        <v>1295</v>
      </c>
      <c r="F82" s="1" t="s">
        <v>37</v>
      </c>
      <c r="G82" s="1" t="s">
        <v>459</v>
      </c>
      <c r="H82" s="1" t="s">
        <v>457</v>
      </c>
      <c r="I82" s="1" t="s">
        <v>458</v>
      </c>
      <c r="J82" s="1" t="s">
        <v>460</v>
      </c>
      <c r="K82" s="1" t="s">
        <v>17</v>
      </c>
    </row>
    <row r="83" spans="1:11" x14ac:dyDescent="0.25">
      <c r="A83" s="75">
        <v>174898</v>
      </c>
      <c r="B83" s="1" t="s">
        <v>14</v>
      </c>
      <c r="C83" s="1" t="s">
        <v>18</v>
      </c>
      <c r="D83" s="140"/>
      <c r="E83" s="74" t="s">
        <v>1295</v>
      </c>
      <c r="F83" s="1" t="s">
        <v>37</v>
      </c>
      <c r="G83" s="1" t="s">
        <v>428</v>
      </c>
      <c r="H83" s="1" t="s">
        <v>461</v>
      </c>
      <c r="I83" s="1" t="s">
        <v>16</v>
      </c>
      <c r="J83" s="1" t="s">
        <v>462</v>
      </c>
      <c r="K83" s="1" t="s">
        <v>17</v>
      </c>
    </row>
    <row r="84" spans="1:11" x14ac:dyDescent="0.25">
      <c r="A84" s="75">
        <v>174900</v>
      </c>
      <c r="B84" s="1" t="s">
        <v>14</v>
      </c>
      <c r="C84" s="1" t="s">
        <v>18</v>
      </c>
      <c r="D84" s="140"/>
      <c r="E84" s="74" t="s">
        <v>1295</v>
      </c>
      <c r="F84" s="1" t="s">
        <v>37</v>
      </c>
      <c r="G84" s="1" t="s">
        <v>428</v>
      </c>
      <c r="H84" s="1" t="s">
        <v>463</v>
      </c>
      <c r="I84" s="1" t="s">
        <v>16</v>
      </c>
      <c r="J84" s="1" t="s">
        <v>94</v>
      </c>
      <c r="K84" s="1" t="s">
        <v>17</v>
      </c>
    </row>
    <row r="85" spans="1:11" x14ac:dyDescent="0.25">
      <c r="A85" s="75">
        <v>175512</v>
      </c>
      <c r="B85" s="1" t="s">
        <v>14</v>
      </c>
      <c r="C85" s="1" t="s">
        <v>18</v>
      </c>
      <c r="D85" s="140"/>
      <c r="E85" s="74" t="s">
        <v>1295</v>
      </c>
      <c r="F85" s="1" t="s">
        <v>37</v>
      </c>
      <c r="G85" s="1" t="s">
        <v>466</v>
      </c>
      <c r="H85" s="1" t="s">
        <v>467</v>
      </c>
      <c r="I85" s="1" t="s">
        <v>468</v>
      </c>
      <c r="J85" s="1" t="s">
        <v>469</v>
      </c>
      <c r="K85" s="1" t="s">
        <v>17</v>
      </c>
    </row>
    <row r="86" spans="1:11" x14ac:dyDescent="0.25">
      <c r="A86" s="75">
        <v>175535</v>
      </c>
      <c r="B86" s="1" t="s">
        <v>14</v>
      </c>
      <c r="C86" s="1" t="s">
        <v>18</v>
      </c>
      <c r="D86" s="140"/>
      <c r="E86" s="74" t="s">
        <v>1296</v>
      </c>
      <c r="F86" s="1" t="s">
        <v>142</v>
      </c>
      <c r="G86" s="1" t="s">
        <v>470</v>
      </c>
      <c r="H86" s="1" t="s">
        <v>471</v>
      </c>
      <c r="I86" s="1" t="s">
        <v>75</v>
      </c>
      <c r="J86" s="1" t="s">
        <v>472</v>
      </c>
      <c r="K86" s="1" t="s">
        <v>17</v>
      </c>
    </row>
    <row r="87" spans="1:11" x14ac:dyDescent="0.25">
      <c r="A87" s="75">
        <v>175546</v>
      </c>
      <c r="B87" s="1" t="s">
        <v>14</v>
      </c>
      <c r="C87" s="1" t="s">
        <v>18</v>
      </c>
      <c r="D87" s="140"/>
      <c r="E87" s="74" t="s">
        <v>1296</v>
      </c>
      <c r="F87" s="1" t="s">
        <v>142</v>
      </c>
      <c r="G87" s="1" t="s">
        <v>470</v>
      </c>
      <c r="H87" s="1" t="s">
        <v>473</v>
      </c>
      <c r="I87" s="1" t="s">
        <v>303</v>
      </c>
      <c r="J87" s="1" t="s">
        <v>474</v>
      </c>
      <c r="K87" s="1" t="s">
        <v>17</v>
      </c>
    </row>
    <row r="88" spans="1:11" x14ac:dyDescent="0.25">
      <c r="A88" s="75">
        <v>175619</v>
      </c>
      <c r="B88" s="1" t="s">
        <v>14</v>
      </c>
      <c r="C88" s="1" t="s">
        <v>18</v>
      </c>
      <c r="D88" s="140"/>
      <c r="E88" s="74" t="s">
        <v>1295</v>
      </c>
      <c r="F88" s="1" t="s">
        <v>381</v>
      </c>
      <c r="G88" s="1" t="s">
        <v>475</v>
      </c>
      <c r="H88" s="1" t="s">
        <v>132</v>
      </c>
      <c r="I88" s="1" t="s">
        <v>35</v>
      </c>
      <c r="J88" s="1" t="s">
        <v>476</v>
      </c>
      <c r="K88" s="1" t="s">
        <v>17</v>
      </c>
    </row>
    <row r="89" spans="1:11" x14ac:dyDescent="0.25">
      <c r="A89" s="75">
        <v>175659</v>
      </c>
      <c r="B89" s="1" t="s">
        <v>14</v>
      </c>
      <c r="C89" s="1" t="s">
        <v>18</v>
      </c>
      <c r="D89" s="140"/>
      <c r="E89" s="74" t="s">
        <v>1295</v>
      </c>
      <c r="F89" s="1" t="s">
        <v>37</v>
      </c>
      <c r="G89" s="1" t="s">
        <v>428</v>
      </c>
      <c r="H89" s="1" t="s">
        <v>477</v>
      </c>
      <c r="I89" s="1" t="s">
        <v>16</v>
      </c>
      <c r="J89" s="1" t="s">
        <v>46</v>
      </c>
      <c r="K89" s="1" t="s">
        <v>17</v>
      </c>
    </row>
    <row r="90" spans="1:11" x14ac:dyDescent="0.25">
      <c r="A90" s="75">
        <v>175673</v>
      </c>
      <c r="B90" s="1" t="s">
        <v>14</v>
      </c>
      <c r="C90" s="1" t="s">
        <v>18</v>
      </c>
      <c r="D90" s="140"/>
      <c r="E90" s="74" t="s">
        <v>1295</v>
      </c>
      <c r="F90" s="1" t="s">
        <v>37</v>
      </c>
      <c r="G90" s="1" t="s">
        <v>478</v>
      </c>
      <c r="H90" s="1" t="s">
        <v>479</v>
      </c>
      <c r="I90" s="1" t="s">
        <v>21</v>
      </c>
      <c r="J90" s="1" t="s">
        <v>480</v>
      </c>
      <c r="K90" s="1" t="s">
        <v>17</v>
      </c>
    </row>
    <row r="91" spans="1:11" x14ac:dyDescent="0.25">
      <c r="A91" s="75">
        <v>175758</v>
      </c>
      <c r="B91" s="1" t="s">
        <v>14</v>
      </c>
      <c r="C91" s="1" t="s">
        <v>18</v>
      </c>
      <c r="D91" s="140"/>
      <c r="E91" s="74" t="s">
        <v>1296</v>
      </c>
      <c r="F91" s="1" t="s">
        <v>37</v>
      </c>
      <c r="G91" s="1" t="s">
        <v>481</v>
      </c>
      <c r="H91" s="1" t="s">
        <v>482</v>
      </c>
      <c r="I91" s="1" t="s">
        <v>16</v>
      </c>
      <c r="J91" s="1" t="s">
        <v>483</v>
      </c>
      <c r="K91" s="1" t="s">
        <v>17</v>
      </c>
    </row>
    <row r="92" spans="1:11" x14ac:dyDescent="0.25">
      <c r="A92" s="75">
        <v>175787</v>
      </c>
      <c r="B92" s="1" t="s">
        <v>14</v>
      </c>
      <c r="C92" s="1" t="s">
        <v>18</v>
      </c>
      <c r="D92" s="140"/>
      <c r="E92" s="74" t="s">
        <v>1298</v>
      </c>
      <c r="F92" s="1" t="s">
        <v>37</v>
      </c>
      <c r="G92" s="1" t="s">
        <v>484</v>
      </c>
      <c r="H92" s="1" t="s">
        <v>485</v>
      </c>
      <c r="I92" s="1" t="s">
        <v>386</v>
      </c>
      <c r="J92" s="1" t="s">
        <v>486</v>
      </c>
      <c r="K92" s="1" t="s">
        <v>17</v>
      </c>
    </row>
    <row r="93" spans="1:11" x14ac:dyDescent="0.25">
      <c r="A93" s="75">
        <v>175789</v>
      </c>
      <c r="B93" s="1" t="s">
        <v>14</v>
      </c>
      <c r="C93" s="1" t="s">
        <v>18</v>
      </c>
      <c r="D93" s="140"/>
      <c r="E93" s="74">
        <v>0</v>
      </c>
      <c r="F93" s="1" t="s">
        <v>37</v>
      </c>
      <c r="G93" s="1" t="s">
        <v>395</v>
      </c>
      <c r="H93" s="1" t="s">
        <v>209</v>
      </c>
      <c r="I93" s="1" t="s">
        <v>16</v>
      </c>
      <c r="J93" s="1" t="s">
        <v>487</v>
      </c>
      <c r="K93" s="1" t="s">
        <v>17</v>
      </c>
    </row>
    <row r="94" spans="1:11" x14ac:dyDescent="0.25">
      <c r="A94" s="75">
        <v>175937</v>
      </c>
      <c r="B94" s="1" t="s">
        <v>14</v>
      </c>
      <c r="C94" s="1" t="s">
        <v>18</v>
      </c>
      <c r="D94" s="140"/>
      <c r="E94" s="74" t="s">
        <v>1295</v>
      </c>
      <c r="F94" s="1" t="s">
        <v>37</v>
      </c>
      <c r="G94" s="1" t="s">
        <v>488</v>
      </c>
      <c r="H94" s="1" t="s">
        <v>489</v>
      </c>
      <c r="I94" s="1" t="s">
        <v>16</v>
      </c>
      <c r="J94" s="1" t="s">
        <v>46</v>
      </c>
      <c r="K94" s="1" t="s">
        <v>17</v>
      </c>
    </row>
    <row r="95" spans="1:11" x14ac:dyDescent="0.25">
      <c r="A95" s="75">
        <v>176114</v>
      </c>
      <c r="B95" s="1" t="s">
        <v>14</v>
      </c>
      <c r="C95" s="1" t="s">
        <v>18</v>
      </c>
      <c r="D95" s="140"/>
      <c r="E95" s="74" t="s">
        <v>1295</v>
      </c>
      <c r="F95" s="1" t="s">
        <v>37</v>
      </c>
      <c r="G95" s="1" t="s">
        <v>402</v>
      </c>
      <c r="H95" s="1" t="s">
        <v>490</v>
      </c>
      <c r="I95" s="1" t="s">
        <v>16</v>
      </c>
      <c r="J95" s="1" t="s">
        <v>46</v>
      </c>
      <c r="K95" s="1" t="s">
        <v>17</v>
      </c>
    </row>
    <row r="96" spans="1:11" x14ac:dyDescent="0.25">
      <c r="A96" s="75">
        <v>176136</v>
      </c>
      <c r="B96" s="1" t="s">
        <v>14</v>
      </c>
      <c r="C96" s="1" t="s">
        <v>18</v>
      </c>
      <c r="D96" s="140"/>
      <c r="E96" s="74" t="s">
        <v>1295</v>
      </c>
      <c r="F96" s="1" t="s">
        <v>37</v>
      </c>
      <c r="G96" s="1" t="s">
        <v>491</v>
      </c>
      <c r="H96" s="1" t="s">
        <v>492</v>
      </c>
      <c r="I96" s="1" t="s">
        <v>16</v>
      </c>
      <c r="J96" s="1" t="s">
        <v>46</v>
      </c>
      <c r="K96" s="1" t="s">
        <v>17</v>
      </c>
    </row>
    <row r="97" spans="1:11" x14ac:dyDescent="0.25">
      <c r="A97" s="75">
        <v>176311</v>
      </c>
      <c r="B97" s="1" t="s">
        <v>14</v>
      </c>
      <c r="C97" s="1" t="s">
        <v>18</v>
      </c>
      <c r="D97" s="140"/>
      <c r="E97" s="74" t="s">
        <v>1295</v>
      </c>
      <c r="F97" s="1" t="s">
        <v>37</v>
      </c>
      <c r="G97" s="1" t="s">
        <v>493</v>
      </c>
      <c r="H97" s="1" t="s">
        <v>494</v>
      </c>
      <c r="I97" s="1" t="s">
        <v>16</v>
      </c>
      <c r="J97" s="1" t="s">
        <v>495</v>
      </c>
      <c r="K97" s="1" t="s">
        <v>17</v>
      </c>
    </row>
    <row r="98" spans="1:11" x14ac:dyDescent="0.25">
      <c r="A98" s="75">
        <v>176339</v>
      </c>
      <c r="B98" s="1" t="s">
        <v>14</v>
      </c>
      <c r="C98" s="1" t="s">
        <v>18</v>
      </c>
      <c r="D98" s="140"/>
      <c r="E98" s="74" t="s">
        <v>1295</v>
      </c>
      <c r="F98" s="1" t="s">
        <v>381</v>
      </c>
      <c r="G98" s="1" t="s">
        <v>496</v>
      </c>
      <c r="H98" s="1" t="s">
        <v>497</v>
      </c>
      <c r="I98" s="1" t="s">
        <v>71</v>
      </c>
      <c r="J98" s="1" t="s">
        <v>498</v>
      </c>
      <c r="K98" s="1" t="s">
        <v>17</v>
      </c>
    </row>
    <row r="99" spans="1:11" x14ac:dyDescent="0.25">
      <c r="A99" s="75">
        <v>176361</v>
      </c>
      <c r="B99" s="1" t="s">
        <v>14</v>
      </c>
      <c r="C99" s="1" t="s">
        <v>18</v>
      </c>
      <c r="D99" s="140"/>
      <c r="E99" s="74" t="s">
        <v>1295</v>
      </c>
      <c r="F99" s="1" t="s">
        <v>37</v>
      </c>
      <c r="G99" s="1" t="s">
        <v>499</v>
      </c>
      <c r="H99" s="1" t="s">
        <v>500</v>
      </c>
      <c r="I99" s="1" t="s">
        <v>501</v>
      </c>
      <c r="J99" s="1" t="s">
        <v>502</v>
      </c>
      <c r="K99" s="1" t="s">
        <v>17</v>
      </c>
    </row>
    <row r="100" spans="1:11" x14ac:dyDescent="0.25">
      <c r="A100" s="75">
        <v>176437</v>
      </c>
      <c r="B100" s="1" t="s">
        <v>14</v>
      </c>
      <c r="C100" s="1" t="s">
        <v>18</v>
      </c>
      <c r="D100" s="140"/>
      <c r="E100" s="74" t="s">
        <v>1295</v>
      </c>
      <c r="F100" s="1" t="s">
        <v>37</v>
      </c>
      <c r="G100" s="1" t="s">
        <v>503</v>
      </c>
      <c r="H100" s="1" t="s">
        <v>504</v>
      </c>
      <c r="I100" s="1" t="s">
        <v>28</v>
      </c>
      <c r="J100" s="1" t="s">
        <v>505</v>
      </c>
      <c r="K100" s="1" t="s">
        <v>17</v>
      </c>
    </row>
    <row r="101" spans="1:11" x14ac:dyDescent="0.25">
      <c r="A101" s="75">
        <v>176439</v>
      </c>
      <c r="B101" s="1" t="s">
        <v>14</v>
      </c>
      <c r="C101" s="1" t="s">
        <v>18</v>
      </c>
      <c r="D101" s="140"/>
      <c r="E101" s="74" t="s">
        <v>1296</v>
      </c>
      <c r="F101" s="1" t="s">
        <v>381</v>
      </c>
      <c r="G101" s="1" t="s">
        <v>414</v>
      </c>
      <c r="H101" s="1" t="s">
        <v>506</v>
      </c>
      <c r="I101" s="1" t="s">
        <v>139</v>
      </c>
      <c r="J101" s="1" t="s">
        <v>507</v>
      </c>
      <c r="K101" s="1" t="s">
        <v>17</v>
      </c>
    </row>
    <row r="102" spans="1:11" x14ac:dyDescent="0.25">
      <c r="A102" s="75">
        <v>176452</v>
      </c>
      <c r="B102" s="1" t="s">
        <v>14</v>
      </c>
      <c r="C102" s="1" t="s">
        <v>18</v>
      </c>
      <c r="D102" s="140"/>
      <c r="E102" s="74" t="s">
        <v>1295</v>
      </c>
      <c r="F102" s="1" t="s">
        <v>37</v>
      </c>
      <c r="G102" s="1" t="s">
        <v>508</v>
      </c>
      <c r="H102" s="1" t="s">
        <v>374</v>
      </c>
      <c r="I102" s="1" t="s">
        <v>16</v>
      </c>
      <c r="J102" s="1" t="s">
        <v>509</v>
      </c>
      <c r="K102" s="1" t="s">
        <v>17</v>
      </c>
    </row>
    <row r="103" spans="1:11" x14ac:dyDescent="0.25">
      <c r="A103" s="75">
        <v>176540</v>
      </c>
      <c r="B103" s="1" t="s">
        <v>14</v>
      </c>
      <c r="C103" s="1" t="s">
        <v>18</v>
      </c>
      <c r="D103" s="140"/>
      <c r="E103" s="74" t="s">
        <v>1295</v>
      </c>
      <c r="F103" s="1" t="s">
        <v>37</v>
      </c>
      <c r="G103" s="1" t="s">
        <v>510</v>
      </c>
      <c r="H103" s="1" t="s">
        <v>511</v>
      </c>
      <c r="I103" s="1" t="s">
        <v>16</v>
      </c>
      <c r="J103" s="1" t="s">
        <v>46</v>
      </c>
      <c r="K103" s="1" t="s">
        <v>17</v>
      </c>
    </row>
    <row r="104" spans="1:11" x14ac:dyDescent="0.25">
      <c r="A104" s="75">
        <v>176561</v>
      </c>
      <c r="B104" s="1" t="s">
        <v>14</v>
      </c>
      <c r="C104" s="1" t="s">
        <v>18</v>
      </c>
      <c r="D104" s="140"/>
      <c r="E104" s="74" t="s">
        <v>1296</v>
      </c>
      <c r="F104" s="1" t="s">
        <v>37</v>
      </c>
      <c r="G104" s="1" t="s">
        <v>512</v>
      </c>
      <c r="H104" s="1" t="s">
        <v>513</v>
      </c>
      <c r="I104" s="1" t="s">
        <v>43</v>
      </c>
      <c r="J104" s="1" t="s">
        <v>514</v>
      </c>
      <c r="K104" s="1" t="s">
        <v>17</v>
      </c>
    </row>
    <row r="105" spans="1:11" x14ac:dyDescent="0.25">
      <c r="A105" s="75">
        <v>176790</v>
      </c>
      <c r="B105" s="1" t="s">
        <v>14</v>
      </c>
      <c r="C105" s="1" t="s">
        <v>18</v>
      </c>
      <c r="D105" s="140"/>
      <c r="E105" s="74" t="s">
        <v>1296</v>
      </c>
      <c r="F105" s="1" t="s">
        <v>142</v>
      </c>
      <c r="G105" s="1" t="s">
        <v>470</v>
      </c>
      <c r="H105" s="1" t="s">
        <v>140</v>
      </c>
      <c r="I105" s="1" t="s">
        <v>29</v>
      </c>
      <c r="J105" s="1" t="s">
        <v>515</v>
      </c>
      <c r="K105" s="1" t="s">
        <v>17</v>
      </c>
    </row>
    <row r="106" spans="1:11" x14ac:dyDescent="0.25">
      <c r="A106" s="75">
        <v>176795</v>
      </c>
      <c r="B106" s="1" t="s">
        <v>14</v>
      </c>
      <c r="C106" s="1" t="s">
        <v>18</v>
      </c>
      <c r="D106" s="140"/>
      <c r="E106" s="74" t="s">
        <v>1295</v>
      </c>
      <c r="F106" s="1" t="s">
        <v>37</v>
      </c>
      <c r="G106" s="1" t="s">
        <v>516</v>
      </c>
      <c r="H106" s="1" t="s">
        <v>517</v>
      </c>
      <c r="I106" s="1" t="s">
        <v>16</v>
      </c>
      <c r="J106" s="1" t="s">
        <v>46</v>
      </c>
      <c r="K106" s="1" t="s">
        <v>17</v>
      </c>
    </row>
    <row r="107" spans="1:11" x14ac:dyDescent="0.25">
      <c r="A107" s="75">
        <v>176798</v>
      </c>
      <c r="B107" s="1" t="s">
        <v>14</v>
      </c>
      <c r="C107" s="1" t="s">
        <v>18</v>
      </c>
      <c r="D107" s="140"/>
      <c r="E107" s="74" t="s">
        <v>1296</v>
      </c>
      <c r="F107" s="1" t="s">
        <v>37</v>
      </c>
      <c r="G107" s="1" t="s">
        <v>518</v>
      </c>
      <c r="H107" s="1" t="s">
        <v>519</v>
      </c>
      <c r="I107" s="1" t="s">
        <v>16</v>
      </c>
      <c r="J107" s="1" t="s">
        <v>46</v>
      </c>
      <c r="K107" s="1" t="s">
        <v>17</v>
      </c>
    </row>
    <row r="108" spans="1:11" x14ac:dyDescent="0.25">
      <c r="A108" s="75">
        <v>176910</v>
      </c>
      <c r="B108" s="1" t="s">
        <v>14</v>
      </c>
      <c r="C108" s="1" t="s">
        <v>18</v>
      </c>
      <c r="D108" s="140"/>
      <c r="E108" s="74" t="s">
        <v>1296</v>
      </c>
      <c r="F108" s="1" t="s">
        <v>37</v>
      </c>
      <c r="G108" s="1" t="s">
        <v>411</v>
      </c>
      <c r="H108" s="1" t="s">
        <v>522</v>
      </c>
      <c r="I108" s="1" t="s">
        <v>16</v>
      </c>
      <c r="J108" s="1" t="s">
        <v>46</v>
      </c>
      <c r="K108" s="1" t="s">
        <v>17</v>
      </c>
    </row>
    <row r="109" spans="1:11" x14ac:dyDescent="0.25">
      <c r="A109" s="75">
        <v>177098</v>
      </c>
      <c r="B109" s="1" t="s">
        <v>14</v>
      </c>
      <c r="C109" s="1" t="s">
        <v>18</v>
      </c>
      <c r="D109" s="140"/>
      <c r="E109" s="74" t="s">
        <v>1296</v>
      </c>
      <c r="F109" s="1" t="s">
        <v>37</v>
      </c>
      <c r="G109" s="1" t="s">
        <v>523</v>
      </c>
      <c r="H109" s="1" t="s">
        <v>524</v>
      </c>
      <c r="I109" s="1" t="s">
        <v>16</v>
      </c>
      <c r="J109" s="1" t="s">
        <v>46</v>
      </c>
      <c r="K109" s="1" t="s">
        <v>17</v>
      </c>
    </row>
    <row r="110" spans="1:11" x14ac:dyDescent="0.25">
      <c r="A110" s="75">
        <v>177296</v>
      </c>
      <c r="B110" s="1" t="s">
        <v>14</v>
      </c>
      <c r="C110" s="1" t="s">
        <v>18</v>
      </c>
      <c r="D110" s="140"/>
      <c r="E110" s="74" t="s">
        <v>1296</v>
      </c>
      <c r="F110" s="1" t="s">
        <v>142</v>
      </c>
      <c r="G110" s="1" t="s">
        <v>470</v>
      </c>
      <c r="H110" s="1" t="s">
        <v>525</v>
      </c>
      <c r="I110" s="1" t="s">
        <v>68</v>
      </c>
      <c r="J110" s="1" t="s">
        <v>526</v>
      </c>
      <c r="K110" s="1" t="s">
        <v>17</v>
      </c>
    </row>
    <row r="111" spans="1:11" x14ac:dyDescent="0.25">
      <c r="A111" s="75">
        <v>177299</v>
      </c>
      <c r="B111" s="1" t="s">
        <v>14</v>
      </c>
      <c r="C111" s="1" t="s">
        <v>18</v>
      </c>
      <c r="D111" s="140"/>
      <c r="E111" s="74" t="s">
        <v>1296</v>
      </c>
      <c r="F111" s="1" t="s">
        <v>381</v>
      </c>
      <c r="G111" s="1" t="s">
        <v>470</v>
      </c>
      <c r="H111" s="1" t="s">
        <v>221</v>
      </c>
      <c r="I111" s="1" t="s">
        <v>319</v>
      </c>
      <c r="J111" s="1" t="s">
        <v>527</v>
      </c>
      <c r="K111" s="1" t="s">
        <v>17</v>
      </c>
    </row>
    <row r="112" spans="1:11" x14ac:dyDescent="0.25">
      <c r="A112" s="75">
        <v>177313</v>
      </c>
      <c r="B112" s="1" t="s">
        <v>14</v>
      </c>
      <c r="C112" s="1" t="s">
        <v>18</v>
      </c>
      <c r="D112" s="140"/>
      <c r="E112" s="74" t="s">
        <v>1295</v>
      </c>
      <c r="F112" s="1" t="s">
        <v>37</v>
      </c>
      <c r="G112" s="1" t="s">
        <v>395</v>
      </c>
      <c r="H112" s="1" t="s">
        <v>528</v>
      </c>
      <c r="I112" s="1" t="s">
        <v>16</v>
      </c>
      <c r="J112" s="1" t="s">
        <v>46</v>
      </c>
      <c r="K112" s="1" t="s">
        <v>17</v>
      </c>
    </row>
    <row r="113" spans="1:11" x14ac:dyDescent="0.25">
      <c r="A113" s="75">
        <v>177322</v>
      </c>
      <c r="B113" s="1" t="s">
        <v>14</v>
      </c>
      <c r="C113" s="1" t="s">
        <v>18</v>
      </c>
      <c r="D113" s="140"/>
      <c r="E113" s="74" t="s">
        <v>1295</v>
      </c>
      <c r="F113" s="1" t="s">
        <v>37</v>
      </c>
      <c r="G113" s="1" t="s">
        <v>529</v>
      </c>
      <c r="H113" s="1" t="s">
        <v>530</v>
      </c>
      <c r="I113" s="1" t="s">
        <v>16</v>
      </c>
      <c r="J113" s="1" t="s">
        <v>46</v>
      </c>
      <c r="K113" s="1" t="s">
        <v>17</v>
      </c>
    </row>
    <row r="114" spans="1:11" x14ac:dyDescent="0.25">
      <c r="A114" s="75">
        <v>177445</v>
      </c>
      <c r="B114" s="1" t="s">
        <v>14</v>
      </c>
      <c r="C114" s="1" t="s">
        <v>18</v>
      </c>
      <c r="D114" s="140"/>
      <c r="E114" s="74" t="s">
        <v>1296</v>
      </c>
      <c r="F114" s="1" t="s">
        <v>37</v>
      </c>
      <c r="G114" s="1" t="s">
        <v>531</v>
      </c>
      <c r="H114" s="1" t="s">
        <v>532</v>
      </c>
      <c r="I114" s="1" t="s">
        <v>16</v>
      </c>
      <c r="J114" s="1" t="s">
        <v>46</v>
      </c>
      <c r="K114" s="1" t="s">
        <v>17</v>
      </c>
    </row>
    <row r="115" spans="1:11" x14ac:dyDescent="0.25">
      <c r="A115" s="75">
        <v>177491</v>
      </c>
      <c r="B115" s="1" t="s">
        <v>14</v>
      </c>
      <c r="C115" s="1" t="s">
        <v>18</v>
      </c>
      <c r="D115" s="140"/>
      <c r="E115" s="74" t="s">
        <v>1296</v>
      </c>
      <c r="F115" s="1" t="s">
        <v>146</v>
      </c>
      <c r="G115" s="1" t="s">
        <v>533</v>
      </c>
      <c r="H115" s="1" t="s">
        <v>534</v>
      </c>
      <c r="I115" s="1" t="s">
        <v>45</v>
      </c>
      <c r="J115" s="1" t="s">
        <v>535</v>
      </c>
      <c r="K115" s="1" t="s">
        <v>17</v>
      </c>
    </row>
    <row r="116" spans="1:11" x14ac:dyDescent="0.25">
      <c r="A116" s="75">
        <v>177952</v>
      </c>
      <c r="B116" s="1" t="s">
        <v>14</v>
      </c>
      <c r="C116" s="1" t="s">
        <v>18</v>
      </c>
      <c r="D116" s="140"/>
      <c r="E116" s="74" t="s">
        <v>1295</v>
      </c>
      <c r="F116" s="1" t="s">
        <v>37</v>
      </c>
      <c r="G116" s="1" t="s">
        <v>539</v>
      </c>
      <c r="H116" s="1" t="s">
        <v>540</v>
      </c>
      <c r="I116" s="1" t="s">
        <v>541</v>
      </c>
      <c r="J116" s="1" t="s">
        <v>542</v>
      </c>
      <c r="K116" s="1" t="s">
        <v>17</v>
      </c>
    </row>
    <row r="117" spans="1:11" x14ac:dyDescent="0.25">
      <c r="A117" s="75">
        <v>177953</v>
      </c>
      <c r="B117" s="1" t="s">
        <v>14</v>
      </c>
      <c r="C117" s="1" t="s">
        <v>18</v>
      </c>
      <c r="D117" s="140"/>
      <c r="E117" s="74" t="s">
        <v>1295</v>
      </c>
      <c r="F117" s="1" t="s">
        <v>37</v>
      </c>
      <c r="G117" s="1" t="s">
        <v>543</v>
      </c>
      <c r="H117" s="1" t="s">
        <v>191</v>
      </c>
      <c r="I117" s="1" t="s">
        <v>544</v>
      </c>
      <c r="J117" s="1" t="s">
        <v>545</v>
      </c>
      <c r="K117" s="1" t="s">
        <v>17</v>
      </c>
    </row>
    <row r="118" spans="1:11" x14ac:dyDescent="0.25">
      <c r="A118" s="75">
        <v>177954</v>
      </c>
      <c r="B118" s="1" t="s">
        <v>14</v>
      </c>
      <c r="C118" s="1" t="s">
        <v>18</v>
      </c>
      <c r="D118" s="140"/>
      <c r="E118" s="74" t="s">
        <v>1295</v>
      </c>
      <c r="F118" s="1" t="s">
        <v>37</v>
      </c>
      <c r="G118" s="1" t="s">
        <v>546</v>
      </c>
      <c r="H118" s="1" t="s">
        <v>547</v>
      </c>
      <c r="I118" s="1" t="s">
        <v>548</v>
      </c>
      <c r="J118" s="1" t="s">
        <v>549</v>
      </c>
      <c r="K118" s="1" t="s">
        <v>17</v>
      </c>
    </row>
    <row r="119" spans="1:11" x14ac:dyDescent="0.25">
      <c r="A119" s="75">
        <v>177976</v>
      </c>
      <c r="B119" s="1" t="s">
        <v>14</v>
      </c>
      <c r="C119" s="1" t="s">
        <v>18</v>
      </c>
      <c r="D119" s="140"/>
      <c r="E119" s="74" t="s">
        <v>1295</v>
      </c>
      <c r="F119" s="1" t="s">
        <v>37</v>
      </c>
      <c r="G119" s="1" t="s">
        <v>550</v>
      </c>
      <c r="H119" s="1" t="s">
        <v>551</v>
      </c>
      <c r="I119" s="1" t="s">
        <v>552</v>
      </c>
      <c r="J119" s="1" t="s">
        <v>553</v>
      </c>
      <c r="K119" s="1" t="s">
        <v>17</v>
      </c>
    </row>
    <row r="120" spans="1:11" x14ac:dyDescent="0.25">
      <c r="A120" s="75">
        <v>178094</v>
      </c>
      <c r="B120" s="1" t="s">
        <v>14</v>
      </c>
      <c r="C120" s="1" t="s">
        <v>18</v>
      </c>
      <c r="D120" s="140"/>
      <c r="E120" s="74" t="s">
        <v>1295</v>
      </c>
      <c r="F120" s="1" t="s">
        <v>381</v>
      </c>
      <c r="G120" s="1" t="s">
        <v>533</v>
      </c>
      <c r="H120" s="1" t="s">
        <v>554</v>
      </c>
      <c r="I120" s="1" t="s">
        <v>555</v>
      </c>
      <c r="J120" s="1" t="s">
        <v>556</v>
      </c>
      <c r="K120" s="1" t="s">
        <v>17</v>
      </c>
    </row>
    <row r="121" spans="1:11" x14ac:dyDescent="0.25">
      <c r="A121" s="75">
        <v>178125</v>
      </c>
      <c r="B121" s="1" t="s">
        <v>14</v>
      </c>
      <c r="C121" s="1" t="s">
        <v>18</v>
      </c>
      <c r="D121" s="140"/>
      <c r="E121" s="74" t="s">
        <v>1298</v>
      </c>
      <c r="F121" s="1" t="s">
        <v>37</v>
      </c>
      <c r="G121" s="1" t="s">
        <v>265</v>
      </c>
      <c r="H121" s="1" t="s">
        <v>557</v>
      </c>
      <c r="I121" s="1" t="s">
        <v>558</v>
      </c>
      <c r="J121" s="1" t="s">
        <v>559</v>
      </c>
      <c r="K121" s="1" t="s">
        <v>17</v>
      </c>
    </row>
    <row r="122" spans="1:11" x14ac:dyDescent="0.25">
      <c r="A122" s="75">
        <v>178340</v>
      </c>
      <c r="B122" s="1" t="s">
        <v>14</v>
      </c>
      <c r="C122" s="1" t="s">
        <v>18</v>
      </c>
      <c r="D122" s="140"/>
      <c r="E122" s="74" t="s">
        <v>1296</v>
      </c>
      <c r="F122" s="1" t="s">
        <v>37</v>
      </c>
      <c r="G122" s="1" t="s">
        <v>411</v>
      </c>
      <c r="H122" s="1" t="s">
        <v>180</v>
      </c>
      <c r="I122" s="1" t="s">
        <v>16</v>
      </c>
      <c r="J122" s="1" t="s">
        <v>46</v>
      </c>
      <c r="K122" s="1" t="s">
        <v>17</v>
      </c>
    </row>
    <row r="123" spans="1:11" x14ac:dyDescent="0.25">
      <c r="A123" s="75">
        <v>178490</v>
      </c>
      <c r="B123" s="1" t="s">
        <v>14</v>
      </c>
      <c r="C123" s="1" t="s">
        <v>18</v>
      </c>
      <c r="D123" s="140"/>
      <c r="E123" s="74" t="s">
        <v>1296</v>
      </c>
      <c r="F123" s="1" t="s">
        <v>37</v>
      </c>
      <c r="G123" s="1" t="s">
        <v>560</v>
      </c>
      <c r="H123" s="1" t="s">
        <v>377</v>
      </c>
      <c r="I123" s="1" t="s">
        <v>16</v>
      </c>
      <c r="J123" s="1" t="s">
        <v>46</v>
      </c>
      <c r="K123" s="1" t="s">
        <v>17</v>
      </c>
    </row>
    <row r="124" spans="1:11" x14ac:dyDescent="0.25">
      <c r="A124" s="75">
        <v>178526</v>
      </c>
      <c r="B124" s="1" t="s">
        <v>64</v>
      </c>
      <c r="C124" s="1" t="s">
        <v>18</v>
      </c>
      <c r="D124" s="140"/>
      <c r="E124" s="74">
        <v>0</v>
      </c>
      <c r="F124" s="1" t="s">
        <v>37</v>
      </c>
      <c r="G124" s="1" t="s">
        <v>159</v>
      </c>
      <c r="H124" s="1" t="s">
        <v>562</v>
      </c>
      <c r="I124" s="1" t="s">
        <v>16</v>
      </c>
      <c r="J124" s="1" t="s">
        <v>46</v>
      </c>
      <c r="K124" s="1" t="s">
        <v>17</v>
      </c>
    </row>
    <row r="125" spans="1:11" x14ac:dyDescent="0.25">
      <c r="A125" s="75">
        <v>178630</v>
      </c>
      <c r="B125" s="1" t="s">
        <v>14</v>
      </c>
      <c r="C125" s="1" t="s">
        <v>18</v>
      </c>
      <c r="D125" s="140"/>
      <c r="E125" s="74" t="s">
        <v>1295</v>
      </c>
      <c r="F125" s="1" t="s">
        <v>37</v>
      </c>
      <c r="G125" s="1" t="s">
        <v>563</v>
      </c>
      <c r="H125" s="1" t="s">
        <v>135</v>
      </c>
      <c r="I125" s="1" t="s">
        <v>288</v>
      </c>
      <c r="J125" s="1" t="s">
        <v>564</v>
      </c>
      <c r="K125" s="1" t="s">
        <v>17</v>
      </c>
    </row>
    <row r="126" spans="1:11" x14ac:dyDescent="0.25">
      <c r="A126" s="75">
        <v>178682</v>
      </c>
      <c r="B126" s="1" t="s">
        <v>14</v>
      </c>
      <c r="C126" s="1" t="s">
        <v>18</v>
      </c>
      <c r="D126" s="140"/>
      <c r="E126" s="74" t="s">
        <v>1295</v>
      </c>
      <c r="F126" s="1" t="s">
        <v>37</v>
      </c>
      <c r="G126" s="1" t="s">
        <v>503</v>
      </c>
      <c r="H126" s="1" t="s">
        <v>565</v>
      </c>
      <c r="I126" s="1" t="s">
        <v>16</v>
      </c>
      <c r="J126" s="1" t="s">
        <v>46</v>
      </c>
      <c r="K126" s="1" t="s">
        <v>17</v>
      </c>
    </row>
    <row r="127" spans="1:11" x14ac:dyDescent="0.25">
      <c r="A127" s="75">
        <v>178720</v>
      </c>
      <c r="B127" s="1" t="s">
        <v>64</v>
      </c>
      <c r="C127" s="1" t="s">
        <v>18</v>
      </c>
      <c r="D127" s="140"/>
      <c r="E127" s="74">
        <v>0</v>
      </c>
      <c r="F127" s="1" t="s">
        <v>566</v>
      </c>
      <c r="G127" s="1" t="s">
        <v>159</v>
      </c>
      <c r="H127" s="1" t="s">
        <v>567</v>
      </c>
      <c r="I127" s="1" t="s">
        <v>568</v>
      </c>
      <c r="J127" s="1" t="s">
        <v>569</v>
      </c>
      <c r="K127" s="1" t="s">
        <v>17</v>
      </c>
    </row>
    <row r="128" spans="1:11" x14ac:dyDescent="0.25">
      <c r="A128" s="75">
        <v>178799</v>
      </c>
      <c r="B128" s="1" t="s">
        <v>14</v>
      </c>
      <c r="C128" s="1" t="s">
        <v>18</v>
      </c>
      <c r="D128" s="140"/>
      <c r="E128" s="74" t="s">
        <v>1298</v>
      </c>
      <c r="F128" s="1" t="s">
        <v>37</v>
      </c>
      <c r="G128" s="1" t="s">
        <v>414</v>
      </c>
      <c r="H128" s="1" t="s">
        <v>570</v>
      </c>
      <c r="I128" s="1" t="s">
        <v>16</v>
      </c>
      <c r="J128" s="1" t="s">
        <v>46</v>
      </c>
      <c r="K128" s="1" t="s">
        <v>17</v>
      </c>
    </row>
    <row r="129" spans="1:11" x14ac:dyDescent="0.25">
      <c r="A129" s="75">
        <v>178955</v>
      </c>
      <c r="B129" s="1" t="s">
        <v>14</v>
      </c>
      <c r="C129" s="1" t="s">
        <v>18</v>
      </c>
      <c r="D129" s="140"/>
      <c r="E129" s="74">
        <v>0</v>
      </c>
      <c r="F129" s="1" t="s">
        <v>37</v>
      </c>
      <c r="G129" s="1" t="s">
        <v>571</v>
      </c>
      <c r="H129" s="1" t="s">
        <v>572</v>
      </c>
      <c r="I129" s="1" t="s">
        <v>573</v>
      </c>
      <c r="J129" s="1" t="s">
        <v>574</v>
      </c>
      <c r="K129" s="1" t="s">
        <v>17</v>
      </c>
    </row>
    <row r="130" spans="1:11" x14ac:dyDescent="0.25">
      <c r="A130" s="75">
        <v>179094</v>
      </c>
      <c r="B130" s="1" t="s">
        <v>14</v>
      </c>
      <c r="C130" s="1" t="s">
        <v>18</v>
      </c>
      <c r="D130" s="140"/>
      <c r="E130" s="74" t="s">
        <v>1295</v>
      </c>
      <c r="F130" s="1" t="s">
        <v>37</v>
      </c>
      <c r="G130" s="1" t="s">
        <v>395</v>
      </c>
      <c r="H130" s="1" t="s">
        <v>358</v>
      </c>
      <c r="I130" s="1" t="s">
        <v>16</v>
      </c>
      <c r="J130" s="1" t="s">
        <v>575</v>
      </c>
      <c r="K130" s="1" t="s">
        <v>17</v>
      </c>
    </row>
    <row r="131" spans="1:11" x14ac:dyDescent="0.25">
      <c r="A131" s="75">
        <v>179142</v>
      </c>
      <c r="B131" s="1" t="s">
        <v>158</v>
      </c>
      <c r="C131" s="1" t="s">
        <v>18</v>
      </c>
      <c r="D131" s="140"/>
      <c r="E131" s="74" t="s">
        <v>1295</v>
      </c>
      <c r="F131" s="1" t="s">
        <v>37</v>
      </c>
      <c r="G131" s="1" t="s">
        <v>276</v>
      </c>
      <c r="H131" s="1" t="s">
        <v>576</v>
      </c>
      <c r="I131" s="1" t="s">
        <v>16</v>
      </c>
      <c r="J131" s="1" t="s">
        <v>46</v>
      </c>
      <c r="K131" s="1" t="s">
        <v>17</v>
      </c>
    </row>
    <row r="132" spans="1:11" x14ac:dyDescent="0.25">
      <c r="A132" s="75">
        <v>179255</v>
      </c>
      <c r="B132" s="1" t="s">
        <v>14</v>
      </c>
      <c r="C132" s="1" t="s">
        <v>18</v>
      </c>
      <c r="D132" s="140"/>
      <c r="E132" s="74" t="s">
        <v>1295</v>
      </c>
      <c r="F132" s="1" t="s">
        <v>37</v>
      </c>
      <c r="G132" s="1" t="s">
        <v>395</v>
      </c>
      <c r="H132" s="1" t="s">
        <v>577</v>
      </c>
      <c r="I132" s="1" t="s">
        <v>578</v>
      </c>
      <c r="J132" s="1" t="s">
        <v>579</v>
      </c>
      <c r="K132" s="1" t="s">
        <v>17</v>
      </c>
    </row>
    <row r="133" spans="1:11" x14ac:dyDescent="0.25">
      <c r="A133" s="75">
        <v>179256</v>
      </c>
      <c r="B133" s="1" t="s">
        <v>14</v>
      </c>
      <c r="C133" s="1" t="s">
        <v>18</v>
      </c>
      <c r="D133" s="140"/>
      <c r="E133" s="74" t="s">
        <v>1295</v>
      </c>
      <c r="F133" s="1" t="s">
        <v>37</v>
      </c>
      <c r="G133" s="1" t="s">
        <v>580</v>
      </c>
      <c r="H133" s="1" t="s">
        <v>180</v>
      </c>
      <c r="I133" s="1" t="s">
        <v>16</v>
      </c>
      <c r="J133" s="1" t="s">
        <v>581</v>
      </c>
      <c r="K133" s="1" t="s">
        <v>17</v>
      </c>
    </row>
    <row r="134" spans="1:11" x14ac:dyDescent="0.25">
      <c r="A134" s="75">
        <v>179264</v>
      </c>
      <c r="B134" s="1" t="s">
        <v>14</v>
      </c>
      <c r="C134" s="1" t="s">
        <v>18</v>
      </c>
      <c r="D134" s="140"/>
      <c r="E134" s="74" t="s">
        <v>1296</v>
      </c>
      <c r="F134" s="1" t="s">
        <v>142</v>
      </c>
      <c r="G134" s="1" t="s">
        <v>414</v>
      </c>
      <c r="H134" s="1" t="s">
        <v>203</v>
      </c>
      <c r="I134" s="1" t="s">
        <v>16</v>
      </c>
      <c r="J134" s="1" t="s">
        <v>582</v>
      </c>
      <c r="K134" s="1" t="s">
        <v>17</v>
      </c>
    </row>
    <row r="135" spans="1:11" x14ac:dyDescent="0.25">
      <c r="A135" s="75">
        <v>179290</v>
      </c>
      <c r="B135" s="1" t="s">
        <v>14</v>
      </c>
      <c r="C135" s="1" t="s">
        <v>18</v>
      </c>
      <c r="D135" s="140"/>
      <c r="E135" s="74" t="s">
        <v>1295</v>
      </c>
      <c r="F135" s="1" t="s">
        <v>37</v>
      </c>
      <c r="G135" s="1" t="s">
        <v>583</v>
      </c>
      <c r="H135" s="1" t="s">
        <v>80</v>
      </c>
      <c r="I135" s="1" t="s">
        <v>584</v>
      </c>
      <c r="J135" s="1" t="s">
        <v>585</v>
      </c>
      <c r="K135" s="1" t="s">
        <v>17</v>
      </c>
    </row>
    <row r="136" spans="1:11" x14ac:dyDescent="0.25">
      <c r="A136" s="75">
        <v>179297</v>
      </c>
      <c r="B136" s="1" t="s">
        <v>14</v>
      </c>
      <c r="C136" s="1" t="s">
        <v>18</v>
      </c>
      <c r="D136" s="140"/>
      <c r="E136" s="74" t="s">
        <v>1295</v>
      </c>
      <c r="F136" s="1" t="s">
        <v>37</v>
      </c>
      <c r="G136" s="1" t="s">
        <v>411</v>
      </c>
      <c r="H136" s="1" t="s">
        <v>464</v>
      </c>
      <c r="I136" s="1" t="s">
        <v>315</v>
      </c>
      <c r="J136" s="1" t="s">
        <v>465</v>
      </c>
      <c r="K136" s="1" t="s">
        <v>17</v>
      </c>
    </row>
    <row r="137" spans="1:11" x14ac:dyDescent="0.25">
      <c r="A137" s="75">
        <v>179302</v>
      </c>
      <c r="B137" s="1" t="s">
        <v>14</v>
      </c>
      <c r="C137" s="1" t="s">
        <v>18</v>
      </c>
      <c r="D137" s="140"/>
      <c r="E137" s="74" t="s">
        <v>1298</v>
      </c>
      <c r="F137" s="1" t="s">
        <v>37</v>
      </c>
      <c r="G137" s="1" t="s">
        <v>586</v>
      </c>
      <c r="H137" s="1" t="s">
        <v>534</v>
      </c>
      <c r="I137" s="1" t="s">
        <v>16</v>
      </c>
      <c r="J137" s="1" t="s">
        <v>46</v>
      </c>
      <c r="K137" s="1" t="s">
        <v>17</v>
      </c>
    </row>
    <row r="138" spans="1:11" x14ac:dyDescent="0.25">
      <c r="A138" s="75">
        <v>179362</v>
      </c>
      <c r="B138" s="1" t="s">
        <v>14</v>
      </c>
      <c r="C138" s="1" t="s">
        <v>18</v>
      </c>
      <c r="D138" s="140"/>
      <c r="E138" s="74" t="s">
        <v>1296</v>
      </c>
      <c r="F138" s="1" t="s">
        <v>37</v>
      </c>
      <c r="G138" s="1" t="s">
        <v>587</v>
      </c>
      <c r="H138" s="1" t="s">
        <v>588</v>
      </c>
      <c r="I138" s="1" t="s">
        <v>16</v>
      </c>
      <c r="J138" s="1" t="s">
        <v>46</v>
      </c>
      <c r="K138" s="1" t="s">
        <v>17</v>
      </c>
    </row>
    <row r="139" spans="1:11" x14ac:dyDescent="0.25">
      <c r="A139" s="75">
        <v>179480</v>
      </c>
      <c r="B139" s="1" t="s">
        <v>158</v>
      </c>
      <c r="C139" s="1" t="s">
        <v>18</v>
      </c>
      <c r="D139" s="140"/>
      <c r="E139" s="74" t="s">
        <v>1296</v>
      </c>
      <c r="F139" s="1" t="s">
        <v>37</v>
      </c>
      <c r="G139" s="1" t="s">
        <v>414</v>
      </c>
      <c r="H139" s="1" t="s">
        <v>205</v>
      </c>
      <c r="I139" s="1" t="s">
        <v>16</v>
      </c>
      <c r="J139" s="1" t="s">
        <v>46</v>
      </c>
      <c r="K139" s="1" t="s">
        <v>17</v>
      </c>
    </row>
    <row r="140" spans="1:11" x14ac:dyDescent="0.25">
      <c r="A140" s="75">
        <v>179599</v>
      </c>
      <c r="B140" s="1" t="s">
        <v>14</v>
      </c>
      <c r="C140" s="1" t="s">
        <v>18</v>
      </c>
      <c r="D140" s="140"/>
      <c r="E140" s="74" t="s">
        <v>1295</v>
      </c>
      <c r="F140" s="1" t="s">
        <v>37</v>
      </c>
      <c r="G140" s="1" t="s">
        <v>546</v>
      </c>
      <c r="H140" s="1" t="s">
        <v>489</v>
      </c>
      <c r="I140" s="1" t="s">
        <v>50</v>
      </c>
      <c r="J140" s="1" t="s">
        <v>589</v>
      </c>
      <c r="K140" s="1" t="s">
        <v>17</v>
      </c>
    </row>
    <row r="141" spans="1:11" x14ac:dyDescent="0.25">
      <c r="A141" s="75">
        <v>179735</v>
      </c>
      <c r="B141" s="1" t="s">
        <v>14</v>
      </c>
      <c r="C141" s="1" t="s">
        <v>18</v>
      </c>
      <c r="D141" s="140"/>
      <c r="E141" s="74" t="s">
        <v>1295</v>
      </c>
      <c r="F141" s="1" t="s">
        <v>37</v>
      </c>
      <c r="G141" s="1" t="s">
        <v>590</v>
      </c>
      <c r="H141" s="1" t="s">
        <v>591</v>
      </c>
      <c r="I141" s="1" t="s">
        <v>16</v>
      </c>
      <c r="J141" s="1" t="s">
        <v>592</v>
      </c>
      <c r="K141" s="1" t="s">
        <v>17</v>
      </c>
    </row>
    <row r="142" spans="1:11" x14ac:dyDescent="0.25">
      <c r="A142" s="75">
        <v>179839</v>
      </c>
      <c r="B142" s="1" t="s">
        <v>14</v>
      </c>
      <c r="C142" s="1" t="s">
        <v>18</v>
      </c>
      <c r="D142" s="140"/>
      <c r="E142" s="74">
        <v>0</v>
      </c>
      <c r="F142" s="1" t="s">
        <v>37</v>
      </c>
      <c r="G142" s="1" t="s">
        <v>560</v>
      </c>
      <c r="H142" s="1" t="s">
        <v>593</v>
      </c>
      <c r="I142" s="1" t="s">
        <v>16</v>
      </c>
      <c r="J142" s="1" t="s">
        <v>46</v>
      </c>
      <c r="K142" s="1" t="s">
        <v>17</v>
      </c>
    </row>
    <row r="143" spans="1:11" x14ac:dyDescent="0.25">
      <c r="A143" s="75">
        <v>179852</v>
      </c>
      <c r="B143" s="1" t="s">
        <v>14</v>
      </c>
      <c r="C143" s="1" t="s">
        <v>18</v>
      </c>
      <c r="D143" s="140"/>
      <c r="E143" s="74" t="s">
        <v>1295</v>
      </c>
      <c r="F143" s="1" t="s">
        <v>37</v>
      </c>
      <c r="G143" s="1" t="s">
        <v>580</v>
      </c>
      <c r="H143" s="1" t="s">
        <v>594</v>
      </c>
      <c r="I143" s="1" t="s">
        <v>595</v>
      </c>
      <c r="J143" s="1" t="s">
        <v>596</v>
      </c>
      <c r="K143" s="1" t="s">
        <v>17</v>
      </c>
    </row>
    <row r="144" spans="1:11" x14ac:dyDescent="0.25">
      <c r="A144" s="75">
        <v>179857</v>
      </c>
      <c r="B144" s="1" t="s">
        <v>14</v>
      </c>
      <c r="C144" s="1" t="s">
        <v>18</v>
      </c>
      <c r="D144" s="140"/>
      <c r="E144" s="74" t="s">
        <v>1296</v>
      </c>
      <c r="F144" s="1" t="s">
        <v>37</v>
      </c>
      <c r="G144" s="1" t="s">
        <v>597</v>
      </c>
      <c r="H144" s="1" t="s">
        <v>598</v>
      </c>
      <c r="I144" s="1" t="s">
        <v>16</v>
      </c>
      <c r="J144" s="1" t="s">
        <v>46</v>
      </c>
      <c r="K144" s="1" t="s">
        <v>17</v>
      </c>
    </row>
    <row r="145" spans="1:11" x14ac:dyDescent="0.25">
      <c r="A145" s="75">
        <v>179927</v>
      </c>
      <c r="B145" s="1" t="s">
        <v>14</v>
      </c>
      <c r="C145" s="1" t="s">
        <v>18</v>
      </c>
      <c r="D145" s="140"/>
      <c r="E145" s="74" t="s">
        <v>1296</v>
      </c>
      <c r="F145" s="1" t="s">
        <v>37</v>
      </c>
      <c r="G145" s="1" t="s">
        <v>599</v>
      </c>
      <c r="H145" s="1" t="s">
        <v>600</v>
      </c>
      <c r="I145" s="1" t="s">
        <v>16</v>
      </c>
      <c r="J145" s="1" t="s">
        <v>46</v>
      </c>
      <c r="K145" s="1" t="s">
        <v>17</v>
      </c>
    </row>
    <row r="146" spans="1:11" x14ac:dyDescent="0.25">
      <c r="A146" s="75">
        <v>179933</v>
      </c>
      <c r="B146" s="1" t="s">
        <v>14</v>
      </c>
      <c r="C146" s="1" t="s">
        <v>18</v>
      </c>
      <c r="D146" s="140"/>
      <c r="E146" s="74" t="s">
        <v>1295</v>
      </c>
      <c r="F146" s="1" t="s">
        <v>37</v>
      </c>
      <c r="G146" s="1" t="s">
        <v>580</v>
      </c>
      <c r="H146" s="1" t="s">
        <v>601</v>
      </c>
      <c r="I146" s="1" t="s">
        <v>16</v>
      </c>
      <c r="J146" s="1" t="s">
        <v>602</v>
      </c>
      <c r="K146" s="1" t="s">
        <v>17</v>
      </c>
    </row>
    <row r="147" spans="1:11" x14ac:dyDescent="0.25">
      <c r="A147" s="75">
        <v>179936</v>
      </c>
      <c r="B147" s="1" t="s">
        <v>14</v>
      </c>
      <c r="C147" s="1" t="s">
        <v>18</v>
      </c>
      <c r="D147" s="140"/>
      <c r="E147" s="74" t="s">
        <v>1295</v>
      </c>
      <c r="F147" s="1" t="s">
        <v>37</v>
      </c>
      <c r="G147" s="1" t="s">
        <v>580</v>
      </c>
      <c r="H147" s="1" t="s">
        <v>603</v>
      </c>
      <c r="I147" s="1" t="s">
        <v>604</v>
      </c>
      <c r="J147" s="1" t="s">
        <v>605</v>
      </c>
      <c r="K147" s="1" t="s">
        <v>17</v>
      </c>
    </row>
    <row r="148" spans="1:11" x14ac:dyDescent="0.25">
      <c r="A148" s="75">
        <v>179984</v>
      </c>
      <c r="B148" s="1" t="s">
        <v>14</v>
      </c>
      <c r="C148" s="1" t="s">
        <v>18</v>
      </c>
      <c r="D148" s="140"/>
      <c r="E148" s="74" t="s">
        <v>1298</v>
      </c>
      <c r="F148" s="1" t="s">
        <v>37</v>
      </c>
      <c r="G148" s="1" t="s">
        <v>414</v>
      </c>
      <c r="H148" s="1" t="s">
        <v>606</v>
      </c>
      <c r="I148" s="1" t="s">
        <v>16</v>
      </c>
      <c r="J148" s="1" t="s">
        <v>46</v>
      </c>
      <c r="K148" s="1" t="s">
        <v>17</v>
      </c>
    </row>
    <row r="149" spans="1:11" x14ac:dyDescent="0.25">
      <c r="A149" s="75">
        <v>180226</v>
      </c>
      <c r="B149" s="1" t="s">
        <v>14</v>
      </c>
      <c r="C149" s="1" t="s">
        <v>18</v>
      </c>
      <c r="D149" s="140"/>
      <c r="E149" s="74" t="s">
        <v>1295</v>
      </c>
      <c r="F149" s="1" t="s">
        <v>37</v>
      </c>
      <c r="G149" s="1" t="s">
        <v>607</v>
      </c>
      <c r="H149" s="1" t="s">
        <v>608</v>
      </c>
      <c r="I149" s="1" t="s">
        <v>16</v>
      </c>
      <c r="J149" s="1" t="s">
        <v>46</v>
      </c>
      <c r="K149" s="1" t="s">
        <v>17</v>
      </c>
    </row>
    <row r="150" spans="1:11" x14ac:dyDescent="0.25">
      <c r="A150" s="75">
        <v>180443</v>
      </c>
      <c r="B150" s="1" t="s">
        <v>14</v>
      </c>
      <c r="C150" s="1" t="s">
        <v>18</v>
      </c>
      <c r="D150" s="140"/>
      <c r="E150" s="74" t="s">
        <v>1296</v>
      </c>
      <c r="F150" s="1" t="s">
        <v>37</v>
      </c>
      <c r="G150" s="1" t="s">
        <v>348</v>
      </c>
      <c r="H150" s="1" t="s">
        <v>479</v>
      </c>
      <c r="I150" s="1" t="s">
        <v>16</v>
      </c>
      <c r="J150" s="1" t="s">
        <v>46</v>
      </c>
      <c r="K150" s="1" t="s">
        <v>17</v>
      </c>
    </row>
    <row r="151" spans="1:11" x14ac:dyDescent="0.25">
      <c r="A151" s="75">
        <v>180465</v>
      </c>
      <c r="B151" s="1" t="s">
        <v>14</v>
      </c>
      <c r="C151" s="1" t="s">
        <v>18</v>
      </c>
      <c r="D151" s="140"/>
      <c r="E151" s="74" t="s">
        <v>1298</v>
      </c>
      <c r="F151" s="1" t="s">
        <v>37</v>
      </c>
      <c r="G151" s="1" t="s">
        <v>560</v>
      </c>
      <c r="H151" s="1" t="s">
        <v>610</v>
      </c>
      <c r="I151" s="1" t="s">
        <v>16</v>
      </c>
      <c r="J151" s="1" t="s">
        <v>611</v>
      </c>
      <c r="K151" s="1" t="s">
        <v>17</v>
      </c>
    </row>
    <row r="152" spans="1:11" x14ac:dyDescent="0.25">
      <c r="A152" s="75">
        <v>180717</v>
      </c>
      <c r="B152" s="1" t="s">
        <v>14</v>
      </c>
      <c r="C152" s="1" t="s">
        <v>18</v>
      </c>
      <c r="D152" s="140"/>
      <c r="E152" s="74" t="s">
        <v>1296</v>
      </c>
      <c r="F152" s="1" t="s">
        <v>37</v>
      </c>
      <c r="G152" s="1" t="s">
        <v>348</v>
      </c>
      <c r="H152" s="1" t="s">
        <v>20</v>
      </c>
      <c r="I152" s="1" t="s">
        <v>16</v>
      </c>
      <c r="J152" s="1" t="s">
        <v>46</v>
      </c>
      <c r="K152" s="1" t="s">
        <v>17</v>
      </c>
    </row>
    <row r="153" spans="1:11" x14ac:dyDescent="0.25">
      <c r="A153" s="75">
        <v>180721</v>
      </c>
      <c r="B153" s="1" t="s">
        <v>14</v>
      </c>
      <c r="C153" s="1" t="s">
        <v>18</v>
      </c>
      <c r="D153" s="140"/>
      <c r="E153" s="74" t="s">
        <v>1295</v>
      </c>
      <c r="F153" s="1" t="s">
        <v>37</v>
      </c>
      <c r="G153" s="1" t="s">
        <v>612</v>
      </c>
      <c r="H153" s="1" t="s">
        <v>93</v>
      </c>
      <c r="I153" s="1" t="s">
        <v>16</v>
      </c>
      <c r="J153" s="1" t="s">
        <v>46</v>
      </c>
      <c r="K153" s="1" t="s">
        <v>17</v>
      </c>
    </row>
    <row r="154" spans="1:11" x14ac:dyDescent="0.25">
      <c r="A154" s="75">
        <v>180800</v>
      </c>
      <c r="B154" s="1" t="s">
        <v>14</v>
      </c>
      <c r="C154" s="1" t="s">
        <v>18</v>
      </c>
      <c r="D154" s="140"/>
      <c r="E154" s="74" t="s">
        <v>1295</v>
      </c>
      <c r="F154" s="1" t="s">
        <v>37</v>
      </c>
      <c r="G154" s="1" t="s">
        <v>496</v>
      </c>
      <c r="H154" s="1" t="s">
        <v>537</v>
      </c>
      <c r="I154" s="1" t="s">
        <v>613</v>
      </c>
      <c r="J154" s="1" t="s">
        <v>614</v>
      </c>
      <c r="K154" s="1" t="s">
        <v>17</v>
      </c>
    </row>
    <row r="155" spans="1:11" x14ac:dyDescent="0.25">
      <c r="A155" s="75">
        <v>180838</v>
      </c>
      <c r="B155" s="1" t="s">
        <v>14</v>
      </c>
      <c r="C155" s="1" t="s">
        <v>18</v>
      </c>
      <c r="D155" s="140"/>
      <c r="E155" s="74" t="s">
        <v>1298</v>
      </c>
      <c r="F155" s="1" t="s">
        <v>37</v>
      </c>
      <c r="G155" s="1" t="s">
        <v>414</v>
      </c>
      <c r="H155" s="1" t="s">
        <v>534</v>
      </c>
      <c r="I155" s="1" t="s">
        <v>16</v>
      </c>
      <c r="J155" s="1" t="s">
        <v>46</v>
      </c>
      <c r="K155" s="1" t="s">
        <v>17</v>
      </c>
    </row>
    <row r="156" spans="1:11" x14ac:dyDescent="0.25">
      <c r="A156" s="75">
        <v>180912</v>
      </c>
      <c r="B156" s="1" t="s">
        <v>14</v>
      </c>
      <c r="C156" s="1" t="s">
        <v>18</v>
      </c>
      <c r="D156" s="140"/>
      <c r="E156" s="74" t="s">
        <v>1296</v>
      </c>
      <c r="F156" s="1" t="s">
        <v>37</v>
      </c>
      <c r="G156" s="1" t="s">
        <v>615</v>
      </c>
      <c r="H156" s="1" t="s">
        <v>616</v>
      </c>
      <c r="I156" s="1" t="s">
        <v>617</v>
      </c>
      <c r="J156" s="1" t="s">
        <v>618</v>
      </c>
      <c r="K156" s="1" t="s">
        <v>17</v>
      </c>
    </row>
    <row r="157" spans="1:11" x14ac:dyDescent="0.25">
      <c r="A157" s="75">
        <v>180970</v>
      </c>
      <c r="B157" s="1" t="s">
        <v>14</v>
      </c>
      <c r="C157" s="1" t="s">
        <v>18</v>
      </c>
      <c r="D157" s="140"/>
      <c r="E157" s="74" t="s">
        <v>1295</v>
      </c>
      <c r="F157" s="1" t="s">
        <v>37</v>
      </c>
      <c r="G157" s="1" t="s">
        <v>619</v>
      </c>
      <c r="H157" s="1" t="s">
        <v>620</v>
      </c>
      <c r="I157" s="1" t="s">
        <v>230</v>
      </c>
      <c r="J157" s="1" t="s">
        <v>621</v>
      </c>
      <c r="K157" s="1" t="s">
        <v>17</v>
      </c>
    </row>
    <row r="158" spans="1:11" x14ac:dyDescent="0.25">
      <c r="A158" s="75">
        <v>181214</v>
      </c>
      <c r="B158" s="1" t="s">
        <v>14</v>
      </c>
      <c r="C158" s="1" t="s">
        <v>18</v>
      </c>
      <c r="D158" s="140"/>
      <c r="E158" s="74" t="s">
        <v>1298</v>
      </c>
      <c r="F158" s="1" t="s">
        <v>37</v>
      </c>
      <c r="G158" s="1" t="s">
        <v>265</v>
      </c>
      <c r="H158" s="1" t="s">
        <v>375</v>
      </c>
      <c r="I158" s="1" t="s">
        <v>247</v>
      </c>
      <c r="J158" s="1" t="s">
        <v>376</v>
      </c>
      <c r="K158" s="1" t="s">
        <v>17</v>
      </c>
    </row>
    <row r="159" spans="1:11" x14ac:dyDescent="0.25">
      <c r="A159" s="75">
        <v>181710</v>
      </c>
      <c r="B159" s="1" t="s">
        <v>14</v>
      </c>
      <c r="C159" s="1" t="s">
        <v>18</v>
      </c>
      <c r="D159" s="140"/>
      <c r="E159" s="74" t="s">
        <v>1296</v>
      </c>
      <c r="F159" s="1" t="s">
        <v>37</v>
      </c>
      <c r="G159" s="1" t="s">
        <v>622</v>
      </c>
      <c r="H159" s="1" t="s">
        <v>113</v>
      </c>
      <c r="I159" s="1" t="s">
        <v>16</v>
      </c>
      <c r="J159" s="1" t="s">
        <v>623</v>
      </c>
      <c r="K159" s="1" t="s">
        <v>17</v>
      </c>
    </row>
    <row r="160" spans="1:11" x14ac:dyDescent="0.25">
      <c r="A160" s="75">
        <v>181751</v>
      </c>
      <c r="B160" s="1" t="s">
        <v>14</v>
      </c>
      <c r="C160" s="1" t="s">
        <v>18</v>
      </c>
      <c r="D160" s="140"/>
      <c r="E160" s="74" t="s">
        <v>1295</v>
      </c>
      <c r="F160" s="1" t="s">
        <v>37</v>
      </c>
      <c r="G160" s="1" t="s">
        <v>590</v>
      </c>
      <c r="H160" s="1" t="s">
        <v>624</v>
      </c>
      <c r="I160" s="1" t="s">
        <v>16</v>
      </c>
      <c r="J160" s="1" t="s">
        <v>46</v>
      </c>
      <c r="K160" s="1" t="s">
        <v>17</v>
      </c>
    </row>
    <row r="161" spans="1:11" x14ac:dyDescent="0.25">
      <c r="A161" s="75">
        <v>181901</v>
      </c>
      <c r="B161" s="1" t="s">
        <v>14</v>
      </c>
      <c r="C161" s="1" t="s">
        <v>18</v>
      </c>
      <c r="D161" s="140"/>
      <c r="E161" s="74" t="s">
        <v>1295</v>
      </c>
      <c r="F161" s="1" t="s">
        <v>37</v>
      </c>
      <c r="G161" s="1" t="s">
        <v>626</v>
      </c>
      <c r="H161" s="1" t="s">
        <v>173</v>
      </c>
      <c r="I161" s="1" t="s">
        <v>16</v>
      </c>
      <c r="J161" s="1" t="s">
        <v>46</v>
      </c>
      <c r="K161" s="1" t="s">
        <v>17</v>
      </c>
    </row>
    <row r="162" spans="1:11" x14ac:dyDescent="0.25">
      <c r="A162" s="75">
        <v>181936</v>
      </c>
      <c r="B162" s="1" t="s">
        <v>14</v>
      </c>
      <c r="C162" s="1" t="s">
        <v>18</v>
      </c>
      <c r="D162" s="140"/>
      <c r="E162" s="74" t="s">
        <v>1296</v>
      </c>
      <c r="F162" s="1" t="s">
        <v>146</v>
      </c>
      <c r="G162" s="1" t="s">
        <v>627</v>
      </c>
      <c r="H162" s="1" t="s">
        <v>628</v>
      </c>
      <c r="I162" s="1" t="s">
        <v>629</v>
      </c>
      <c r="J162" s="1" t="s">
        <v>630</v>
      </c>
      <c r="K162" s="1" t="s">
        <v>17</v>
      </c>
    </row>
    <row r="163" spans="1:11" x14ac:dyDescent="0.25">
      <c r="A163" s="75">
        <v>182075</v>
      </c>
      <c r="B163" s="1" t="s">
        <v>14</v>
      </c>
      <c r="C163" s="1" t="s">
        <v>18</v>
      </c>
      <c r="D163" s="140"/>
      <c r="E163" s="74" t="s">
        <v>1295</v>
      </c>
      <c r="F163" s="1" t="s">
        <v>37</v>
      </c>
      <c r="G163" s="1" t="s">
        <v>631</v>
      </c>
      <c r="H163" s="1" t="s">
        <v>632</v>
      </c>
      <c r="I163" s="1" t="s">
        <v>16</v>
      </c>
      <c r="J163" s="1" t="s">
        <v>633</v>
      </c>
      <c r="K163" s="1" t="s">
        <v>17</v>
      </c>
    </row>
    <row r="164" spans="1:11" x14ac:dyDescent="0.25">
      <c r="A164" s="75">
        <v>182095</v>
      </c>
      <c r="B164" s="1" t="s">
        <v>14</v>
      </c>
      <c r="C164" s="1" t="s">
        <v>18</v>
      </c>
      <c r="D164" s="140"/>
      <c r="E164" s="74" t="s">
        <v>1298</v>
      </c>
      <c r="F164" s="1" t="s">
        <v>37</v>
      </c>
      <c r="G164" s="1" t="s">
        <v>634</v>
      </c>
      <c r="H164" s="1" t="s">
        <v>635</v>
      </c>
      <c r="I164" s="1" t="s">
        <v>636</v>
      </c>
      <c r="J164" s="1" t="s">
        <v>165</v>
      </c>
      <c r="K164" s="1" t="s">
        <v>17</v>
      </c>
    </row>
    <row r="165" spans="1:11" x14ac:dyDescent="0.25">
      <c r="A165" s="75">
        <v>182299</v>
      </c>
      <c r="B165" s="1" t="s">
        <v>14</v>
      </c>
      <c r="C165" s="1" t="s">
        <v>18</v>
      </c>
      <c r="D165" s="140"/>
      <c r="E165" s="74" t="s">
        <v>1295</v>
      </c>
      <c r="F165" s="1" t="s">
        <v>37</v>
      </c>
      <c r="G165" s="1" t="s">
        <v>639</v>
      </c>
      <c r="H165" s="1" t="s">
        <v>640</v>
      </c>
      <c r="I165" s="1" t="s">
        <v>16</v>
      </c>
      <c r="J165" s="1" t="s">
        <v>46</v>
      </c>
      <c r="K165" s="1" t="s">
        <v>17</v>
      </c>
    </row>
    <row r="166" spans="1:11" x14ac:dyDescent="0.25">
      <c r="A166" s="75">
        <v>182326</v>
      </c>
      <c r="B166" s="1" t="s">
        <v>14</v>
      </c>
      <c r="C166" s="1" t="s">
        <v>18</v>
      </c>
      <c r="D166" s="140"/>
      <c r="E166" s="74" t="s">
        <v>1295</v>
      </c>
      <c r="F166" s="1" t="s">
        <v>37</v>
      </c>
      <c r="G166" s="1" t="s">
        <v>236</v>
      </c>
      <c r="H166" s="1" t="s">
        <v>641</v>
      </c>
      <c r="I166" s="1" t="s">
        <v>98</v>
      </c>
      <c r="J166" s="1" t="s">
        <v>642</v>
      </c>
      <c r="K166" s="1" t="s">
        <v>17</v>
      </c>
    </row>
    <row r="167" spans="1:11" x14ac:dyDescent="0.25">
      <c r="A167" s="75">
        <v>182628</v>
      </c>
      <c r="B167" s="1" t="s">
        <v>158</v>
      </c>
      <c r="C167" s="1" t="s">
        <v>18</v>
      </c>
      <c r="D167" s="140"/>
      <c r="E167" s="74" t="s">
        <v>1295</v>
      </c>
      <c r="F167" s="1" t="s">
        <v>37</v>
      </c>
      <c r="G167" s="1" t="s">
        <v>634</v>
      </c>
      <c r="H167" s="1" t="s">
        <v>643</v>
      </c>
      <c r="I167" s="1" t="s">
        <v>16</v>
      </c>
      <c r="J167" s="1" t="s">
        <v>46</v>
      </c>
      <c r="K167" s="1" t="s">
        <v>17</v>
      </c>
    </row>
    <row r="168" spans="1:11" x14ac:dyDescent="0.25">
      <c r="A168" s="75">
        <v>182672</v>
      </c>
      <c r="B168" s="1" t="s">
        <v>14</v>
      </c>
      <c r="C168" s="1" t="s">
        <v>18</v>
      </c>
      <c r="D168" s="140"/>
      <c r="E168" s="74" t="s">
        <v>1296</v>
      </c>
      <c r="F168" s="1" t="s">
        <v>37</v>
      </c>
      <c r="G168" s="1" t="s">
        <v>563</v>
      </c>
      <c r="H168" s="1" t="s">
        <v>228</v>
      </c>
      <c r="I168" s="1" t="s">
        <v>16</v>
      </c>
      <c r="J168" s="1" t="s">
        <v>46</v>
      </c>
      <c r="K168" s="1" t="s">
        <v>17</v>
      </c>
    </row>
    <row r="169" spans="1:11" x14ac:dyDescent="0.25">
      <c r="A169" s="75">
        <v>182714</v>
      </c>
      <c r="B169" s="1" t="s">
        <v>14</v>
      </c>
      <c r="C169" s="1" t="s">
        <v>18</v>
      </c>
      <c r="D169" s="140"/>
      <c r="E169" s="74" t="s">
        <v>1296</v>
      </c>
      <c r="F169" s="1" t="s">
        <v>37</v>
      </c>
      <c r="G169" s="1" t="s">
        <v>644</v>
      </c>
      <c r="H169" s="1" t="s">
        <v>202</v>
      </c>
      <c r="I169" s="1" t="s">
        <v>404</v>
      </c>
      <c r="J169" s="1" t="s">
        <v>645</v>
      </c>
      <c r="K169" s="1" t="s">
        <v>17</v>
      </c>
    </row>
    <row r="170" spans="1:11" x14ac:dyDescent="0.25">
      <c r="A170" s="75">
        <v>182717</v>
      </c>
      <c r="B170" s="1" t="s">
        <v>14</v>
      </c>
      <c r="C170" s="1" t="s">
        <v>18</v>
      </c>
      <c r="D170" s="140"/>
      <c r="E170" s="74" t="s">
        <v>1295</v>
      </c>
      <c r="F170" s="1" t="s">
        <v>37</v>
      </c>
      <c r="G170" s="1" t="s">
        <v>587</v>
      </c>
      <c r="H170" s="1" t="s">
        <v>118</v>
      </c>
      <c r="I170" s="1" t="s">
        <v>16</v>
      </c>
      <c r="J170" s="1" t="s">
        <v>46</v>
      </c>
      <c r="K170" s="1" t="s">
        <v>17</v>
      </c>
    </row>
    <row r="171" spans="1:11" x14ac:dyDescent="0.25">
      <c r="A171" s="75">
        <v>182718</v>
      </c>
      <c r="B171" s="1" t="s">
        <v>14</v>
      </c>
      <c r="C171" s="1" t="s">
        <v>18</v>
      </c>
      <c r="D171" s="140"/>
      <c r="E171" s="74" t="s">
        <v>1295</v>
      </c>
      <c r="F171" s="1" t="s">
        <v>37</v>
      </c>
      <c r="G171" s="1" t="s">
        <v>627</v>
      </c>
      <c r="H171" s="1" t="s">
        <v>375</v>
      </c>
      <c r="I171" s="1" t="s">
        <v>16</v>
      </c>
      <c r="J171" s="1" t="s">
        <v>46</v>
      </c>
      <c r="K171" s="1" t="s">
        <v>17</v>
      </c>
    </row>
    <row r="172" spans="1:11" x14ac:dyDescent="0.25">
      <c r="A172" s="75">
        <v>182777</v>
      </c>
      <c r="B172" s="1" t="s">
        <v>14</v>
      </c>
      <c r="C172" s="1" t="s">
        <v>18</v>
      </c>
      <c r="D172" s="140"/>
      <c r="E172" s="74" t="s">
        <v>1295</v>
      </c>
      <c r="F172" s="1" t="s">
        <v>37</v>
      </c>
      <c r="G172" s="1" t="s">
        <v>634</v>
      </c>
      <c r="H172" s="1" t="s">
        <v>647</v>
      </c>
      <c r="I172" s="1" t="s">
        <v>648</v>
      </c>
      <c r="J172" s="1" t="s">
        <v>649</v>
      </c>
      <c r="K172" s="1" t="s">
        <v>17</v>
      </c>
    </row>
    <row r="173" spans="1:11" x14ac:dyDescent="0.25">
      <c r="A173" s="75">
        <v>182846</v>
      </c>
      <c r="B173" s="1" t="s">
        <v>14</v>
      </c>
      <c r="C173" s="1" t="s">
        <v>18</v>
      </c>
      <c r="D173" s="140"/>
      <c r="E173" s="74" t="s">
        <v>1295</v>
      </c>
      <c r="F173" s="1" t="s">
        <v>37</v>
      </c>
      <c r="G173" s="1" t="s">
        <v>650</v>
      </c>
      <c r="H173" s="1" t="s">
        <v>651</v>
      </c>
      <c r="I173" s="1" t="s">
        <v>16</v>
      </c>
      <c r="J173" s="1" t="s">
        <v>652</v>
      </c>
      <c r="K173" s="1" t="s">
        <v>17</v>
      </c>
    </row>
    <row r="174" spans="1:11" x14ac:dyDescent="0.25">
      <c r="A174" s="75">
        <v>182956</v>
      </c>
      <c r="B174" s="1" t="s">
        <v>14</v>
      </c>
      <c r="C174" s="1" t="s">
        <v>18</v>
      </c>
      <c r="D174" s="140"/>
      <c r="E174" s="74" t="s">
        <v>1298</v>
      </c>
      <c r="F174" s="1" t="s">
        <v>37</v>
      </c>
      <c r="G174" s="1" t="s">
        <v>631</v>
      </c>
      <c r="H174" s="1" t="s">
        <v>653</v>
      </c>
      <c r="I174" s="1" t="s">
        <v>654</v>
      </c>
      <c r="J174" s="1" t="s">
        <v>655</v>
      </c>
      <c r="K174" s="1" t="s">
        <v>17</v>
      </c>
    </row>
    <row r="175" spans="1:11" x14ac:dyDescent="0.25">
      <c r="A175" s="75">
        <v>183017</v>
      </c>
      <c r="B175" s="1" t="s">
        <v>14</v>
      </c>
      <c r="C175" s="1" t="s">
        <v>18</v>
      </c>
      <c r="D175" s="140"/>
      <c r="E175" s="74" t="s">
        <v>1298</v>
      </c>
      <c r="F175" s="1" t="s">
        <v>381</v>
      </c>
      <c r="G175" s="1" t="s">
        <v>656</v>
      </c>
      <c r="H175" s="1" t="s">
        <v>118</v>
      </c>
      <c r="I175" s="1" t="s">
        <v>277</v>
      </c>
      <c r="J175" s="1" t="s">
        <v>646</v>
      </c>
      <c r="K175" s="1" t="s">
        <v>17</v>
      </c>
    </row>
    <row r="176" spans="1:11" x14ac:dyDescent="0.25">
      <c r="A176" s="75">
        <v>183155</v>
      </c>
      <c r="B176" s="1" t="s">
        <v>14</v>
      </c>
      <c r="C176" s="1" t="s">
        <v>18</v>
      </c>
      <c r="D176" s="140"/>
      <c r="E176" s="74" t="s">
        <v>1298</v>
      </c>
      <c r="F176" s="1" t="s">
        <v>37</v>
      </c>
      <c r="G176" s="1" t="s">
        <v>627</v>
      </c>
      <c r="H176" s="1" t="s">
        <v>657</v>
      </c>
      <c r="I176" s="1" t="s">
        <v>16</v>
      </c>
      <c r="J176" s="1" t="s">
        <v>46</v>
      </c>
      <c r="K176" s="1" t="s">
        <v>17</v>
      </c>
    </row>
    <row r="177" spans="1:11" x14ac:dyDescent="0.25">
      <c r="A177" s="75">
        <v>183156</v>
      </c>
      <c r="B177" s="1" t="s">
        <v>14</v>
      </c>
      <c r="C177" s="1" t="s">
        <v>18</v>
      </c>
      <c r="D177" s="140"/>
      <c r="E177" s="74" t="s">
        <v>1298</v>
      </c>
      <c r="F177" s="1" t="s">
        <v>37</v>
      </c>
      <c r="G177" s="1" t="s">
        <v>658</v>
      </c>
      <c r="H177" s="1" t="s">
        <v>426</v>
      </c>
      <c r="I177" s="1" t="s">
        <v>16</v>
      </c>
      <c r="J177" s="1" t="s">
        <v>46</v>
      </c>
      <c r="K177" s="1" t="s">
        <v>17</v>
      </c>
    </row>
    <row r="178" spans="1:11" x14ac:dyDescent="0.25">
      <c r="A178" s="75">
        <v>183158</v>
      </c>
      <c r="B178" s="1" t="s">
        <v>14</v>
      </c>
      <c r="C178" s="1" t="s">
        <v>18</v>
      </c>
      <c r="D178" s="140"/>
      <c r="E178" s="74" t="s">
        <v>1296</v>
      </c>
      <c r="F178" s="1" t="s">
        <v>37</v>
      </c>
      <c r="G178" s="1" t="s">
        <v>639</v>
      </c>
      <c r="H178" s="1" t="s">
        <v>76</v>
      </c>
      <c r="I178" s="1" t="s">
        <v>16</v>
      </c>
      <c r="J178" s="1" t="s">
        <v>46</v>
      </c>
      <c r="K178" s="1" t="s">
        <v>17</v>
      </c>
    </row>
    <row r="179" spans="1:11" x14ac:dyDescent="0.25">
      <c r="A179" s="75">
        <v>183270</v>
      </c>
      <c r="B179" s="1" t="s">
        <v>14</v>
      </c>
      <c r="C179" s="1" t="s">
        <v>18</v>
      </c>
      <c r="D179" s="140"/>
      <c r="E179" s="74" t="s">
        <v>1296</v>
      </c>
      <c r="F179" s="1" t="s">
        <v>37</v>
      </c>
      <c r="G179" s="1" t="s">
        <v>245</v>
      </c>
      <c r="H179" s="1" t="s">
        <v>76</v>
      </c>
      <c r="I179" s="1" t="s">
        <v>16</v>
      </c>
      <c r="J179" s="1" t="s">
        <v>46</v>
      </c>
      <c r="K179" s="1" t="s">
        <v>17</v>
      </c>
    </row>
    <row r="180" spans="1:11" x14ac:dyDescent="0.25">
      <c r="A180" s="75">
        <v>183363</v>
      </c>
      <c r="B180" s="1" t="s">
        <v>14</v>
      </c>
      <c r="C180" s="1" t="s">
        <v>18</v>
      </c>
      <c r="D180" s="140"/>
      <c r="E180" s="74" t="s">
        <v>1295</v>
      </c>
      <c r="F180" s="1" t="s">
        <v>37</v>
      </c>
      <c r="G180" s="1" t="s">
        <v>659</v>
      </c>
      <c r="H180" s="1" t="s">
        <v>660</v>
      </c>
      <c r="I180" s="1" t="s">
        <v>153</v>
      </c>
      <c r="J180" s="1" t="s">
        <v>661</v>
      </c>
      <c r="K180" s="1" t="s">
        <v>17</v>
      </c>
    </row>
    <row r="181" spans="1:11" x14ac:dyDescent="0.25">
      <c r="A181" s="75">
        <v>183423</v>
      </c>
      <c r="B181" s="1" t="s">
        <v>14</v>
      </c>
      <c r="C181" s="1" t="s">
        <v>18</v>
      </c>
      <c r="D181" s="140"/>
      <c r="E181" s="74" t="s">
        <v>1296</v>
      </c>
      <c r="F181" s="1" t="s">
        <v>37</v>
      </c>
      <c r="G181" s="1" t="s">
        <v>662</v>
      </c>
      <c r="H181" s="1" t="s">
        <v>663</v>
      </c>
      <c r="I181" s="1" t="s">
        <v>664</v>
      </c>
      <c r="J181" s="1" t="s">
        <v>665</v>
      </c>
      <c r="K181" s="1" t="s">
        <v>17</v>
      </c>
    </row>
    <row r="182" spans="1:11" x14ac:dyDescent="0.25">
      <c r="A182" s="75">
        <v>183480</v>
      </c>
      <c r="B182" s="1" t="s">
        <v>14</v>
      </c>
      <c r="C182" s="1" t="s">
        <v>18</v>
      </c>
      <c r="D182" s="140"/>
      <c r="E182" s="74" t="s">
        <v>1295</v>
      </c>
      <c r="F182" s="1" t="s">
        <v>37</v>
      </c>
      <c r="G182" s="1" t="s">
        <v>658</v>
      </c>
      <c r="H182" s="1" t="s">
        <v>520</v>
      </c>
      <c r="I182" s="1" t="s">
        <v>16</v>
      </c>
      <c r="J182" s="1" t="s">
        <v>521</v>
      </c>
      <c r="K182" s="1" t="s">
        <v>17</v>
      </c>
    </row>
    <row r="183" spans="1:11" x14ac:dyDescent="0.25">
      <c r="A183" s="75">
        <v>183696</v>
      </c>
      <c r="B183" s="1" t="s">
        <v>14</v>
      </c>
      <c r="C183" s="1" t="s">
        <v>18</v>
      </c>
      <c r="D183" s="140"/>
      <c r="E183" s="74" t="s">
        <v>1295</v>
      </c>
      <c r="F183" s="1" t="s">
        <v>37</v>
      </c>
      <c r="G183" s="1" t="s">
        <v>666</v>
      </c>
      <c r="H183" s="1" t="s">
        <v>667</v>
      </c>
      <c r="I183" s="1" t="s">
        <v>668</v>
      </c>
      <c r="J183" s="1" t="s">
        <v>669</v>
      </c>
      <c r="K183" s="1" t="s">
        <v>17</v>
      </c>
    </row>
    <row r="184" spans="1:11" x14ac:dyDescent="0.25">
      <c r="A184" s="75">
        <v>183886</v>
      </c>
      <c r="B184" s="1" t="s">
        <v>14</v>
      </c>
      <c r="C184" s="1" t="s">
        <v>18</v>
      </c>
      <c r="D184" s="140"/>
      <c r="E184" s="74" t="s">
        <v>1295</v>
      </c>
      <c r="F184" s="1" t="s">
        <v>37</v>
      </c>
      <c r="G184" s="1" t="s">
        <v>662</v>
      </c>
      <c r="H184" s="1" t="s">
        <v>670</v>
      </c>
      <c r="I184" s="1" t="s">
        <v>671</v>
      </c>
      <c r="J184" s="1" t="s">
        <v>672</v>
      </c>
      <c r="K184" s="1" t="s">
        <v>17</v>
      </c>
    </row>
    <row r="185" spans="1:11" x14ac:dyDescent="0.25">
      <c r="A185" s="75">
        <v>184041</v>
      </c>
      <c r="B185" s="1" t="s">
        <v>14</v>
      </c>
      <c r="C185" s="1" t="s">
        <v>18</v>
      </c>
      <c r="D185" s="140"/>
      <c r="E185" s="74" t="s">
        <v>1296</v>
      </c>
      <c r="F185" s="1" t="s">
        <v>37</v>
      </c>
      <c r="G185" s="1" t="s">
        <v>674</v>
      </c>
      <c r="H185" s="1" t="s">
        <v>675</v>
      </c>
      <c r="I185" s="1" t="s">
        <v>16</v>
      </c>
      <c r="J185" s="1" t="s">
        <v>46</v>
      </c>
      <c r="K185" s="1" t="s">
        <v>17</v>
      </c>
    </row>
    <row r="186" spans="1:11" x14ac:dyDescent="0.25">
      <c r="A186" s="75">
        <v>184049</v>
      </c>
      <c r="B186" s="1" t="s">
        <v>14</v>
      </c>
      <c r="C186" s="1" t="s">
        <v>18</v>
      </c>
      <c r="D186" s="140"/>
      <c r="E186" s="74" t="s">
        <v>1296</v>
      </c>
      <c r="F186" s="1" t="s">
        <v>37</v>
      </c>
      <c r="G186" s="1" t="s">
        <v>676</v>
      </c>
      <c r="H186" s="1" t="s">
        <v>677</v>
      </c>
      <c r="I186" s="1" t="s">
        <v>16</v>
      </c>
      <c r="J186" s="1" t="s">
        <v>46</v>
      </c>
      <c r="K186" s="1" t="s">
        <v>17</v>
      </c>
    </row>
    <row r="187" spans="1:11" x14ac:dyDescent="0.25">
      <c r="A187" s="75">
        <v>184097</v>
      </c>
      <c r="B187" s="1" t="s">
        <v>14</v>
      </c>
      <c r="C187" s="1" t="s">
        <v>18</v>
      </c>
      <c r="D187" s="140"/>
      <c r="E187" s="74" t="s">
        <v>1295</v>
      </c>
      <c r="F187" s="1" t="s">
        <v>37</v>
      </c>
      <c r="G187" s="1" t="s">
        <v>678</v>
      </c>
      <c r="H187" s="1" t="s">
        <v>606</v>
      </c>
      <c r="I187" s="1" t="s">
        <v>16</v>
      </c>
      <c r="J187" s="1" t="s">
        <v>679</v>
      </c>
      <c r="K187" s="1" t="s">
        <v>17</v>
      </c>
    </row>
    <row r="188" spans="1:11" x14ac:dyDescent="0.25">
      <c r="A188" s="75">
        <v>184182</v>
      </c>
      <c r="B188" s="1" t="s">
        <v>14</v>
      </c>
      <c r="C188" s="1" t="s">
        <v>18</v>
      </c>
      <c r="D188" s="140"/>
      <c r="E188" s="74" t="s">
        <v>1295</v>
      </c>
      <c r="F188" s="1" t="s">
        <v>37</v>
      </c>
      <c r="G188" s="1" t="s">
        <v>680</v>
      </c>
      <c r="H188" s="1" t="s">
        <v>681</v>
      </c>
      <c r="I188" s="1" t="s">
        <v>682</v>
      </c>
      <c r="J188" s="1" t="s">
        <v>683</v>
      </c>
      <c r="K188" s="1" t="s">
        <v>17</v>
      </c>
    </row>
    <row r="189" spans="1:11" x14ac:dyDescent="0.25">
      <c r="A189" s="75">
        <v>184232</v>
      </c>
      <c r="B189" s="1" t="s">
        <v>14</v>
      </c>
      <c r="C189" s="1" t="s">
        <v>18</v>
      </c>
      <c r="D189" s="140"/>
      <c r="E189" s="74" t="s">
        <v>1295</v>
      </c>
      <c r="F189" s="1" t="s">
        <v>37</v>
      </c>
      <c r="G189" s="1" t="s">
        <v>644</v>
      </c>
      <c r="H189" s="1" t="s">
        <v>87</v>
      </c>
      <c r="I189" s="1" t="s">
        <v>16</v>
      </c>
      <c r="J189" s="1" t="s">
        <v>96</v>
      </c>
      <c r="K189" s="1" t="s">
        <v>17</v>
      </c>
    </row>
    <row r="190" spans="1:11" x14ac:dyDescent="0.25">
      <c r="A190" s="75">
        <v>184375</v>
      </c>
      <c r="B190" s="1" t="s">
        <v>14</v>
      </c>
      <c r="C190" s="1" t="s">
        <v>18</v>
      </c>
      <c r="D190" s="140"/>
      <c r="E190" s="74" t="s">
        <v>1295</v>
      </c>
      <c r="F190" s="1" t="s">
        <v>37</v>
      </c>
      <c r="G190" s="1" t="s">
        <v>684</v>
      </c>
      <c r="H190" s="1" t="s">
        <v>685</v>
      </c>
      <c r="I190" s="1" t="s">
        <v>16</v>
      </c>
      <c r="J190" s="1" t="s">
        <v>686</v>
      </c>
      <c r="K190" s="1" t="s">
        <v>17</v>
      </c>
    </row>
    <row r="191" spans="1:11" x14ac:dyDescent="0.25">
      <c r="A191" s="75">
        <v>184381</v>
      </c>
      <c r="B191" s="1" t="s">
        <v>158</v>
      </c>
      <c r="C191" s="1" t="s">
        <v>18</v>
      </c>
      <c r="D191" s="140"/>
      <c r="E191" s="74">
        <v>0</v>
      </c>
      <c r="F191" s="1" t="s">
        <v>37</v>
      </c>
      <c r="G191" s="1" t="s">
        <v>687</v>
      </c>
      <c r="H191" s="1" t="s">
        <v>688</v>
      </c>
      <c r="I191" s="1" t="s">
        <v>16</v>
      </c>
      <c r="J191" s="1" t="s">
        <v>46</v>
      </c>
      <c r="K191" s="1" t="s">
        <v>17</v>
      </c>
    </row>
    <row r="192" spans="1:11" x14ac:dyDescent="0.25">
      <c r="A192" s="75">
        <v>184427</v>
      </c>
      <c r="B192" s="1" t="s">
        <v>14</v>
      </c>
      <c r="C192" s="1" t="s">
        <v>18</v>
      </c>
      <c r="D192" s="140"/>
      <c r="E192" s="74" t="s">
        <v>1298</v>
      </c>
      <c r="F192" s="1" t="s">
        <v>381</v>
      </c>
      <c r="G192" s="1" t="s">
        <v>689</v>
      </c>
      <c r="H192" s="1" t="s">
        <v>118</v>
      </c>
      <c r="I192" s="1" t="s">
        <v>277</v>
      </c>
      <c r="J192" s="1" t="s">
        <v>646</v>
      </c>
      <c r="K192" s="1" t="s">
        <v>17</v>
      </c>
    </row>
    <row r="193" spans="1:11" x14ac:dyDescent="0.25">
      <c r="A193" s="75">
        <v>184428</v>
      </c>
      <c r="B193" s="1" t="s">
        <v>14</v>
      </c>
      <c r="C193" s="1" t="s">
        <v>18</v>
      </c>
      <c r="D193" s="140"/>
      <c r="E193" s="74" t="s">
        <v>1298</v>
      </c>
      <c r="F193" s="1" t="s">
        <v>142</v>
      </c>
      <c r="G193" s="1" t="s">
        <v>253</v>
      </c>
      <c r="H193" s="1" t="s">
        <v>690</v>
      </c>
      <c r="I193" s="1" t="s">
        <v>691</v>
      </c>
      <c r="J193" s="1" t="s">
        <v>692</v>
      </c>
      <c r="K193" s="1" t="s">
        <v>17</v>
      </c>
    </row>
    <row r="194" spans="1:11" x14ac:dyDescent="0.25">
      <c r="A194" s="75">
        <v>184470</v>
      </c>
      <c r="B194" s="1" t="s">
        <v>14</v>
      </c>
      <c r="C194" s="1" t="s">
        <v>18</v>
      </c>
      <c r="D194" s="140"/>
      <c r="E194" s="74" t="s">
        <v>1296</v>
      </c>
      <c r="F194" s="1" t="s">
        <v>37</v>
      </c>
      <c r="G194" s="1" t="s">
        <v>693</v>
      </c>
      <c r="H194" s="1" t="s">
        <v>694</v>
      </c>
      <c r="I194" s="1" t="s">
        <v>22</v>
      </c>
      <c r="J194" s="1" t="s">
        <v>695</v>
      </c>
      <c r="K194" s="1" t="s">
        <v>17</v>
      </c>
    </row>
    <row r="195" spans="1:11" x14ac:dyDescent="0.25">
      <c r="A195" s="75">
        <v>184474</v>
      </c>
      <c r="B195" s="1" t="s">
        <v>14</v>
      </c>
      <c r="C195" s="1" t="s">
        <v>18</v>
      </c>
      <c r="D195" s="140"/>
      <c r="E195" s="74" t="s">
        <v>1296</v>
      </c>
      <c r="F195" s="1" t="s">
        <v>37</v>
      </c>
      <c r="G195" s="1" t="s">
        <v>696</v>
      </c>
      <c r="H195" s="1" t="s">
        <v>697</v>
      </c>
      <c r="I195" s="1" t="s">
        <v>698</v>
      </c>
      <c r="J195" s="1" t="s">
        <v>699</v>
      </c>
      <c r="K195" s="1" t="s">
        <v>17</v>
      </c>
    </row>
    <row r="196" spans="1:11" x14ac:dyDescent="0.25">
      <c r="A196" s="75">
        <v>184479</v>
      </c>
      <c r="B196" s="1" t="s">
        <v>14</v>
      </c>
      <c r="C196" s="1" t="s">
        <v>18</v>
      </c>
      <c r="D196" s="140"/>
      <c r="E196" s="74" t="s">
        <v>1295</v>
      </c>
      <c r="F196" s="1" t="s">
        <v>37</v>
      </c>
      <c r="G196" s="1" t="s">
        <v>700</v>
      </c>
      <c r="H196" s="1" t="s">
        <v>701</v>
      </c>
      <c r="I196" s="1" t="s">
        <v>702</v>
      </c>
      <c r="J196" s="1" t="s">
        <v>703</v>
      </c>
      <c r="K196" s="1" t="s">
        <v>17</v>
      </c>
    </row>
    <row r="197" spans="1:11" x14ac:dyDescent="0.25">
      <c r="A197" s="75">
        <v>184608</v>
      </c>
      <c r="B197" s="1" t="s">
        <v>14</v>
      </c>
      <c r="C197" s="1" t="s">
        <v>18</v>
      </c>
      <c r="D197" s="140"/>
      <c r="E197" s="74" t="s">
        <v>1295</v>
      </c>
      <c r="F197" s="1" t="s">
        <v>37</v>
      </c>
      <c r="G197" s="1" t="s">
        <v>704</v>
      </c>
      <c r="H197" s="1" t="s">
        <v>103</v>
      </c>
      <c r="I197" s="1" t="s">
        <v>16</v>
      </c>
      <c r="J197" s="1" t="s">
        <v>367</v>
      </c>
      <c r="K197" s="1" t="s">
        <v>17</v>
      </c>
    </row>
    <row r="198" spans="1:11" x14ac:dyDescent="0.25">
      <c r="A198" s="75">
        <v>184725</v>
      </c>
      <c r="B198" s="1" t="s">
        <v>14</v>
      </c>
      <c r="C198" s="1" t="s">
        <v>18</v>
      </c>
      <c r="D198" s="140"/>
      <c r="E198" s="74" t="s">
        <v>1296</v>
      </c>
      <c r="F198" s="1" t="s">
        <v>146</v>
      </c>
      <c r="G198" s="1" t="s">
        <v>276</v>
      </c>
      <c r="H198" s="1" t="s">
        <v>457</v>
      </c>
      <c r="I198" s="1" t="s">
        <v>458</v>
      </c>
      <c r="J198" s="1" t="s">
        <v>705</v>
      </c>
      <c r="K198" s="1" t="s">
        <v>17</v>
      </c>
    </row>
    <row r="199" spans="1:11" x14ac:dyDescent="0.25">
      <c r="A199" s="75">
        <v>184785</v>
      </c>
      <c r="B199" s="1" t="s">
        <v>14</v>
      </c>
      <c r="C199" s="1" t="s">
        <v>18</v>
      </c>
      <c r="D199" s="140"/>
      <c r="E199" s="74" t="s">
        <v>1295</v>
      </c>
      <c r="F199" s="1" t="s">
        <v>37</v>
      </c>
      <c r="G199" s="1" t="s">
        <v>590</v>
      </c>
      <c r="H199" s="1" t="s">
        <v>706</v>
      </c>
      <c r="I199" s="1" t="s">
        <v>707</v>
      </c>
      <c r="J199" s="1" t="s">
        <v>708</v>
      </c>
      <c r="K199" s="1" t="s">
        <v>17</v>
      </c>
    </row>
    <row r="200" spans="1:11" x14ac:dyDescent="0.25">
      <c r="A200" s="75">
        <v>184804</v>
      </c>
      <c r="B200" s="1" t="s">
        <v>14</v>
      </c>
      <c r="C200" s="1" t="s">
        <v>18</v>
      </c>
      <c r="D200" s="140"/>
      <c r="E200" s="74" t="s">
        <v>1296</v>
      </c>
      <c r="F200" s="1" t="s">
        <v>37</v>
      </c>
      <c r="G200" s="1" t="s">
        <v>709</v>
      </c>
      <c r="H200" s="1" t="s">
        <v>131</v>
      </c>
      <c r="I200" s="1" t="s">
        <v>16</v>
      </c>
      <c r="J200" s="1" t="s">
        <v>46</v>
      </c>
      <c r="K200" s="1" t="s">
        <v>17</v>
      </c>
    </row>
    <row r="201" spans="1:11" x14ac:dyDescent="0.25">
      <c r="A201" s="75">
        <v>184810</v>
      </c>
      <c r="B201" s="1" t="s">
        <v>14</v>
      </c>
      <c r="C201" s="1" t="s">
        <v>18</v>
      </c>
      <c r="D201" s="140"/>
      <c r="E201" s="74" t="s">
        <v>1295</v>
      </c>
      <c r="F201" s="1" t="s">
        <v>146</v>
      </c>
      <c r="G201" s="1" t="s">
        <v>710</v>
      </c>
      <c r="H201" s="1" t="s">
        <v>711</v>
      </c>
      <c r="I201" s="1" t="s">
        <v>29</v>
      </c>
      <c r="J201" s="1" t="s">
        <v>712</v>
      </c>
      <c r="K201" s="1" t="s">
        <v>17</v>
      </c>
    </row>
    <row r="202" spans="1:11" x14ac:dyDescent="0.25">
      <c r="A202" s="75">
        <v>184828</v>
      </c>
      <c r="B202" s="1" t="s">
        <v>14</v>
      </c>
      <c r="C202" s="1" t="s">
        <v>18</v>
      </c>
      <c r="D202" s="140"/>
      <c r="E202" s="74" t="s">
        <v>1295</v>
      </c>
      <c r="F202" s="1" t="s">
        <v>146</v>
      </c>
      <c r="G202" s="1" t="s">
        <v>159</v>
      </c>
      <c r="H202" s="1" t="s">
        <v>713</v>
      </c>
      <c r="I202" s="1" t="s">
        <v>714</v>
      </c>
      <c r="J202" s="1" t="s">
        <v>592</v>
      </c>
      <c r="K202" s="1" t="s">
        <v>17</v>
      </c>
    </row>
    <row r="203" spans="1:11" x14ac:dyDescent="0.25">
      <c r="A203" s="75">
        <v>184835</v>
      </c>
      <c r="B203" s="1" t="s">
        <v>14</v>
      </c>
      <c r="C203" s="1" t="s">
        <v>18</v>
      </c>
      <c r="D203" s="140"/>
      <c r="E203" s="74" t="s">
        <v>1295</v>
      </c>
      <c r="F203" s="1" t="s">
        <v>146</v>
      </c>
      <c r="G203" s="1" t="s">
        <v>710</v>
      </c>
      <c r="H203" s="1" t="s">
        <v>715</v>
      </c>
      <c r="I203" s="1" t="s">
        <v>716</v>
      </c>
      <c r="J203" s="1" t="s">
        <v>717</v>
      </c>
      <c r="K203" s="1" t="s">
        <v>17</v>
      </c>
    </row>
    <row r="204" spans="1:11" x14ac:dyDescent="0.25">
      <c r="A204" s="75">
        <v>184837</v>
      </c>
      <c r="B204" s="1" t="s">
        <v>14</v>
      </c>
      <c r="C204" s="1" t="s">
        <v>18</v>
      </c>
      <c r="D204" s="140"/>
      <c r="E204" s="74" t="s">
        <v>1295</v>
      </c>
      <c r="F204" s="1" t="s">
        <v>37</v>
      </c>
      <c r="G204" s="1" t="s">
        <v>718</v>
      </c>
      <c r="H204" s="1" t="s">
        <v>719</v>
      </c>
      <c r="I204" s="1" t="s">
        <v>720</v>
      </c>
      <c r="J204" s="1" t="s">
        <v>721</v>
      </c>
      <c r="K204" s="1" t="s">
        <v>17</v>
      </c>
    </row>
    <row r="205" spans="1:11" x14ac:dyDescent="0.25">
      <c r="A205" s="75">
        <v>184861</v>
      </c>
      <c r="B205" s="1" t="s">
        <v>14</v>
      </c>
      <c r="C205" s="1" t="s">
        <v>18</v>
      </c>
      <c r="D205" s="140"/>
      <c r="E205" s="74" t="s">
        <v>1295</v>
      </c>
      <c r="F205" s="1" t="s">
        <v>37</v>
      </c>
      <c r="G205" s="1" t="s">
        <v>644</v>
      </c>
      <c r="H205" s="1" t="s">
        <v>722</v>
      </c>
      <c r="I205" s="1" t="s">
        <v>723</v>
      </c>
      <c r="J205" s="1" t="s">
        <v>724</v>
      </c>
      <c r="K205" s="1" t="s">
        <v>17</v>
      </c>
    </row>
    <row r="206" spans="1:11" x14ac:dyDescent="0.25">
      <c r="A206" s="75">
        <v>184866</v>
      </c>
      <c r="B206" s="1" t="s">
        <v>14</v>
      </c>
      <c r="C206" s="1" t="s">
        <v>18</v>
      </c>
      <c r="D206" s="140"/>
      <c r="E206" s="74" t="s">
        <v>1295</v>
      </c>
      <c r="F206" s="1" t="s">
        <v>37</v>
      </c>
      <c r="G206" s="1" t="s">
        <v>622</v>
      </c>
      <c r="H206" s="1" t="s">
        <v>725</v>
      </c>
      <c r="I206" s="1" t="s">
        <v>16</v>
      </c>
      <c r="J206" s="1" t="s">
        <v>46</v>
      </c>
      <c r="K206" s="1" t="s">
        <v>17</v>
      </c>
    </row>
    <row r="207" spans="1:11" x14ac:dyDescent="0.25">
      <c r="A207" s="75">
        <v>184934</v>
      </c>
      <c r="B207" s="1" t="s">
        <v>14</v>
      </c>
      <c r="C207" s="1" t="s">
        <v>18</v>
      </c>
      <c r="D207" s="140"/>
      <c r="E207" s="74" t="s">
        <v>1296</v>
      </c>
      <c r="F207" s="1" t="s">
        <v>37</v>
      </c>
      <c r="G207" s="1" t="s">
        <v>622</v>
      </c>
      <c r="H207" s="1" t="s">
        <v>112</v>
      </c>
      <c r="I207" s="1" t="s">
        <v>52</v>
      </c>
      <c r="J207" s="1" t="s">
        <v>726</v>
      </c>
      <c r="K207" s="1" t="s">
        <v>17</v>
      </c>
    </row>
    <row r="208" spans="1:11" x14ac:dyDescent="0.25">
      <c r="A208" s="75">
        <v>184983</v>
      </c>
      <c r="B208" s="1" t="s">
        <v>14</v>
      </c>
      <c r="C208" s="1" t="s">
        <v>18</v>
      </c>
      <c r="D208" s="140"/>
      <c r="E208" s="74" t="s">
        <v>1296</v>
      </c>
      <c r="F208" s="1" t="s">
        <v>37</v>
      </c>
      <c r="G208" s="1" t="s">
        <v>250</v>
      </c>
      <c r="H208" s="1" t="s">
        <v>727</v>
      </c>
      <c r="I208" s="1" t="s">
        <v>16</v>
      </c>
      <c r="J208" s="1" t="s">
        <v>638</v>
      </c>
      <c r="K208" s="1" t="s">
        <v>17</v>
      </c>
    </row>
    <row r="209" spans="1:11" x14ac:dyDescent="0.25">
      <c r="A209" s="75">
        <v>184986</v>
      </c>
      <c r="B209" s="1" t="s">
        <v>14</v>
      </c>
      <c r="C209" s="1" t="s">
        <v>18</v>
      </c>
      <c r="D209" s="140"/>
      <c r="E209" s="74" t="s">
        <v>1296</v>
      </c>
      <c r="F209" s="1" t="s">
        <v>37</v>
      </c>
      <c r="G209" s="1" t="s">
        <v>543</v>
      </c>
      <c r="H209" s="1" t="s">
        <v>728</v>
      </c>
      <c r="I209" s="1" t="s">
        <v>41</v>
      </c>
      <c r="J209" s="1" t="s">
        <v>729</v>
      </c>
      <c r="K209" s="1" t="s">
        <v>17</v>
      </c>
    </row>
    <row r="210" spans="1:11" x14ac:dyDescent="0.25">
      <c r="A210" s="75">
        <v>185004</v>
      </c>
      <c r="B210" s="1" t="s">
        <v>14</v>
      </c>
      <c r="C210" s="1" t="s">
        <v>18</v>
      </c>
      <c r="D210" s="140"/>
      <c r="E210" s="74" t="s">
        <v>1300</v>
      </c>
      <c r="F210" s="1" t="s">
        <v>37</v>
      </c>
      <c r="G210" s="1" t="s">
        <v>622</v>
      </c>
      <c r="H210" s="1" t="s">
        <v>730</v>
      </c>
      <c r="I210" s="1" t="s">
        <v>16</v>
      </c>
      <c r="J210" s="1" t="s">
        <v>46</v>
      </c>
      <c r="K210" s="1" t="s">
        <v>17</v>
      </c>
    </row>
    <row r="211" spans="1:11" x14ac:dyDescent="0.25">
      <c r="A211" s="75">
        <v>185100</v>
      </c>
      <c r="B211" s="1" t="s">
        <v>14</v>
      </c>
      <c r="C211" s="1" t="s">
        <v>18</v>
      </c>
      <c r="D211" s="140"/>
      <c r="E211" s="74" t="s">
        <v>1296</v>
      </c>
      <c r="F211" s="1" t="s">
        <v>381</v>
      </c>
      <c r="G211" s="1" t="s">
        <v>704</v>
      </c>
      <c r="H211" s="1" t="s">
        <v>731</v>
      </c>
      <c r="I211" s="1" t="s">
        <v>732</v>
      </c>
      <c r="J211" s="1" t="s">
        <v>733</v>
      </c>
      <c r="K211" s="1" t="s">
        <v>17</v>
      </c>
    </row>
    <row r="212" spans="1:11" x14ac:dyDescent="0.25">
      <c r="A212" s="75">
        <v>185117</v>
      </c>
      <c r="B212" s="1" t="s">
        <v>14</v>
      </c>
      <c r="C212" s="1" t="s">
        <v>18</v>
      </c>
      <c r="D212" s="140"/>
      <c r="E212" s="74" t="s">
        <v>1295</v>
      </c>
      <c r="F212" s="1" t="s">
        <v>37</v>
      </c>
      <c r="G212" s="1" t="s">
        <v>734</v>
      </c>
      <c r="H212" s="1" t="s">
        <v>735</v>
      </c>
      <c r="I212" s="1" t="s">
        <v>16</v>
      </c>
      <c r="J212" s="1" t="s">
        <v>46</v>
      </c>
      <c r="K212" s="1" t="s">
        <v>17</v>
      </c>
    </row>
    <row r="213" spans="1:11" x14ac:dyDescent="0.25">
      <c r="A213" s="75">
        <v>185202</v>
      </c>
      <c r="B213" s="1" t="s">
        <v>14</v>
      </c>
      <c r="C213" s="1" t="s">
        <v>18</v>
      </c>
      <c r="D213" s="140"/>
      <c r="E213" s="74" t="s">
        <v>1295</v>
      </c>
      <c r="F213" s="1" t="s">
        <v>37</v>
      </c>
      <c r="G213" s="1" t="s">
        <v>255</v>
      </c>
      <c r="H213" s="1" t="s">
        <v>736</v>
      </c>
      <c r="I213" s="1" t="s">
        <v>737</v>
      </c>
      <c r="J213" s="1" t="s">
        <v>738</v>
      </c>
      <c r="K213" s="1" t="s">
        <v>17</v>
      </c>
    </row>
    <row r="214" spans="1:11" x14ac:dyDescent="0.25">
      <c r="A214" s="75">
        <v>185237</v>
      </c>
      <c r="B214" s="1" t="s">
        <v>14</v>
      </c>
      <c r="C214" s="1" t="s">
        <v>18</v>
      </c>
      <c r="D214" s="140"/>
      <c r="E214" s="74" t="s">
        <v>1295</v>
      </c>
      <c r="F214" s="1" t="s">
        <v>37</v>
      </c>
      <c r="G214" s="1" t="s">
        <v>590</v>
      </c>
      <c r="H214" s="1" t="s">
        <v>739</v>
      </c>
      <c r="I214" s="1" t="s">
        <v>70</v>
      </c>
      <c r="J214" s="1" t="s">
        <v>740</v>
      </c>
      <c r="K214" s="1" t="s">
        <v>17</v>
      </c>
    </row>
    <row r="215" spans="1:11" x14ac:dyDescent="0.25">
      <c r="A215" s="75">
        <v>185524</v>
      </c>
      <c r="B215" s="1" t="s">
        <v>14</v>
      </c>
      <c r="C215" s="1" t="s">
        <v>18</v>
      </c>
      <c r="D215" s="140"/>
      <c r="E215" s="74" t="s">
        <v>1295</v>
      </c>
      <c r="F215" s="1" t="s">
        <v>37</v>
      </c>
      <c r="G215" s="1" t="s">
        <v>741</v>
      </c>
      <c r="H215" s="1" t="s">
        <v>131</v>
      </c>
      <c r="I215" s="1" t="s">
        <v>742</v>
      </c>
      <c r="J215" s="1" t="s">
        <v>743</v>
      </c>
      <c r="K215" s="1" t="s">
        <v>17</v>
      </c>
    </row>
    <row r="216" spans="1:11" x14ac:dyDescent="0.25">
      <c r="A216" s="75">
        <v>185600</v>
      </c>
      <c r="B216" s="1" t="s">
        <v>14</v>
      </c>
      <c r="C216" s="1" t="s">
        <v>18</v>
      </c>
      <c r="D216" s="140"/>
      <c r="E216" s="74" t="s">
        <v>1300</v>
      </c>
      <c r="F216" s="1" t="s">
        <v>37</v>
      </c>
      <c r="G216" s="1" t="s">
        <v>744</v>
      </c>
      <c r="H216" s="1" t="s">
        <v>745</v>
      </c>
      <c r="I216" s="1" t="s">
        <v>67</v>
      </c>
      <c r="J216" s="1" t="s">
        <v>746</v>
      </c>
      <c r="K216" s="1" t="s">
        <v>17</v>
      </c>
    </row>
    <row r="217" spans="1:11" x14ac:dyDescent="0.25">
      <c r="A217" s="75">
        <v>185693</v>
      </c>
      <c r="B217" s="1" t="s">
        <v>14</v>
      </c>
      <c r="C217" s="1" t="s">
        <v>18</v>
      </c>
      <c r="D217" s="140"/>
      <c r="E217" s="74" t="s">
        <v>1295</v>
      </c>
      <c r="F217" s="1" t="s">
        <v>37</v>
      </c>
      <c r="G217" s="1" t="s">
        <v>590</v>
      </c>
      <c r="H217" s="1" t="s">
        <v>747</v>
      </c>
      <c r="I217" s="1" t="s">
        <v>16</v>
      </c>
      <c r="J217" s="1" t="s">
        <v>46</v>
      </c>
      <c r="K217" s="1" t="s">
        <v>17</v>
      </c>
    </row>
    <row r="218" spans="1:11" x14ac:dyDescent="0.25">
      <c r="A218" s="75">
        <v>185694</v>
      </c>
      <c r="B218" s="1" t="s">
        <v>14</v>
      </c>
      <c r="C218" s="1" t="s">
        <v>18</v>
      </c>
      <c r="D218" s="140"/>
      <c r="E218" s="74" t="s">
        <v>1296</v>
      </c>
      <c r="F218" s="1" t="s">
        <v>37</v>
      </c>
      <c r="G218" s="1" t="s">
        <v>748</v>
      </c>
      <c r="H218" s="1" t="s">
        <v>749</v>
      </c>
      <c r="I218" s="1" t="s">
        <v>23</v>
      </c>
      <c r="J218" s="1" t="s">
        <v>750</v>
      </c>
      <c r="K218" s="1" t="s">
        <v>17</v>
      </c>
    </row>
    <row r="219" spans="1:11" x14ac:dyDescent="0.25">
      <c r="A219" s="75">
        <v>185723</v>
      </c>
      <c r="B219" s="1" t="s">
        <v>14</v>
      </c>
      <c r="C219" s="1" t="s">
        <v>18</v>
      </c>
      <c r="D219" s="140"/>
      <c r="E219" s="74" t="s">
        <v>1295</v>
      </c>
      <c r="F219" s="1" t="s">
        <v>37</v>
      </c>
      <c r="G219" s="1" t="s">
        <v>615</v>
      </c>
      <c r="H219" s="1" t="s">
        <v>751</v>
      </c>
      <c r="I219" s="1" t="s">
        <v>16</v>
      </c>
      <c r="J219" s="1" t="s">
        <v>46</v>
      </c>
      <c r="K219" s="1" t="s">
        <v>17</v>
      </c>
    </row>
    <row r="220" spans="1:11" x14ac:dyDescent="0.25">
      <c r="A220" s="75">
        <v>185752</v>
      </c>
      <c r="B220" s="1" t="s">
        <v>14</v>
      </c>
      <c r="C220" s="1" t="s">
        <v>18</v>
      </c>
      <c r="D220" s="140"/>
      <c r="E220" s="74" t="s">
        <v>1300</v>
      </c>
      <c r="F220" s="1" t="s">
        <v>37</v>
      </c>
      <c r="G220" s="1" t="s">
        <v>752</v>
      </c>
      <c r="H220" s="1" t="s">
        <v>753</v>
      </c>
      <c r="I220" s="1" t="s">
        <v>42</v>
      </c>
      <c r="J220" s="1" t="s">
        <v>754</v>
      </c>
      <c r="K220" s="1" t="s">
        <v>17</v>
      </c>
    </row>
    <row r="221" spans="1:11" x14ac:dyDescent="0.25">
      <c r="A221" s="75">
        <v>185783</v>
      </c>
      <c r="B221" s="1" t="s">
        <v>14</v>
      </c>
      <c r="C221" s="1" t="s">
        <v>18</v>
      </c>
      <c r="D221" s="140"/>
      <c r="E221" s="74" t="s">
        <v>1298</v>
      </c>
      <c r="F221" s="1" t="s">
        <v>37</v>
      </c>
      <c r="G221" s="1" t="s">
        <v>755</v>
      </c>
      <c r="H221" s="1" t="s">
        <v>756</v>
      </c>
      <c r="I221" s="1" t="s">
        <v>16</v>
      </c>
      <c r="J221" s="1" t="s">
        <v>46</v>
      </c>
      <c r="K221" s="1" t="s">
        <v>17</v>
      </c>
    </row>
    <row r="222" spans="1:11" x14ac:dyDescent="0.25">
      <c r="A222" s="75">
        <v>185785</v>
      </c>
      <c r="B222" s="1" t="s">
        <v>14</v>
      </c>
      <c r="C222" s="1" t="s">
        <v>18</v>
      </c>
      <c r="D222" s="140"/>
      <c r="E222" s="74" t="s">
        <v>1295</v>
      </c>
      <c r="F222" s="1" t="s">
        <v>37</v>
      </c>
      <c r="G222" s="1" t="s">
        <v>262</v>
      </c>
      <c r="H222" s="1" t="s">
        <v>141</v>
      </c>
      <c r="I222" s="1" t="s">
        <v>757</v>
      </c>
      <c r="J222" s="1" t="s">
        <v>758</v>
      </c>
      <c r="K222" s="1" t="s">
        <v>17</v>
      </c>
    </row>
    <row r="223" spans="1:11" x14ac:dyDescent="0.25">
      <c r="A223" s="75">
        <v>185813</v>
      </c>
      <c r="B223" s="1" t="s">
        <v>14</v>
      </c>
      <c r="C223" s="1" t="s">
        <v>18</v>
      </c>
      <c r="D223" s="140"/>
      <c r="E223" s="74" t="s">
        <v>1300</v>
      </c>
      <c r="F223" s="1" t="s">
        <v>37</v>
      </c>
      <c r="G223" s="1" t="s">
        <v>759</v>
      </c>
      <c r="H223" s="1" t="s">
        <v>753</v>
      </c>
      <c r="I223" s="1" t="s">
        <v>42</v>
      </c>
      <c r="J223" s="1" t="s">
        <v>754</v>
      </c>
      <c r="K223" s="1" t="s">
        <v>17</v>
      </c>
    </row>
    <row r="224" spans="1:11" x14ac:dyDescent="0.25">
      <c r="A224" s="75">
        <v>185823</v>
      </c>
      <c r="B224" s="1" t="s">
        <v>14</v>
      </c>
      <c r="C224" s="1" t="s">
        <v>18</v>
      </c>
      <c r="D224" s="140"/>
      <c r="E224" s="74" t="s">
        <v>1298</v>
      </c>
      <c r="F224" s="1" t="s">
        <v>37</v>
      </c>
      <c r="G224" s="1" t="s">
        <v>622</v>
      </c>
      <c r="H224" s="1" t="s">
        <v>357</v>
      </c>
      <c r="I224" s="1" t="s">
        <v>16</v>
      </c>
      <c r="J224" s="1" t="s">
        <v>46</v>
      </c>
      <c r="K224" s="1" t="s">
        <v>17</v>
      </c>
    </row>
    <row r="225" spans="1:11" x14ac:dyDescent="0.25">
      <c r="A225" s="75">
        <v>185833</v>
      </c>
      <c r="B225" s="1" t="s">
        <v>79</v>
      </c>
      <c r="C225" s="1" t="s">
        <v>18</v>
      </c>
      <c r="D225" s="140"/>
      <c r="E225" s="74" t="e">
        <v>#N/A</v>
      </c>
      <c r="F225" s="1" t="s">
        <v>37</v>
      </c>
      <c r="G225" s="1" t="s">
        <v>159</v>
      </c>
      <c r="H225" s="1" t="s">
        <v>760</v>
      </c>
      <c r="I225" s="1" t="s">
        <v>16</v>
      </c>
      <c r="J225" s="1" t="s">
        <v>46</v>
      </c>
      <c r="K225" s="1" t="s">
        <v>17</v>
      </c>
    </row>
    <row r="226" spans="1:11" x14ac:dyDescent="0.25">
      <c r="A226" s="75">
        <v>185852</v>
      </c>
      <c r="B226" s="1" t="s">
        <v>14</v>
      </c>
      <c r="C226" s="1" t="s">
        <v>18</v>
      </c>
      <c r="D226" s="140"/>
      <c r="E226" s="74" t="s">
        <v>1295</v>
      </c>
      <c r="F226" s="1" t="s">
        <v>37</v>
      </c>
      <c r="G226" s="1" t="s">
        <v>761</v>
      </c>
      <c r="H226" s="1" t="s">
        <v>762</v>
      </c>
      <c r="I226" s="1" t="s">
        <v>763</v>
      </c>
      <c r="J226" s="1" t="s">
        <v>764</v>
      </c>
      <c r="K226" s="1" t="s">
        <v>17</v>
      </c>
    </row>
    <row r="227" spans="1:11" x14ac:dyDescent="0.25">
      <c r="A227" s="75">
        <v>186031</v>
      </c>
      <c r="B227" s="1" t="s">
        <v>14</v>
      </c>
      <c r="C227" s="1" t="s">
        <v>18</v>
      </c>
      <c r="D227" s="140"/>
      <c r="E227" s="74" t="s">
        <v>1295</v>
      </c>
      <c r="F227" s="1" t="s">
        <v>37</v>
      </c>
      <c r="G227" s="1" t="s">
        <v>678</v>
      </c>
      <c r="H227" s="1" t="s">
        <v>765</v>
      </c>
      <c r="I227" s="1" t="s">
        <v>766</v>
      </c>
      <c r="J227" s="1" t="s">
        <v>767</v>
      </c>
      <c r="K227" s="1" t="s">
        <v>17</v>
      </c>
    </row>
    <row r="228" spans="1:11" x14ac:dyDescent="0.25">
      <c r="A228" s="75">
        <v>186114</v>
      </c>
      <c r="B228" s="1" t="s">
        <v>14</v>
      </c>
      <c r="C228" s="1" t="s">
        <v>18</v>
      </c>
      <c r="D228" s="140"/>
      <c r="E228" s="74" t="s">
        <v>1296</v>
      </c>
      <c r="F228" s="1" t="s">
        <v>37</v>
      </c>
      <c r="G228" s="1" t="s">
        <v>768</v>
      </c>
      <c r="H228" s="1" t="s">
        <v>769</v>
      </c>
      <c r="I228" s="1" t="s">
        <v>61</v>
      </c>
      <c r="J228" s="1" t="s">
        <v>770</v>
      </c>
      <c r="K228" s="1" t="s">
        <v>17</v>
      </c>
    </row>
    <row r="229" spans="1:11" x14ac:dyDescent="0.25">
      <c r="A229" s="75">
        <v>186131</v>
      </c>
      <c r="B229" s="1" t="s">
        <v>14</v>
      </c>
      <c r="C229" s="1" t="s">
        <v>18</v>
      </c>
      <c r="D229" s="140"/>
      <c r="E229" s="74" t="s">
        <v>1296</v>
      </c>
      <c r="F229" s="1" t="s">
        <v>37</v>
      </c>
      <c r="G229" s="1" t="s">
        <v>644</v>
      </c>
      <c r="H229" s="1" t="s">
        <v>749</v>
      </c>
      <c r="I229" s="1" t="s">
        <v>58</v>
      </c>
      <c r="J229" s="1" t="s">
        <v>771</v>
      </c>
      <c r="K229" s="1" t="s">
        <v>17</v>
      </c>
    </row>
    <row r="230" spans="1:11" x14ac:dyDescent="0.25">
      <c r="A230" s="75">
        <v>186143</v>
      </c>
      <c r="B230" s="1" t="s">
        <v>14</v>
      </c>
      <c r="C230" s="1" t="s">
        <v>18</v>
      </c>
      <c r="D230" s="140"/>
      <c r="E230" s="74" t="s">
        <v>1296</v>
      </c>
      <c r="F230" s="1" t="s">
        <v>37</v>
      </c>
      <c r="G230" s="1" t="s">
        <v>772</v>
      </c>
      <c r="H230" s="1" t="s">
        <v>192</v>
      </c>
      <c r="I230" s="1" t="s">
        <v>193</v>
      </c>
      <c r="J230" s="1" t="s">
        <v>773</v>
      </c>
      <c r="K230" s="1" t="s">
        <v>17</v>
      </c>
    </row>
    <row r="231" spans="1:11" x14ac:dyDescent="0.25">
      <c r="A231" s="75">
        <v>186153</v>
      </c>
      <c r="B231" s="1" t="s">
        <v>14</v>
      </c>
      <c r="C231" s="1" t="s">
        <v>18</v>
      </c>
      <c r="D231" s="140"/>
      <c r="E231" s="74" t="s">
        <v>1295</v>
      </c>
      <c r="F231" s="1" t="s">
        <v>37</v>
      </c>
      <c r="G231" s="1" t="s">
        <v>774</v>
      </c>
      <c r="H231" s="1" t="s">
        <v>775</v>
      </c>
      <c r="I231" s="1" t="s">
        <v>776</v>
      </c>
      <c r="J231" s="1" t="s">
        <v>777</v>
      </c>
      <c r="K231" s="1" t="s">
        <v>17</v>
      </c>
    </row>
    <row r="232" spans="1:11" x14ac:dyDescent="0.25">
      <c r="A232" s="75">
        <v>186171</v>
      </c>
      <c r="B232" s="1" t="s">
        <v>14</v>
      </c>
      <c r="C232" s="1" t="s">
        <v>18</v>
      </c>
      <c r="D232" s="140"/>
      <c r="E232" s="74" t="s">
        <v>1296</v>
      </c>
      <c r="F232" s="1" t="s">
        <v>37</v>
      </c>
      <c r="G232" s="1" t="s">
        <v>778</v>
      </c>
      <c r="H232" s="1" t="s">
        <v>30</v>
      </c>
      <c r="I232" s="1" t="s">
        <v>16</v>
      </c>
      <c r="J232" s="1" t="s">
        <v>46</v>
      </c>
      <c r="K232" s="1" t="s">
        <v>17</v>
      </c>
    </row>
    <row r="233" spans="1:11" x14ac:dyDescent="0.25">
      <c r="A233" s="75">
        <v>186208</v>
      </c>
      <c r="B233" s="1" t="s">
        <v>14</v>
      </c>
      <c r="C233" s="1" t="s">
        <v>18</v>
      </c>
      <c r="D233" s="140"/>
      <c r="E233" s="74" t="s">
        <v>1295</v>
      </c>
      <c r="F233" s="1" t="s">
        <v>37</v>
      </c>
      <c r="G233" s="1" t="s">
        <v>779</v>
      </c>
      <c r="H233" s="1" t="s">
        <v>780</v>
      </c>
      <c r="I233" s="1" t="s">
        <v>16</v>
      </c>
      <c r="J233" s="1" t="s">
        <v>781</v>
      </c>
      <c r="K233" s="1" t="s">
        <v>17</v>
      </c>
    </row>
    <row r="234" spans="1:11" x14ac:dyDescent="0.25">
      <c r="A234" s="75">
        <v>186254</v>
      </c>
      <c r="B234" s="1" t="s">
        <v>14</v>
      </c>
      <c r="C234" s="1" t="s">
        <v>18</v>
      </c>
      <c r="D234" s="140"/>
      <c r="E234" s="74" t="s">
        <v>1295</v>
      </c>
      <c r="F234" s="1" t="s">
        <v>37</v>
      </c>
      <c r="G234" s="1" t="s">
        <v>644</v>
      </c>
      <c r="H234" s="1" t="s">
        <v>782</v>
      </c>
      <c r="I234" s="1" t="s">
        <v>16</v>
      </c>
      <c r="J234" s="1" t="s">
        <v>783</v>
      </c>
      <c r="K234" s="1" t="s">
        <v>17</v>
      </c>
    </row>
    <row r="235" spans="1:11" x14ac:dyDescent="0.25">
      <c r="A235" s="75">
        <v>186456</v>
      </c>
      <c r="B235" s="1" t="s">
        <v>14</v>
      </c>
      <c r="C235" s="1" t="s">
        <v>18</v>
      </c>
      <c r="D235" s="140"/>
      <c r="E235" s="74" t="s">
        <v>1295</v>
      </c>
      <c r="F235" s="1" t="s">
        <v>37</v>
      </c>
      <c r="G235" s="1" t="s">
        <v>784</v>
      </c>
      <c r="H235" s="1" t="s">
        <v>78</v>
      </c>
      <c r="I235" s="1" t="s">
        <v>785</v>
      </c>
      <c r="J235" s="1" t="s">
        <v>786</v>
      </c>
      <c r="K235" s="1" t="s">
        <v>17</v>
      </c>
    </row>
    <row r="236" spans="1:11" x14ac:dyDescent="0.25">
      <c r="A236" s="75">
        <v>186505</v>
      </c>
      <c r="B236" s="1" t="s">
        <v>14</v>
      </c>
      <c r="C236" s="1" t="s">
        <v>18</v>
      </c>
      <c r="D236" s="140"/>
      <c r="E236" s="74" t="s">
        <v>1295</v>
      </c>
      <c r="F236" s="1" t="s">
        <v>37</v>
      </c>
      <c r="G236" s="1" t="s">
        <v>778</v>
      </c>
      <c r="H236" s="1" t="s">
        <v>788</v>
      </c>
      <c r="I236" s="1" t="s">
        <v>16</v>
      </c>
      <c r="J236" s="1" t="s">
        <v>46</v>
      </c>
      <c r="K236" s="1" t="s">
        <v>17</v>
      </c>
    </row>
    <row r="237" spans="1:11" x14ac:dyDescent="0.25">
      <c r="A237" s="75">
        <v>186521</v>
      </c>
      <c r="B237" s="1" t="s">
        <v>158</v>
      </c>
      <c r="C237" s="1" t="s">
        <v>18</v>
      </c>
      <c r="D237" s="140"/>
      <c r="E237" s="74">
        <v>0</v>
      </c>
      <c r="F237" s="1" t="s">
        <v>37</v>
      </c>
      <c r="G237" s="1" t="s">
        <v>543</v>
      </c>
      <c r="H237" s="1" t="s">
        <v>789</v>
      </c>
      <c r="I237" s="1" t="s">
        <v>16</v>
      </c>
      <c r="J237" s="1" t="s">
        <v>46</v>
      </c>
      <c r="K237" s="1" t="s">
        <v>17</v>
      </c>
    </row>
    <row r="238" spans="1:11" x14ac:dyDescent="0.25">
      <c r="A238" s="75">
        <v>186562</v>
      </c>
      <c r="B238" s="1" t="s">
        <v>14</v>
      </c>
      <c r="C238" s="1" t="s">
        <v>18</v>
      </c>
      <c r="D238" s="140"/>
      <c r="E238" s="74" t="s">
        <v>1296</v>
      </c>
      <c r="F238" s="1" t="s">
        <v>37</v>
      </c>
      <c r="G238" s="1" t="s">
        <v>790</v>
      </c>
      <c r="H238" s="1" t="s">
        <v>76</v>
      </c>
      <c r="I238" s="1" t="s">
        <v>61</v>
      </c>
      <c r="J238" s="1" t="s">
        <v>791</v>
      </c>
      <c r="K238" s="1" t="s">
        <v>17</v>
      </c>
    </row>
    <row r="239" spans="1:11" x14ac:dyDescent="0.25">
      <c r="A239" s="75">
        <v>186597</v>
      </c>
      <c r="B239" s="1" t="s">
        <v>14</v>
      </c>
      <c r="C239" s="1" t="s">
        <v>18</v>
      </c>
      <c r="D239" s="140"/>
      <c r="E239" s="74" t="s">
        <v>1295</v>
      </c>
      <c r="F239" s="1" t="s">
        <v>37</v>
      </c>
      <c r="G239" s="1" t="s">
        <v>678</v>
      </c>
      <c r="H239" s="1" t="s">
        <v>173</v>
      </c>
      <c r="I239" s="1" t="s">
        <v>26</v>
      </c>
      <c r="J239" s="1" t="s">
        <v>792</v>
      </c>
      <c r="K239" s="1" t="s">
        <v>17</v>
      </c>
    </row>
    <row r="240" spans="1:11" x14ac:dyDescent="0.25">
      <c r="A240" s="75">
        <v>186613</v>
      </c>
      <c r="B240" s="1" t="s">
        <v>14</v>
      </c>
      <c r="C240" s="1" t="s">
        <v>18</v>
      </c>
      <c r="D240" s="140"/>
      <c r="E240" s="74" t="s">
        <v>1296</v>
      </c>
      <c r="F240" s="1" t="s">
        <v>37</v>
      </c>
      <c r="G240" s="1" t="s">
        <v>550</v>
      </c>
      <c r="H240" s="1" t="s">
        <v>793</v>
      </c>
      <c r="I240" s="1" t="s">
        <v>16</v>
      </c>
      <c r="J240" s="1" t="s">
        <v>794</v>
      </c>
      <c r="K240" s="1" t="s">
        <v>17</v>
      </c>
    </row>
    <row r="241" spans="1:11" x14ac:dyDescent="0.25">
      <c r="A241" s="75">
        <v>186688</v>
      </c>
      <c r="B241" s="1" t="s">
        <v>14</v>
      </c>
      <c r="C241" s="1" t="s">
        <v>18</v>
      </c>
      <c r="D241" s="140"/>
      <c r="E241" s="74" t="s">
        <v>1295</v>
      </c>
      <c r="F241" s="1" t="s">
        <v>146</v>
      </c>
      <c r="G241" s="1" t="s">
        <v>795</v>
      </c>
      <c r="H241" s="1" t="s">
        <v>796</v>
      </c>
      <c r="I241" s="1" t="s">
        <v>797</v>
      </c>
      <c r="J241" s="1" t="s">
        <v>798</v>
      </c>
      <c r="K241" s="1" t="s">
        <v>17</v>
      </c>
    </row>
    <row r="242" spans="1:11" x14ac:dyDescent="0.25">
      <c r="A242" s="75">
        <v>186720</v>
      </c>
      <c r="B242" s="1" t="s">
        <v>14</v>
      </c>
      <c r="C242" s="1" t="s">
        <v>18</v>
      </c>
      <c r="D242" s="140"/>
      <c r="E242" s="74" t="s">
        <v>1295</v>
      </c>
      <c r="F242" s="1" t="s">
        <v>37</v>
      </c>
      <c r="G242" s="1" t="s">
        <v>799</v>
      </c>
      <c r="H242" s="1" t="s">
        <v>800</v>
      </c>
      <c r="I242" s="1" t="s">
        <v>16</v>
      </c>
      <c r="J242" s="1" t="s">
        <v>46</v>
      </c>
      <c r="K242" s="1" t="s">
        <v>17</v>
      </c>
    </row>
    <row r="243" spans="1:11" x14ac:dyDescent="0.25">
      <c r="A243" s="75">
        <v>186801</v>
      </c>
      <c r="B243" s="1" t="s">
        <v>14</v>
      </c>
      <c r="C243" s="1" t="s">
        <v>18</v>
      </c>
      <c r="D243" s="140"/>
      <c r="E243" s="74" t="s">
        <v>1295</v>
      </c>
      <c r="F243" s="1" t="s">
        <v>37</v>
      </c>
      <c r="G243" s="1" t="s">
        <v>801</v>
      </c>
      <c r="H243" s="1" t="s">
        <v>802</v>
      </c>
      <c r="I243" s="1" t="s">
        <v>803</v>
      </c>
      <c r="J243" s="1" t="s">
        <v>804</v>
      </c>
      <c r="K243" s="1" t="s">
        <v>17</v>
      </c>
    </row>
    <row r="244" spans="1:11" x14ac:dyDescent="0.25">
      <c r="A244" s="75">
        <v>186831</v>
      </c>
      <c r="B244" s="1" t="s">
        <v>14</v>
      </c>
      <c r="C244" s="1" t="s">
        <v>18</v>
      </c>
      <c r="D244" s="140"/>
      <c r="E244" s="74" t="s">
        <v>1295</v>
      </c>
      <c r="F244" s="1" t="s">
        <v>37</v>
      </c>
      <c r="G244" s="1" t="s">
        <v>650</v>
      </c>
      <c r="H244" s="1" t="s">
        <v>805</v>
      </c>
      <c r="I244" s="1" t="s">
        <v>345</v>
      </c>
      <c r="J244" s="1" t="s">
        <v>806</v>
      </c>
      <c r="K244" s="1" t="s">
        <v>17</v>
      </c>
    </row>
    <row r="245" spans="1:11" x14ac:dyDescent="0.25">
      <c r="A245" s="75">
        <v>186832</v>
      </c>
      <c r="B245" s="1" t="s">
        <v>14</v>
      </c>
      <c r="C245" s="1" t="s">
        <v>18</v>
      </c>
      <c r="D245" s="140"/>
      <c r="E245" s="74" t="s">
        <v>1295</v>
      </c>
      <c r="F245" s="1" t="s">
        <v>37</v>
      </c>
      <c r="G245" s="1" t="s">
        <v>807</v>
      </c>
      <c r="H245" s="1" t="s">
        <v>808</v>
      </c>
      <c r="I245" s="1" t="s">
        <v>16</v>
      </c>
      <c r="J245" s="1" t="s">
        <v>809</v>
      </c>
      <c r="K245" s="1" t="s">
        <v>17</v>
      </c>
    </row>
    <row r="246" spans="1:11" x14ac:dyDescent="0.25">
      <c r="A246" s="75">
        <v>186833</v>
      </c>
      <c r="B246" s="1" t="s">
        <v>14</v>
      </c>
      <c r="C246" s="1" t="s">
        <v>18</v>
      </c>
      <c r="D246" s="140"/>
      <c r="E246" s="74" t="s">
        <v>1295</v>
      </c>
      <c r="F246" s="1" t="s">
        <v>37</v>
      </c>
      <c r="G246" s="1" t="s">
        <v>662</v>
      </c>
      <c r="H246" s="1" t="s">
        <v>810</v>
      </c>
      <c r="I246" s="1" t="s">
        <v>16</v>
      </c>
      <c r="J246" s="1" t="s">
        <v>54</v>
      </c>
      <c r="K246" s="1" t="s">
        <v>17</v>
      </c>
    </row>
    <row r="247" spans="1:11" x14ac:dyDescent="0.25">
      <c r="A247" s="75">
        <v>186835</v>
      </c>
      <c r="B247" s="1" t="s">
        <v>14</v>
      </c>
      <c r="C247" s="1" t="s">
        <v>18</v>
      </c>
      <c r="D247" s="140"/>
      <c r="E247" s="74" t="s">
        <v>1295</v>
      </c>
      <c r="F247" s="1" t="s">
        <v>37</v>
      </c>
      <c r="G247" s="1" t="s">
        <v>650</v>
      </c>
      <c r="H247" s="1" t="s">
        <v>811</v>
      </c>
      <c r="I247" s="1" t="s">
        <v>16</v>
      </c>
      <c r="J247" s="1" t="s">
        <v>812</v>
      </c>
      <c r="K247" s="1" t="s">
        <v>17</v>
      </c>
    </row>
    <row r="248" spans="1:11" x14ac:dyDescent="0.25">
      <c r="A248" s="75">
        <v>186845</v>
      </c>
      <c r="B248" s="1" t="s">
        <v>14</v>
      </c>
      <c r="C248" s="1" t="s">
        <v>18</v>
      </c>
      <c r="D248" s="140"/>
      <c r="E248" s="74" t="s">
        <v>1296</v>
      </c>
      <c r="F248" s="1" t="s">
        <v>37</v>
      </c>
      <c r="G248" s="1" t="s">
        <v>813</v>
      </c>
      <c r="H248" s="1" t="s">
        <v>814</v>
      </c>
      <c r="I248" s="1" t="s">
        <v>22</v>
      </c>
      <c r="J248" s="1" t="s">
        <v>815</v>
      </c>
      <c r="K248" s="1" t="s">
        <v>17</v>
      </c>
    </row>
    <row r="249" spans="1:11" x14ac:dyDescent="0.25">
      <c r="A249" s="75">
        <v>186895</v>
      </c>
      <c r="B249" s="1" t="s">
        <v>158</v>
      </c>
      <c r="C249" s="1" t="s">
        <v>18</v>
      </c>
      <c r="D249" s="140"/>
      <c r="E249" s="74">
        <v>0</v>
      </c>
      <c r="F249" s="1" t="s">
        <v>37</v>
      </c>
      <c r="G249" s="1" t="s">
        <v>250</v>
      </c>
      <c r="H249" s="1" t="s">
        <v>816</v>
      </c>
      <c r="I249" s="1" t="s">
        <v>16</v>
      </c>
      <c r="J249" s="1" t="s">
        <v>46</v>
      </c>
      <c r="K249" s="1" t="s">
        <v>17</v>
      </c>
    </row>
    <row r="250" spans="1:11" x14ac:dyDescent="0.25">
      <c r="A250" s="75">
        <v>186929</v>
      </c>
      <c r="B250" s="1" t="s">
        <v>14</v>
      </c>
      <c r="C250" s="1" t="s">
        <v>18</v>
      </c>
      <c r="D250" s="140"/>
      <c r="E250" s="74" t="s">
        <v>1295</v>
      </c>
      <c r="F250" s="1" t="s">
        <v>37</v>
      </c>
      <c r="G250" s="1" t="s">
        <v>265</v>
      </c>
      <c r="H250" s="1" t="s">
        <v>817</v>
      </c>
      <c r="I250" s="1" t="s">
        <v>16</v>
      </c>
      <c r="J250" s="1" t="s">
        <v>46</v>
      </c>
      <c r="K250" s="1" t="s">
        <v>17</v>
      </c>
    </row>
    <row r="251" spans="1:11" x14ac:dyDescent="0.25">
      <c r="A251" s="75">
        <v>186997</v>
      </c>
      <c r="B251" s="1" t="s">
        <v>14</v>
      </c>
      <c r="C251" s="1" t="s">
        <v>18</v>
      </c>
      <c r="D251" s="140"/>
      <c r="E251" s="74" t="s">
        <v>1295</v>
      </c>
      <c r="F251" s="1" t="s">
        <v>37</v>
      </c>
      <c r="G251" s="1" t="s">
        <v>818</v>
      </c>
      <c r="H251" s="1" t="s">
        <v>203</v>
      </c>
      <c r="I251" s="1" t="s">
        <v>45</v>
      </c>
      <c r="J251" s="1" t="s">
        <v>819</v>
      </c>
      <c r="K251" s="1" t="s">
        <v>17</v>
      </c>
    </row>
    <row r="252" spans="1:11" x14ac:dyDescent="0.25">
      <c r="A252" s="75">
        <v>187350</v>
      </c>
      <c r="B252" s="1" t="s">
        <v>14</v>
      </c>
      <c r="C252" s="1" t="s">
        <v>18</v>
      </c>
      <c r="D252" s="140"/>
      <c r="E252" s="74" t="s">
        <v>1296</v>
      </c>
      <c r="F252" s="1" t="s">
        <v>37</v>
      </c>
      <c r="G252" s="1" t="s">
        <v>820</v>
      </c>
      <c r="H252" s="1" t="s">
        <v>112</v>
      </c>
      <c r="I252" s="1" t="s">
        <v>16</v>
      </c>
      <c r="J252" s="1" t="s">
        <v>821</v>
      </c>
      <c r="K252" s="1" t="s">
        <v>17</v>
      </c>
    </row>
    <row r="253" spans="1:11" x14ac:dyDescent="0.25">
      <c r="A253" s="75">
        <v>187386</v>
      </c>
      <c r="B253" s="1" t="s">
        <v>14</v>
      </c>
      <c r="C253" s="1" t="s">
        <v>18</v>
      </c>
      <c r="D253" s="140"/>
      <c r="E253" s="74" t="s">
        <v>1295</v>
      </c>
      <c r="F253" s="1" t="s">
        <v>37</v>
      </c>
      <c r="G253" s="1" t="s">
        <v>822</v>
      </c>
      <c r="H253" s="1" t="s">
        <v>823</v>
      </c>
      <c r="I253" s="1" t="s">
        <v>737</v>
      </c>
      <c r="J253" s="1" t="s">
        <v>824</v>
      </c>
      <c r="K253" s="1" t="s">
        <v>17</v>
      </c>
    </row>
    <row r="254" spans="1:11" x14ac:dyDescent="0.25">
      <c r="A254" s="75">
        <v>187391</v>
      </c>
      <c r="B254" s="1" t="s">
        <v>14</v>
      </c>
      <c r="C254" s="1" t="s">
        <v>18</v>
      </c>
      <c r="D254" s="140"/>
      <c r="E254" s="74" t="s">
        <v>1296</v>
      </c>
      <c r="F254" s="1" t="s">
        <v>37</v>
      </c>
      <c r="G254" s="1" t="s">
        <v>255</v>
      </c>
      <c r="H254" s="1" t="s">
        <v>20</v>
      </c>
      <c r="I254" s="1" t="s">
        <v>71</v>
      </c>
      <c r="J254" s="1" t="s">
        <v>825</v>
      </c>
      <c r="K254" s="1" t="s">
        <v>17</v>
      </c>
    </row>
    <row r="255" spans="1:11" x14ac:dyDescent="0.25">
      <c r="A255" s="75">
        <v>187402</v>
      </c>
      <c r="B255" s="1" t="s">
        <v>14</v>
      </c>
      <c r="C255" s="1" t="s">
        <v>18</v>
      </c>
      <c r="D255" s="140"/>
      <c r="E255" s="74" t="s">
        <v>1296</v>
      </c>
      <c r="F255" s="1" t="s">
        <v>37</v>
      </c>
      <c r="G255" s="1" t="s">
        <v>826</v>
      </c>
      <c r="H255" s="1" t="s">
        <v>211</v>
      </c>
      <c r="I255" s="1" t="s">
        <v>16</v>
      </c>
      <c r="J255" s="1" t="s">
        <v>46</v>
      </c>
      <c r="K255" s="1" t="s">
        <v>17</v>
      </c>
    </row>
    <row r="256" spans="1:11" x14ac:dyDescent="0.25">
      <c r="A256" s="75">
        <v>187440</v>
      </c>
      <c r="B256" s="1" t="s">
        <v>14</v>
      </c>
      <c r="C256" s="1" t="s">
        <v>18</v>
      </c>
      <c r="D256" s="140"/>
      <c r="E256" s="74" t="s">
        <v>1296</v>
      </c>
      <c r="F256" s="1" t="s">
        <v>37</v>
      </c>
      <c r="G256" s="1" t="s">
        <v>265</v>
      </c>
      <c r="H256" s="1" t="s">
        <v>827</v>
      </c>
      <c r="I256" s="1" t="s">
        <v>16</v>
      </c>
      <c r="J256" s="1" t="s">
        <v>828</v>
      </c>
      <c r="K256" s="1" t="s">
        <v>17</v>
      </c>
    </row>
    <row r="257" spans="1:11" x14ac:dyDescent="0.25">
      <c r="A257" s="75">
        <v>187446</v>
      </c>
      <c r="B257" s="1" t="s">
        <v>14</v>
      </c>
      <c r="C257" s="1" t="s">
        <v>18</v>
      </c>
      <c r="D257" s="140"/>
      <c r="E257" s="74" t="s">
        <v>1295</v>
      </c>
      <c r="F257" s="1" t="s">
        <v>37</v>
      </c>
      <c r="G257" s="1" t="s">
        <v>829</v>
      </c>
      <c r="H257" s="1" t="s">
        <v>133</v>
      </c>
      <c r="I257" s="1" t="s">
        <v>34</v>
      </c>
      <c r="J257" s="1" t="s">
        <v>830</v>
      </c>
      <c r="K257" s="1" t="s">
        <v>17</v>
      </c>
    </row>
    <row r="258" spans="1:11" x14ac:dyDescent="0.25">
      <c r="A258" s="75">
        <v>187451</v>
      </c>
      <c r="B258" s="1" t="s">
        <v>14</v>
      </c>
      <c r="C258" s="1" t="s">
        <v>18</v>
      </c>
      <c r="D258" s="140"/>
      <c r="E258" s="74" t="s">
        <v>1295</v>
      </c>
      <c r="F258" s="1" t="s">
        <v>37</v>
      </c>
      <c r="G258" s="1" t="s">
        <v>484</v>
      </c>
      <c r="H258" s="1" t="s">
        <v>87</v>
      </c>
      <c r="I258" s="1" t="s">
        <v>16</v>
      </c>
      <c r="J258" s="1" t="s">
        <v>96</v>
      </c>
      <c r="K258" s="1" t="s">
        <v>17</v>
      </c>
    </row>
    <row r="259" spans="1:11" x14ac:dyDescent="0.25">
      <c r="A259" s="75">
        <v>187469</v>
      </c>
      <c r="B259" s="1" t="s">
        <v>14</v>
      </c>
      <c r="C259" s="1" t="s">
        <v>18</v>
      </c>
      <c r="D259" s="140"/>
      <c r="E259" s="74" t="s">
        <v>1298</v>
      </c>
      <c r="F259" s="1" t="s">
        <v>37</v>
      </c>
      <c r="G259" s="1" t="s">
        <v>831</v>
      </c>
      <c r="H259" s="1" t="s">
        <v>118</v>
      </c>
      <c r="I259" s="1" t="s">
        <v>277</v>
      </c>
      <c r="J259" s="1" t="s">
        <v>646</v>
      </c>
      <c r="K259" s="1" t="s">
        <v>17</v>
      </c>
    </row>
    <row r="260" spans="1:11" x14ac:dyDescent="0.25">
      <c r="A260" s="75">
        <v>187506</v>
      </c>
      <c r="B260" s="1" t="s">
        <v>14</v>
      </c>
      <c r="C260" s="1" t="s">
        <v>18</v>
      </c>
      <c r="D260" s="140"/>
      <c r="E260" s="74" t="s">
        <v>1296</v>
      </c>
      <c r="F260" s="1" t="s">
        <v>37</v>
      </c>
      <c r="G260" s="1" t="s">
        <v>539</v>
      </c>
      <c r="H260" s="1" t="s">
        <v>832</v>
      </c>
      <c r="I260" s="1" t="s">
        <v>16</v>
      </c>
      <c r="J260" s="1" t="s">
        <v>46</v>
      </c>
      <c r="K260" s="1" t="s">
        <v>17</v>
      </c>
    </row>
    <row r="261" spans="1:11" x14ac:dyDescent="0.25">
      <c r="A261" s="75">
        <v>187523</v>
      </c>
      <c r="B261" s="1" t="s">
        <v>14</v>
      </c>
      <c r="C261" s="1" t="s">
        <v>18</v>
      </c>
      <c r="D261" s="140"/>
      <c r="E261" s="74" t="s">
        <v>1296</v>
      </c>
      <c r="F261" s="1" t="s">
        <v>37</v>
      </c>
      <c r="G261" s="1" t="s">
        <v>833</v>
      </c>
      <c r="H261" s="1" t="s">
        <v>834</v>
      </c>
      <c r="I261" s="1" t="s">
        <v>637</v>
      </c>
      <c r="J261" s="1" t="s">
        <v>835</v>
      </c>
      <c r="K261" s="1" t="s">
        <v>17</v>
      </c>
    </row>
    <row r="262" spans="1:11" x14ac:dyDescent="0.25">
      <c r="A262" s="75">
        <v>187523</v>
      </c>
      <c r="B262" s="1" t="s">
        <v>14</v>
      </c>
      <c r="C262" s="1" t="s">
        <v>18</v>
      </c>
      <c r="D262" s="140"/>
      <c r="E262" s="74" t="s">
        <v>1296</v>
      </c>
      <c r="F262" s="1" t="s">
        <v>37</v>
      </c>
      <c r="G262" s="1" t="s">
        <v>836</v>
      </c>
      <c r="H262" s="1" t="s">
        <v>837</v>
      </c>
      <c r="I262" s="1" t="s">
        <v>16</v>
      </c>
      <c r="J262" s="1" t="s">
        <v>46</v>
      </c>
      <c r="K262" s="1" t="s">
        <v>17</v>
      </c>
    </row>
    <row r="263" spans="1:11" x14ac:dyDescent="0.25">
      <c r="A263" s="75">
        <v>187608</v>
      </c>
      <c r="B263" s="1" t="s">
        <v>14</v>
      </c>
      <c r="C263" s="1" t="s">
        <v>18</v>
      </c>
      <c r="D263" s="140"/>
      <c r="E263" s="74" t="s">
        <v>1296</v>
      </c>
      <c r="F263" s="1" t="s">
        <v>37</v>
      </c>
      <c r="G263" s="1" t="s">
        <v>838</v>
      </c>
      <c r="H263" s="1" t="s">
        <v>839</v>
      </c>
      <c r="I263" s="1" t="s">
        <v>16</v>
      </c>
      <c r="J263" s="1" t="s">
        <v>840</v>
      </c>
      <c r="K263" s="1" t="s">
        <v>17</v>
      </c>
    </row>
    <row r="264" spans="1:11" x14ac:dyDescent="0.25">
      <c r="A264" s="75">
        <v>187659</v>
      </c>
      <c r="B264" s="1" t="s">
        <v>14</v>
      </c>
      <c r="C264" s="1" t="s">
        <v>18</v>
      </c>
      <c r="D264" s="140"/>
      <c r="E264" s="74" t="s">
        <v>1296</v>
      </c>
      <c r="F264" s="1" t="s">
        <v>37</v>
      </c>
      <c r="G264" s="1" t="s">
        <v>841</v>
      </c>
      <c r="H264" s="1" t="s">
        <v>80</v>
      </c>
      <c r="I264" s="1" t="s">
        <v>63</v>
      </c>
      <c r="J264" s="1" t="s">
        <v>842</v>
      </c>
      <c r="K264" s="1" t="s">
        <v>17</v>
      </c>
    </row>
    <row r="265" spans="1:11" x14ac:dyDescent="0.25">
      <c r="A265" s="75">
        <v>187706</v>
      </c>
      <c r="B265" s="1" t="s">
        <v>14</v>
      </c>
      <c r="C265" s="1" t="s">
        <v>18</v>
      </c>
      <c r="D265" s="140"/>
      <c r="E265" s="74" t="s">
        <v>1295</v>
      </c>
      <c r="F265" s="1" t="s">
        <v>37</v>
      </c>
      <c r="G265" s="1" t="s">
        <v>543</v>
      </c>
      <c r="H265" s="1" t="s">
        <v>843</v>
      </c>
      <c r="I265" s="1" t="s">
        <v>844</v>
      </c>
      <c r="J265" s="1" t="s">
        <v>845</v>
      </c>
      <c r="K265" s="1" t="s">
        <v>17</v>
      </c>
    </row>
    <row r="266" spans="1:11" x14ac:dyDescent="0.25">
      <c r="A266" s="75">
        <v>187849</v>
      </c>
      <c r="B266" s="1" t="s">
        <v>14</v>
      </c>
      <c r="C266" s="1" t="s">
        <v>18</v>
      </c>
      <c r="D266" s="140"/>
      <c r="E266" s="74" t="s">
        <v>1295</v>
      </c>
      <c r="F266" s="1" t="s">
        <v>37</v>
      </c>
      <c r="G266" s="1" t="s">
        <v>846</v>
      </c>
      <c r="H266" s="1" t="s">
        <v>847</v>
      </c>
      <c r="I266" s="1" t="s">
        <v>848</v>
      </c>
      <c r="J266" s="1" t="s">
        <v>849</v>
      </c>
      <c r="K266" s="1" t="s">
        <v>17</v>
      </c>
    </row>
    <row r="267" spans="1:11" x14ac:dyDescent="0.25">
      <c r="A267" s="75">
        <v>187862</v>
      </c>
      <c r="B267" s="1" t="s">
        <v>14</v>
      </c>
      <c r="C267" s="1" t="s">
        <v>18</v>
      </c>
      <c r="D267" s="140"/>
      <c r="E267" s="74">
        <v>0</v>
      </c>
      <c r="F267" s="1" t="s">
        <v>37</v>
      </c>
      <c r="G267" s="1" t="s">
        <v>838</v>
      </c>
      <c r="H267" s="1" t="s">
        <v>850</v>
      </c>
      <c r="I267" s="1" t="s">
        <v>851</v>
      </c>
      <c r="J267" s="1" t="s">
        <v>852</v>
      </c>
      <c r="K267" s="1" t="s">
        <v>17</v>
      </c>
    </row>
    <row r="268" spans="1:11" x14ac:dyDescent="0.25">
      <c r="A268" s="75">
        <v>187867</v>
      </c>
      <c r="B268" s="1" t="s">
        <v>14</v>
      </c>
      <c r="C268" s="1" t="s">
        <v>18</v>
      </c>
      <c r="D268" s="140"/>
      <c r="E268" s="74" t="s">
        <v>1295</v>
      </c>
      <c r="F268" s="1" t="s">
        <v>37</v>
      </c>
      <c r="G268" s="1" t="s">
        <v>755</v>
      </c>
      <c r="H268" s="1" t="s">
        <v>853</v>
      </c>
      <c r="I268" s="1" t="s">
        <v>854</v>
      </c>
      <c r="J268" s="1" t="s">
        <v>855</v>
      </c>
      <c r="K268" s="1" t="s">
        <v>17</v>
      </c>
    </row>
    <row r="269" spans="1:11" x14ac:dyDescent="0.25">
      <c r="A269" s="75">
        <v>187930</v>
      </c>
      <c r="B269" s="1" t="s">
        <v>14</v>
      </c>
      <c r="C269" s="1" t="s">
        <v>18</v>
      </c>
      <c r="D269" s="140"/>
      <c r="E269" s="74" t="s">
        <v>1295</v>
      </c>
      <c r="F269" s="1" t="s">
        <v>37</v>
      </c>
      <c r="G269" s="1" t="s">
        <v>856</v>
      </c>
      <c r="H269" s="1" t="s">
        <v>857</v>
      </c>
      <c r="I269" s="1" t="s">
        <v>468</v>
      </c>
      <c r="J269" s="1" t="s">
        <v>858</v>
      </c>
      <c r="K269" s="1" t="s">
        <v>17</v>
      </c>
    </row>
    <row r="270" spans="1:11" x14ac:dyDescent="0.25">
      <c r="A270" s="75">
        <v>187957</v>
      </c>
      <c r="B270" s="1" t="s">
        <v>14</v>
      </c>
      <c r="C270" s="1" t="s">
        <v>18</v>
      </c>
      <c r="D270" s="140"/>
      <c r="E270" s="74" t="s">
        <v>1296</v>
      </c>
      <c r="F270" s="1" t="s">
        <v>37</v>
      </c>
      <c r="G270" s="1" t="s">
        <v>859</v>
      </c>
      <c r="H270" s="1" t="s">
        <v>860</v>
      </c>
      <c r="I270" s="1" t="s">
        <v>861</v>
      </c>
      <c r="J270" s="1" t="s">
        <v>862</v>
      </c>
      <c r="K270" s="1" t="s">
        <v>17</v>
      </c>
    </row>
    <row r="271" spans="1:11" x14ac:dyDescent="0.25">
      <c r="A271" s="75">
        <v>188073</v>
      </c>
      <c r="B271" s="1" t="s">
        <v>14</v>
      </c>
      <c r="C271" s="1" t="s">
        <v>18</v>
      </c>
      <c r="D271" s="140"/>
      <c r="E271" s="74" t="s">
        <v>1295</v>
      </c>
      <c r="F271" s="1" t="s">
        <v>37</v>
      </c>
      <c r="G271" s="1" t="s">
        <v>294</v>
      </c>
      <c r="H271" s="1" t="s">
        <v>609</v>
      </c>
      <c r="I271" s="1" t="s">
        <v>16</v>
      </c>
      <c r="J271" s="1" t="s">
        <v>863</v>
      </c>
      <c r="K271" s="1" t="s">
        <v>17</v>
      </c>
    </row>
    <row r="272" spans="1:11" x14ac:dyDescent="0.25">
      <c r="A272" s="75">
        <v>188141</v>
      </c>
      <c r="B272" s="1" t="s">
        <v>14</v>
      </c>
      <c r="C272" s="1" t="s">
        <v>18</v>
      </c>
      <c r="D272" s="140"/>
      <c r="E272" s="74" t="s">
        <v>1295</v>
      </c>
      <c r="F272" s="1" t="s">
        <v>381</v>
      </c>
      <c r="G272" s="1" t="s">
        <v>864</v>
      </c>
      <c r="H272" s="1" t="s">
        <v>865</v>
      </c>
      <c r="I272" s="1" t="s">
        <v>16</v>
      </c>
      <c r="J272" s="1" t="s">
        <v>866</v>
      </c>
      <c r="K272" s="1" t="s">
        <v>17</v>
      </c>
    </row>
    <row r="273" spans="1:11" x14ac:dyDescent="0.25">
      <c r="A273" s="75">
        <v>188144</v>
      </c>
      <c r="B273" s="1" t="s">
        <v>14</v>
      </c>
      <c r="C273" s="1" t="s">
        <v>18</v>
      </c>
      <c r="D273" s="140"/>
      <c r="E273" s="74" t="s">
        <v>1296</v>
      </c>
      <c r="F273" s="1" t="s">
        <v>37</v>
      </c>
      <c r="G273" s="1" t="s">
        <v>867</v>
      </c>
      <c r="H273" s="1" t="s">
        <v>868</v>
      </c>
      <c r="I273" s="1" t="s">
        <v>869</v>
      </c>
      <c r="J273" s="1" t="s">
        <v>870</v>
      </c>
      <c r="K273" s="1" t="s">
        <v>17</v>
      </c>
    </row>
    <row r="274" spans="1:11" x14ac:dyDescent="0.25">
      <c r="A274" s="75">
        <v>188152</v>
      </c>
      <c r="B274" s="1" t="s">
        <v>14</v>
      </c>
      <c r="C274" s="1" t="s">
        <v>18</v>
      </c>
      <c r="D274" s="140"/>
      <c r="E274" s="74" t="s">
        <v>1295</v>
      </c>
      <c r="F274" s="1" t="s">
        <v>37</v>
      </c>
      <c r="G274" s="1" t="s">
        <v>484</v>
      </c>
      <c r="H274" s="1" t="s">
        <v>871</v>
      </c>
      <c r="I274" s="1" t="s">
        <v>872</v>
      </c>
      <c r="J274" s="1" t="s">
        <v>873</v>
      </c>
      <c r="K274" s="1" t="s">
        <v>17</v>
      </c>
    </row>
    <row r="275" spans="1:11" x14ac:dyDescent="0.25">
      <c r="A275" s="75">
        <v>188183</v>
      </c>
      <c r="B275" s="1" t="s">
        <v>14</v>
      </c>
      <c r="C275" s="1" t="s">
        <v>18</v>
      </c>
      <c r="D275" s="140"/>
      <c r="E275" s="74" t="s">
        <v>1295</v>
      </c>
      <c r="F275" s="1" t="s">
        <v>37</v>
      </c>
      <c r="G275" s="1" t="s">
        <v>874</v>
      </c>
      <c r="H275" s="1" t="s">
        <v>504</v>
      </c>
      <c r="I275" s="1" t="s">
        <v>16</v>
      </c>
      <c r="J275" s="1" t="s">
        <v>875</v>
      </c>
      <c r="K275" s="1" t="s">
        <v>17</v>
      </c>
    </row>
    <row r="276" spans="1:11" x14ac:dyDescent="0.25">
      <c r="A276" s="75">
        <v>188207</v>
      </c>
      <c r="B276" s="1" t="s">
        <v>14</v>
      </c>
      <c r="C276" s="1" t="s">
        <v>18</v>
      </c>
      <c r="D276" s="140"/>
      <c r="E276" s="74" t="s">
        <v>1296</v>
      </c>
      <c r="F276" s="1" t="s">
        <v>37</v>
      </c>
      <c r="G276" s="1" t="s">
        <v>874</v>
      </c>
      <c r="H276" s="1" t="s">
        <v>876</v>
      </c>
      <c r="I276" s="1" t="s">
        <v>877</v>
      </c>
      <c r="J276" s="1" t="s">
        <v>878</v>
      </c>
      <c r="K276" s="1" t="s">
        <v>17</v>
      </c>
    </row>
    <row r="277" spans="1:11" x14ac:dyDescent="0.25">
      <c r="A277" s="75">
        <v>188295</v>
      </c>
      <c r="B277" s="1" t="s">
        <v>14</v>
      </c>
      <c r="C277" s="1" t="s">
        <v>18</v>
      </c>
      <c r="D277" s="140"/>
      <c r="E277" s="74" t="s">
        <v>1295</v>
      </c>
      <c r="F277" s="1" t="s">
        <v>37</v>
      </c>
      <c r="G277" s="1" t="s">
        <v>761</v>
      </c>
      <c r="H277" s="1" t="s">
        <v>879</v>
      </c>
      <c r="I277" s="1" t="s">
        <v>261</v>
      </c>
      <c r="J277" s="1" t="s">
        <v>880</v>
      </c>
      <c r="K277" s="1" t="s">
        <v>17</v>
      </c>
    </row>
    <row r="278" spans="1:11" x14ac:dyDescent="0.25">
      <c r="A278" s="75">
        <v>188330</v>
      </c>
      <c r="B278" s="1" t="s">
        <v>14</v>
      </c>
      <c r="C278" s="1" t="s">
        <v>18</v>
      </c>
      <c r="D278" s="140"/>
      <c r="E278" s="74" t="s">
        <v>1298</v>
      </c>
      <c r="F278" s="1" t="s">
        <v>381</v>
      </c>
      <c r="G278" s="1" t="s">
        <v>881</v>
      </c>
      <c r="H278" s="1" t="s">
        <v>882</v>
      </c>
      <c r="I278" s="1" t="s">
        <v>883</v>
      </c>
      <c r="J278" s="1" t="s">
        <v>884</v>
      </c>
      <c r="K278" s="1" t="s">
        <v>17</v>
      </c>
    </row>
    <row r="279" spans="1:11" x14ac:dyDescent="0.25">
      <c r="A279" s="75">
        <v>188425</v>
      </c>
      <c r="B279" s="1" t="s">
        <v>14</v>
      </c>
      <c r="C279" s="1" t="s">
        <v>18</v>
      </c>
      <c r="D279" s="140"/>
      <c r="E279" s="74" t="s">
        <v>1295</v>
      </c>
      <c r="F279" s="1" t="s">
        <v>37</v>
      </c>
      <c r="G279" s="1" t="s">
        <v>885</v>
      </c>
      <c r="H279" s="1" t="s">
        <v>886</v>
      </c>
      <c r="I279" s="1" t="s">
        <v>97</v>
      </c>
      <c r="J279" s="1" t="s">
        <v>887</v>
      </c>
      <c r="K279" s="1" t="s">
        <v>17</v>
      </c>
    </row>
    <row r="280" spans="1:11" x14ac:dyDescent="0.25">
      <c r="A280" s="75">
        <v>188426</v>
      </c>
      <c r="B280" s="1" t="s">
        <v>14</v>
      </c>
      <c r="C280" s="1" t="s">
        <v>18</v>
      </c>
      <c r="D280" s="140"/>
      <c r="E280" s="74" t="s">
        <v>1295</v>
      </c>
      <c r="F280" s="1" t="s">
        <v>37</v>
      </c>
      <c r="G280" s="1" t="s">
        <v>233</v>
      </c>
      <c r="H280" s="1" t="s">
        <v>888</v>
      </c>
      <c r="I280" s="1" t="s">
        <v>134</v>
      </c>
      <c r="J280" s="1" t="s">
        <v>889</v>
      </c>
      <c r="K280" s="1" t="s">
        <v>17</v>
      </c>
    </row>
    <row r="281" spans="1:11" x14ac:dyDescent="0.25">
      <c r="A281" s="75">
        <v>188481</v>
      </c>
      <c r="B281" s="1" t="s">
        <v>14</v>
      </c>
      <c r="C281" s="1" t="s">
        <v>18</v>
      </c>
      <c r="D281" s="140"/>
      <c r="E281" s="74" t="s">
        <v>1298</v>
      </c>
      <c r="F281" s="1" t="s">
        <v>37</v>
      </c>
      <c r="G281" s="1" t="s">
        <v>833</v>
      </c>
      <c r="H281" s="1" t="s">
        <v>388</v>
      </c>
      <c r="I281" s="1" t="s">
        <v>16</v>
      </c>
      <c r="J281" s="1" t="s">
        <v>46</v>
      </c>
      <c r="K281" s="1" t="s">
        <v>17</v>
      </c>
    </row>
    <row r="282" spans="1:11" x14ac:dyDescent="0.25">
      <c r="A282" s="75">
        <v>188550</v>
      </c>
      <c r="B282" s="1" t="s">
        <v>14</v>
      </c>
      <c r="C282" s="1" t="s">
        <v>18</v>
      </c>
      <c r="D282" s="140"/>
      <c r="E282" s="74" t="s">
        <v>1295</v>
      </c>
      <c r="F282" s="1" t="s">
        <v>37</v>
      </c>
      <c r="G282" s="1" t="s">
        <v>890</v>
      </c>
      <c r="H282" s="1" t="s">
        <v>111</v>
      </c>
      <c r="I282" s="1" t="s">
        <v>183</v>
      </c>
      <c r="J282" s="1" t="s">
        <v>184</v>
      </c>
      <c r="K282" s="1" t="s">
        <v>17</v>
      </c>
    </row>
    <row r="283" spans="1:11" x14ac:dyDescent="0.25">
      <c r="A283" s="75">
        <v>188573</v>
      </c>
      <c r="B283" s="1" t="s">
        <v>14</v>
      </c>
      <c r="C283" s="1" t="s">
        <v>18</v>
      </c>
      <c r="D283" s="140"/>
      <c r="E283" s="74" t="s">
        <v>1295</v>
      </c>
      <c r="F283" s="1" t="s">
        <v>37</v>
      </c>
      <c r="G283" s="1" t="s">
        <v>162</v>
      </c>
      <c r="H283" s="1" t="s">
        <v>891</v>
      </c>
      <c r="I283" s="1" t="s">
        <v>16</v>
      </c>
      <c r="J283" s="1" t="s">
        <v>892</v>
      </c>
      <c r="K283" s="1" t="s">
        <v>17</v>
      </c>
    </row>
    <row r="284" spans="1:11" x14ac:dyDescent="0.25">
      <c r="A284" s="75">
        <v>188647</v>
      </c>
      <c r="B284" s="1" t="s">
        <v>14</v>
      </c>
      <c r="C284" s="1" t="s">
        <v>18</v>
      </c>
      <c r="D284" s="140"/>
      <c r="E284" s="74" t="s">
        <v>1298</v>
      </c>
      <c r="F284" s="1" t="s">
        <v>37</v>
      </c>
      <c r="G284" s="1" t="s">
        <v>893</v>
      </c>
      <c r="H284" s="1" t="s">
        <v>53</v>
      </c>
      <c r="I284" s="1" t="s">
        <v>894</v>
      </c>
      <c r="J284" s="1" t="s">
        <v>895</v>
      </c>
      <c r="K284" s="1" t="s">
        <v>17</v>
      </c>
    </row>
    <row r="285" spans="1:11" x14ac:dyDescent="0.25">
      <c r="A285" s="75">
        <v>188812</v>
      </c>
      <c r="B285" s="1" t="s">
        <v>14</v>
      </c>
      <c r="C285" s="1" t="s">
        <v>18</v>
      </c>
      <c r="D285" s="140"/>
      <c r="E285" s="74" t="s">
        <v>1295</v>
      </c>
      <c r="F285" s="1" t="s">
        <v>37</v>
      </c>
      <c r="G285" s="1" t="s">
        <v>284</v>
      </c>
      <c r="H285" s="1" t="s">
        <v>896</v>
      </c>
      <c r="I285" s="1" t="s">
        <v>673</v>
      </c>
      <c r="J285" s="1" t="s">
        <v>897</v>
      </c>
      <c r="K285" s="1" t="s">
        <v>17</v>
      </c>
    </row>
    <row r="286" spans="1:11" x14ac:dyDescent="0.25">
      <c r="A286" s="75">
        <v>188824</v>
      </c>
      <c r="B286" s="1" t="s">
        <v>14</v>
      </c>
      <c r="C286" s="1" t="s">
        <v>18</v>
      </c>
      <c r="D286" s="140"/>
      <c r="E286" s="74" t="s">
        <v>1295</v>
      </c>
      <c r="F286" s="1" t="s">
        <v>37</v>
      </c>
      <c r="G286" s="1" t="s">
        <v>898</v>
      </c>
      <c r="H286" s="1" t="s">
        <v>899</v>
      </c>
      <c r="I286" s="1" t="s">
        <v>702</v>
      </c>
      <c r="J286" s="1" t="s">
        <v>900</v>
      </c>
      <c r="K286" s="1" t="s">
        <v>17</v>
      </c>
    </row>
    <row r="287" spans="1:11" x14ac:dyDescent="0.25">
      <c r="A287" s="75">
        <v>189001</v>
      </c>
      <c r="B287" s="1" t="s">
        <v>14</v>
      </c>
      <c r="C287" s="1" t="s">
        <v>18</v>
      </c>
      <c r="D287" s="140"/>
      <c r="E287" s="74" t="s">
        <v>1296</v>
      </c>
      <c r="F287" s="1" t="s">
        <v>381</v>
      </c>
      <c r="G287" s="1" t="s">
        <v>752</v>
      </c>
      <c r="H287" s="1" t="s">
        <v>77</v>
      </c>
      <c r="I287" s="1" t="s">
        <v>34</v>
      </c>
      <c r="J287" s="1" t="s">
        <v>901</v>
      </c>
      <c r="K287" s="1" t="s">
        <v>17</v>
      </c>
    </row>
    <row r="288" spans="1:11" x14ac:dyDescent="0.25">
      <c r="A288" s="75">
        <v>189019</v>
      </c>
      <c r="B288" s="1" t="s">
        <v>14</v>
      </c>
      <c r="C288" s="1" t="s">
        <v>18</v>
      </c>
      <c r="D288" s="140"/>
      <c r="E288" s="74" t="s">
        <v>1298</v>
      </c>
      <c r="F288" s="1" t="s">
        <v>37</v>
      </c>
      <c r="G288" s="1" t="s">
        <v>902</v>
      </c>
      <c r="H288" s="1" t="s">
        <v>903</v>
      </c>
      <c r="I288" s="1" t="s">
        <v>904</v>
      </c>
      <c r="J288" s="1" t="s">
        <v>905</v>
      </c>
      <c r="K288" s="1" t="s">
        <v>17</v>
      </c>
    </row>
    <row r="289" spans="1:11" x14ac:dyDescent="0.25">
      <c r="A289" s="75">
        <v>189029</v>
      </c>
      <c r="B289" s="1" t="s">
        <v>14</v>
      </c>
      <c r="C289" s="1" t="s">
        <v>18</v>
      </c>
      <c r="D289" s="140"/>
      <c r="E289" s="74" t="s">
        <v>1296</v>
      </c>
      <c r="F289" s="1" t="s">
        <v>37</v>
      </c>
      <c r="G289" s="1" t="s">
        <v>906</v>
      </c>
      <c r="H289" s="1" t="s">
        <v>111</v>
      </c>
      <c r="I289" s="1" t="s">
        <v>319</v>
      </c>
      <c r="J289" s="1" t="s">
        <v>907</v>
      </c>
      <c r="K289" s="1" t="s">
        <v>17</v>
      </c>
    </row>
    <row r="290" spans="1:11" x14ac:dyDescent="0.25">
      <c r="A290" s="75">
        <v>189030</v>
      </c>
      <c r="B290" s="1" t="s">
        <v>14</v>
      </c>
      <c r="C290" s="1" t="s">
        <v>18</v>
      </c>
      <c r="D290" s="140"/>
      <c r="E290" s="74" t="s">
        <v>1296</v>
      </c>
      <c r="F290" s="1" t="s">
        <v>37</v>
      </c>
      <c r="G290" s="1" t="s">
        <v>885</v>
      </c>
      <c r="H290" s="1" t="s">
        <v>73</v>
      </c>
      <c r="I290" s="1" t="s">
        <v>161</v>
      </c>
      <c r="J290" s="1" t="s">
        <v>908</v>
      </c>
      <c r="K290" s="1" t="s">
        <v>17</v>
      </c>
    </row>
    <row r="291" spans="1:11" x14ac:dyDescent="0.25">
      <c r="A291" s="75">
        <v>189056</v>
      </c>
      <c r="B291" s="1" t="s">
        <v>14</v>
      </c>
      <c r="C291" s="1" t="s">
        <v>18</v>
      </c>
      <c r="D291" s="140"/>
      <c r="E291" s="74" t="s">
        <v>1295</v>
      </c>
      <c r="F291" s="1" t="s">
        <v>37</v>
      </c>
      <c r="G291" s="1" t="s">
        <v>162</v>
      </c>
      <c r="H291" s="1" t="s">
        <v>909</v>
      </c>
      <c r="I291" s="1" t="s">
        <v>51</v>
      </c>
      <c r="J291" s="1" t="s">
        <v>910</v>
      </c>
      <c r="K291" s="1" t="s">
        <v>17</v>
      </c>
    </row>
    <row r="292" spans="1:11" x14ac:dyDescent="0.25">
      <c r="A292" s="75">
        <v>189136</v>
      </c>
      <c r="B292" s="1" t="s">
        <v>14</v>
      </c>
      <c r="C292" s="1" t="s">
        <v>18</v>
      </c>
      <c r="D292" s="140"/>
      <c r="E292" s="74" t="s">
        <v>1296</v>
      </c>
      <c r="F292" s="1" t="s">
        <v>381</v>
      </c>
      <c r="G292" s="1" t="s">
        <v>911</v>
      </c>
      <c r="H292" s="1" t="s">
        <v>912</v>
      </c>
      <c r="I292" s="1" t="s">
        <v>913</v>
      </c>
      <c r="J292" s="1" t="s">
        <v>914</v>
      </c>
      <c r="K292" s="1" t="s">
        <v>17</v>
      </c>
    </row>
    <row r="293" spans="1:11" x14ac:dyDescent="0.25">
      <c r="A293" s="75">
        <v>189154</v>
      </c>
      <c r="B293" s="1" t="s">
        <v>14</v>
      </c>
      <c r="C293" s="1" t="s">
        <v>18</v>
      </c>
      <c r="D293" s="140"/>
      <c r="E293" s="74" t="s">
        <v>1295</v>
      </c>
      <c r="F293" s="1" t="s">
        <v>37</v>
      </c>
      <c r="G293" s="1" t="s">
        <v>915</v>
      </c>
      <c r="H293" s="1" t="s">
        <v>916</v>
      </c>
      <c r="I293" s="1" t="s">
        <v>917</v>
      </c>
      <c r="J293" s="1" t="s">
        <v>918</v>
      </c>
      <c r="K293" s="1" t="s">
        <v>17</v>
      </c>
    </row>
    <row r="294" spans="1:11" x14ac:dyDescent="0.25">
      <c r="A294" s="75">
        <v>189195</v>
      </c>
      <c r="B294" s="1" t="s">
        <v>14</v>
      </c>
      <c r="C294" s="1" t="s">
        <v>18</v>
      </c>
      <c r="D294" s="140"/>
      <c r="E294" s="74" t="s">
        <v>1296</v>
      </c>
      <c r="F294" s="1" t="s">
        <v>37</v>
      </c>
      <c r="G294" s="1" t="s">
        <v>919</v>
      </c>
      <c r="H294" s="1" t="s">
        <v>606</v>
      </c>
      <c r="I294" s="1" t="s">
        <v>48</v>
      </c>
      <c r="J294" s="1" t="s">
        <v>920</v>
      </c>
      <c r="K294" s="1" t="s">
        <v>17</v>
      </c>
    </row>
    <row r="295" spans="1:11" x14ac:dyDescent="0.25">
      <c r="A295" s="75">
        <v>189198</v>
      </c>
      <c r="B295" s="1" t="s">
        <v>14</v>
      </c>
      <c r="C295" s="1" t="s">
        <v>18</v>
      </c>
      <c r="D295" s="140"/>
      <c r="E295" s="74" t="s">
        <v>1296</v>
      </c>
      <c r="F295" s="1" t="s">
        <v>37</v>
      </c>
      <c r="G295" s="1" t="s">
        <v>911</v>
      </c>
      <c r="H295" s="1" t="s">
        <v>921</v>
      </c>
      <c r="I295" s="1" t="s">
        <v>869</v>
      </c>
      <c r="J295" s="1" t="s">
        <v>922</v>
      </c>
      <c r="K295" s="1" t="s">
        <v>17</v>
      </c>
    </row>
    <row r="296" spans="1:11" x14ac:dyDescent="0.25">
      <c r="A296" s="75">
        <v>189207</v>
      </c>
      <c r="B296" s="1" t="s">
        <v>14</v>
      </c>
      <c r="C296" s="1" t="s">
        <v>18</v>
      </c>
      <c r="D296" s="140"/>
      <c r="E296" s="74" t="s">
        <v>1295</v>
      </c>
      <c r="F296" s="1" t="s">
        <v>37</v>
      </c>
      <c r="G296" s="1" t="s">
        <v>484</v>
      </c>
      <c r="H296" s="1" t="s">
        <v>107</v>
      </c>
      <c r="I296" s="1" t="s">
        <v>108</v>
      </c>
      <c r="J296" s="1" t="s">
        <v>923</v>
      </c>
      <c r="K296" s="1" t="s">
        <v>17</v>
      </c>
    </row>
    <row r="297" spans="1:11" x14ac:dyDescent="0.25">
      <c r="A297" s="75">
        <v>189216</v>
      </c>
      <c r="B297" s="1" t="s">
        <v>14</v>
      </c>
      <c r="C297" s="1" t="s">
        <v>18</v>
      </c>
      <c r="D297" s="140"/>
      <c r="E297" s="74" t="s">
        <v>1295</v>
      </c>
      <c r="F297" s="1" t="s">
        <v>37</v>
      </c>
      <c r="G297" s="1" t="s">
        <v>924</v>
      </c>
      <c r="H297" s="1" t="s">
        <v>202</v>
      </c>
      <c r="I297" s="1" t="s">
        <v>61</v>
      </c>
      <c r="J297" s="1" t="s">
        <v>925</v>
      </c>
      <c r="K297" s="1" t="s">
        <v>17</v>
      </c>
    </row>
    <row r="298" spans="1:11" x14ac:dyDescent="0.25">
      <c r="A298" s="75">
        <v>189219</v>
      </c>
      <c r="B298" s="1" t="s">
        <v>14</v>
      </c>
      <c r="C298" s="1" t="s">
        <v>18</v>
      </c>
      <c r="D298" s="140"/>
      <c r="E298" s="74" t="s">
        <v>1295</v>
      </c>
      <c r="F298" s="1" t="s">
        <v>37</v>
      </c>
      <c r="G298" s="1" t="s">
        <v>253</v>
      </c>
      <c r="H298" s="1" t="s">
        <v>926</v>
      </c>
      <c r="I298" s="1" t="s">
        <v>927</v>
      </c>
      <c r="J298" s="1" t="s">
        <v>928</v>
      </c>
      <c r="K298" s="1" t="s">
        <v>17</v>
      </c>
    </row>
    <row r="299" spans="1:11" x14ac:dyDescent="0.25">
      <c r="A299" s="75">
        <v>189243</v>
      </c>
      <c r="B299" s="1" t="s">
        <v>14</v>
      </c>
      <c r="C299" s="1" t="s">
        <v>18</v>
      </c>
      <c r="D299" s="140"/>
      <c r="E299" s="74" t="s">
        <v>1298</v>
      </c>
      <c r="F299" s="1" t="s">
        <v>37</v>
      </c>
      <c r="G299" s="1" t="s">
        <v>634</v>
      </c>
      <c r="H299" s="1" t="s">
        <v>380</v>
      </c>
      <c r="I299" s="1" t="s">
        <v>16</v>
      </c>
      <c r="J299" s="1" t="s">
        <v>46</v>
      </c>
      <c r="K299" s="1" t="s">
        <v>17</v>
      </c>
    </row>
    <row r="300" spans="1:11" x14ac:dyDescent="0.25">
      <c r="A300" s="75">
        <v>189273</v>
      </c>
      <c r="B300" s="1" t="s">
        <v>14</v>
      </c>
      <c r="C300" s="1" t="s">
        <v>18</v>
      </c>
      <c r="D300" s="140"/>
      <c r="E300" s="74" t="s">
        <v>1296</v>
      </c>
      <c r="F300" s="1" t="s">
        <v>37</v>
      </c>
      <c r="G300" s="1" t="s">
        <v>906</v>
      </c>
      <c r="H300" s="1" t="s">
        <v>929</v>
      </c>
      <c r="I300" s="1" t="s">
        <v>25</v>
      </c>
      <c r="J300" s="1" t="s">
        <v>930</v>
      </c>
      <c r="K300" s="1" t="s">
        <v>17</v>
      </c>
    </row>
    <row r="301" spans="1:11" x14ac:dyDescent="0.25">
      <c r="A301" s="75">
        <v>189352</v>
      </c>
      <c r="B301" s="1" t="s">
        <v>14</v>
      </c>
      <c r="C301" s="1" t="s">
        <v>18</v>
      </c>
      <c r="D301" s="140"/>
      <c r="E301" s="74" t="s">
        <v>1296</v>
      </c>
      <c r="F301" s="1" t="s">
        <v>37</v>
      </c>
      <c r="G301" s="1" t="s">
        <v>931</v>
      </c>
      <c r="H301" s="1" t="s">
        <v>857</v>
      </c>
      <c r="I301" s="1" t="s">
        <v>932</v>
      </c>
      <c r="J301" s="1" t="s">
        <v>933</v>
      </c>
      <c r="K301" s="1" t="s">
        <v>17</v>
      </c>
    </row>
    <row r="302" spans="1:11" x14ac:dyDescent="0.25">
      <c r="A302" s="75">
        <v>189352</v>
      </c>
      <c r="B302" s="1" t="s">
        <v>14</v>
      </c>
      <c r="C302" s="1" t="s">
        <v>18</v>
      </c>
      <c r="D302" s="140"/>
      <c r="E302" s="74" t="s">
        <v>1296</v>
      </c>
      <c r="F302" s="1" t="s">
        <v>37</v>
      </c>
      <c r="G302" s="1" t="s">
        <v>931</v>
      </c>
      <c r="H302" s="1" t="s">
        <v>413</v>
      </c>
      <c r="I302" s="1" t="s">
        <v>16</v>
      </c>
      <c r="J302" s="1" t="s">
        <v>46</v>
      </c>
      <c r="K302" s="1" t="s">
        <v>17</v>
      </c>
    </row>
    <row r="303" spans="1:11" x14ac:dyDescent="0.25">
      <c r="A303" s="75">
        <v>189414</v>
      </c>
      <c r="B303" s="1" t="s">
        <v>14</v>
      </c>
      <c r="C303" s="1" t="s">
        <v>18</v>
      </c>
      <c r="D303" s="140"/>
      <c r="E303" s="74" t="s">
        <v>1296</v>
      </c>
      <c r="F303" s="1" t="s">
        <v>37</v>
      </c>
      <c r="G303" s="1" t="s">
        <v>484</v>
      </c>
      <c r="H303" s="1" t="s">
        <v>439</v>
      </c>
      <c r="I303" s="1" t="s">
        <v>934</v>
      </c>
      <c r="J303" s="1" t="s">
        <v>935</v>
      </c>
      <c r="K303" s="1" t="s">
        <v>17</v>
      </c>
    </row>
    <row r="304" spans="1:11" x14ac:dyDescent="0.25">
      <c r="A304" s="75">
        <v>189699</v>
      </c>
      <c r="B304" s="1" t="s">
        <v>14</v>
      </c>
      <c r="C304" s="1" t="s">
        <v>18</v>
      </c>
      <c r="D304" s="140"/>
      <c r="E304" s="74" t="s">
        <v>1295</v>
      </c>
      <c r="F304" s="1" t="s">
        <v>37</v>
      </c>
      <c r="G304" s="1" t="s">
        <v>759</v>
      </c>
      <c r="H304" s="1" t="s">
        <v>357</v>
      </c>
      <c r="I304" s="1" t="s">
        <v>47</v>
      </c>
      <c r="J304" s="1" t="s">
        <v>936</v>
      </c>
      <c r="K304" s="1" t="s">
        <v>17</v>
      </c>
    </row>
    <row r="305" spans="1:11" x14ac:dyDescent="0.25">
      <c r="A305" s="75">
        <v>189797</v>
      </c>
      <c r="B305" s="1" t="s">
        <v>14</v>
      </c>
      <c r="C305" s="1" t="s">
        <v>18</v>
      </c>
      <c r="D305" s="140"/>
      <c r="E305" s="74" t="s">
        <v>1296</v>
      </c>
      <c r="F305" s="1" t="s">
        <v>37</v>
      </c>
      <c r="G305" s="1" t="s">
        <v>911</v>
      </c>
      <c r="H305" s="1" t="s">
        <v>937</v>
      </c>
      <c r="I305" s="1" t="s">
        <v>16</v>
      </c>
      <c r="J305" s="1" t="s">
        <v>938</v>
      </c>
      <c r="K305" s="1" t="s">
        <v>17</v>
      </c>
    </row>
    <row r="306" spans="1:11" x14ac:dyDescent="0.25">
      <c r="A306" s="75">
        <v>189925</v>
      </c>
      <c r="B306" s="1" t="s">
        <v>14</v>
      </c>
      <c r="C306" s="1" t="s">
        <v>18</v>
      </c>
      <c r="D306" s="140"/>
      <c r="E306" s="74" t="s">
        <v>1296</v>
      </c>
      <c r="F306" s="1" t="s">
        <v>37</v>
      </c>
      <c r="G306" s="1" t="s">
        <v>890</v>
      </c>
      <c r="H306" s="1" t="s">
        <v>172</v>
      </c>
      <c r="I306" s="1" t="s">
        <v>62</v>
      </c>
      <c r="J306" s="1" t="s">
        <v>939</v>
      </c>
      <c r="K306" s="1" t="s">
        <v>17</v>
      </c>
    </row>
    <row r="307" spans="1:11" x14ac:dyDescent="0.25">
      <c r="A307" s="75">
        <v>189986</v>
      </c>
      <c r="B307" s="1" t="s">
        <v>14</v>
      </c>
      <c r="C307" s="1" t="s">
        <v>18</v>
      </c>
      <c r="D307" s="140"/>
      <c r="E307" s="74" t="s">
        <v>1295</v>
      </c>
      <c r="F307" s="1" t="s">
        <v>37</v>
      </c>
      <c r="G307" s="1" t="s">
        <v>940</v>
      </c>
      <c r="H307" s="1" t="s">
        <v>941</v>
      </c>
      <c r="I307" s="1" t="s">
        <v>32</v>
      </c>
      <c r="J307" s="1" t="s">
        <v>942</v>
      </c>
      <c r="K307" s="1" t="s">
        <v>17</v>
      </c>
    </row>
    <row r="308" spans="1:11" x14ac:dyDescent="0.25">
      <c r="A308" s="75">
        <v>189994</v>
      </c>
      <c r="B308" s="1" t="s">
        <v>14</v>
      </c>
      <c r="C308" s="1" t="s">
        <v>18</v>
      </c>
      <c r="D308" s="140"/>
      <c r="E308" s="74" t="s">
        <v>1295</v>
      </c>
      <c r="F308" s="1" t="s">
        <v>37</v>
      </c>
      <c r="G308" s="1" t="s">
        <v>943</v>
      </c>
      <c r="H308" s="1" t="s">
        <v>944</v>
      </c>
      <c r="I308" s="1" t="s">
        <v>248</v>
      </c>
      <c r="J308" s="1" t="s">
        <v>945</v>
      </c>
      <c r="K308" s="1" t="s">
        <v>17</v>
      </c>
    </row>
    <row r="309" spans="1:11" x14ac:dyDescent="0.25">
      <c r="A309" s="75">
        <v>190203</v>
      </c>
      <c r="B309" s="1" t="s">
        <v>14</v>
      </c>
      <c r="C309" s="1" t="s">
        <v>18</v>
      </c>
      <c r="D309" s="140"/>
      <c r="E309" s="74" t="s">
        <v>1295</v>
      </c>
      <c r="F309" s="1" t="s">
        <v>37</v>
      </c>
      <c r="G309" s="1" t="s">
        <v>755</v>
      </c>
      <c r="H309" s="1" t="s">
        <v>946</v>
      </c>
      <c r="I309" s="1" t="s">
        <v>359</v>
      </c>
      <c r="J309" s="1" t="s">
        <v>947</v>
      </c>
      <c r="K309" s="1" t="s">
        <v>17</v>
      </c>
    </row>
    <row r="310" spans="1:11" x14ac:dyDescent="0.25">
      <c r="A310" s="75">
        <v>190249</v>
      </c>
      <c r="B310" s="1" t="s">
        <v>14</v>
      </c>
      <c r="C310" s="1" t="s">
        <v>18</v>
      </c>
      <c r="D310" s="140"/>
      <c r="E310" s="74" t="s">
        <v>1296</v>
      </c>
      <c r="F310" s="1" t="s">
        <v>37</v>
      </c>
      <c r="G310" s="1" t="s">
        <v>948</v>
      </c>
      <c r="H310" s="1" t="s">
        <v>949</v>
      </c>
      <c r="I310" s="1" t="s">
        <v>240</v>
      </c>
      <c r="J310" s="1" t="s">
        <v>950</v>
      </c>
      <c r="K310" s="1" t="s">
        <v>17</v>
      </c>
    </row>
    <row r="311" spans="1:11" x14ac:dyDescent="0.25">
      <c r="A311" s="75">
        <v>190250</v>
      </c>
      <c r="B311" s="1" t="s">
        <v>14</v>
      </c>
      <c r="C311" s="1" t="s">
        <v>18</v>
      </c>
      <c r="D311" s="140"/>
      <c r="E311" s="74" t="s">
        <v>1296</v>
      </c>
      <c r="F311" s="1" t="s">
        <v>37</v>
      </c>
      <c r="G311" s="1" t="s">
        <v>948</v>
      </c>
      <c r="H311" s="1" t="s">
        <v>423</v>
      </c>
      <c r="I311" s="1" t="s">
        <v>16</v>
      </c>
      <c r="J311" s="1" t="s">
        <v>951</v>
      </c>
      <c r="K311" s="1" t="s">
        <v>17</v>
      </c>
    </row>
    <row r="312" spans="1:11" x14ac:dyDescent="0.25">
      <c r="A312" s="75">
        <v>190298</v>
      </c>
      <c r="B312" s="1" t="s">
        <v>14</v>
      </c>
      <c r="C312" s="1" t="s">
        <v>18</v>
      </c>
      <c r="D312" s="140"/>
      <c r="E312" s="74" t="s">
        <v>1295</v>
      </c>
      <c r="F312" s="1" t="s">
        <v>37</v>
      </c>
      <c r="G312" s="1" t="s">
        <v>952</v>
      </c>
      <c r="H312" s="1" t="s">
        <v>953</v>
      </c>
      <c r="I312" s="1" t="s">
        <v>954</v>
      </c>
      <c r="J312" s="1" t="s">
        <v>955</v>
      </c>
      <c r="K312" s="1" t="s">
        <v>17</v>
      </c>
    </row>
    <row r="313" spans="1:11" x14ac:dyDescent="0.25">
      <c r="A313" s="75">
        <v>190444</v>
      </c>
      <c r="B313" s="1" t="s">
        <v>14</v>
      </c>
      <c r="C313" s="1" t="s">
        <v>18</v>
      </c>
      <c r="D313" s="140"/>
      <c r="E313" s="74" t="s">
        <v>1296</v>
      </c>
      <c r="F313" s="1" t="s">
        <v>37</v>
      </c>
      <c r="G313" s="1" t="s">
        <v>759</v>
      </c>
      <c r="H313" s="1" t="s">
        <v>956</v>
      </c>
      <c r="I313" s="1" t="s">
        <v>957</v>
      </c>
      <c r="J313" s="1" t="s">
        <v>958</v>
      </c>
      <c r="K313" s="1" t="s">
        <v>17</v>
      </c>
    </row>
    <row r="314" spans="1:11" x14ac:dyDescent="0.25">
      <c r="A314" s="75">
        <v>190474</v>
      </c>
      <c r="B314" s="1" t="s">
        <v>14</v>
      </c>
      <c r="C314" s="1" t="s">
        <v>18</v>
      </c>
      <c r="D314" s="140"/>
      <c r="E314" s="74" t="s">
        <v>1296</v>
      </c>
      <c r="F314" s="1" t="s">
        <v>37</v>
      </c>
      <c r="G314" s="1" t="s">
        <v>838</v>
      </c>
      <c r="H314" s="1" t="s">
        <v>731</v>
      </c>
      <c r="I314" s="1" t="s">
        <v>732</v>
      </c>
      <c r="J314" s="1" t="s">
        <v>959</v>
      </c>
      <c r="K314" s="1" t="s">
        <v>17</v>
      </c>
    </row>
    <row r="315" spans="1:11" x14ac:dyDescent="0.25">
      <c r="A315" s="75">
        <v>190492</v>
      </c>
      <c r="B315" s="1" t="s">
        <v>14</v>
      </c>
      <c r="C315" s="1" t="s">
        <v>18</v>
      </c>
      <c r="D315" s="140"/>
      <c r="E315" s="74" t="s">
        <v>1298</v>
      </c>
      <c r="F315" s="1" t="s">
        <v>37</v>
      </c>
      <c r="G315" s="1" t="s">
        <v>634</v>
      </c>
      <c r="H315" s="1" t="s">
        <v>173</v>
      </c>
      <c r="I315" s="1" t="s">
        <v>56</v>
      </c>
      <c r="J315" s="1" t="s">
        <v>625</v>
      </c>
      <c r="K315" s="1" t="s">
        <v>17</v>
      </c>
    </row>
    <row r="316" spans="1:11" x14ac:dyDescent="0.25">
      <c r="A316" s="75">
        <v>190521</v>
      </c>
      <c r="B316" s="1" t="s">
        <v>14</v>
      </c>
      <c r="C316" s="1" t="s">
        <v>18</v>
      </c>
      <c r="D316" s="140"/>
      <c r="E316" s="74" t="s">
        <v>1295</v>
      </c>
      <c r="F316" s="1" t="s">
        <v>381</v>
      </c>
      <c r="G316" s="1" t="s">
        <v>885</v>
      </c>
      <c r="H316" s="1" t="s">
        <v>960</v>
      </c>
      <c r="I316" s="1" t="s">
        <v>961</v>
      </c>
      <c r="J316" s="1" t="s">
        <v>962</v>
      </c>
      <c r="K316" s="1" t="s">
        <v>17</v>
      </c>
    </row>
    <row r="317" spans="1:11" x14ac:dyDescent="0.25">
      <c r="A317" s="75">
        <v>190608</v>
      </c>
      <c r="B317" s="1" t="s">
        <v>14</v>
      </c>
      <c r="C317" s="1" t="s">
        <v>18</v>
      </c>
      <c r="D317" s="140"/>
      <c r="E317" s="74" t="s">
        <v>1295</v>
      </c>
      <c r="F317" s="1" t="s">
        <v>37</v>
      </c>
      <c r="G317" s="1" t="s">
        <v>963</v>
      </c>
      <c r="H317" s="1" t="s">
        <v>675</v>
      </c>
      <c r="I317" s="1" t="s">
        <v>16</v>
      </c>
      <c r="J317" s="1" t="s">
        <v>964</v>
      </c>
      <c r="K317" s="1" t="s">
        <v>17</v>
      </c>
    </row>
    <row r="318" spans="1:11" x14ac:dyDescent="0.25">
      <c r="A318" s="75">
        <v>190895</v>
      </c>
      <c r="B318" s="1" t="s">
        <v>14</v>
      </c>
      <c r="C318" s="1" t="s">
        <v>18</v>
      </c>
      <c r="D318" s="140"/>
      <c r="E318" s="74" t="s">
        <v>1296</v>
      </c>
      <c r="F318" s="1" t="s">
        <v>37</v>
      </c>
      <c r="G318" s="1" t="s">
        <v>236</v>
      </c>
      <c r="H318" s="1" t="s">
        <v>20</v>
      </c>
      <c r="I318" s="1" t="s">
        <v>71</v>
      </c>
      <c r="J318" s="1" t="s">
        <v>965</v>
      </c>
      <c r="K318" s="1" t="s">
        <v>17</v>
      </c>
    </row>
    <row r="319" spans="1:11" x14ac:dyDescent="0.25">
      <c r="A319" s="75">
        <v>191004</v>
      </c>
      <c r="B319" s="1" t="s">
        <v>14</v>
      </c>
      <c r="C319" s="1" t="s">
        <v>18</v>
      </c>
      <c r="D319" s="140"/>
      <c r="E319" s="74" t="s">
        <v>1295</v>
      </c>
      <c r="F319" s="1" t="s">
        <v>37</v>
      </c>
      <c r="G319" s="1" t="s">
        <v>924</v>
      </c>
      <c r="H319" s="1" t="s">
        <v>966</v>
      </c>
      <c r="I319" s="1" t="s">
        <v>967</v>
      </c>
      <c r="J319" s="1" t="s">
        <v>968</v>
      </c>
      <c r="K319" s="1" t="s">
        <v>17</v>
      </c>
    </row>
    <row r="320" spans="1:11" x14ac:dyDescent="0.25">
      <c r="A320" s="75">
        <v>191403</v>
      </c>
      <c r="B320" s="1" t="s">
        <v>14</v>
      </c>
      <c r="C320" s="1" t="s">
        <v>18</v>
      </c>
      <c r="D320" s="140"/>
      <c r="E320" s="74" t="s">
        <v>1295</v>
      </c>
      <c r="F320" s="1" t="s">
        <v>37</v>
      </c>
      <c r="G320" s="1" t="s">
        <v>755</v>
      </c>
      <c r="H320" s="1" t="s">
        <v>479</v>
      </c>
      <c r="I320" s="1" t="s">
        <v>223</v>
      </c>
      <c r="J320" s="1" t="s">
        <v>969</v>
      </c>
      <c r="K320" s="1" t="s">
        <v>17</v>
      </c>
    </row>
    <row r="321" spans="1:11" x14ac:dyDescent="0.25">
      <c r="A321" s="75">
        <v>191462</v>
      </c>
      <c r="B321" s="1" t="s">
        <v>14</v>
      </c>
      <c r="C321" s="1" t="s">
        <v>18</v>
      </c>
      <c r="D321" s="140"/>
      <c r="E321" s="74" t="s">
        <v>1298</v>
      </c>
      <c r="F321" s="1" t="s">
        <v>37</v>
      </c>
      <c r="G321" s="1" t="s">
        <v>952</v>
      </c>
      <c r="H321" s="1" t="s">
        <v>970</v>
      </c>
      <c r="I321" s="1" t="s">
        <v>19</v>
      </c>
      <c r="J321" s="1" t="s">
        <v>971</v>
      </c>
      <c r="K321" s="1" t="s">
        <v>17</v>
      </c>
    </row>
    <row r="322" spans="1:11" x14ac:dyDescent="0.25">
      <c r="A322" s="75">
        <v>191476</v>
      </c>
      <c r="B322" s="1" t="s">
        <v>14</v>
      </c>
      <c r="C322" s="1" t="s">
        <v>18</v>
      </c>
      <c r="D322" s="140"/>
      <c r="E322" s="74" t="s">
        <v>1296</v>
      </c>
      <c r="F322" s="1" t="s">
        <v>37</v>
      </c>
      <c r="G322" s="1" t="s">
        <v>864</v>
      </c>
      <c r="H322" s="1" t="s">
        <v>972</v>
      </c>
      <c r="I322" s="1" t="s">
        <v>16</v>
      </c>
      <c r="J322" s="1" t="s">
        <v>973</v>
      </c>
      <c r="K322" s="1" t="s">
        <v>17</v>
      </c>
    </row>
    <row r="323" spans="1:11" x14ac:dyDescent="0.25">
      <c r="A323" s="75">
        <v>191477</v>
      </c>
      <c r="B323" s="1" t="s">
        <v>14</v>
      </c>
      <c r="C323" s="1" t="s">
        <v>18</v>
      </c>
      <c r="D323" s="140"/>
      <c r="E323" s="74" t="s">
        <v>1296</v>
      </c>
      <c r="F323" s="1" t="s">
        <v>37</v>
      </c>
      <c r="G323" s="1" t="s">
        <v>974</v>
      </c>
      <c r="H323" s="1" t="s">
        <v>975</v>
      </c>
      <c r="I323" s="1" t="s">
        <v>59</v>
      </c>
      <c r="J323" s="1" t="s">
        <v>976</v>
      </c>
      <c r="K323" s="1" t="s">
        <v>17</v>
      </c>
    </row>
    <row r="324" spans="1:11" x14ac:dyDescent="0.25">
      <c r="A324" s="75">
        <v>191810</v>
      </c>
      <c r="B324" s="1" t="s">
        <v>14</v>
      </c>
      <c r="C324" s="1" t="s">
        <v>18</v>
      </c>
      <c r="D324" s="140"/>
      <c r="E324" s="74" t="s">
        <v>1295</v>
      </c>
      <c r="F324" s="1" t="s">
        <v>37</v>
      </c>
      <c r="G324" s="1" t="s">
        <v>755</v>
      </c>
      <c r="H324" s="1" t="s">
        <v>977</v>
      </c>
      <c r="I324" s="1" t="s">
        <v>16</v>
      </c>
      <c r="J324" s="1" t="s">
        <v>978</v>
      </c>
      <c r="K324" s="1" t="s">
        <v>17</v>
      </c>
    </row>
    <row r="325" spans="1:11" x14ac:dyDescent="0.25">
      <c r="A325" s="75">
        <v>192025</v>
      </c>
      <c r="B325" s="1" t="s">
        <v>14</v>
      </c>
      <c r="C325" s="1" t="s">
        <v>18</v>
      </c>
      <c r="D325" s="140"/>
      <c r="E325" s="74" t="s">
        <v>1295</v>
      </c>
      <c r="F325" s="1" t="s">
        <v>37</v>
      </c>
      <c r="G325" s="1" t="s">
        <v>979</v>
      </c>
      <c r="H325" s="1" t="s">
        <v>174</v>
      </c>
      <c r="I325" s="1" t="s">
        <v>16</v>
      </c>
      <c r="J325" s="1" t="s">
        <v>980</v>
      </c>
      <c r="K325" s="1" t="s">
        <v>17</v>
      </c>
    </row>
    <row r="326" spans="1:11" x14ac:dyDescent="0.25">
      <c r="A326" s="75">
        <v>192187</v>
      </c>
      <c r="B326" s="1" t="s">
        <v>14</v>
      </c>
      <c r="C326" s="1" t="s">
        <v>18</v>
      </c>
      <c r="D326" s="140"/>
      <c r="E326" s="74" t="s">
        <v>1295</v>
      </c>
      <c r="F326" s="1" t="s">
        <v>37</v>
      </c>
      <c r="G326" s="1" t="s">
        <v>981</v>
      </c>
      <c r="H326" s="1" t="s">
        <v>982</v>
      </c>
      <c r="I326" s="1" t="s">
        <v>66</v>
      </c>
      <c r="J326" s="1" t="s">
        <v>983</v>
      </c>
      <c r="K326" s="1" t="s">
        <v>17</v>
      </c>
    </row>
    <row r="327" spans="1:11" x14ac:dyDescent="0.25">
      <c r="A327" s="75">
        <v>192192</v>
      </c>
      <c r="B327" s="1" t="s">
        <v>14</v>
      </c>
      <c r="C327" s="1" t="s">
        <v>18</v>
      </c>
      <c r="D327" s="140"/>
      <c r="E327" s="74" t="s">
        <v>1296</v>
      </c>
      <c r="F327" s="1" t="s">
        <v>37</v>
      </c>
      <c r="G327" s="1" t="s">
        <v>984</v>
      </c>
      <c r="H327" s="1" t="s">
        <v>985</v>
      </c>
      <c r="I327" s="1" t="s">
        <v>986</v>
      </c>
      <c r="J327" s="1" t="s">
        <v>987</v>
      </c>
      <c r="K327" s="1" t="s">
        <v>17</v>
      </c>
    </row>
    <row r="328" spans="1:11" x14ac:dyDescent="0.25">
      <c r="A328" s="75">
        <v>192583</v>
      </c>
      <c r="B328" s="1" t="s">
        <v>14</v>
      </c>
      <c r="C328" s="1" t="s">
        <v>18</v>
      </c>
      <c r="D328" s="140"/>
      <c r="E328" s="74" t="s">
        <v>1295</v>
      </c>
      <c r="F328" s="1" t="s">
        <v>37</v>
      </c>
      <c r="G328" s="1" t="s">
        <v>305</v>
      </c>
      <c r="H328" s="1" t="s">
        <v>988</v>
      </c>
      <c r="I328" s="1" t="s">
        <v>238</v>
      </c>
      <c r="J328" s="1" t="s">
        <v>989</v>
      </c>
      <c r="K328" s="1" t="s">
        <v>17</v>
      </c>
    </row>
    <row r="329" spans="1:11" x14ac:dyDescent="0.25">
      <c r="A329" s="75">
        <v>192651</v>
      </c>
      <c r="B329" s="1" t="s">
        <v>14</v>
      </c>
      <c r="C329" s="1" t="s">
        <v>18</v>
      </c>
      <c r="D329" s="140"/>
      <c r="E329" s="74" t="s">
        <v>1296</v>
      </c>
      <c r="F329" s="1" t="s">
        <v>37</v>
      </c>
      <c r="G329" s="1" t="s">
        <v>990</v>
      </c>
      <c r="H329" s="1" t="s">
        <v>991</v>
      </c>
      <c r="I329" s="1" t="s">
        <v>992</v>
      </c>
      <c r="J329" s="1" t="s">
        <v>993</v>
      </c>
      <c r="K329" s="1" t="s">
        <v>17</v>
      </c>
    </row>
    <row r="330" spans="1:11" x14ac:dyDescent="0.25">
      <c r="A330" s="75">
        <v>192698</v>
      </c>
      <c r="B330" s="1" t="s">
        <v>14</v>
      </c>
      <c r="C330" s="1" t="s">
        <v>18</v>
      </c>
      <c r="D330" s="140"/>
      <c r="E330" s="74" t="s">
        <v>1296</v>
      </c>
      <c r="F330" s="1" t="s">
        <v>37</v>
      </c>
      <c r="G330" s="1" t="s">
        <v>344</v>
      </c>
      <c r="H330" s="1" t="s">
        <v>994</v>
      </c>
      <c r="I330" s="1" t="s">
        <v>27</v>
      </c>
      <c r="J330" s="1" t="s">
        <v>995</v>
      </c>
      <c r="K330" s="1" t="s">
        <v>17</v>
      </c>
    </row>
    <row r="331" spans="1:11" x14ac:dyDescent="0.25">
      <c r="A331" s="75">
        <v>192758</v>
      </c>
      <c r="B331" s="1" t="s">
        <v>14</v>
      </c>
      <c r="C331" s="1" t="s">
        <v>18</v>
      </c>
      <c r="D331" s="140"/>
      <c r="E331" s="74" t="s">
        <v>1295</v>
      </c>
      <c r="F331" s="1" t="s">
        <v>37</v>
      </c>
      <c r="G331" s="1" t="s">
        <v>996</v>
      </c>
      <c r="H331" s="1" t="s">
        <v>997</v>
      </c>
      <c r="I331" s="1" t="s">
        <v>16</v>
      </c>
      <c r="J331" s="1" t="s">
        <v>46</v>
      </c>
      <c r="K331" s="1" t="s">
        <v>17</v>
      </c>
    </row>
    <row r="332" spans="1:11" x14ac:dyDescent="0.25">
      <c r="A332" s="75">
        <v>192772</v>
      </c>
      <c r="B332" s="1" t="s">
        <v>14</v>
      </c>
      <c r="C332" s="1" t="s">
        <v>18</v>
      </c>
      <c r="D332" s="140"/>
      <c r="E332" s="74" t="s">
        <v>1295</v>
      </c>
      <c r="F332" s="1" t="s">
        <v>37</v>
      </c>
      <c r="G332" s="1" t="s">
        <v>656</v>
      </c>
      <c r="H332" s="1" t="s">
        <v>998</v>
      </c>
      <c r="I332" s="1" t="s">
        <v>63</v>
      </c>
      <c r="J332" s="1" t="s">
        <v>999</v>
      </c>
      <c r="K332" s="1" t="s">
        <v>17</v>
      </c>
    </row>
    <row r="333" spans="1:11" x14ac:dyDescent="0.25">
      <c r="A333" s="75">
        <v>192800</v>
      </c>
      <c r="B333" s="1" t="s">
        <v>14</v>
      </c>
      <c r="C333" s="1" t="s">
        <v>18</v>
      </c>
      <c r="D333" s="140"/>
      <c r="E333" s="74" t="s">
        <v>1295</v>
      </c>
      <c r="F333" s="1" t="s">
        <v>37</v>
      </c>
      <c r="G333" s="1" t="s">
        <v>302</v>
      </c>
      <c r="H333" s="1" t="s">
        <v>561</v>
      </c>
      <c r="I333" s="1" t="s">
        <v>1000</v>
      </c>
      <c r="J333" s="1" t="s">
        <v>1001</v>
      </c>
      <c r="K333" s="1" t="s">
        <v>17</v>
      </c>
    </row>
    <row r="334" spans="1:11" x14ac:dyDescent="0.25">
      <c r="A334" s="75">
        <v>192853</v>
      </c>
      <c r="B334" s="1" t="s">
        <v>14</v>
      </c>
      <c r="C334" s="1" t="s">
        <v>18</v>
      </c>
      <c r="D334" s="140"/>
      <c r="E334" s="74" t="s">
        <v>1301</v>
      </c>
      <c r="F334" s="1" t="s">
        <v>37</v>
      </c>
      <c r="G334" s="1" t="s">
        <v>952</v>
      </c>
      <c r="H334" s="1" t="s">
        <v>211</v>
      </c>
      <c r="I334" s="1" t="s">
        <v>16</v>
      </c>
      <c r="J334" s="1" t="s">
        <v>1002</v>
      </c>
      <c r="K334" s="1" t="s">
        <v>17</v>
      </c>
    </row>
    <row r="335" spans="1:11" x14ac:dyDescent="0.25">
      <c r="A335" s="75">
        <v>193024</v>
      </c>
      <c r="B335" s="1" t="s">
        <v>14</v>
      </c>
      <c r="C335" s="1" t="s">
        <v>18</v>
      </c>
      <c r="D335" s="140"/>
      <c r="E335" s="74" t="s">
        <v>1296</v>
      </c>
      <c r="F335" s="1" t="s">
        <v>37</v>
      </c>
      <c r="G335" s="1" t="s">
        <v>1003</v>
      </c>
      <c r="H335" s="1" t="s">
        <v>176</v>
      </c>
      <c r="I335" s="1" t="s">
        <v>16</v>
      </c>
      <c r="J335" s="1" t="s">
        <v>46</v>
      </c>
      <c r="K335" s="1" t="s">
        <v>17</v>
      </c>
    </row>
    <row r="336" spans="1:11" x14ac:dyDescent="0.25">
      <c r="A336" s="75">
        <v>193072</v>
      </c>
      <c r="B336" s="1" t="s">
        <v>14</v>
      </c>
      <c r="C336" s="1" t="s">
        <v>18</v>
      </c>
      <c r="D336" s="140"/>
      <c r="E336" s="74" t="s">
        <v>1295</v>
      </c>
      <c r="F336" s="1" t="s">
        <v>566</v>
      </c>
      <c r="G336" s="1" t="s">
        <v>1004</v>
      </c>
      <c r="H336" s="1" t="s">
        <v>1005</v>
      </c>
      <c r="I336" s="1" t="s">
        <v>1006</v>
      </c>
      <c r="J336" s="1" t="s">
        <v>1007</v>
      </c>
      <c r="K336" s="1" t="s">
        <v>17</v>
      </c>
    </row>
    <row r="337" spans="1:11" x14ac:dyDescent="0.25">
      <c r="A337" s="75">
        <v>193134</v>
      </c>
      <c r="B337" s="1" t="s">
        <v>14</v>
      </c>
      <c r="C337" s="1" t="s">
        <v>18</v>
      </c>
      <c r="D337" s="140"/>
      <c r="E337" s="74" t="s">
        <v>1298</v>
      </c>
      <c r="F337" s="1" t="s">
        <v>381</v>
      </c>
      <c r="G337" s="1" t="s">
        <v>1008</v>
      </c>
      <c r="H337" s="1" t="s">
        <v>1009</v>
      </c>
      <c r="I337" s="1" t="s">
        <v>55</v>
      </c>
      <c r="J337" s="1" t="s">
        <v>1010</v>
      </c>
      <c r="K337" s="1" t="s">
        <v>17</v>
      </c>
    </row>
    <row r="338" spans="1:11" x14ac:dyDescent="0.25">
      <c r="A338" s="75">
        <v>193142</v>
      </c>
      <c r="B338" s="1" t="s">
        <v>14</v>
      </c>
      <c r="C338" s="1" t="s">
        <v>18</v>
      </c>
      <c r="D338" s="140"/>
      <c r="E338" s="74" t="s">
        <v>1295</v>
      </c>
      <c r="F338" s="1" t="s">
        <v>37</v>
      </c>
      <c r="G338" s="1" t="s">
        <v>347</v>
      </c>
      <c r="H338" s="1" t="s">
        <v>1011</v>
      </c>
      <c r="I338" s="1" t="s">
        <v>1012</v>
      </c>
      <c r="J338" s="1" t="s">
        <v>1013</v>
      </c>
      <c r="K338" s="1" t="s">
        <v>17</v>
      </c>
    </row>
    <row r="339" spans="1:11" x14ac:dyDescent="0.25">
      <c r="A339" s="75">
        <v>193143</v>
      </c>
      <c r="B339" s="1" t="s">
        <v>14</v>
      </c>
      <c r="C339" s="1" t="s">
        <v>18</v>
      </c>
      <c r="D339" s="140"/>
      <c r="E339" s="74" t="s">
        <v>1296</v>
      </c>
      <c r="F339" s="1" t="s">
        <v>37</v>
      </c>
      <c r="G339" s="1" t="s">
        <v>1014</v>
      </c>
      <c r="H339" s="1" t="s">
        <v>181</v>
      </c>
      <c r="I339" s="1" t="s">
        <v>16</v>
      </c>
      <c r="J339" s="1" t="s">
        <v>1015</v>
      </c>
      <c r="K339" s="1" t="s">
        <v>17</v>
      </c>
    </row>
    <row r="340" spans="1:11" x14ac:dyDescent="0.25">
      <c r="A340" s="75">
        <v>193144</v>
      </c>
      <c r="B340" s="1" t="s">
        <v>14</v>
      </c>
      <c r="C340" s="1" t="s">
        <v>18</v>
      </c>
      <c r="D340" s="140"/>
      <c r="E340" s="74" t="s">
        <v>1295</v>
      </c>
      <c r="F340" s="1" t="s">
        <v>37</v>
      </c>
      <c r="G340" s="1" t="s">
        <v>1016</v>
      </c>
      <c r="H340" s="1" t="s">
        <v>441</v>
      </c>
      <c r="I340" s="1" t="s">
        <v>16</v>
      </c>
      <c r="J340" s="1" t="s">
        <v>46</v>
      </c>
      <c r="K340" s="1" t="s">
        <v>17</v>
      </c>
    </row>
    <row r="341" spans="1:11" x14ac:dyDescent="0.25">
      <c r="A341" s="75">
        <v>193146</v>
      </c>
      <c r="B341" s="1" t="s">
        <v>14</v>
      </c>
      <c r="C341" s="1" t="s">
        <v>18</v>
      </c>
      <c r="D341" s="140"/>
      <c r="E341" s="74" t="s">
        <v>1295</v>
      </c>
      <c r="F341" s="1" t="s">
        <v>37</v>
      </c>
      <c r="G341" s="1" t="s">
        <v>1016</v>
      </c>
      <c r="H341" s="1" t="s">
        <v>1017</v>
      </c>
      <c r="I341" s="1" t="s">
        <v>16</v>
      </c>
      <c r="J341" s="1" t="s">
        <v>46</v>
      </c>
      <c r="K341" s="1" t="s">
        <v>17</v>
      </c>
    </row>
    <row r="342" spans="1:11" x14ac:dyDescent="0.25">
      <c r="A342" s="75">
        <v>193284</v>
      </c>
      <c r="B342" s="1" t="s">
        <v>14</v>
      </c>
      <c r="C342" s="1" t="s">
        <v>18</v>
      </c>
      <c r="D342" s="140"/>
      <c r="E342" s="74" t="s">
        <v>1296</v>
      </c>
      <c r="F342" s="1" t="s">
        <v>37</v>
      </c>
      <c r="G342" s="1" t="s">
        <v>1018</v>
      </c>
      <c r="H342" s="1" t="s">
        <v>423</v>
      </c>
      <c r="I342" s="1" t="s">
        <v>16</v>
      </c>
      <c r="J342" s="1" t="s">
        <v>951</v>
      </c>
      <c r="K342" s="1" t="s">
        <v>17</v>
      </c>
    </row>
    <row r="343" spans="1:11" x14ac:dyDescent="0.25">
      <c r="A343" s="75">
        <v>193305</v>
      </c>
      <c r="B343" s="1" t="s">
        <v>14</v>
      </c>
      <c r="C343" s="1" t="s">
        <v>18</v>
      </c>
      <c r="D343" s="140"/>
      <c r="E343" s="74" t="s">
        <v>1296</v>
      </c>
      <c r="F343" s="1" t="s">
        <v>37</v>
      </c>
      <c r="G343" s="1" t="s">
        <v>1019</v>
      </c>
      <c r="H343" s="1" t="s">
        <v>1020</v>
      </c>
      <c r="I343" s="1" t="s">
        <v>16</v>
      </c>
      <c r="J343" s="1" t="s">
        <v>1021</v>
      </c>
      <c r="K343" s="1" t="s">
        <v>17</v>
      </c>
    </row>
    <row r="344" spans="1:11" x14ac:dyDescent="0.25">
      <c r="A344" s="75">
        <v>193338</v>
      </c>
      <c r="B344" s="1" t="s">
        <v>14</v>
      </c>
      <c r="C344" s="1" t="s">
        <v>18</v>
      </c>
      <c r="D344" s="140"/>
      <c r="E344" s="74" t="s">
        <v>1296</v>
      </c>
      <c r="F344" s="1" t="s">
        <v>37</v>
      </c>
      <c r="G344" s="1" t="s">
        <v>1022</v>
      </c>
      <c r="H344" s="1" t="s">
        <v>1023</v>
      </c>
      <c r="I344" s="1" t="s">
        <v>16</v>
      </c>
      <c r="J344" s="1" t="s">
        <v>1024</v>
      </c>
      <c r="K344" s="1" t="s">
        <v>17</v>
      </c>
    </row>
    <row r="345" spans="1:11" x14ac:dyDescent="0.25">
      <c r="A345" s="75">
        <v>193369</v>
      </c>
      <c r="B345" s="1" t="s">
        <v>14</v>
      </c>
      <c r="C345" s="1" t="s">
        <v>18</v>
      </c>
      <c r="D345" s="140"/>
      <c r="E345" s="74">
        <v>0</v>
      </c>
      <c r="F345" s="1" t="s">
        <v>37</v>
      </c>
      <c r="G345" s="1" t="s">
        <v>1025</v>
      </c>
      <c r="H345" s="1" t="s">
        <v>536</v>
      </c>
      <c r="I345" s="1" t="s">
        <v>16</v>
      </c>
      <c r="J345" s="1" t="s">
        <v>46</v>
      </c>
      <c r="K345" s="1" t="s">
        <v>17</v>
      </c>
    </row>
    <row r="346" spans="1:11" x14ac:dyDescent="0.25">
      <c r="A346" s="75">
        <v>193402</v>
      </c>
      <c r="B346" s="1" t="s">
        <v>14</v>
      </c>
      <c r="C346" s="1" t="s">
        <v>18</v>
      </c>
      <c r="D346" s="140"/>
      <c r="E346" s="74" t="s">
        <v>1295</v>
      </c>
      <c r="F346" s="1" t="s">
        <v>37</v>
      </c>
      <c r="G346" s="1" t="s">
        <v>759</v>
      </c>
      <c r="H346" s="1" t="s">
        <v>1026</v>
      </c>
      <c r="I346" s="1" t="s">
        <v>26</v>
      </c>
      <c r="J346" s="1" t="s">
        <v>1027</v>
      </c>
      <c r="K346" s="1" t="s">
        <v>17</v>
      </c>
    </row>
    <row r="347" spans="1:11" x14ac:dyDescent="0.25">
      <c r="A347" s="75">
        <v>193540</v>
      </c>
      <c r="B347" s="1" t="s">
        <v>14</v>
      </c>
      <c r="C347" s="1" t="s">
        <v>18</v>
      </c>
      <c r="D347" s="140"/>
      <c r="E347" s="74" t="s">
        <v>1296</v>
      </c>
      <c r="F347" s="1" t="s">
        <v>37</v>
      </c>
      <c r="G347" s="1" t="s">
        <v>302</v>
      </c>
      <c r="H347" s="1" t="s">
        <v>1028</v>
      </c>
      <c r="I347" s="1" t="s">
        <v>714</v>
      </c>
      <c r="J347" s="1" t="s">
        <v>49</v>
      </c>
      <c r="K347" s="1" t="s">
        <v>17</v>
      </c>
    </row>
    <row r="348" spans="1:11" x14ac:dyDescent="0.25">
      <c r="A348" s="75">
        <v>193670</v>
      </c>
      <c r="B348" s="1" t="s">
        <v>14</v>
      </c>
      <c r="C348" s="1" t="s">
        <v>18</v>
      </c>
      <c r="D348" s="140"/>
      <c r="E348" s="74" t="s">
        <v>1295</v>
      </c>
      <c r="F348" s="1" t="s">
        <v>146</v>
      </c>
      <c r="G348" s="1" t="s">
        <v>1029</v>
      </c>
      <c r="H348" s="1" t="s">
        <v>1030</v>
      </c>
      <c r="I348" s="1" t="s">
        <v>1031</v>
      </c>
      <c r="J348" s="1" t="s">
        <v>1032</v>
      </c>
      <c r="K348" s="1" t="s">
        <v>17</v>
      </c>
    </row>
    <row r="349" spans="1:11" x14ac:dyDescent="0.25">
      <c r="A349" s="75">
        <v>193711</v>
      </c>
      <c r="B349" s="1" t="s">
        <v>64</v>
      </c>
      <c r="C349" s="1" t="s">
        <v>18</v>
      </c>
      <c r="D349" s="140"/>
      <c r="E349" s="74">
        <v>0</v>
      </c>
      <c r="F349" s="1" t="s">
        <v>146</v>
      </c>
      <c r="G349" s="1" t="s">
        <v>1033</v>
      </c>
      <c r="H349" s="1" t="s">
        <v>1034</v>
      </c>
      <c r="I349" s="1" t="s">
        <v>1035</v>
      </c>
      <c r="J349" s="1" t="s">
        <v>1036</v>
      </c>
      <c r="K349" s="1" t="s">
        <v>17</v>
      </c>
    </row>
    <row r="350" spans="1:11" x14ac:dyDescent="0.25">
      <c r="A350" s="75">
        <v>193893</v>
      </c>
      <c r="B350" s="1" t="s">
        <v>14</v>
      </c>
      <c r="C350" s="1" t="s">
        <v>18</v>
      </c>
      <c r="D350" s="140"/>
      <c r="E350" s="74" t="s">
        <v>1296</v>
      </c>
      <c r="F350" s="1" t="s">
        <v>37</v>
      </c>
      <c r="G350" s="1" t="s">
        <v>752</v>
      </c>
      <c r="H350" s="1" t="s">
        <v>1037</v>
      </c>
      <c r="I350" s="1" t="s">
        <v>1038</v>
      </c>
      <c r="J350" s="1" t="s">
        <v>1039</v>
      </c>
      <c r="K350" s="1" t="s">
        <v>17</v>
      </c>
    </row>
    <row r="351" spans="1:11" x14ac:dyDescent="0.25">
      <c r="A351" s="75">
        <v>193913</v>
      </c>
      <c r="B351" s="1" t="s">
        <v>14</v>
      </c>
      <c r="C351" s="1" t="s">
        <v>18</v>
      </c>
      <c r="D351" s="140"/>
      <c r="E351" s="74" t="s">
        <v>1296</v>
      </c>
      <c r="F351" s="1" t="s">
        <v>37</v>
      </c>
      <c r="G351" s="1" t="s">
        <v>333</v>
      </c>
      <c r="H351" s="1" t="s">
        <v>76</v>
      </c>
      <c r="I351" s="1" t="s">
        <v>61</v>
      </c>
      <c r="J351" s="1" t="s">
        <v>1040</v>
      </c>
      <c r="K351" s="1" t="s">
        <v>17</v>
      </c>
    </row>
    <row r="352" spans="1:11" x14ac:dyDescent="0.25">
      <c r="A352" s="75">
        <v>193950</v>
      </c>
      <c r="B352" s="1" t="s">
        <v>14</v>
      </c>
      <c r="C352" s="1" t="s">
        <v>18</v>
      </c>
      <c r="D352" s="140"/>
      <c r="E352" s="74" t="s">
        <v>1296</v>
      </c>
      <c r="F352" s="1" t="s">
        <v>37</v>
      </c>
      <c r="G352" s="1" t="s">
        <v>329</v>
      </c>
      <c r="H352" s="1" t="s">
        <v>1041</v>
      </c>
      <c r="I352" s="1" t="s">
        <v>122</v>
      </c>
      <c r="J352" s="1" t="s">
        <v>1042</v>
      </c>
      <c r="K352" s="1" t="s">
        <v>17</v>
      </c>
    </row>
    <row r="353" spans="1:11" x14ac:dyDescent="0.25">
      <c r="A353" s="75">
        <v>194027</v>
      </c>
      <c r="B353" s="1" t="s">
        <v>14</v>
      </c>
      <c r="C353" s="1" t="s">
        <v>18</v>
      </c>
      <c r="D353" s="140"/>
      <c r="E353" s="74">
        <v>0</v>
      </c>
      <c r="F353" s="1" t="s">
        <v>142</v>
      </c>
      <c r="G353" s="1" t="s">
        <v>1043</v>
      </c>
      <c r="H353" s="1" t="s">
        <v>1044</v>
      </c>
      <c r="I353" s="1" t="s">
        <v>1045</v>
      </c>
      <c r="J353" s="1" t="s">
        <v>1046</v>
      </c>
      <c r="K353" s="1" t="s">
        <v>17</v>
      </c>
    </row>
    <row r="354" spans="1:11" x14ac:dyDescent="0.25">
      <c r="A354" s="75">
        <v>194137</v>
      </c>
      <c r="B354" s="1" t="s">
        <v>14</v>
      </c>
      <c r="C354" s="1" t="s">
        <v>18</v>
      </c>
      <c r="D354" s="140"/>
      <c r="E354" s="74" t="s">
        <v>1296</v>
      </c>
      <c r="F354" s="1" t="s">
        <v>37</v>
      </c>
      <c r="G354" s="1" t="s">
        <v>1047</v>
      </c>
      <c r="H354" s="1" t="s">
        <v>1048</v>
      </c>
      <c r="I354" s="1" t="s">
        <v>418</v>
      </c>
      <c r="J354" s="1" t="s">
        <v>1049</v>
      </c>
      <c r="K354" s="1" t="s">
        <v>17</v>
      </c>
    </row>
    <row r="355" spans="1:11" x14ac:dyDescent="0.25">
      <c r="A355" s="75">
        <v>194172</v>
      </c>
      <c r="B355" s="1" t="s">
        <v>14</v>
      </c>
      <c r="C355" s="1" t="s">
        <v>18</v>
      </c>
      <c r="D355" s="140"/>
      <c r="E355" s="74" t="s">
        <v>1295</v>
      </c>
      <c r="F355" s="1" t="s">
        <v>37</v>
      </c>
      <c r="G355" s="1" t="s">
        <v>1050</v>
      </c>
      <c r="H355" s="1" t="s">
        <v>994</v>
      </c>
      <c r="I355" s="1" t="s">
        <v>134</v>
      </c>
      <c r="J355" s="1" t="s">
        <v>1051</v>
      </c>
      <c r="K355" s="1" t="s">
        <v>17</v>
      </c>
    </row>
    <row r="356" spans="1:11" x14ac:dyDescent="0.25">
      <c r="A356" s="75">
        <v>194266</v>
      </c>
      <c r="B356" s="1" t="s">
        <v>14</v>
      </c>
      <c r="C356" s="1" t="s">
        <v>18</v>
      </c>
      <c r="D356" s="140"/>
      <c r="E356" s="74" t="s">
        <v>1301</v>
      </c>
      <c r="F356" s="1" t="s">
        <v>37</v>
      </c>
      <c r="G356" s="1" t="s">
        <v>1052</v>
      </c>
      <c r="H356" s="1" t="s">
        <v>173</v>
      </c>
      <c r="I356" s="1" t="s">
        <v>56</v>
      </c>
      <c r="J356" s="1" t="s">
        <v>625</v>
      </c>
      <c r="K356" s="1" t="s">
        <v>17</v>
      </c>
    </row>
    <row r="357" spans="1:11" x14ac:dyDescent="0.25">
      <c r="A357" s="75">
        <v>194270</v>
      </c>
      <c r="B357" s="1" t="s">
        <v>14</v>
      </c>
      <c r="C357" s="1" t="s">
        <v>18</v>
      </c>
      <c r="D357" s="140"/>
      <c r="E357" s="74" t="s">
        <v>1296</v>
      </c>
      <c r="F357" s="1" t="s">
        <v>37</v>
      </c>
      <c r="G357" s="1" t="s">
        <v>752</v>
      </c>
      <c r="H357" s="1" t="s">
        <v>538</v>
      </c>
      <c r="I357" s="1" t="s">
        <v>16</v>
      </c>
      <c r="J357" s="1" t="s">
        <v>46</v>
      </c>
      <c r="K357" s="1" t="s">
        <v>17</v>
      </c>
    </row>
    <row r="358" spans="1:11" x14ac:dyDescent="0.25">
      <c r="A358" s="75">
        <v>194408</v>
      </c>
      <c r="B358" s="1" t="s">
        <v>14</v>
      </c>
      <c r="C358" s="1" t="s">
        <v>18</v>
      </c>
      <c r="D358" s="140"/>
      <c r="E358" s="74" t="s">
        <v>1296</v>
      </c>
      <c r="F358" s="1" t="s">
        <v>37</v>
      </c>
      <c r="G358" s="1" t="s">
        <v>119</v>
      </c>
      <c r="H358" s="1" t="s">
        <v>175</v>
      </c>
      <c r="I358" s="1" t="s">
        <v>1053</v>
      </c>
      <c r="J358" s="1" t="s">
        <v>1054</v>
      </c>
      <c r="K358" s="1" t="s">
        <v>17</v>
      </c>
    </row>
    <row r="359" spans="1:11" x14ac:dyDescent="0.25">
      <c r="A359" s="75">
        <v>194490</v>
      </c>
      <c r="B359" s="1" t="s">
        <v>14</v>
      </c>
      <c r="C359" s="1" t="s">
        <v>18</v>
      </c>
      <c r="D359" s="140"/>
      <c r="E359" s="74" t="s">
        <v>1295</v>
      </c>
      <c r="F359" s="1" t="s">
        <v>37</v>
      </c>
      <c r="G359" s="1" t="s">
        <v>1055</v>
      </c>
      <c r="H359" s="1" t="s">
        <v>1056</v>
      </c>
      <c r="I359" s="1" t="s">
        <v>1057</v>
      </c>
      <c r="J359" s="1" t="s">
        <v>1058</v>
      </c>
      <c r="K359" s="1" t="s">
        <v>17</v>
      </c>
    </row>
    <row r="360" spans="1:11" x14ac:dyDescent="0.25">
      <c r="A360" s="75">
        <v>194533</v>
      </c>
      <c r="B360" s="1" t="s">
        <v>14</v>
      </c>
      <c r="C360" s="1" t="s">
        <v>18</v>
      </c>
      <c r="D360" s="140"/>
      <c r="E360" s="74" t="s">
        <v>1295</v>
      </c>
      <c r="F360" s="1" t="s">
        <v>142</v>
      </c>
      <c r="G360" s="1" t="s">
        <v>339</v>
      </c>
      <c r="H360" s="1" t="s">
        <v>1059</v>
      </c>
      <c r="I360" s="1" t="s">
        <v>16</v>
      </c>
      <c r="J360" s="1" t="s">
        <v>327</v>
      </c>
      <c r="K360" s="1" t="s">
        <v>17</v>
      </c>
    </row>
    <row r="361" spans="1:11" x14ac:dyDescent="0.25">
      <c r="A361" s="75">
        <v>194563</v>
      </c>
      <c r="B361" s="1" t="s">
        <v>14</v>
      </c>
      <c r="C361" s="1" t="s">
        <v>18</v>
      </c>
      <c r="D361" s="140"/>
      <c r="E361" s="74" t="s">
        <v>1296</v>
      </c>
      <c r="F361" s="1" t="s">
        <v>37</v>
      </c>
      <c r="G361" s="1" t="s">
        <v>1047</v>
      </c>
      <c r="H361" s="1" t="s">
        <v>1060</v>
      </c>
      <c r="I361" s="1" t="s">
        <v>16</v>
      </c>
      <c r="J361" s="1" t="s">
        <v>46</v>
      </c>
      <c r="K361" s="1" t="s">
        <v>17</v>
      </c>
    </row>
    <row r="362" spans="1:11" x14ac:dyDescent="0.25">
      <c r="A362" s="75">
        <v>194565</v>
      </c>
      <c r="B362" s="1" t="s">
        <v>14</v>
      </c>
      <c r="C362" s="1" t="s">
        <v>18</v>
      </c>
      <c r="D362" s="140"/>
      <c r="E362" s="74" t="s">
        <v>1295</v>
      </c>
      <c r="F362" s="1" t="s">
        <v>37</v>
      </c>
      <c r="G362" s="1" t="s">
        <v>1061</v>
      </c>
      <c r="H362" s="1" t="s">
        <v>1060</v>
      </c>
      <c r="I362" s="1" t="s">
        <v>16</v>
      </c>
      <c r="J362" s="1" t="s">
        <v>46</v>
      </c>
      <c r="K362" s="1" t="s">
        <v>17</v>
      </c>
    </row>
    <row r="363" spans="1:11" x14ac:dyDescent="0.25">
      <c r="A363" s="75">
        <v>194617</v>
      </c>
      <c r="B363" s="1" t="s">
        <v>14</v>
      </c>
      <c r="C363" s="1" t="s">
        <v>18</v>
      </c>
      <c r="D363" s="140"/>
      <c r="E363" s="74" t="s">
        <v>1295</v>
      </c>
      <c r="F363" s="1" t="s">
        <v>37</v>
      </c>
      <c r="G363" s="1" t="s">
        <v>1050</v>
      </c>
      <c r="H363" s="1" t="s">
        <v>1062</v>
      </c>
      <c r="I363" s="1" t="s">
        <v>16</v>
      </c>
      <c r="J363" s="1" t="s">
        <v>46</v>
      </c>
      <c r="K363" s="1" t="s">
        <v>17</v>
      </c>
    </row>
    <row r="364" spans="1:11" x14ac:dyDescent="0.25">
      <c r="A364" s="75">
        <v>194666</v>
      </c>
      <c r="B364" s="1" t="s">
        <v>14</v>
      </c>
      <c r="C364" s="1" t="s">
        <v>18</v>
      </c>
      <c r="D364" s="140"/>
      <c r="E364" s="74" t="s">
        <v>1298</v>
      </c>
      <c r="F364" s="1" t="s">
        <v>381</v>
      </c>
      <c r="G364" s="1" t="s">
        <v>915</v>
      </c>
      <c r="H364" s="1" t="s">
        <v>203</v>
      </c>
      <c r="I364" s="1" t="s">
        <v>24</v>
      </c>
      <c r="J364" s="1" t="s">
        <v>1063</v>
      </c>
      <c r="K364" s="1" t="s">
        <v>17</v>
      </c>
    </row>
    <row r="365" spans="1:11" x14ac:dyDescent="0.25">
      <c r="A365" s="75">
        <v>194677</v>
      </c>
      <c r="B365" s="1" t="s">
        <v>14</v>
      </c>
      <c r="C365" s="1" t="s">
        <v>18</v>
      </c>
      <c r="D365" s="140"/>
      <c r="E365" s="74" t="s">
        <v>1296</v>
      </c>
      <c r="F365" s="1" t="s">
        <v>37</v>
      </c>
      <c r="G365" s="1" t="s">
        <v>1064</v>
      </c>
      <c r="H365" s="1" t="s">
        <v>1065</v>
      </c>
      <c r="I365" s="1" t="s">
        <v>584</v>
      </c>
      <c r="J365" s="1" t="s">
        <v>1066</v>
      </c>
      <c r="K365" s="1" t="s">
        <v>17</v>
      </c>
    </row>
    <row r="366" spans="1:11" x14ac:dyDescent="0.25">
      <c r="A366" s="75">
        <v>194888</v>
      </c>
      <c r="B366" s="1" t="s">
        <v>14</v>
      </c>
      <c r="C366" s="1" t="s">
        <v>18</v>
      </c>
      <c r="D366" s="140"/>
      <c r="E366" s="74" t="s">
        <v>1295</v>
      </c>
      <c r="F366" s="1" t="s">
        <v>37</v>
      </c>
      <c r="G366" s="1" t="s">
        <v>752</v>
      </c>
      <c r="H366" s="1" t="s">
        <v>57</v>
      </c>
      <c r="I366" s="1" t="s">
        <v>16</v>
      </c>
      <c r="J366" s="1" t="s">
        <v>46</v>
      </c>
      <c r="K366" s="1" t="s">
        <v>17</v>
      </c>
    </row>
    <row r="367" spans="1:11" x14ac:dyDescent="0.25">
      <c r="A367" s="75">
        <v>194891</v>
      </c>
      <c r="B367" s="1" t="s">
        <v>14</v>
      </c>
      <c r="C367" s="1" t="s">
        <v>18</v>
      </c>
      <c r="D367" s="140"/>
      <c r="E367" s="74" t="s">
        <v>1295</v>
      </c>
      <c r="F367" s="1" t="s">
        <v>37</v>
      </c>
      <c r="G367" s="1" t="s">
        <v>752</v>
      </c>
      <c r="H367" s="1" t="s">
        <v>1067</v>
      </c>
      <c r="I367" s="1" t="s">
        <v>16</v>
      </c>
      <c r="J367" s="1" t="s">
        <v>46</v>
      </c>
      <c r="K367" s="1" t="s">
        <v>17</v>
      </c>
    </row>
    <row r="368" spans="1:11" x14ac:dyDescent="0.25">
      <c r="A368" s="75">
        <v>194908</v>
      </c>
      <c r="B368" s="1" t="s">
        <v>14</v>
      </c>
      <c r="C368" s="1" t="s">
        <v>18</v>
      </c>
      <c r="D368" s="140"/>
      <c r="E368" s="74">
        <v>0</v>
      </c>
      <c r="F368" s="1" t="s">
        <v>37</v>
      </c>
      <c r="G368" s="1" t="s">
        <v>1068</v>
      </c>
      <c r="H368" s="1" t="s">
        <v>1069</v>
      </c>
      <c r="I368" s="1" t="s">
        <v>1070</v>
      </c>
      <c r="J368" s="1" t="s">
        <v>1071</v>
      </c>
      <c r="K368" s="1" t="s">
        <v>17</v>
      </c>
    </row>
    <row r="369" spans="1:11" x14ac:dyDescent="0.25">
      <c r="A369" s="75">
        <v>195022</v>
      </c>
      <c r="B369" s="1" t="s">
        <v>64</v>
      </c>
      <c r="C369" s="1" t="s">
        <v>18</v>
      </c>
      <c r="D369" s="140"/>
      <c r="E369" s="74">
        <v>0</v>
      </c>
      <c r="F369" s="1" t="s">
        <v>381</v>
      </c>
      <c r="G369" s="1" t="s">
        <v>931</v>
      </c>
      <c r="H369" s="1" t="s">
        <v>1072</v>
      </c>
      <c r="I369" s="1" t="s">
        <v>1073</v>
      </c>
      <c r="J369" s="1" t="s">
        <v>1074</v>
      </c>
      <c r="K369" s="1" t="s">
        <v>17</v>
      </c>
    </row>
    <row r="370" spans="1:11" x14ac:dyDescent="0.25">
      <c r="A370" s="75">
        <v>195113</v>
      </c>
      <c r="B370" s="1" t="s">
        <v>14</v>
      </c>
      <c r="C370" s="1" t="s">
        <v>18</v>
      </c>
      <c r="D370" s="140"/>
      <c r="E370" s="74" t="s">
        <v>1295</v>
      </c>
      <c r="F370" s="1" t="s">
        <v>142</v>
      </c>
      <c r="G370" s="1" t="s">
        <v>1075</v>
      </c>
      <c r="H370" s="1" t="s">
        <v>1076</v>
      </c>
      <c r="I370" s="1" t="s">
        <v>1077</v>
      </c>
      <c r="J370" s="1" t="s">
        <v>1078</v>
      </c>
      <c r="K370" s="1" t="s">
        <v>17</v>
      </c>
    </row>
    <row r="371" spans="1:11" x14ac:dyDescent="0.25">
      <c r="A371" s="75">
        <v>195122</v>
      </c>
      <c r="B371" s="1" t="s">
        <v>14</v>
      </c>
      <c r="C371" s="1" t="s">
        <v>18</v>
      </c>
      <c r="D371" s="140"/>
      <c r="E371" s="74" t="s">
        <v>1295</v>
      </c>
      <c r="F371" s="1" t="s">
        <v>381</v>
      </c>
      <c r="G371" s="1" t="s">
        <v>344</v>
      </c>
      <c r="H371" s="1" t="s">
        <v>1079</v>
      </c>
      <c r="I371" s="1" t="s">
        <v>58</v>
      </c>
      <c r="J371" s="1" t="s">
        <v>1080</v>
      </c>
      <c r="K371" s="1" t="s">
        <v>17</v>
      </c>
    </row>
    <row r="372" spans="1:11" x14ac:dyDescent="0.25">
      <c r="A372" s="75">
        <v>195310</v>
      </c>
      <c r="B372" s="1" t="s">
        <v>14</v>
      </c>
      <c r="C372" s="1" t="s">
        <v>18</v>
      </c>
      <c r="D372" s="140"/>
      <c r="E372" s="74" t="s">
        <v>1296</v>
      </c>
      <c r="F372" s="1" t="s">
        <v>37</v>
      </c>
      <c r="G372" s="1" t="s">
        <v>963</v>
      </c>
      <c r="H372" s="1" t="s">
        <v>1081</v>
      </c>
      <c r="I372" s="1" t="s">
        <v>1082</v>
      </c>
      <c r="J372" s="1" t="s">
        <v>1083</v>
      </c>
      <c r="K372" s="1" t="s">
        <v>17</v>
      </c>
    </row>
    <row r="373" spans="1:11" x14ac:dyDescent="0.25">
      <c r="A373" s="75">
        <v>195383</v>
      </c>
      <c r="B373" s="1" t="s">
        <v>64</v>
      </c>
      <c r="C373" s="1" t="s">
        <v>18</v>
      </c>
      <c r="D373" s="140"/>
      <c r="E373" s="74">
        <v>0</v>
      </c>
      <c r="F373" s="1" t="s">
        <v>1084</v>
      </c>
      <c r="G373" s="1" t="s">
        <v>322</v>
      </c>
      <c r="H373" s="1" t="s">
        <v>1085</v>
      </c>
      <c r="I373" s="1" t="s">
        <v>16</v>
      </c>
      <c r="J373" s="1" t="s">
        <v>1086</v>
      </c>
      <c r="K373" s="1" t="s">
        <v>17</v>
      </c>
    </row>
    <row r="374" spans="1:11" x14ac:dyDescent="0.25">
      <c r="A374" s="75">
        <v>195399</v>
      </c>
      <c r="B374" s="1" t="s">
        <v>64</v>
      </c>
      <c r="C374" s="1" t="s">
        <v>18</v>
      </c>
      <c r="D374" s="140"/>
      <c r="E374" s="74">
        <v>0</v>
      </c>
      <c r="F374" s="1" t="s">
        <v>37</v>
      </c>
      <c r="G374" s="1" t="s">
        <v>1087</v>
      </c>
      <c r="H374" s="1" t="s">
        <v>1088</v>
      </c>
      <c r="I374" s="1" t="s">
        <v>16</v>
      </c>
      <c r="J374" s="1" t="s">
        <v>46</v>
      </c>
      <c r="K374" s="1" t="s">
        <v>17</v>
      </c>
    </row>
    <row r="375" spans="1:11" x14ac:dyDescent="0.25">
      <c r="A375" s="75">
        <v>195417</v>
      </c>
      <c r="B375" s="1" t="s">
        <v>14</v>
      </c>
      <c r="C375" s="1" t="s">
        <v>18</v>
      </c>
      <c r="D375" s="140"/>
      <c r="E375" s="74" t="s">
        <v>1296</v>
      </c>
      <c r="F375" s="1" t="s">
        <v>37</v>
      </c>
      <c r="G375" s="1" t="s">
        <v>1047</v>
      </c>
      <c r="H375" s="1" t="s">
        <v>20</v>
      </c>
      <c r="I375" s="1" t="s">
        <v>71</v>
      </c>
      <c r="J375" s="1" t="s">
        <v>1089</v>
      </c>
      <c r="K375" s="1" t="s">
        <v>17</v>
      </c>
    </row>
    <row r="376" spans="1:11" x14ac:dyDescent="0.25">
      <c r="A376" s="75">
        <v>195993</v>
      </c>
      <c r="B376" s="1" t="s">
        <v>14</v>
      </c>
      <c r="C376" s="1" t="s">
        <v>18</v>
      </c>
      <c r="D376" s="140"/>
      <c r="E376" s="74" t="s">
        <v>1295</v>
      </c>
      <c r="F376" s="1" t="s">
        <v>381</v>
      </c>
      <c r="G376" s="1" t="s">
        <v>1090</v>
      </c>
      <c r="H376" s="1" t="s">
        <v>1091</v>
      </c>
      <c r="I376" s="1" t="s">
        <v>1092</v>
      </c>
      <c r="J376" s="1" t="s">
        <v>1093</v>
      </c>
      <c r="K376" s="1" t="s">
        <v>17</v>
      </c>
    </row>
    <row r="377" spans="1:11" x14ac:dyDescent="0.25">
      <c r="A377" s="75">
        <v>196052</v>
      </c>
      <c r="B377" s="1" t="s">
        <v>64</v>
      </c>
      <c r="C377" s="1" t="s">
        <v>18</v>
      </c>
      <c r="D377" s="140"/>
      <c r="E377" s="74">
        <v>0</v>
      </c>
      <c r="F377" s="1" t="s">
        <v>37</v>
      </c>
      <c r="G377" s="1" t="s">
        <v>1094</v>
      </c>
      <c r="H377" s="1" t="s">
        <v>896</v>
      </c>
      <c r="I377" s="1" t="s">
        <v>16</v>
      </c>
      <c r="J377" s="1" t="s">
        <v>46</v>
      </c>
      <c r="K377" s="1" t="s">
        <v>17</v>
      </c>
    </row>
    <row r="378" spans="1:11" x14ac:dyDescent="0.25">
      <c r="A378" s="75">
        <v>196098</v>
      </c>
      <c r="B378" s="1" t="s">
        <v>14</v>
      </c>
      <c r="C378" s="1" t="s">
        <v>18</v>
      </c>
      <c r="D378" s="140"/>
      <c r="E378" s="74" t="s">
        <v>1295</v>
      </c>
      <c r="F378" s="1" t="s">
        <v>37</v>
      </c>
      <c r="G378" s="1" t="s">
        <v>317</v>
      </c>
      <c r="H378" s="1" t="s">
        <v>1095</v>
      </c>
      <c r="I378" s="1" t="s">
        <v>288</v>
      </c>
      <c r="J378" s="1" t="s">
        <v>1096</v>
      </c>
      <c r="K378" s="1" t="s">
        <v>17</v>
      </c>
    </row>
    <row r="379" spans="1:11" x14ac:dyDescent="0.25">
      <c r="A379" s="75">
        <v>196160</v>
      </c>
      <c r="B379" s="1" t="s">
        <v>14</v>
      </c>
      <c r="C379" s="1" t="s">
        <v>18</v>
      </c>
      <c r="D379" s="140"/>
      <c r="E379" s="74" t="s">
        <v>1295</v>
      </c>
      <c r="F379" s="1" t="s">
        <v>37</v>
      </c>
      <c r="G379" s="1" t="s">
        <v>1097</v>
      </c>
      <c r="H379" s="1" t="s">
        <v>1098</v>
      </c>
      <c r="I379" s="1" t="s">
        <v>16</v>
      </c>
      <c r="J379" s="1" t="s">
        <v>1099</v>
      </c>
      <c r="K379" s="1" t="s">
        <v>17</v>
      </c>
    </row>
    <row r="380" spans="1:11" x14ac:dyDescent="0.25">
      <c r="A380" s="75">
        <v>196826</v>
      </c>
      <c r="B380" s="1" t="s">
        <v>14</v>
      </c>
      <c r="C380" s="1" t="s">
        <v>18</v>
      </c>
      <c r="D380" s="140"/>
      <c r="E380" s="74" t="s">
        <v>1295</v>
      </c>
      <c r="F380" s="1" t="s">
        <v>566</v>
      </c>
      <c r="G380" s="1" t="s">
        <v>1100</v>
      </c>
      <c r="H380" s="1" t="s">
        <v>1101</v>
      </c>
      <c r="I380" s="1" t="s">
        <v>72</v>
      </c>
      <c r="J380" s="1" t="s">
        <v>1102</v>
      </c>
      <c r="K380" s="1" t="s">
        <v>17</v>
      </c>
    </row>
    <row r="381" spans="1:11" x14ac:dyDescent="0.25">
      <c r="A381" s="75">
        <v>198198</v>
      </c>
      <c r="B381" s="1" t="s">
        <v>14</v>
      </c>
      <c r="C381" s="1" t="s">
        <v>18</v>
      </c>
      <c r="D381" s="140"/>
      <c r="E381" s="74">
        <v>0</v>
      </c>
      <c r="F381" s="1" t="s">
        <v>566</v>
      </c>
      <c r="G381" s="1" t="s">
        <v>1103</v>
      </c>
      <c r="H381" s="1" t="s">
        <v>1104</v>
      </c>
      <c r="I381" s="1" t="s">
        <v>1105</v>
      </c>
      <c r="J381" s="1" t="s">
        <v>1106</v>
      </c>
      <c r="K381" s="1" t="s">
        <v>17</v>
      </c>
    </row>
    <row r="382" spans="1:11" x14ac:dyDescent="0.25">
      <c r="A382" s="75">
        <v>198457</v>
      </c>
      <c r="B382" s="1" t="s">
        <v>14</v>
      </c>
      <c r="C382" s="1" t="s">
        <v>18</v>
      </c>
      <c r="D382" s="140"/>
      <c r="E382" s="74">
        <v>0</v>
      </c>
      <c r="F382" s="1" t="s">
        <v>37</v>
      </c>
      <c r="G382" s="1" t="s">
        <v>1107</v>
      </c>
      <c r="H382" s="1" t="s">
        <v>77</v>
      </c>
      <c r="I382" s="1" t="s">
        <v>34</v>
      </c>
      <c r="J382" s="1" t="s">
        <v>1108</v>
      </c>
      <c r="K382" s="1" t="s">
        <v>17</v>
      </c>
    </row>
    <row r="383" spans="1:11" x14ac:dyDescent="0.25">
      <c r="A383" s="75">
        <v>198651</v>
      </c>
      <c r="B383" s="1" t="s">
        <v>14</v>
      </c>
      <c r="C383" s="1" t="s">
        <v>18</v>
      </c>
      <c r="D383" s="140"/>
      <c r="E383" s="74" t="s">
        <v>1295</v>
      </c>
      <c r="F383" s="1" t="s">
        <v>37</v>
      </c>
      <c r="G383" s="1" t="s">
        <v>1109</v>
      </c>
      <c r="H383" s="1" t="s">
        <v>1110</v>
      </c>
      <c r="I383" s="1" t="s">
        <v>1111</v>
      </c>
      <c r="J383" s="1" t="s">
        <v>1112</v>
      </c>
      <c r="K383" s="1" t="s">
        <v>17</v>
      </c>
    </row>
    <row r="384" spans="1:11" x14ac:dyDescent="0.25">
      <c r="A384" s="75">
        <v>198689</v>
      </c>
      <c r="B384" s="1" t="s">
        <v>14</v>
      </c>
      <c r="C384" s="1" t="s">
        <v>18</v>
      </c>
      <c r="D384" s="140"/>
      <c r="E384" s="74" t="s">
        <v>1296</v>
      </c>
      <c r="F384" s="1" t="s">
        <v>37</v>
      </c>
      <c r="G384" s="1" t="s">
        <v>1113</v>
      </c>
      <c r="H384" s="1" t="s">
        <v>1114</v>
      </c>
      <c r="I384" s="1" t="s">
        <v>60</v>
      </c>
      <c r="J384" s="1" t="s">
        <v>1115</v>
      </c>
      <c r="K384" s="1" t="s">
        <v>17</v>
      </c>
    </row>
    <row r="385" spans="1:11" x14ac:dyDescent="0.25">
      <c r="A385" s="75">
        <v>198955</v>
      </c>
      <c r="B385" s="1" t="s">
        <v>14</v>
      </c>
      <c r="C385" s="1" t="s">
        <v>18</v>
      </c>
      <c r="D385" s="140"/>
      <c r="E385" s="74" t="s">
        <v>1296</v>
      </c>
      <c r="F385" s="1" t="s">
        <v>37</v>
      </c>
      <c r="G385" s="1" t="s">
        <v>1116</v>
      </c>
      <c r="H385" s="1" t="s">
        <v>1117</v>
      </c>
      <c r="I385" s="1" t="s">
        <v>16</v>
      </c>
      <c r="J385" s="1" t="s">
        <v>1118</v>
      </c>
      <c r="K385" s="1" t="s">
        <v>17</v>
      </c>
    </row>
    <row r="386" spans="1:11" x14ac:dyDescent="0.25">
      <c r="A386" s="75">
        <v>199238</v>
      </c>
      <c r="B386" s="1" t="s">
        <v>14</v>
      </c>
      <c r="C386" s="1" t="s">
        <v>18</v>
      </c>
      <c r="D386" s="140"/>
      <c r="E386" s="74" t="s">
        <v>1296</v>
      </c>
      <c r="F386" s="1" t="s">
        <v>37</v>
      </c>
      <c r="G386" s="1" t="s">
        <v>1119</v>
      </c>
      <c r="H386" s="1" t="s">
        <v>403</v>
      </c>
      <c r="I386" s="1" t="s">
        <v>16</v>
      </c>
      <c r="J386" s="1" t="s">
        <v>1120</v>
      </c>
      <c r="K386" s="1" t="s">
        <v>17</v>
      </c>
    </row>
    <row r="387" spans="1:11" x14ac:dyDescent="0.25">
      <c r="A387" s="75">
        <v>199347</v>
      </c>
      <c r="B387" s="1" t="s">
        <v>14</v>
      </c>
      <c r="C387" s="1" t="s">
        <v>18</v>
      </c>
      <c r="D387" s="140"/>
      <c r="E387" s="74" t="s">
        <v>1295</v>
      </c>
      <c r="F387" s="1" t="s">
        <v>37</v>
      </c>
      <c r="G387" s="1" t="s">
        <v>1100</v>
      </c>
      <c r="H387" s="1" t="s">
        <v>1121</v>
      </c>
      <c r="I387" s="1" t="s">
        <v>16</v>
      </c>
      <c r="J387" s="1" t="s">
        <v>46</v>
      </c>
      <c r="K387" s="1" t="s">
        <v>17</v>
      </c>
    </row>
    <row r="388" spans="1:11" x14ac:dyDescent="0.25">
      <c r="A388" s="75">
        <v>199347</v>
      </c>
      <c r="B388" s="1" t="s">
        <v>14</v>
      </c>
      <c r="C388" s="1" t="s">
        <v>18</v>
      </c>
      <c r="D388" s="140"/>
      <c r="E388" s="74" t="s">
        <v>1295</v>
      </c>
      <c r="F388" s="1" t="s">
        <v>37</v>
      </c>
      <c r="G388" s="1" t="s">
        <v>1100</v>
      </c>
      <c r="H388" s="1" t="s">
        <v>239</v>
      </c>
      <c r="I388" s="1" t="s">
        <v>1122</v>
      </c>
      <c r="J388" s="1" t="s">
        <v>1123</v>
      </c>
      <c r="K388" s="1" t="s">
        <v>17</v>
      </c>
    </row>
    <row r="389" spans="1:11" x14ac:dyDescent="0.25">
      <c r="A389" s="75">
        <v>199402</v>
      </c>
      <c r="B389" s="1" t="s">
        <v>14</v>
      </c>
      <c r="C389" s="1" t="s">
        <v>18</v>
      </c>
      <c r="D389" s="140"/>
      <c r="E389" s="74" t="s">
        <v>1296</v>
      </c>
      <c r="F389" s="1" t="s">
        <v>146</v>
      </c>
      <c r="G389" s="1" t="s">
        <v>1124</v>
      </c>
      <c r="H389" s="1" t="s">
        <v>1125</v>
      </c>
      <c r="I389" s="1" t="s">
        <v>1126</v>
      </c>
      <c r="J389" s="1" t="s">
        <v>1127</v>
      </c>
      <c r="K389" s="1" t="s">
        <v>17</v>
      </c>
    </row>
    <row r="390" spans="1:11" x14ac:dyDescent="0.25">
      <c r="A390" s="75">
        <v>199404</v>
      </c>
      <c r="B390" s="1" t="s">
        <v>14</v>
      </c>
      <c r="C390" s="1" t="s">
        <v>18</v>
      </c>
      <c r="D390" s="140"/>
      <c r="E390" s="74" t="s">
        <v>1296</v>
      </c>
      <c r="F390" s="1" t="s">
        <v>146</v>
      </c>
      <c r="G390" s="1" t="s">
        <v>1128</v>
      </c>
      <c r="H390" s="1" t="s">
        <v>1129</v>
      </c>
      <c r="I390" s="1" t="s">
        <v>121</v>
      </c>
      <c r="J390" s="1" t="s">
        <v>1130</v>
      </c>
      <c r="K390" s="1" t="s">
        <v>17</v>
      </c>
    </row>
    <row r="391" spans="1:11" x14ac:dyDescent="0.25">
      <c r="A391" s="75">
        <v>199407</v>
      </c>
      <c r="B391" s="1" t="s">
        <v>14</v>
      </c>
      <c r="C391" s="1" t="s">
        <v>18</v>
      </c>
      <c r="D391" s="140"/>
      <c r="E391" s="74" t="s">
        <v>1295</v>
      </c>
      <c r="F391" s="1" t="s">
        <v>37</v>
      </c>
      <c r="G391" s="1" t="s">
        <v>1100</v>
      </c>
      <c r="H391" s="1" t="s">
        <v>180</v>
      </c>
      <c r="I391" s="1" t="s">
        <v>1131</v>
      </c>
      <c r="J391" s="1" t="s">
        <v>1132</v>
      </c>
      <c r="K391" s="1" t="s">
        <v>17</v>
      </c>
    </row>
    <row r="392" spans="1:11" x14ac:dyDescent="0.25">
      <c r="A392" s="75">
        <v>199407</v>
      </c>
      <c r="B392" s="1" t="s">
        <v>14</v>
      </c>
      <c r="C392" s="1" t="s">
        <v>18</v>
      </c>
      <c r="D392" s="140"/>
      <c r="E392" s="74" t="s">
        <v>1295</v>
      </c>
      <c r="F392" s="1" t="s">
        <v>37</v>
      </c>
      <c r="G392" s="1" t="s">
        <v>1100</v>
      </c>
      <c r="H392" s="1" t="s">
        <v>1133</v>
      </c>
      <c r="I392" s="1" t="s">
        <v>16</v>
      </c>
      <c r="J392" s="1" t="s">
        <v>46</v>
      </c>
      <c r="K392" s="1" t="s">
        <v>17</v>
      </c>
    </row>
    <row r="393" spans="1:11" x14ac:dyDescent="0.25">
      <c r="A393" s="75">
        <v>199419</v>
      </c>
      <c r="B393" s="1" t="s">
        <v>14</v>
      </c>
      <c r="C393" s="1" t="s">
        <v>18</v>
      </c>
      <c r="D393" s="140"/>
      <c r="E393" s="74" t="s">
        <v>1296</v>
      </c>
      <c r="F393" s="1" t="s">
        <v>381</v>
      </c>
      <c r="G393" s="1" t="s">
        <v>1134</v>
      </c>
      <c r="H393" s="1" t="s">
        <v>1135</v>
      </c>
      <c r="I393" s="1" t="s">
        <v>1136</v>
      </c>
      <c r="J393" s="1" t="s">
        <v>1137</v>
      </c>
      <c r="K393" s="1" t="s">
        <v>17</v>
      </c>
    </row>
    <row r="394" spans="1:11" x14ac:dyDescent="0.25">
      <c r="A394" s="75">
        <v>199950</v>
      </c>
      <c r="B394" s="1" t="s">
        <v>14</v>
      </c>
      <c r="C394" s="1" t="s">
        <v>18</v>
      </c>
      <c r="D394" s="140"/>
      <c r="E394" s="74">
        <v>0</v>
      </c>
      <c r="F394" s="1" t="s">
        <v>37</v>
      </c>
      <c r="G394" s="1" t="s">
        <v>1138</v>
      </c>
      <c r="H394" s="1" t="s">
        <v>20</v>
      </c>
      <c r="I394" s="1" t="s">
        <v>95</v>
      </c>
      <c r="J394" s="1" t="s">
        <v>787</v>
      </c>
      <c r="K394" s="1" t="s">
        <v>17</v>
      </c>
    </row>
    <row r="395" spans="1:11" x14ac:dyDescent="0.25">
      <c r="A395" s="75">
        <v>201469</v>
      </c>
      <c r="B395" s="1" t="s">
        <v>64</v>
      </c>
      <c r="C395" s="1" t="s">
        <v>18</v>
      </c>
      <c r="D395" s="140"/>
      <c r="E395" s="74" t="e">
        <v>#N/A</v>
      </c>
      <c r="F395" s="1" t="s">
        <v>142</v>
      </c>
      <c r="G395" s="1" t="s">
        <v>881</v>
      </c>
      <c r="H395" s="1" t="s">
        <v>1139</v>
      </c>
      <c r="I395" s="1" t="s">
        <v>267</v>
      </c>
      <c r="J395" s="1" t="s">
        <v>1140</v>
      </c>
      <c r="K395" s="1" t="s">
        <v>17</v>
      </c>
    </row>
    <row r="396" spans="1:11" x14ac:dyDescent="0.25">
      <c r="A396" s="75">
        <v>205276</v>
      </c>
      <c r="B396" s="1" t="s">
        <v>158</v>
      </c>
      <c r="C396" s="1" t="s">
        <v>18</v>
      </c>
      <c r="D396" s="140"/>
      <c r="E396" s="74" t="e">
        <v>#N/A</v>
      </c>
      <c r="F396" s="1" t="s">
        <v>566</v>
      </c>
      <c r="G396" s="1" t="s">
        <v>1141</v>
      </c>
      <c r="H396" s="1" t="s">
        <v>1142</v>
      </c>
      <c r="I396" s="1" t="s">
        <v>16</v>
      </c>
      <c r="J396" s="1" t="s">
        <v>1143</v>
      </c>
      <c r="K396" s="1" t="s">
        <v>17</v>
      </c>
    </row>
  </sheetData>
  <autoFilter ref="A5:K39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O6" sqref="O6"/>
    </sheetView>
  </sheetViews>
  <sheetFormatPr defaultRowHeight="15" x14ac:dyDescent="0.25"/>
  <cols>
    <col min="1" max="1" width="10.42578125" bestFit="1" customWidth="1"/>
  </cols>
  <sheetData>
    <row r="1" spans="1:25" ht="67.5" x14ac:dyDescent="0.25">
      <c r="A1" s="102" t="s">
        <v>1686</v>
      </c>
      <c r="B1" s="102" t="s">
        <v>1663</v>
      </c>
      <c r="C1" s="102" t="s">
        <v>1664</v>
      </c>
      <c r="D1" s="102" t="s">
        <v>1665</v>
      </c>
      <c r="E1" s="103" t="s">
        <v>1666</v>
      </c>
      <c r="F1" s="73" t="s">
        <v>1308</v>
      </c>
      <c r="G1" s="73" t="s">
        <v>1309</v>
      </c>
      <c r="H1" s="104" t="s">
        <v>1667</v>
      </c>
      <c r="I1" s="105" t="s">
        <v>1668</v>
      </c>
      <c r="J1" s="104" t="s">
        <v>1669</v>
      </c>
      <c r="K1" s="104" t="s">
        <v>1670</v>
      </c>
      <c r="L1" s="105" t="s">
        <v>1671</v>
      </c>
      <c r="M1" s="105" t="s">
        <v>1672</v>
      </c>
      <c r="N1" s="105" t="s">
        <v>1673</v>
      </c>
      <c r="O1" s="106" t="s">
        <v>1674</v>
      </c>
      <c r="P1" s="105" t="s">
        <v>1675</v>
      </c>
      <c r="Q1" s="106" t="s">
        <v>1676</v>
      </c>
      <c r="R1" s="105" t="s">
        <v>1677</v>
      </c>
      <c r="S1" s="107" t="s">
        <v>1678</v>
      </c>
      <c r="T1" s="108" t="s">
        <v>1679</v>
      </c>
      <c r="U1" s="108" t="s">
        <v>1680</v>
      </c>
      <c r="V1" s="108" t="s">
        <v>1681</v>
      </c>
      <c r="W1" s="108" t="s">
        <v>1682</v>
      </c>
      <c r="X1" s="108" t="s">
        <v>1683</v>
      </c>
      <c r="Y1" s="108" t="s">
        <v>1684</v>
      </c>
    </row>
    <row r="2" spans="1:25" ht="31.5" x14ac:dyDescent="0.25">
      <c r="A2" s="2">
        <v>43466</v>
      </c>
      <c r="B2" s="109" t="s">
        <v>1341</v>
      </c>
      <c r="C2" s="110" t="s">
        <v>1284</v>
      </c>
      <c r="D2" s="110" t="str">
        <f t="shared" ref="D2:D15" si="0">IF(B2="Conservation Officer, Enersource","Pay For Performance","Full Cost Recovery")</f>
        <v>Full Cost Recovery</v>
      </c>
      <c r="E2" s="109">
        <v>176437</v>
      </c>
      <c r="F2" s="141"/>
      <c r="G2" s="109" t="s">
        <v>1295</v>
      </c>
      <c r="H2" s="111" t="s">
        <v>1290</v>
      </c>
      <c r="I2" s="111"/>
      <c r="J2" s="112" t="s">
        <v>1648</v>
      </c>
      <c r="K2" s="111" t="s">
        <v>1343</v>
      </c>
      <c r="L2" s="112" t="str">
        <f t="shared" ref="L2:L15" si="1">IF(K2="Prescriptive","B0901",IF(K2="Engineered","B0902",IF(K2="Custom","B0903")))</f>
        <v>B0903</v>
      </c>
      <c r="M2" s="113"/>
      <c r="N2" s="113"/>
      <c r="O2" s="111"/>
      <c r="P2" s="112">
        <f>VLOOKUP(K2,'[1]Measure Table'!$E$41:$V$43,18,FALSE)</f>
        <v>13.05797247010084</v>
      </c>
      <c r="Q2" s="112">
        <v>1</v>
      </c>
      <c r="R2" s="114"/>
      <c r="S2" s="115">
        <v>42951</v>
      </c>
      <c r="T2" s="116">
        <v>10423.15</v>
      </c>
      <c r="U2" s="116"/>
      <c r="V2" s="112">
        <v>2049</v>
      </c>
      <c r="W2" s="112">
        <v>0.5</v>
      </c>
      <c r="X2" s="116">
        <v>200</v>
      </c>
      <c r="Y2" s="117"/>
    </row>
    <row r="3" spans="1:25" ht="73.5" x14ac:dyDescent="0.25">
      <c r="A3" s="2">
        <v>43466</v>
      </c>
      <c r="B3" s="109" t="s">
        <v>1341</v>
      </c>
      <c r="C3" s="110" t="s">
        <v>1284</v>
      </c>
      <c r="D3" s="110" t="str">
        <f t="shared" si="0"/>
        <v>Full Cost Recovery</v>
      </c>
      <c r="E3" s="109">
        <v>176437</v>
      </c>
      <c r="F3" s="141"/>
      <c r="G3" s="109" t="s">
        <v>1295</v>
      </c>
      <c r="H3" s="111" t="s">
        <v>1290</v>
      </c>
      <c r="I3" s="111"/>
      <c r="J3" s="112" t="s">
        <v>1357</v>
      </c>
      <c r="K3" s="111" t="s">
        <v>1348</v>
      </c>
      <c r="L3" s="112" t="str">
        <f t="shared" si="1"/>
        <v>B0901</v>
      </c>
      <c r="M3" s="113"/>
      <c r="N3" s="113"/>
      <c r="O3" s="111"/>
      <c r="P3" s="112">
        <f>VLOOKUP(K3,'[1]Measure Table'!$E$41:$V$43,18,FALSE)</f>
        <v>13.083007376942414</v>
      </c>
      <c r="Q3" s="112">
        <v>3</v>
      </c>
      <c r="R3" s="114"/>
      <c r="S3" s="115">
        <v>42951</v>
      </c>
      <c r="T3" s="116">
        <v>8000</v>
      </c>
      <c r="U3" s="116"/>
      <c r="V3" s="112">
        <v>1751.4</v>
      </c>
      <c r="W3" s="112">
        <v>0</v>
      </c>
      <c r="X3" s="116">
        <v>150</v>
      </c>
      <c r="Y3" s="117"/>
    </row>
    <row r="4" spans="1:25" ht="63" x14ac:dyDescent="0.25">
      <c r="A4" s="2">
        <v>43466</v>
      </c>
      <c r="B4" s="109" t="s">
        <v>1341</v>
      </c>
      <c r="C4" s="110" t="s">
        <v>1284</v>
      </c>
      <c r="D4" s="110" t="str">
        <f t="shared" si="0"/>
        <v>Full Cost Recovery</v>
      </c>
      <c r="E4" s="109">
        <v>176437</v>
      </c>
      <c r="F4" s="141"/>
      <c r="G4" s="109" t="s">
        <v>1295</v>
      </c>
      <c r="H4" s="111" t="s">
        <v>1290</v>
      </c>
      <c r="I4" s="111"/>
      <c r="J4" s="112" t="s">
        <v>1367</v>
      </c>
      <c r="K4" s="111" t="s">
        <v>1348</v>
      </c>
      <c r="L4" s="112" t="str">
        <f t="shared" si="1"/>
        <v>B0901</v>
      </c>
      <c r="M4" s="113"/>
      <c r="N4" s="113"/>
      <c r="O4" s="111"/>
      <c r="P4" s="112">
        <f>VLOOKUP(K4,'[1]Measure Table'!$E$41:$V$43,18,FALSE)</f>
        <v>13.083007376942414</v>
      </c>
      <c r="Q4" s="112">
        <v>7</v>
      </c>
      <c r="R4" s="114"/>
      <c r="S4" s="115">
        <v>42951</v>
      </c>
      <c r="T4" s="116">
        <v>8000</v>
      </c>
      <c r="U4" s="116"/>
      <c r="V4" s="112">
        <v>1911</v>
      </c>
      <c r="W4" s="112">
        <v>0</v>
      </c>
      <c r="X4" s="116">
        <v>175</v>
      </c>
      <c r="Y4" s="117"/>
    </row>
    <row r="5" spans="1:25" ht="42" x14ac:dyDescent="0.25">
      <c r="A5" s="2">
        <v>43466</v>
      </c>
      <c r="B5" s="109" t="s">
        <v>1341</v>
      </c>
      <c r="C5" s="110" t="s">
        <v>1284</v>
      </c>
      <c r="D5" s="110" t="str">
        <f t="shared" si="0"/>
        <v>Full Cost Recovery</v>
      </c>
      <c r="E5" s="109">
        <v>189699</v>
      </c>
      <c r="F5" s="141"/>
      <c r="G5" s="109" t="s">
        <v>1295</v>
      </c>
      <c r="H5" s="111" t="s">
        <v>1290</v>
      </c>
      <c r="I5" s="111"/>
      <c r="J5" s="112" t="s">
        <v>1363</v>
      </c>
      <c r="K5" s="111" t="s">
        <v>1348</v>
      </c>
      <c r="L5" s="112" t="str">
        <f t="shared" si="1"/>
        <v>B0901</v>
      </c>
      <c r="M5" s="113"/>
      <c r="N5" s="113"/>
      <c r="O5" s="111"/>
      <c r="P5" s="112">
        <f>VLOOKUP(K5,'[1]Measure Table'!$E$41:$V$43,18,FALSE)</f>
        <v>13.083007376942414</v>
      </c>
      <c r="Q5" s="112">
        <v>2</v>
      </c>
      <c r="R5" s="114"/>
      <c r="S5" s="115">
        <v>43245</v>
      </c>
      <c r="T5" s="116">
        <v>1820</v>
      </c>
      <c r="U5" s="116"/>
      <c r="V5" s="112">
        <v>20734</v>
      </c>
      <c r="W5" s="112">
        <v>2.83</v>
      </c>
      <c r="X5" s="116">
        <v>1070</v>
      </c>
      <c r="Y5" s="117"/>
    </row>
    <row r="6" spans="1:25" ht="73.5" x14ac:dyDescent="0.25">
      <c r="A6" s="2">
        <v>43466</v>
      </c>
      <c r="B6" s="109" t="s">
        <v>1341</v>
      </c>
      <c r="C6" s="110" t="s">
        <v>1284</v>
      </c>
      <c r="D6" s="110" t="str">
        <f t="shared" si="0"/>
        <v>Full Cost Recovery</v>
      </c>
      <c r="E6" s="109">
        <v>199238</v>
      </c>
      <c r="F6" s="141"/>
      <c r="G6" s="109" t="s">
        <v>1296</v>
      </c>
      <c r="H6" s="111" t="s">
        <v>1290</v>
      </c>
      <c r="I6" s="111"/>
      <c r="J6" s="112" t="s">
        <v>1357</v>
      </c>
      <c r="K6" s="111" t="s">
        <v>1348</v>
      </c>
      <c r="L6" s="112" t="str">
        <f t="shared" si="1"/>
        <v>B0901</v>
      </c>
      <c r="M6" s="113"/>
      <c r="N6" s="113"/>
      <c r="O6" s="111"/>
      <c r="P6" s="112">
        <f>VLOOKUP(K6,'[1]Measure Table'!$E$41:$V$43,18,FALSE)</f>
        <v>13.083007376942414</v>
      </c>
      <c r="Q6" s="112">
        <v>2</v>
      </c>
      <c r="R6" s="114"/>
      <c r="S6" s="115">
        <v>43416</v>
      </c>
      <c r="T6" s="116">
        <v>589.86</v>
      </c>
      <c r="U6" s="116"/>
      <c r="V6" s="112">
        <v>1167.5999999999999</v>
      </c>
      <c r="W6" s="112">
        <v>0</v>
      </c>
      <c r="X6" s="116">
        <v>100</v>
      </c>
      <c r="Y6" s="117"/>
    </row>
    <row r="7" spans="1:25" ht="31.5" x14ac:dyDescent="0.25">
      <c r="A7" s="2">
        <v>43466</v>
      </c>
      <c r="B7" s="109" t="s">
        <v>1341</v>
      </c>
      <c r="C7" s="110" t="s">
        <v>1284</v>
      </c>
      <c r="D7" s="110" t="str">
        <f t="shared" si="0"/>
        <v>Full Cost Recovery</v>
      </c>
      <c r="E7" s="109">
        <v>193913</v>
      </c>
      <c r="F7" s="141"/>
      <c r="G7" s="109" t="s">
        <v>1296</v>
      </c>
      <c r="H7" s="111" t="s">
        <v>1290</v>
      </c>
      <c r="I7" s="111"/>
      <c r="J7" s="112" t="s">
        <v>1291</v>
      </c>
      <c r="K7" s="111" t="s">
        <v>1343</v>
      </c>
      <c r="L7" s="112" t="str">
        <f t="shared" si="1"/>
        <v>B0903</v>
      </c>
      <c r="M7" s="113"/>
      <c r="N7" s="113"/>
      <c r="O7" s="111"/>
      <c r="P7" s="112">
        <f>VLOOKUP(K7,'[1]Measure Table'!$E$41:$V$43,18,FALSE)</f>
        <v>13.05797247010084</v>
      </c>
      <c r="Q7" s="112">
        <v>1</v>
      </c>
      <c r="R7" s="114"/>
      <c r="S7" s="115">
        <v>43297</v>
      </c>
      <c r="T7" s="116">
        <v>7200</v>
      </c>
      <c r="U7" s="116"/>
      <c r="V7" s="112">
        <v>884</v>
      </c>
      <c r="W7" s="112">
        <v>1.2</v>
      </c>
      <c r="X7" s="116">
        <v>960</v>
      </c>
      <c r="Y7" s="117"/>
    </row>
    <row r="8" spans="1:25" ht="105" x14ac:dyDescent="0.25">
      <c r="A8" s="2">
        <v>43466</v>
      </c>
      <c r="B8" s="109" t="s">
        <v>1341</v>
      </c>
      <c r="C8" s="110" t="s">
        <v>1284</v>
      </c>
      <c r="D8" s="110" t="str">
        <f t="shared" si="0"/>
        <v>Full Cost Recovery</v>
      </c>
      <c r="E8" s="109">
        <v>198651</v>
      </c>
      <c r="F8" s="141"/>
      <c r="G8" s="109" t="s">
        <v>1295</v>
      </c>
      <c r="H8" s="111" t="s">
        <v>1290</v>
      </c>
      <c r="I8" s="111"/>
      <c r="J8" s="112" t="s">
        <v>1592</v>
      </c>
      <c r="K8" s="111" t="s">
        <v>1348</v>
      </c>
      <c r="L8" s="112" t="str">
        <f t="shared" si="1"/>
        <v>B0901</v>
      </c>
      <c r="M8" s="113"/>
      <c r="N8" s="113"/>
      <c r="O8" s="111"/>
      <c r="P8" s="112">
        <f>VLOOKUP(K8,'[1]Measure Table'!$E$41:$V$43,18,FALSE)</f>
        <v>13.083007376942414</v>
      </c>
      <c r="Q8" s="112">
        <v>6</v>
      </c>
      <c r="R8" s="114"/>
      <c r="S8" s="115">
        <v>43433</v>
      </c>
      <c r="T8" s="116">
        <v>5612.67</v>
      </c>
      <c r="U8" s="116"/>
      <c r="V8" s="112">
        <v>859.99680000000001</v>
      </c>
      <c r="W8" s="112">
        <v>0.18720000000000001</v>
      </c>
      <c r="X8" s="116">
        <v>300</v>
      </c>
      <c r="Y8" s="117"/>
    </row>
    <row r="9" spans="1:25" ht="52.5" x14ac:dyDescent="0.25">
      <c r="A9" s="2">
        <v>43466</v>
      </c>
      <c r="B9" s="109" t="s">
        <v>1341</v>
      </c>
      <c r="C9" s="110" t="s">
        <v>1284</v>
      </c>
      <c r="D9" s="110" t="str">
        <f t="shared" si="0"/>
        <v>Full Cost Recovery</v>
      </c>
      <c r="E9" s="109">
        <v>198651</v>
      </c>
      <c r="F9" s="141"/>
      <c r="G9" s="109" t="s">
        <v>1295</v>
      </c>
      <c r="H9" s="111" t="s">
        <v>1290</v>
      </c>
      <c r="I9" s="111"/>
      <c r="J9" s="112" t="s">
        <v>1436</v>
      </c>
      <c r="K9" s="111" t="s">
        <v>1348</v>
      </c>
      <c r="L9" s="112" t="str">
        <f t="shared" si="1"/>
        <v>B0901</v>
      </c>
      <c r="M9" s="113"/>
      <c r="N9" s="113"/>
      <c r="O9" s="111"/>
      <c r="P9" s="112">
        <f>VLOOKUP(K9,'[1]Measure Table'!$E$41:$V$43,18,FALSE)</f>
        <v>13.083007376942414</v>
      </c>
      <c r="Q9" s="112">
        <v>20</v>
      </c>
      <c r="R9" s="114"/>
      <c r="S9" s="115">
        <v>43433</v>
      </c>
      <c r="T9" s="116">
        <v>5612.67</v>
      </c>
      <c r="U9" s="116"/>
      <c r="V9" s="112">
        <v>891.23599999999999</v>
      </c>
      <c r="W9" s="112">
        <v>0.19400000000000001</v>
      </c>
      <c r="X9" s="116">
        <v>320</v>
      </c>
      <c r="Y9" s="117"/>
    </row>
    <row r="10" spans="1:25" ht="84" x14ac:dyDescent="0.25">
      <c r="A10" s="2">
        <v>43466</v>
      </c>
      <c r="B10" s="109" t="s">
        <v>1341</v>
      </c>
      <c r="C10" s="110" t="s">
        <v>1284</v>
      </c>
      <c r="D10" s="110" t="str">
        <f t="shared" si="0"/>
        <v>Full Cost Recovery</v>
      </c>
      <c r="E10" s="109">
        <v>198651</v>
      </c>
      <c r="F10" s="141"/>
      <c r="G10" s="109" t="s">
        <v>1295</v>
      </c>
      <c r="H10" s="111" t="s">
        <v>1290</v>
      </c>
      <c r="I10" s="111"/>
      <c r="J10" s="112" t="s">
        <v>1586</v>
      </c>
      <c r="K10" s="111" t="s">
        <v>1348</v>
      </c>
      <c r="L10" s="112" t="str">
        <f t="shared" si="1"/>
        <v>B0901</v>
      </c>
      <c r="M10" s="113"/>
      <c r="N10" s="113"/>
      <c r="O10" s="111"/>
      <c r="P10" s="112">
        <f>VLOOKUP(K10,'[1]Measure Table'!$E$41:$V$43,18,FALSE)</f>
        <v>13.083007376942414</v>
      </c>
      <c r="Q10" s="112">
        <v>20</v>
      </c>
      <c r="R10" s="114"/>
      <c r="S10" s="115">
        <v>43433</v>
      </c>
      <c r="T10" s="116">
        <v>5612.67</v>
      </c>
      <c r="U10" s="116"/>
      <c r="V10" s="112">
        <v>918.8</v>
      </c>
      <c r="W10" s="112">
        <v>0.2</v>
      </c>
      <c r="X10" s="116">
        <v>100</v>
      </c>
      <c r="Y10" s="117"/>
    </row>
    <row r="11" spans="1:25" ht="136.5" x14ac:dyDescent="0.25">
      <c r="A11" s="2">
        <v>43466</v>
      </c>
      <c r="B11" s="109" t="s">
        <v>1341</v>
      </c>
      <c r="C11" s="110" t="s">
        <v>1284</v>
      </c>
      <c r="D11" s="110" t="str">
        <f t="shared" si="0"/>
        <v>Full Cost Recovery</v>
      </c>
      <c r="E11" s="109">
        <v>198651</v>
      </c>
      <c r="F11" s="141"/>
      <c r="G11" s="109" t="s">
        <v>1295</v>
      </c>
      <c r="H11" s="111" t="s">
        <v>1290</v>
      </c>
      <c r="I11" s="111"/>
      <c r="J11" s="112" t="s">
        <v>1518</v>
      </c>
      <c r="K11" s="111" t="s">
        <v>1348</v>
      </c>
      <c r="L11" s="112" t="str">
        <f t="shared" si="1"/>
        <v>B0901</v>
      </c>
      <c r="M11" s="113"/>
      <c r="N11" s="113"/>
      <c r="O11" s="111"/>
      <c r="P11" s="112">
        <f>VLOOKUP(K11,'[1]Measure Table'!$E$41:$V$43,18,FALSE)</f>
        <v>13.083007376942414</v>
      </c>
      <c r="Q11" s="112">
        <v>6</v>
      </c>
      <c r="R11" s="114"/>
      <c r="S11" s="115">
        <v>43433</v>
      </c>
      <c r="T11" s="116">
        <v>5612.67</v>
      </c>
      <c r="U11" s="116"/>
      <c r="V11" s="112">
        <v>915.17399999999998</v>
      </c>
      <c r="W11" s="112">
        <v>0.23400000000000001</v>
      </c>
      <c r="X11" s="116">
        <v>84</v>
      </c>
      <c r="Y11" s="117"/>
    </row>
    <row r="12" spans="1:25" ht="105" x14ac:dyDescent="0.25">
      <c r="A12" s="2">
        <v>43466</v>
      </c>
      <c r="B12" s="109" t="s">
        <v>1341</v>
      </c>
      <c r="C12" s="110" t="s">
        <v>1284</v>
      </c>
      <c r="D12" s="110" t="str">
        <f t="shared" si="0"/>
        <v>Full Cost Recovery</v>
      </c>
      <c r="E12" s="109">
        <v>198651</v>
      </c>
      <c r="F12" s="141"/>
      <c r="G12" s="109" t="s">
        <v>1295</v>
      </c>
      <c r="H12" s="111" t="s">
        <v>1290</v>
      </c>
      <c r="I12" s="111"/>
      <c r="J12" s="112" t="s">
        <v>1601</v>
      </c>
      <c r="K12" s="111" t="s">
        <v>1348</v>
      </c>
      <c r="L12" s="112" t="str">
        <f t="shared" si="1"/>
        <v>B0901</v>
      </c>
      <c r="M12" s="113"/>
      <c r="N12" s="113"/>
      <c r="O12" s="111"/>
      <c r="P12" s="112">
        <f>VLOOKUP(K12,'[1]Measure Table'!$E$41:$V$43,18,FALSE)</f>
        <v>13.083007376942414</v>
      </c>
      <c r="Q12" s="112">
        <v>21</v>
      </c>
      <c r="R12" s="114"/>
      <c r="S12" s="115">
        <v>43433</v>
      </c>
      <c r="T12" s="116">
        <v>5612.67</v>
      </c>
      <c r="U12" s="116"/>
      <c r="V12" s="112">
        <v>2508.3240000000001</v>
      </c>
      <c r="W12" s="112">
        <v>0.54600000000000004</v>
      </c>
      <c r="X12" s="116">
        <v>735</v>
      </c>
      <c r="Y12" s="117"/>
    </row>
    <row r="13" spans="1:25" ht="84" x14ac:dyDescent="0.25">
      <c r="A13" s="2">
        <v>43466</v>
      </c>
      <c r="B13" s="109" t="s">
        <v>1341</v>
      </c>
      <c r="C13" s="110" t="s">
        <v>1284</v>
      </c>
      <c r="D13" s="110" t="str">
        <f t="shared" si="0"/>
        <v>Full Cost Recovery</v>
      </c>
      <c r="E13" s="109">
        <v>173850</v>
      </c>
      <c r="F13" s="141"/>
      <c r="G13" s="109" t="s">
        <v>1295</v>
      </c>
      <c r="H13" s="111" t="s">
        <v>1290</v>
      </c>
      <c r="I13" s="111"/>
      <c r="J13" s="112" t="s">
        <v>1586</v>
      </c>
      <c r="K13" s="111" t="s">
        <v>1348</v>
      </c>
      <c r="L13" s="112" t="str">
        <f t="shared" si="1"/>
        <v>B0901</v>
      </c>
      <c r="M13" s="113"/>
      <c r="N13" s="113"/>
      <c r="O13" s="111"/>
      <c r="P13" s="112">
        <f>VLOOKUP(K13,'[1]Measure Table'!$E$41:$V$43,18,FALSE)</f>
        <v>13.083007376942414</v>
      </c>
      <c r="Q13" s="112">
        <v>122</v>
      </c>
      <c r="R13" s="114"/>
      <c r="S13" s="115">
        <v>42853</v>
      </c>
      <c r="T13" s="116">
        <v>1398.12</v>
      </c>
      <c r="U13" s="116"/>
      <c r="V13" s="112">
        <v>5604.68</v>
      </c>
      <c r="W13" s="112">
        <v>1.22</v>
      </c>
      <c r="X13" s="116">
        <v>610</v>
      </c>
      <c r="Y13" s="117"/>
    </row>
    <row r="14" spans="1:25" ht="31.5" x14ac:dyDescent="0.25">
      <c r="A14" s="2">
        <v>43466</v>
      </c>
      <c r="B14" s="109" t="s">
        <v>1341</v>
      </c>
      <c r="C14" s="110" t="s">
        <v>1284</v>
      </c>
      <c r="D14" s="110" t="str">
        <f t="shared" si="0"/>
        <v>Full Cost Recovery</v>
      </c>
      <c r="E14" s="109">
        <v>173850</v>
      </c>
      <c r="F14" s="141"/>
      <c r="G14" s="109" t="s">
        <v>1295</v>
      </c>
      <c r="H14" s="111" t="s">
        <v>1290</v>
      </c>
      <c r="I14" s="111"/>
      <c r="J14" s="112" t="s">
        <v>1451</v>
      </c>
      <c r="K14" s="111" t="s">
        <v>1343</v>
      </c>
      <c r="L14" s="112" t="str">
        <f t="shared" si="1"/>
        <v>B0903</v>
      </c>
      <c r="M14" s="113"/>
      <c r="N14" s="113"/>
      <c r="O14" s="111"/>
      <c r="P14" s="112">
        <f>VLOOKUP(K14,'[1]Measure Table'!$E$41:$V$43,18,FALSE)</f>
        <v>13.05797247010084</v>
      </c>
      <c r="Q14" s="112">
        <v>1</v>
      </c>
      <c r="R14" s="114"/>
      <c r="S14" s="115">
        <v>42853</v>
      </c>
      <c r="T14" s="116">
        <v>2769.12</v>
      </c>
      <c r="U14" s="116"/>
      <c r="V14" s="112">
        <v>22631</v>
      </c>
      <c r="W14" s="112">
        <v>4.9000000000000004</v>
      </c>
      <c r="X14" s="116">
        <f>1960-486.38</f>
        <v>1473.62</v>
      </c>
      <c r="Y14" s="117"/>
    </row>
    <row r="15" spans="1:25" ht="52.5" x14ac:dyDescent="0.25">
      <c r="A15" s="2">
        <v>43466</v>
      </c>
      <c r="B15" s="109" t="s">
        <v>1341</v>
      </c>
      <c r="C15" s="110" t="s">
        <v>1284</v>
      </c>
      <c r="D15" s="110" t="str">
        <f t="shared" si="0"/>
        <v>Full Cost Recovery</v>
      </c>
      <c r="E15" s="109">
        <v>189154</v>
      </c>
      <c r="F15" s="141"/>
      <c r="G15" s="109" t="s">
        <v>1295</v>
      </c>
      <c r="H15" s="111" t="s">
        <v>1290</v>
      </c>
      <c r="I15" s="111"/>
      <c r="J15" s="112" t="s">
        <v>1649</v>
      </c>
      <c r="K15" s="111" t="s">
        <v>1343</v>
      </c>
      <c r="L15" s="112" t="str">
        <f t="shared" si="1"/>
        <v>B0903</v>
      </c>
      <c r="M15" s="113"/>
      <c r="N15" s="113"/>
      <c r="O15" s="111"/>
      <c r="P15" s="112">
        <f>VLOOKUP(K15,'[1]Measure Table'!$E$41:$V$43,18,FALSE)</f>
        <v>13.05797247010084</v>
      </c>
      <c r="Q15" s="112">
        <v>1</v>
      </c>
      <c r="R15" s="114"/>
      <c r="S15" s="115">
        <v>43373</v>
      </c>
      <c r="T15" s="116">
        <v>7803.96</v>
      </c>
      <c r="U15" s="116"/>
      <c r="V15" s="112">
        <v>66960.429999999993</v>
      </c>
      <c r="W15" s="112">
        <v>7.6859999999999999</v>
      </c>
      <c r="X15" s="116">
        <v>3348.02</v>
      </c>
      <c r="Y15" s="117"/>
    </row>
    <row r="16" spans="1:25" ht="42" x14ac:dyDescent="0.25">
      <c r="A16" s="2">
        <v>43466</v>
      </c>
      <c r="B16" s="109" t="s">
        <v>1290</v>
      </c>
      <c r="C16" s="110" t="s">
        <v>1287</v>
      </c>
      <c r="D16" s="110" t="s">
        <v>1342</v>
      </c>
      <c r="E16" s="109" t="s">
        <v>1147</v>
      </c>
      <c r="F16" s="141"/>
      <c r="G16" s="109" t="s">
        <v>1285</v>
      </c>
      <c r="H16" s="111" t="s">
        <v>1290</v>
      </c>
      <c r="I16" s="111" t="s">
        <v>1541</v>
      </c>
      <c r="J16" s="112"/>
      <c r="K16" s="111"/>
      <c r="L16" s="112"/>
      <c r="M16" s="113"/>
      <c r="N16" s="113"/>
      <c r="O16" s="111"/>
      <c r="P16" s="112"/>
      <c r="Q16" s="112">
        <v>1</v>
      </c>
      <c r="R16" s="114"/>
      <c r="S16" s="115">
        <v>43125</v>
      </c>
      <c r="T16" s="116">
        <v>42000</v>
      </c>
      <c r="U16" s="116">
        <v>0</v>
      </c>
      <c r="V16" s="112">
        <v>0</v>
      </c>
      <c r="W16" s="112">
        <v>0</v>
      </c>
      <c r="X16" s="116">
        <v>42000</v>
      </c>
      <c r="Y16" s="117" t="s">
        <v>1685</v>
      </c>
    </row>
    <row r="17" spans="1:25" ht="42" x14ac:dyDescent="0.25">
      <c r="A17" s="2">
        <v>43466</v>
      </c>
      <c r="B17" s="109" t="s">
        <v>1290</v>
      </c>
      <c r="C17" s="110" t="s">
        <v>1287</v>
      </c>
      <c r="D17" s="110" t="s">
        <v>1342</v>
      </c>
      <c r="E17" s="109" t="s">
        <v>1148</v>
      </c>
      <c r="F17" s="141"/>
      <c r="G17" s="109" t="s">
        <v>1285</v>
      </c>
      <c r="H17" s="111" t="s">
        <v>1290</v>
      </c>
      <c r="I17" s="111" t="s">
        <v>1541</v>
      </c>
      <c r="J17" s="112"/>
      <c r="K17" s="111"/>
      <c r="L17" s="112"/>
      <c r="M17" s="113"/>
      <c r="N17" s="113"/>
      <c r="O17" s="111"/>
      <c r="P17" s="112"/>
      <c r="Q17" s="112">
        <v>1</v>
      </c>
      <c r="R17" s="114"/>
      <c r="S17" s="115">
        <v>43278</v>
      </c>
      <c r="T17" s="116">
        <v>49810</v>
      </c>
      <c r="U17" s="116">
        <v>0</v>
      </c>
      <c r="V17" s="112">
        <v>0</v>
      </c>
      <c r="W17" s="112">
        <v>0</v>
      </c>
      <c r="X17" s="116">
        <v>49810</v>
      </c>
      <c r="Y17" s="117" t="s">
        <v>1685</v>
      </c>
    </row>
    <row r="18" spans="1:25" ht="31.5" x14ac:dyDescent="0.25">
      <c r="A18" s="2">
        <v>43497</v>
      </c>
      <c r="B18" s="109" t="s">
        <v>1341</v>
      </c>
      <c r="C18" s="110" t="s">
        <v>1284</v>
      </c>
      <c r="D18" s="110" t="str">
        <f t="shared" ref="D18:D27" si="2">IF(B18="Conservation Officer, Enersource","Pay For Performance","Full Cost Recovery")</f>
        <v>Full Cost Recovery</v>
      </c>
      <c r="E18" s="109">
        <v>176311</v>
      </c>
      <c r="F18" s="141"/>
      <c r="G18" s="109" t="s">
        <v>1295</v>
      </c>
      <c r="H18" s="111" t="s">
        <v>1290</v>
      </c>
      <c r="I18" s="111"/>
      <c r="J18" s="112" t="s">
        <v>1621</v>
      </c>
      <c r="K18" s="111" t="s">
        <v>1343</v>
      </c>
      <c r="L18" s="112" t="str">
        <f t="shared" ref="L18:L27" si="3">IF(K18="Prescriptive","B0901",IF(K18="Engineered","B0902",IF(K18="Custom","B0903")))</f>
        <v>B0903</v>
      </c>
      <c r="M18" s="113"/>
      <c r="N18" s="113"/>
      <c r="O18" s="111"/>
      <c r="P18" s="112">
        <v>13.05797247010084</v>
      </c>
      <c r="Q18" s="112">
        <v>1</v>
      </c>
      <c r="R18" s="114"/>
      <c r="S18" s="115">
        <v>42923</v>
      </c>
      <c r="T18" s="116">
        <v>62177</v>
      </c>
      <c r="U18" s="116"/>
      <c r="V18" s="112">
        <v>166077</v>
      </c>
      <c r="W18" s="112">
        <v>0</v>
      </c>
      <c r="X18" s="116">
        <v>15534.2</v>
      </c>
    </row>
    <row r="19" spans="1:25" ht="31.5" x14ac:dyDescent="0.25">
      <c r="A19" s="2">
        <v>43497</v>
      </c>
      <c r="B19" s="109" t="s">
        <v>1341</v>
      </c>
      <c r="C19" s="110" t="s">
        <v>1284</v>
      </c>
      <c r="D19" s="110" t="str">
        <f t="shared" si="2"/>
        <v>Full Cost Recovery</v>
      </c>
      <c r="E19" s="109">
        <v>189019</v>
      </c>
      <c r="F19" s="141"/>
      <c r="G19" s="109" t="s">
        <v>1298</v>
      </c>
      <c r="H19" s="111" t="s">
        <v>1290</v>
      </c>
      <c r="I19" s="111"/>
      <c r="J19" s="112" t="s">
        <v>1652</v>
      </c>
      <c r="K19" s="111" t="s">
        <v>1343</v>
      </c>
      <c r="L19" s="112" t="str">
        <f t="shared" si="3"/>
        <v>B0903</v>
      </c>
      <c r="M19" s="113"/>
      <c r="N19" s="113"/>
      <c r="O19" s="111"/>
      <c r="P19" s="112">
        <v>13.05797247010084</v>
      </c>
      <c r="Q19" s="112">
        <v>1</v>
      </c>
      <c r="R19" s="114"/>
      <c r="S19" s="115">
        <v>43187.333333333328</v>
      </c>
      <c r="T19" s="116">
        <v>59900</v>
      </c>
      <c r="U19" s="116"/>
      <c r="V19" s="112">
        <v>64646</v>
      </c>
      <c r="W19" s="112">
        <v>14.8</v>
      </c>
      <c r="X19" s="116">
        <v>11840</v>
      </c>
    </row>
    <row r="20" spans="1:25" ht="105" x14ac:dyDescent="0.25">
      <c r="A20" s="2">
        <v>43497</v>
      </c>
      <c r="B20" s="109" t="s">
        <v>1341</v>
      </c>
      <c r="C20" s="110" t="s">
        <v>1284</v>
      </c>
      <c r="D20" s="110" t="str">
        <f t="shared" si="2"/>
        <v>Full Cost Recovery</v>
      </c>
      <c r="E20" s="109">
        <v>184986</v>
      </c>
      <c r="F20" s="141"/>
      <c r="G20" s="109" t="s">
        <v>1296</v>
      </c>
      <c r="H20" s="111" t="s">
        <v>1290</v>
      </c>
      <c r="I20" s="111"/>
      <c r="J20" s="112" t="s">
        <v>1601</v>
      </c>
      <c r="K20" s="111" t="s">
        <v>1348</v>
      </c>
      <c r="L20" s="112" t="str">
        <f t="shared" si="3"/>
        <v>B0901</v>
      </c>
      <c r="M20" s="113"/>
      <c r="N20" s="113"/>
      <c r="O20" s="111"/>
      <c r="P20" s="112">
        <v>13.083007376942414</v>
      </c>
      <c r="Q20" s="112">
        <v>1</v>
      </c>
      <c r="R20" s="114"/>
      <c r="S20" s="115">
        <v>43119</v>
      </c>
      <c r="T20" s="116">
        <v>1883.86</v>
      </c>
      <c r="U20" s="116"/>
      <c r="V20" s="112">
        <v>119.444</v>
      </c>
      <c r="W20" s="112">
        <v>2.5999999999999999E-2</v>
      </c>
      <c r="X20" s="116">
        <v>35</v>
      </c>
    </row>
    <row r="21" spans="1:25" ht="84" x14ac:dyDescent="0.25">
      <c r="A21" s="2">
        <v>43497</v>
      </c>
      <c r="B21" s="109" t="s">
        <v>1341</v>
      </c>
      <c r="C21" s="110" t="s">
        <v>1284</v>
      </c>
      <c r="D21" s="110" t="str">
        <f t="shared" si="2"/>
        <v>Full Cost Recovery</v>
      </c>
      <c r="E21" s="109">
        <v>184986</v>
      </c>
      <c r="F21" s="141"/>
      <c r="G21" s="109" t="s">
        <v>1296</v>
      </c>
      <c r="H21" s="111" t="s">
        <v>1290</v>
      </c>
      <c r="I21" s="111"/>
      <c r="J21" s="112" t="s">
        <v>1586</v>
      </c>
      <c r="K21" s="111" t="s">
        <v>1348</v>
      </c>
      <c r="L21" s="112" t="str">
        <f t="shared" si="3"/>
        <v>B0901</v>
      </c>
      <c r="M21" s="113"/>
      <c r="N21" s="113"/>
      <c r="O21" s="111"/>
      <c r="P21" s="112">
        <v>13.083007376942414</v>
      </c>
      <c r="Q21" s="112">
        <v>14</v>
      </c>
      <c r="R21" s="114"/>
      <c r="S21" s="115">
        <v>43119</v>
      </c>
      <c r="T21" s="116">
        <v>1883.86</v>
      </c>
      <c r="U21" s="116"/>
      <c r="V21" s="112">
        <v>643.16</v>
      </c>
      <c r="W21" s="112">
        <v>0.14000000000000001</v>
      </c>
      <c r="X21" s="116">
        <v>70</v>
      </c>
    </row>
    <row r="22" spans="1:25" ht="105" x14ac:dyDescent="0.25">
      <c r="A22" s="2">
        <v>43497</v>
      </c>
      <c r="B22" s="109" t="s">
        <v>1341</v>
      </c>
      <c r="C22" s="110" t="s">
        <v>1284</v>
      </c>
      <c r="D22" s="110" t="str">
        <f t="shared" si="2"/>
        <v>Full Cost Recovery</v>
      </c>
      <c r="E22" s="109">
        <v>184986</v>
      </c>
      <c r="F22" s="141"/>
      <c r="G22" s="109" t="s">
        <v>1296</v>
      </c>
      <c r="H22" s="111" t="s">
        <v>1290</v>
      </c>
      <c r="I22" s="111"/>
      <c r="J22" s="112" t="s">
        <v>1592</v>
      </c>
      <c r="K22" s="111" t="s">
        <v>1348</v>
      </c>
      <c r="L22" s="112" t="str">
        <f t="shared" si="3"/>
        <v>B0901</v>
      </c>
      <c r="M22" s="113"/>
      <c r="N22" s="113"/>
      <c r="O22" s="111"/>
      <c r="P22" s="112">
        <v>13.083007376942414</v>
      </c>
      <c r="Q22" s="112">
        <v>17</v>
      </c>
      <c r="R22" s="114"/>
      <c r="S22" s="115">
        <v>43119</v>
      </c>
      <c r="T22" s="116">
        <v>1883.86</v>
      </c>
      <c r="U22" s="116"/>
      <c r="V22" s="112">
        <v>2436.6576</v>
      </c>
      <c r="W22" s="112">
        <v>0.53039999999999998</v>
      </c>
      <c r="X22" s="116">
        <v>850</v>
      </c>
    </row>
    <row r="23" spans="1:25" ht="31.5" x14ac:dyDescent="0.25">
      <c r="A23" s="2">
        <v>43497</v>
      </c>
      <c r="B23" s="109" t="s">
        <v>1341</v>
      </c>
      <c r="C23" s="110" t="s">
        <v>1284</v>
      </c>
      <c r="D23" s="110" t="str">
        <f t="shared" si="2"/>
        <v>Full Cost Recovery</v>
      </c>
      <c r="E23" s="109">
        <v>176561</v>
      </c>
      <c r="F23" s="141"/>
      <c r="G23" s="109" t="s">
        <v>1296</v>
      </c>
      <c r="H23" s="111" t="s">
        <v>1290</v>
      </c>
      <c r="I23" s="111"/>
      <c r="J23" s="112" t="s">
        <v>1653</v>
      </c>
      <c r="K23" s="111" t="s">
        <v>1343</v>
      </c>
      <c r="L23" s="112" t="str">
        <f t="shared" si="3"/>
        <v>B0903</v>
      </c>
      <c r="M23" s="113"/>
      <c r="N23" s="113"/>
      <c r="O23" s="111"/>
      <c r="P23" s="112">
        <v>13.05797247010084</v>
      </c>
      <c r="Q23" s="112">
        <v>1</v>
      </c>
      <c r="R23" s="114"/>
      <c r="S23" s="115">
        <v>43227</v>
      </c>
      <c r="T23" s="116">
        <v>140.68</v>
      </c>
      <c r="U23" s="116"/>
      <c r="V23" s="112">
        <v>651</v>
      </c>
      <c r="W23" s="112">
        <v>0.1</v>
      </c>
      <c r="X23" s="116">
        <v>40</v>
      </c>
    </row>
    <row r="24" spans="1:25" ht="84" x14ac:dyDescent="0.25">
      <c r="A24" s="2">
        <v>43497</v>
      </c>
      <c r="B24" s="109" t="s">
        <v>1341</v>
      </c>
      <c r="C24" s="110" t="s">
        <v>1284</v>
      </c>
      <c r="D24" s="110" t="str">
        <f t="shared" si="2"/>
        <v>Full Cost Recovery</v>
      </c>
      <c r="E24" s="109">
        <v>176561</v>
      </c>
      <c r="F24" s="141"/>
      <c r="G24" s="109" t="s">
        <v>1296</v>
      </c>
      <c r="H24" s="111" t="s">
        <v>1290</v>
      </c>
      <c r="I24" s="111"/>
      <c r="J24" s="112" t="s">
        <v>1587</v>
      </c>
      <c r="K24" s="111" t="s">
        <v>1348</v>
      </c>
      <c r="L24" s="112" t="str">
        <f t="shared" si="3"/>
        <v>B0901</v>
      </c>
      <c r="M24" s="113"/>
      <c r="N24" s="113"/>
      <c r="O24" s="111"/>
      <c r="P24" s="112">
        <v>13.083007376942414</v>
      </c>
      <c r="Q24" s="112">
        <v>98</v>
      </c>
      <c r="R24" s="114"/>
      <c r="S24" s="115">
        <v>43227</v>
      </c>
      <c r="T24" s="116">
        <v>2174.6</v>
      </c>
      <c r="U24" s="116"/>
      <c r="V24" s="112">
        <v>4502.12</v>
      </c>
      <c r="W24" s="112">
        <v>0.98</v>
      </c>
      <c r="X24" s="116">
        <v>686</v>
      </c>
    </row>
    <row r="25" spans="1:25" ht="31.5" x14ac:dyDescent="0.25">
      <c r="A25" s="2">
        <v>43497</v>
      </c>
      <c r="B25" s="109" t="s">
        <v>1341</v>
      </c>
      <c r="C25" s="110" t="s">
        <v>1284</v>
      </c>
      <c r="D25" s="110" t="str">
        <f t="shared" si="2"/>
        <v>Full Cost Recovery</v>
      </c>
      <c r="E25" s="109">
        <v>192698</v>
      </c>
      <c r="F25" s="141"/>
      <c r="G25" s="109" t="s">
        <v>1296</v>
      </c>
      <c r="H25" s="111" t="s">
        <v>1290</v>
      </c>
      <c r="I25" s="111"/>
      <c r="J25" s="112" t="s">
        <v>1606</v>
      </c>
      <c r="K25" s="111" t="s">
        <v>1343</v>
      </c>
      <c r="L25" s="112" t="str">
        <f t="shared" si="3"/>
        <v>B0903</v>
      </c>
      <c r="M25" s="113"/>
      <c r="N25" s="113"/>
      <c r="O25" s="111"/>
      <c r="P25" s="112">
        <v>13.05797247010084</v>
      </c>
      <c r="Q25" s="112">
        <v>1</v>
      </c>
      <c r="R25" s="114"/>
      <c r="S25" s="115">
        <v>43301</v>
      </c>
      <c r="T25" s="116">
        <v>3144.04</v>
      </c>
      <c r="U25" s="116"/>
      <c r="V25" s="112">
        <v>4618</v>
      </c>
      <c r="W25" s="112">
        <v>1.3</v>
      </c>
      <c r="X25" s="116">
        <v>520</v>
      </c>
    </row>
    <row r="26" spans="1:25" ht="31.5" x14ac:dyDescent="0.25">
      <c r="A26" s="2">
        <v>43497</v>
      </c>
      <c r="B26" s="109" t="s">
        <v>1341</v>
      </c>
      <c r="C26" s="110" t="s">
        <v>1284</v>
      </c>
      <c r="D26" s="110" t="str">
        <f t="shared" si="2"/>
        <v>Full Cost Recovery</v>
      </c>
      <c r="E26" s="109">
        <v>182095</v>
      </c>
      <c r="F26" s="141"/>
      <c r="G26" s="109" t="s">
        <v>1298</v>
      </c>
      <c r="H26" s="111" t="s">
        <v>1290</v>
      </c>
      <c r="I26" s="111"/>
      <c r="J26" s="112" t="s">
        <v>1654</v>
      </c>
      <c r="K26" s="111" t="s">
        <v>1343</v>
      </c>
      <c r="L26" s="112" t="str">
        <f t="shared" si="3"/>
        <v>B0903</v>
      </c>
      <c r="M26" s="113"/>
      <c r="N26" s="113"/>
      <c r="O26" s="111"/>
      <c r="P26" s="112">
        <v>13.05797247010084</v>
      </c>
      <c r="Q26" s="112">
        <v>1</v>
      </c>
      <c r="R26" s="114"/>
      <c r="S26" s="115">
        <v>43220</v>
      </c>
      <c r="T26" s="116">
        <v>510908.92</v>
      </c>
      <c r="U26" s="116"/>
      <c r="V26" s="112">
        <v>76320</v>
      </c>
      <c r="W26" s="112">
        <v>19.13</v>
      </c>
      <c r="X26" s="116">
        <v>7652</v>
      </c>
    </row>
    <row r="27" spans="1:25" ht="52.5" x14ac:dyDescent="0.25">
      <c r="A27" s="2">
        <v>43497</v>
      </c>
      <c r="B27" s="109" t="s">
        <v>1341</v>
      </c>
      <c r="C27" s="110" t="s">
        <v>1284</v>
      </c>
      <c r="D27" s="110" t="str">
        <f t="shared" si="2"/>
        <v>Full Cost Recovery</v>
      </c>
      <c r="E27" s="109">
        <v>188152</v>
      </c>
      <c r="F27" s="141"/>
      <c r="G27" s="109" t="s">
        <v>1295</v>
      </c>
      <c r="H27" s="111" t="s">
        <v>1290</v>
      </c>
      <c r="I27" s="111"/>
      <c r="J27" s="112" t="s">
        <v>1655</v>
      </c>
      <c r="K27" s="111" t="s">
        <v>1343</v>
      </c>
      <c r="L27" s="112" t="str">
        <f t="shared" si="3"/>
        <v>B0903</v>
      </c>
      <c r="M27" s="113"/>
      <c r="N27" s="113"/>
      <c r="O27" s="111"/>
      <c r="P27" s="112">
        <v>13.05797247010084</v>
      </c>
      <c r="Q27" s="112">
        <v>1</v>
      </c>
      <c r="R27" s="114"/>
      <c r="S27" s="115">
        <v>43154</v>
      </c>
      <c r="T27" s="116">
        <v>412349</v>
      </c>
      <c r="U27" s="116"/>
      <c r="V27" s="112">
        <v>107949</v>
      </c>
      <c r="W27" s="112">
        <v>32.991</v>
      </c>
      <c r="X27" s="116">
        <v>26392.799999999999</v>
      </c>
    </row>
    <row r="28" spans="1:25" ht="73.5" x14ac:dyDescent="0.25">
      <c r="A28" s="2">
        <v>43497</v>
      </c>
      <c r="B28" s="109" t="s">
        <v>1341</v>
      </c>
      <c r="C28" s="110" t="s">
        <v>1284</v>
      </c>
      <c r="D28" s="110" t="str">
        <f>IF(B28="Conservation Officer, Enersource","Pay For Performance","Full Cost Recovery")</f>
        <v>Full Cost Recovery</v>
      </c>
      <c r="E28" s="109">
        <v>196160</v>
      </c>
      <c r="F28" s="141"/>
      <c r="G28" s="109" t="s">
        <v>1295</v>
      </c>
      <c r="H28" s="111" t="s">
        <v>1290</v>
      </c>
      <c r="I28" s="111"/>
      <c r="J28" s="112" t="s">
        <v>1382</v>
      </c>
      <c r="K28" s="111" t="s">
        <v>1348</v>
      </c>
      <c r="L28" s="112" t="str">
        <f>IF(K28="Prescriptive","B0901",IF(K28="Engineered","B0902",IF(K28="Custom","B0903")))</f>
        <v>B0901</v>
      </c>
      <c r="M28" s="113"/>
      <c r="N28" s="113"/>
      <c r="O28" s="111"/>
      <c r="P28" s="112">
        <v>13.083007376942414</v>
      </c>
      <c r="Q28" s="112">
        <v>5</v>
      </c>
      <c r="R28" s="114"/>
      <c r="S28" s="115">
        <v>43430</v>
      </c>
      <c r="T28" s="116">
        <v>43550</v>
      </c>
      <c r="U28" s="116"/>
      <c r="V28" s="112">
        <v>6090</v>
      </c>
      <c r="W28" s="112">
        <v>0</v>
      </c>
      <c r="X28" s="116">
        <v>550</v>
      </c>
    </row>
    <row r="29" spans="1:25" ht="73.5" x14ac:dyDescent="0.25">
      <c r="A29" s="2">
        <v>43497</v>
      </c>
      <c r="B29" s="109" t="s">
        <v>1341</v>
      </c>
      <c r="C29" s="110" t="s">
        <v>1284</v>
      </c>
      <c r="D29" s="110" t="str">
        <f>IF(B29="Conservation Officer, Enersource","Pay For Performance","Full Cost Recovery")</f>
        <v>Full Cost Recovery</v>
      </c>
      <c r="E29" s="109">
        <v>196160</v>
      </c>
      <c r="F29" s="141"/>
      <c r="G29" s="109" t="s">
        <v>1295</v>
      </c>
      <c r="H29" s="111" t="s">
        <v>1290</v>
      </c>
      <c r="I29" s="111"/>
      <c r="J29" s="112" t="s">
        <v>1535</v>
      </c>
      <c r="K29" s="111" t="s">
        <v>1348</v>
      </c>
      <c r="L29" s="112" t="str">
        <f>IF(K29="Prescriptive","B0901",IF(K29="Engineered","B0902",IF(K29="Custom","B0903")))</f>
        <v>B0901</v>
      </c>
      <c r="M29" s="113"/>
      <c r="N29" s="113"/>
      <c r="O29" s="111"/>
      <c r="P29" s="112">
        <v>13.083007376942414</v>
      </c>
      <c r="Q29" s="112">
        <v>8</v>
      </c>
      <c r="R29" s="114"/>
      <c r="S29" s="115">
        <v>43430</v>
      </c>
      <c r="T29" s="116">
        <v>43550</v>
      </c>
      <c r="U29" s="116"/>
      <c r="V29" s="112">
        <v>6384</v>
      </c>
      <c r="W29" s="112">
        <v>0</v>
      </c>
      <c r="X29" s="116">
        <v>560</v>
      </c>
    </row>
    <row r="30" spans="1:25" ht="63" x14ac:dyDescent="0.25">
      <c r="A30" s="2">
        <v>43497</v>
      </c>
      <c r="B30" s="109" t="s">
        <v>1341</v>
      </c>
      <c r="C30" s="110" t="s">
        <v>1284</v>
      </c>
      <c r="D30" s="110" t="str">
        <f>IF(B30="Conservation Officer, Enersource","Pay For Performance","Full Cost Recovery")</f>
        <v>Full Cost Recovery</v>
      </c>
      <c r="E30" s="109">
        <v>196160</v>
      </c>
      <c r="F30" s="141"/>
      <c r="G30" s="109" t="s">
        <v>1295</v>
      </c>
      <c r="H30" s="111" t="s">
        <v>1290</v>
      </c>
      <c r="I30" s="111"/>
      <c r="J30" s="112" t="s">
        <v>1393</v>
      </c>
      <c r="K30" s="111" t="s">
        <v>1348</v>
      </c>
      <c r="L30" s="112" t="str">
        <f>IF(K30="Prescriptive","B0901",IF(K30="Engineered","B0902",IF(K30="Custom","B0903")))</f>
        <v>B0901</v>
      </c>
      <c r="M30" s="113"/>
      <c r="N30" s="113"/>
      <c r="O30" s="111"/>
      <c r="P30" s="112">
        <v>13.083007376942414</v>
      </c>
      <c r="Q30" s="112">
        <v>19</v>
      </c>
      <c r="R30" s="114"/>
      <c r="S30" s="115">
        <v>43430</v>
      </c>
      <c r="T30" s="116">
        <v>43550</v>
      </c>
      <c r="U30" s="116"/>
      <c r="V30" s="112">
        <v>58254</v>
      </c>
      <c r="W30" s="112">
        <v>0</v>
      </c>
      <c r="X30" s="116">
        <v>5225</v>
      </c>
    </row>
  </sheetData>
  <autoFilter ref="A1:Y30"/>
  <dataValidations count="7">
    <dataValidation type="list" allowBlank="1" showInputMessage="1" showErrorMessage="1" sqref="E16 J3:J15 J17 E2">
      <formula1>INDIRECT($C2)</formula1>
    </dataValidation>
    <dataValidation type="list" allowBlank="1" showInputMessage="1" showErrorMessage="1" sqref="K2:K30">
      <formula1>Track</formula1>
    </dataValidation>
    <dataValidation type="list" allowBlank="1" showInputMessage="1" showErrorMessage="1" sqref="I2:I30">
      <formula1>Phase_ID</formula1>
    </dataValidation>
    <dataValidation type="list" allowBlank="1" showInputMessage="1" showErrorMessage="1" sqref="D2:D30">
      <formula1>Funding_Mechanism</formula1>
    </dataValidation>
    <dataValidation type="list" allowBlank="1" showInputMessage="1" showErrorMessage="1" sqref="C2:C30">
      <formula1>Program_Name</formula1>
    </dataValidation>
    <dataValidation type="list" allowBlank="1" showInputMessage="1" showErrorMessage="1" sqref="H2:H30 B2:B30">
      <formula1>LDC_Name</formula1>
    </dataValidation>
    <dataValidation type="list" allowBlank="1" showInputMessage="1" showErrorMessage="1" sqref="J19:J30 E18">
      <formula1>INDIRECT($B18)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opLeftCell="I49" workbookViewId="0">
      <selection activeCell="T83" sqref="T83"/>
    </sheetView>
  </sheetViews>
  <sheetFormatPr defaultRowHeight="15" x14ac:dyDescent="0.25"/>
  <cols>
    <col min="1" max="1" width="10.42578125" bestFit="1" customWidth="1"/>
    <col min="2" max="2" width="55.42578125" bestFit="1" customWidth="1"/>
    <col min="3" max="3" width="9.28515625" customWidth="1"/>
    <col min="4" max="4" width="9.7109375" customWidth="1"/>
    <col min="5" max="5" width="16.28515625" bestFit="1" customWidth="1"/>
    <col min="6" max="6" width="17.28515625" bestFit="1" customWidth="1"/>
    <col min="7" max="7" width="34.85546875" bestFit="1" customWidth="1"/>
    <col min="8" max="8" width="92.140625" bestFit="1" customWidth="1"/>
    <col min="9" max="9" width="28.140625" bestFit="1" customWidth="1"/>
    <col min="10" max="10" width="7.85546875" bestFit="1" customWidth="1"/>
    <col min="11" max="11" width="23" bestFit="1" customWidth="1"/>
    <col min="12" max="12" width="15.28515625" bestFit="1" customWidth="1"/>
    <col min="13" max="13" width="7.85546875" bestFit="1" customWidth="1"/>
    <col min="15" max="15" width="10.5703125" customWidth="1"/>
    <col min="16" max="16" width="7.5703125" bestFit="1" customWidth="1"/>
    <col min="17" max="17" width="3.85546875" bestFit="1" customWidth="1"/>
    <col min="18" max="18" width="7.7109375" bestFit="1" customWidth="1"/>
    <col min="19" max="19" width="8.5703125" bestFit="1" customWidth="1"/>
    <col min="20" max="20" width="7.85546875" bestFit="1" customWidth="1"/>
    <col min="21" max="21" width="8.85546875" bestFit="1" customWidth="1"/>
    <col min="22" max="22" width="7.85546875" bestFit="1" customWidth="1"/>
    <col min="23" max="23" width="9" bestFit="1" customWidth="1"/>
    <col min="24" max="24" width="7.85546875" bestFit="1" customWidth="1"/>
    <col min="25" max="25" width="11" bestFit="1" customWidth="1"/>
    <col min="26" max="26" width="9" bestFit="1" customWidth="1"/>
    <col min="27" max="27" width="23.5703125" bestFit="1" customWidth="1"/>
    <col min="28" max="28" width="8.5703125" bestFit="1" customWidth="1"/>
    <col min="29" max="29" width="7.5703125" bestFit="1" customWidth="1"/>
    <col min="30" max="30" width="8.140625" bestFit="1" customWidth="1"/>
    <col min="31" max="31" width="12" bestFit="1" customWidth="1"/>
    <col min="32" max="32" width="16.140625" bestFit="1" customWidth="1"/>
    <col min="33" max="33" width="10.42578125" bestFit="1" customWidth="1"/>
  </cols>
  <sheetData>
    <row r="1" spans="1:33" ht="89.25" x14ac:dyDescent="0.25">
      <c r="A1" s="118" t="s">
        <v>8</v>
      </c>
      <c r="B1" s="118" t="s">
        <v>7</v>
      </c>
      <c r="C1" s="73" t="s">
        <v>1308</v>
      </c>
      <c r="D1" s="73" t="s">
        <v>1309</v>
      </c>
      <c r="E1" s="118" t="s">
        <v>5</v>
      </c>
      <c r="F1" s="118" t="s">
        <v>1687</v>
      </c>
      <c r="G1" s="118" t="s">
        <v>1688</v>
      </c>
      <c r="H1" s="118" t="s">
        <v>1689</v>
      </c>
      <c r="I1" s="118" t="s">
        <v>1690</v>
      </c>
      <c r="J1" s="118" t="s">
        <v>1691</v>
      </c>
      <c r="K1" s="118" t="s">
        <v>1692</v>
      </c>
      <c r="L1" s="118" t="s">
        <v>1693</v>
      </c>
      <c r="M1" s="118" t="s">
        <v>1694</v>
      </c>
      <c r="N1" s="118" t="s">
        <v>1695</v>
      </c>
      <c r="O1" s="118" t="s">
        <v>1696</v>
      </c>
      <c r="P1" s="118" t="s">
        <v>1697</v>
      </c>
      <c r="Q1" s="118" t="s">
        <v>1698</v>
      </c>
      <c r="R1" s="118" t="s">
        <v>1699</v>
      </c>
      <c r="S1" s="118" t="s">
        <v>1700</v>
      </c>
      <c r="T1" s="118" t="s">
        <v>1701</v>
      </c>
      <c r="U1" s="118" t="s">
        <v>1702</v>
      </c>
      <c r="V1" s="118" t="s">
        <v>1703</v>
      </c>
      <c r="W1" s="118" t="s">
        <v>1704</v>
      </c>
      <c r="X1" s="118" t="s">
        <v>1705</v>
      </c>
      <c r="Y1" s="118" t="s">
        <v>1706</v>
      </c>
      <c r="Z1" s="118" t="s">
        <v>1707</v>
      </c>
      <c r="AA1" s="118" t="s">
        <v>1708</v>
      </c>
      <c r="AB1" s="118" t="s">
        <v>1709</v>
      </c>
      <c r="AC1" s="118" t="s">
        <v>1710</v>
      </c>
      <c r="AD1" s="118" t="s">
        <v>1711</v>
      </c>
      <c r="AE1" s="118" t="s">
        <v>1712</v>
      </c>
      <c r="AF1" s="118" t="s">
        <v>1684</v>
      </c>
      <c r="AG1" s="118" t="s">
        <v>9</v>
      </c>
    </row>
    <row r="2" spans="1:33" x14ac:dyDescent="0.25">
      <c r="A2" s="2">
        <v>43556</v>
      </c>
      <c r="B2" t="s">
        <v>1713</v>
      </c>
      <c r="C2" s="139"/>
      <c r="D2" t="s">
        <v>1285</v>
      </c>
      <c r="E2" t="s">
        <v>1199</v>
      </c>
      <c r="F2" t="s">
        <v>1714</v>
      </c>
      <c r="G2" t="s">
        <v>1297</v>
      </c>
      <c r="H2" t="s">
        <v>1657</v>
      </c>
      <c r="L2" t="s">
        <v>1343</v>
      </c>
      <c r="M2">
        <v>1</v>
      </c>
      <c r="O2">
        <v>0</v>
      </c>
      <c r="P2">
        <v>0</v>
      </c>
      <c r="Q2">
        <v>20</v>
      </c>
      <c r="AE2" s="78">
        <v>11118914.07</v>
      </c>
      <c r="AF2" t="s">
        <v>1715</v>
      </c>
      <c r="AG2" s="79">
        <v>43344</v>
      </c>
    </row>
    <row r="3" spans="1:33" x14ac:dyDescent="0.25">
      <c r="A3" s="2">
        <v>43556</v>
      </c>
      <c r="B3" t="s">
        <v>1152</v>
      </c>
      <c r="C3" s="139"/>
      <c r="D3" t="s">
        <v>1285</v>
      </c>
      <c r="E3" t="s">
        <v>1176</v>
      </c>
      <c r="G3" t="s">
        <v>1297</v>
      </c>
      <c r="H3" t="s">
        <v>1716</v>
      </c>
      <c r="L3" t="s">
        <v>1348</v>
      </c>
      <c r="M3">
        <v>1</v>
      </c>
      <c r="O3">
        <v>0</v>
      </c>
      <c r="P3">
        <v>0</v>
      </c>
      <c r="AE3">
        <v>14799.5</v>
      </c>
      <c r="AG3" s="2">
        <v>43451</v>
      </c>
    </row>
    <row r="4" spans="1:33" x14ac:dyDescent="0.25">
      <c r="A4" s="2">
        <v>43586</v>
      </c>
      <c r="B4" t="s">
        <v>1713</v>
      </c>
      <c r="C4" s="139"/>
      <c r="D4" t="s">
        <v>1285</v>
      </c>
      <c r="E4" t="s">
        <v>1192</v>
      </c>
      <c r="F4" t="s">
        <v>1717</v>
      </c>
      <c r="G4" t="s">
        <v>1718</v>
      </c>
      <c r="H4" t="s">
        <v>1719</v>
      </c>
      <c r="L4" t="s">
        <v>1343</v>
      </c>
      <c r="M4">
        <v>1</v>
      </c>
      <c r="N4">
        <v>0</v>
      </c>
      <c r="O4">
        <v>0</v>
      </c>
      <c r="Y4">
        <v>18300</v>
      </c>
      <c r="AA4" t="s">
        <v>1717</v>
      </c>
      <c r="AG4" s="79">
        <v>43550</v>
      </c>
    </row>
    <row r="5" spans="1:33" x14ac:dyDescent="0.25">
      <c r="A5" s="2">
        <v>43586</v>
      </c>
      <c r="B5" t="s">
        <v>1713</v>
      </c>
      <c r="C5" s="139"/>
      <c r="D5" t="s">
        <v>1285</v>
      </c>
      <c r="E5" t="s">
        <v>1193</v>
      </c>
      <c r="F5" t="s">
        <v>1717</v>
      </c>
      <c r="G5" t="s">
        <v>1718</v>
      </c>
      <c r="H5" t="s">
        <v>1719</v>
      </c>
      <c r="L5" t="s">
        <v>1343</v>
      </c>
      <c r="M5">
        <v>1</v>
      </c>
      <c r="N5">
        <v>0</v>
      </c>
      <c r="O5">
        <v>0</v>
      </c>
      <c r="Y5">
        <v>18300</v>
      </c>
      <c r="AA5" t="s">
        <v>1717</v>
      </c>
      <c r="AG5" s="2">
        <v>43425</v>
      </c>
    </row>
    <row r="6" spans="1:33" x14ac:dyDescent="0.25">
      <c r="A6" s="2">
        <v>43586</v>
      </c>
      <c r="B6" t="s">
        <v>1713</v>
      </c>
      <c r="C6" s="139"/>
      <c r="D6" t="s">
        <v>1285</v>
      </c>
      <c r="E6" t="s">
        <v>1194</v>
      </c>
      <c r="F6" t="s">
        <v>1717</v>
      </c>
      <c r="G6" t="s">
        <v>1718</v>
      </c>
      <c r="H6" t="s">
        <v>1719</v>
      </c>
      <c r="L6" t="s">
        <v>1343</v>
      </c>
      <c r="M6">
        <v>1</v>
      </c>
      <c r="N6">
        <v>0</v>
      </c>
      <c r="O6">
        <v>0</v>
      </c>
      <c r="Y6">
        <v>18300</v>
      </c>
      <c r="AA6" t="s">
        <v>1717</v>
      </c>
      <c r="AG6" s="2">
        <v>43550</v>
      </c>
    </row>
    <row r="7" spans="1:33" x14ac:dyDescent="0.25">
      <c r="A7" s="2">
        <v>43586</v>
      </c>
      <c r="B7" t="s">
        <v>229</v>
      </c>
      <c r="C7" s="139"/>
      <c r="D7" t="s">
        <v>1296</v>
      </c>
      <c r="E7" s="113" t="s">
        <v>310</v>
      </c>
      <c r="F7" s="119"/>
      <c r="G7" s="113" t="s">
        <v>1403</v>
      </c>
      <c r="H7" s="113" t="s">
        <v>1402</v>
      </c>
      <c r="J7" s="113" t="s">
        <v>1404</v>
      </c>
      <c r="K7" s="113" t="s">
        <v>1386</v>
      </c>
      <c r="L7" s="113" t="s">
        <v>1348</v>
      </c>
      <c r="M7" s="113">
        <v>9</v>
      </c>
      <c r="N7">
        <v>0</v>
      </c>
      <c r="O7" s="113">
        <v>1759.91</v>
      </c>
      <c r="P7" s="120">
        <v>0.21</v>
      </c>
      <c r="Q7">
        <v>5.8809691837214704</v>
      </c>
      <c r="R7" s="113"/>
      <c r="S7">
        <v>1</v>
      </c>
      <c r="Y7" s="113"/>
      <c r="AG7" s="2">
        <v>43265</v>
      </c>
    </row>
    <row r="8" spans="1:33" x14ac:dyDescent="0.25">
      <c r="A8" s="2">
        <v>43586</v>
      </c>
      <c r="B8" t="s">
        <v>229</v>
      </c>
      <c r="C8" s="139"/>
      <c r="D8" t="s">
        <v>1296</v>
      </c>
      <c r="E8" s="113" t="s">
        <v>310</v>
      </c>
      <c r="F8" s="119"/>
      <c r="G8" s="113" t="s">
        <v>1413</v>
      </c>
      <c r="H8" s="113" t="s">
        <v>1412</v>
      </c>
      <c r="J8" s="113" t="s">
        <v>1416</v>
      </c>
      <c r="K8" s="113" t="s">
        <v>1386</v>
      </c>
      <c r="L8" s="113" t="s">
        <v>1348</v>
      </c>
      <c r="M8" s="113">
        <v>7</v>
      </c>
      <c r="N8">
        <v>0</v>
      </c>
      <c r="O8" s="113">
        <v>2856.67</v>
      </c>
      <c r="P8" s="120">
        <v>0.34</v>
      </c>
      <c r="Q8">
        <v>2.9404845918607299</v>
      </c>
      <c r="R8" s="113"/>
      <c r="S8">
        <v>1</v>
      </c>
      <c r="Y8" s="113"/>
      <c r="AG8" s="2">
        <v>43265</v>
      </c>
    </row>
    <row r="9" spans="1:33" x14ac:dyDescent="0.25">
      <c r="A9" s="2">
        <v>43586</v>
      </c>
      <c r="B9" t="s">
        <v>229</v>
      </c>
      <c r="C9" s="139"/>
      <c r="D9" t="s">
        <v>1296</v>
      </c>
      <c r="E9" s="121" t="s">
        <v>237</v>
      </c>
      <c r="F9" s="119"/>
      <c r="G9" s="121" t="s">
        <v>1413</v>
      </c>
      <c r="H9" s="121" t="s">
        <v>1412</v>
      </c>
      <c r="J9" s="121" t="s">
        <v>1416</v>
      </c>
      <c r="K9" s="121" t="s">
        <v>1386</v>
      </c>
      <c r="L9" s="121" t="s">
        <v>1348</v>
      </c>
      <c r="M9" s="121">
        <v>5</v>
      </c>
      <c r="N9">
        <v>0</v>
      </c>
      <c r="O9" s="121">
        <v>563.52</v>
      </c>
      <c r="P9" s="122">
        <v>0.24</v>
      </c>
      <c r="Q9">
        <v>10.647359454855099</v>
      </c>
      <c r="R9" s="113"/>
      <c r="S9">
        <v>1</v>
      </c>
      <c r="Y9" s="121"/>
      <c r="AG9" s="2">
        <v>43272</v>
      </c>
    </row>
    <row r="10" spans="1:33" x14ac:dyDescent="0.25">
      <c r="A10" s="2">
        <v>43586</v>
      </c>
      <c r="B10" t="s">
        <v>229</v>
      </c>
      <c r="C10" s="139"/>
      <c r="D10" t="s">
        <v>1296</v>
      </c>
      <c r="E10" s="121" t="s">
        <v>237</v>
      </c>
      <c r="F10" s="119"/>
      <c r="G10" s="121" t="s">
        <v>1415</v>
      </c>
      <c r="H10" s="121" t="s">
        <v>1414</v>
      </c>
      <c r="J10" s="121" t="s">
        <v>1416</v>
      </c>
      <c r="K10" s="121" t="s">
        <v>1386</v>
      </c>
      <c r="L10" s="121" t="s">
        <v>1348</v>
      </c>
      <c r="M10" s="121">
        <v>4</v>
      </c>
      <c r="N10">
        <v>0</v>
      </c>
      <c r="O10" s="121">
        <v>516.55999999999995</v>
      </c>
      <c r="P10" s="122">
        <v>0.22</v>
      </c>
      <c r="Q10">
        <v>10.647359454855099</v>
      </c>
      <c r="R10" s="113"/>
      <c r="S10">
        <v>1</v>
      </c>
      <c r="Y10" s="121"/>
      <c r="AG10" s="2">
        <v>43272</v>
      </c>
    </row>
    <row r="11" spans="1:33" x14ac:dyDescent="0.25">
      <c r="A11" s="2">
        <v>43586</v>
      </c>
      <c r="B11" t="s">
        <v>229</v>
      </c>
      <c r="C11" s="139"/>
      <c r="D11" t="s">
        <v>1296</v>
      </c>
      <c r="E11" s="121" t="s">
        <v>237</v>
      </c>
      <c r="F11" s="119"/>
      <c r="G11" s="121" t="s">
        <v>1568</v>
      </c>
      <c r="H11" s="121" t="s">
        <v>1567</v>
      </c>
      <c r="J11" s="121" t="s">
        <v>1420</v>
      </c>
      <c r="K11" s="121" t="s">
        <v>1386</v>
      </c>
      <c r="L11" s="121" t="s">
        <v>1348</v>
      </c>
      <c r="M11" s="121">
        <v>12</v>
      </c>
      <c r="N11">
        <v>0</v>
      </c>
      <c r="O11" s="121">
        <v>1662.38</v>
      </c>
      <c r="P11" s="122">
        <v>0.71</v>
      </c>
      <c r="Q11">
        <v>10.647359454855099</v>
      </c>
      <c r="R11" s="113"/>
      <c r="S11">
        <v>1</v>
      </c>
      <c r="Y11" s="121"/>
      <c r="AG11" s="2">
        <v>43272</v>
      </c>
    </row>
    <row r="12" spans="1:33" x14ac:dyDescent="0.25">
      <c r="A12" s="2">
        <v>43586</v>
      </c>
      <c r="B12" t="s">
        <v>229</v>
      </c>
      <c r="C12" s="139"/>
      <c r="D12" t="s">
        <v>1296</v>
      </c>
      <c r="E12" s="121" t="s">
        <v>241</v>
      </c>
      <c r="F12" s="119"/>
      <c r="G12" s="121" t="s">
        <v>1403</v>
      </c>
      <c r="H12" s="121" t="s">
        <v>1402</v>
      </c>
      <c r="J12" s="121" t="s">
        <v>1404</v>
      </c>
      <c r="K12" s="121" t="s">
        <v>1386</v>
      </c>
      <c r="L12" s="121" t="s">
        <v>1348</v>
      </c>
      <c r="M12" s="121">
        <v>9</v>
      </c>
      <c r="N12">
        <v>0</v>
      </c>
      <c r="O12" s="121">
        <v>573.39</v>
      </c>
      <c r="P12" s="122">
        <v>0.21</v>
      </c>
      <c r="Q12">
        <v>18.050541516245399</v>
      </c>
      <c r="R12" s="113"/>
      <c r="S12">
        <v>1</v>
      </c>
      <c r="Y12" s="121"/>
      <c r="AG12" s="79">
        <v>43019</v>
      </c>
    </row>
    <row r="13" spans="1:33" x14ac:dyDescent="0.25">
      <c r="A13" s="2">
        <v>43586</v>
      </c>
      <c r="B13" t="s">
        <v>229</v>
      </c>
      <c r="C13" s="139"/>
      <c r="D13" t="s">
        <v>1296</v>
      </c>
      <c r="E13" s="121" t="s">
        <v>241</v>
      </c>
      <c r="F13" s="119"/>
      <c r="G13" s="121" t="s">
        <v>1403</v>
      </c>
      <c r="H13" s="121" t="s">
        <v>1402</v>
      </c>
      <c r="J13" s="121" t="s">
        <v>1404</v>
      </c>
      <c r="K13" s="121" t="s">
        <v>1386</v>
      </c>
      <c r="L13" s="121" t="s">
        <v>1348</v>
      </c>
      <c r="M13" s="121">
        <v>5</v>
      </c>
      <c r="N13">
        <v>0</v>
      </c>
      <c r="O13" s="121">
        <v>1007.4</v>
      </c>
      <c r="P13" s="122">
        <v>0.12</v>
      </c>
      <c r="Q13">
        <v>5.7077625570776203</v>
      </c>
      <c r="R13" s="113"/>
      <c r="S13">
        <v>1</v>
      </c>
      <c r="Y13" s="121"/>
      <c r="AG13" s="79">
        <v>43019</v>
      </c>
    </row>
    <row r="14" spans="1:33" x14ac:dyDescent="0.25">
      <c r="A14" s="2">
        <v>43586</v>
      </c>
      <c r="B14" t="s">
        <v>229</v>
      </c>
      <c r="C14" s="139"/>
      <c r="D14" t="s">
        <v>1296</v>
      </c>
      <c r="E14" s="121" t="s">
        <v>244</v>
      </c>
      <c r="F14" s="119"/>
      <c r="G14" s="121" t="s">
        <v>1512</v>
      </c>
      <c r="H14" s="121" t="s">
        <v>1511</v>
      </c>
      <c r="J14" s="121" t="s">
        <v>1466</v>
      </c>
      <c r="K14" s="121" t="s">
        <v>1386</v>
      </c>
      <c r="L14" s="121" t="s">
        <v>1348</v>
      </c>
      <c r="M14" s="121">
        <v>34</v>
      </c>
      <c r="N14">
        <v>0</v>
      </c>
      <c r="O14" s="121">
        <v>3661.53</v>
      </c>
      <c r="P14" s="122">
        <v>1.29</v>
      </c>
      <c r="Q14">
        <v>8.82145377558221</v>
      </c>
      <c r="R14" s="113"/>
      <c r="S14">
        <v>1</v>
      </c>
      <c r="Y14" s="121"/>
      <c r="AG14" s="2">
        <v>43006</v>
      </c>
    </row>
    <row r="15" spans="1:33" x14ac:dyDescent="0.25">
      <c r="A15" s="2">
        <v>43586</v>
      </c>
      <c r="B15" t="s">
        <v>229</v>
      </c>
      <c r="C15" s="139"/>
      <c r="D15" t="s">
        <v>1296</v>
      </c>
      <c r="E15" s="121" t="s">
        <v>244</v>
      </c>
      <c r="F15" s="119"/>
      <c r="G15" s="121" t="s">
        <v>1462</v>
      </c>
      <c r="H15" s="121" t="s">
        <v>1461</v>
      </c>
      <c r="J15" s="121" t="s">
        <v>1420</v>
      </c>
      <c r="K15" s="121" t="s">
        <v>1386</v>
      </c>
      <c r="L15" s="121" t="s">
        <v>1348</v>
      </c>
      <c r="M15" s="121">
        <v>8</v>
      </c>
      <c r="N15">
        <v>0</v>
      </c>
      <c r="O15" s="121">
        <v>1337.65</v>
      </c>
      <c r="P15" s="122">
        <v>0.47</v>
      </c>
      <c r="Q15">
        <v>8.82145377558221</v>
      </c>
      <c r="R15" s="113"/>
      <c r="S15">
        <v>1</v>
      </c>
      <c r="Y15" s="121"/>
      <c r="AG15" s="2">
        <v>43006</v>
      </c>
    </row>
    <row r="16" spans="1:33" x14ac:dyDescent="0.25">
      <c r="A16" s="2">
        <v>43586</v>
      </c>
      <c r="B16" t="s">
        <v>229</v>
      </c>
      <c r="C16" s="139"/>
      <c r="D16" t="s">
        <v>1296</v>
      </c>
      <c r="E16" s="121" t="s">
        <v>244</v>
      </c>
      <c r="F16" s="119"/>
      <c r="G16" s="121" t="s">
        <v>1431</v>
      </c>
      <c r="H16" s="121" t="s">
        <v>1430</v>
      </c>
      <c r="J16" s="121" t="s">
        <v>1416</v>
      </c>
      <c r="K16" s="121" t="s">
        <v>1386</v>
      </c>
      <c r="L16" s="121" t="s">
        <v>1348</v>
      </c>
      <c r="M16" s="121">
        <v>3</v>
      </c>
      <c r="N16">
        <v>0</v>
      </c>
      <c r="O16" s="121">
        <v>425.1</v>
      </c>
      <c r="P16" s="122">
        <v>0.15</v>
      </c>
      <c r="Q16">
        <v>8.82145377558221</v>
      </c>
      <c r="R16" s="113"/>
      <c r="S16">
        <v>1</v>
      </c>
      <c r="Y16" s="121"/>
      <c r="AG16" s="2">
        <v>43006</v>
      </c>
    </row>
    <row r="17" spans="1:33" x14ac:dyDescent="0.25">
      <c r="A17" s="2">
        <v>43586</v>
      </c>
      <c r="B17" t="s">
        <v>229</v>
      </c>
      <c r="C17" s="139"/>
      <c r="D17" t="s">
        <v>1296</v>
      </c>
      <c r="E17" s="121" t="s">
        <v>246</v>
      </c>
      <c r="F17" s="119"/>
      <c r="G17" s="121" t="s">
        <v>1431</v>
      </c>
      <c r="H17" s="121" t="s">
        <v>1430</v>
      </c>
      <c r="J17" s="121" t="s">
        <v>1416</v>
      </c>
      <c r="K17" s="121" t="s">
        <v>1386</v>
      </c>
      <c r="L17" s="121" t="s">
        <v>1348</v>
      </c>
      <c r="M17" s="121">
        <v>9</v>
      </c>
      <c r="N17">
        <v>0</v>
      </c>
      <c r="O17" s="121">
        <v>1387.35</v>
      </c>
      <c r="P17" s="122">
        <v>0.45</v>
      </c>
      <c r="Q17">
        <v>8.1089847551086596</v>
      </c>
      <c r="R17" s="113"/>
      <c r="S17">
        <v>1</v>
      </c>
      <c r="Y17" s="121"/>
      <c r="AG17" s="79">
        <v>43003</v>
      </c>
    </row>
    <row r="18" spans="1:33" x14ac:dyDescent="0.25">
      <c r="A18" s="2">
        <v>43586</v>
      </c>
      <c r="B18" t="s">
        <v>229</v>
      </c>
      <c r="C18" s="139"/>
      <c r="D18" t="s">
        <v>1296</v>
      </c>
      <c r="E18" s="121" t="s">
        <v>246</v>
      </c>
      <c r="F18" s="119"/>
      <c r="G18" s="121" t="s">
        <v>1427</v>
      </c>
      <c r="H18" s="121" t="s">
        <v>1426</v>
      </c>
      <c r="J18" s="121" t="s">
        <v>1420</v>
      </c>
      <c r="K18" s="121" t="s">
        <v>1386</v>
      </c>
      <c r="L18" s="121" t="s">
        <v>1348</v>
      </c>
      <c r="M18" s="121">
        <v>14</v>
      </c>
      <c r="N18">
        <v>0</v>
      </c>
      <c r="O18" s="121">
        <v>2719.21</v>
      </c>
      <c r="P18" s="122">
        <v>0.88</v>
      </c>
      <c r="Q18">
        <v>8.1089847551086596</v>
      </c>
      <c r="R18" s="113"/>
      <c r="S18">
        <v>1</v>
      </c>
      <c r="Y18" s="121"/>
      <c r="AG18" s="79">
        <v>43003</v>
      </c>
    </row>
    <row r="19" spans="1:33" x14ac:dyDescent="0.25">
      <c r="A19" s="2">
        <v>43586</v>
      </c>
      <c r="B19" t="s">
        <v>229</v>
      </c>
      <c r="C19" s="139"/>
      <c r="D19" t="s">
        <v>1296</v>
      </c>
      <c r="E19" s="121" t="s">
        <v>246</v>
      </c>
      <c r="F19" s="119"/>
      <c r="G19" s="121" t="s">
        <v>1512</v>
      </c>
      <c r="H19" s="121" t="s">
        <v>1511</v>
      </c>
      <c r="J19" s="121" t="s">
        <v>1428</v>
      </c>
      <c r="K19" s="121" t="s">
        <v>1386</v>
      </c>
      <c r="L19" s="121" t="s">
        <v>1348</v>
      </c>
      <c r="M19" s="121">
        <v>2</v>
      </c>
      <c r="N19">
        <v>0</v>
      </c>
      <c r="O19" s="121">
        <v>388.46</v>
      </c>
      <c r="P19" s="122">
        <v>0.13</v>
      </c>
      <c r="Q19">
        <v>8.1089847551086596</v>
      </c>
      <c r="R19" s="113"/>
      <c r="S19">
        <v>1</v>
      </c>
      <c r="Y19" s="121"/>
      <c r="AG19" s="79">
        <v>43003</v>
      </c>
    </row>
    <row r="20" spans="1:33" x14ac:dyDescent="0.25">
      <c r="A20" s="2">
        <v>43586</v>
      </c>
      <c r="B20" t="s">
        <v>229</v>
      </c>
      <c r="C20" s="139"/>
      <c r="D20" t="s">
        <v>1296</v>
      </c>
      <c r="E20" s="121" t="s">
        <v>246</v>
      </c>
      <c r="F20" s="119"/>
      <c r="G20" s="121" t="s">
        <v>1465</v>
      </c>
      <c r="H20" s="121" t="s">
        <v>1464</v>
      </c>
      <c r="J20" s="121" t="s">
        <v>1466</v>
      </c>
      <c r="K20" s="121" t="s">
        <v>1386</v>
      </c>
      <c r="L20" s="121" t="s">
        <v>1348</v>
      </c>
      <c r="M20" s="121">
        <v>7</v>
      </c>
      <c r="N20">
        <v>0</v>
      </c>
      <c r="O20" s="121">
        <v>906.4</v>
      </c>
      <c r="P20" s="122">
        <v>0.28999999999999998</v>
      </c>
      <c r="Q20">
        <v>8.1089847551086596</v>
      </c>
      <c r="R20" s="113"/>
      <c r="S20">
        <v>1</v>
      </c>
      <c r="Y20" s="121"/>
      <c r="AG20" s="79">
        <v>43003</v>
      </c>
    </row>
    <row r="21" spans="1:33" x14ac:dyDescent="0.25">
      <c r="A21" s="2">
        <v>43586</v>
      </c>
      <c r="B21" t="s">
        <v>229</v>
      </c>
      <c r="C21" s="139"/>
      <c r="D21" t="s">
        <v>1296</v>
      </c>
      <c r="E21" s="121" t="s">
        <v>246</v>
      </c>
      <c r="F21" s="119"/>
      <c r="G21" s="121" t="s">
        <v>1385</v>
      </c>
      <c r="H21" s="121" t="s">
        <v>1384</v>
      </c>
      <c r="J21" s="121" t="s">
        <v>1387</v>
      </c>
      <c r="K21" s="121" t="s">
        <v>1386</v>
      </c>
      <c r="L21" s="121" t="s">
        <v>1348</v>
      </c>
      <c r="M21" s="121">
        <v>9</v>
      </c>
      <c r="N21">
        <v>0</v>
      </c>
      <c r="O21" s="121">
        <v>1109.8800000000001</v>
      </c>
      <c r="P21" s="122">
        <v>0.36</v>
      </c>
      <c r="Q21">
        <v>16.217969510217301</v>
      </c>
      <c r="R21" s="113"/>
      <c r="S21">
        <v>1</v>
      </c>
      <c r="Y21" s="121"/>
      <c r="AG21" s="79">
        <v>43003</v>
      </c>
    </row>
    <row r="22" spans="1:33" x14ac:dyDescent="0.25">
      <c r="A22" s="2">
        <v>43586</v>
      </c>
      <c r="B22" t="s">
        <v>229</v>
      </c>
      <c r="C22" s="139"/>
      <c r="D22" t="s">
        <v>1296</v>
      </c>
      <c r="E22" s="121" t="s">
        <v>251</v>
      </c>
      <c r="F22" s="119"/>
      <c r="G22" s="121" t="s">
        <v>1385</v>
      </c>
      <c r="H22" s="121" t="s">
        <v>1384</v>
      </c>
      <c r="J22" s="121" t="s">
        <v>1387</v>
      </c>
      <c r="K22" s="121" t="s">
        <v>1386</v>
      </c>
      <c r="L22" s="121" t="s">
        <v>1348</v>
      </c>
      <c r="M22" s="121">
        <v>17</v>
      </c>
      <c r="N22">
        <v>0</v>
      </c>
      <c r="O22" s="121">
        <v>2802.96</v>
      </c>
      <c r="P22" s="122">
        <v>0.68</v>
      </c>
      <c r="Q22">
        <v>12.1300339640951</v>
      </c>
      <c r="R22" s="113"/>
      <c r="S22">
        <v>1</v>
      </c>
      <c r="Y22" s="121"/>
      <c r="AG22" s="2">
        <v>43042</v>
      </c>
    </row>
    <row r="23" spans="1:33" x14ac:dyDescent="0.25">
      <c r="A23" s="2">
        <v>43586</v>
      </c>
      <c r="B23" t="s">
        <v>229</v>
      </c>
      <c r="C23" s="139"/>
      <c r="D23" t="s">
        <v>1296</v>
      </c>
      <c r="E23" s="121" t="s">
        <v>251</v>
      </c>
      <c r="F23" s="119"/>
      <c r="G23" s="121" t="s">
        <v>1427</v>
      </c>
      <c r="H23" s="121" t="s">
        <v>1426</v>
      </c>
      <c r="J23" s="121" t="s">
        <v>1428</v>
      </c>
      <c r="K23" s="121" t="s">
        <v>1386</v>
      </c>
      <c r="L23" s="121" t="s">
        <v>1348</v>
      </c>
      <c r="M23" s="121">
        <v>37</v>
      </c>
      <c r="N23">
        <v>0</v>
      </c>
      <c r="O23" s="121">
        <v>8083.24</v>
      </c>
      <c r="P23" s="122">
        <v>1.96</v>
      </c>
      <c r="Q23">
        <v>6.0650169820475499</v>
      </c>
      <c r="R23" s="113"/>
      <c r="S23">
        <v>1</v>
      </c>
      <c r="Y23" s="121"/>
      <c r="AG23" s="2">
        <v>43042</v>
      </c>
    </row>
    <row r="24" spans="1:33" x14ac:dyDescent="0.25">
      <c r="A24" s="2">
        <v>43586</v>
      </c>
      <c r="B24" t="s">
        <v>229</v>
      </c>
      <c r="C24" s="139"/>
      <c r="D24" t="s">
        <v>1296</v>
      </c>
      <c r="E24" s="121" t="s">
        <v>251</v>
      </c>
      <c r="F24" s="119"/>
      <c r="G24" s="121" t="s">
        <v>1403</v>
      </c>
      <c r="H24" s="121" t="s">
        <v>1402</v>
      </c>
      <c r="J24" s="121" t="s">
        <v>1404</v>
      </c>
      <c r="K24" s="121" t="s">
        <v>1386</v>
      </c>
      <c r="L24" s="121" t="s">
        <v>1348</v>
      </c>
      <c r="M24" s="121">
        <v>11</v>
      </c>
      <c r="N24">
        <v>0</v>
      </c>
      <c r="O24" s="121">
        <v>1042.8699999999999</v>
      </c>
      <c r="P24" s="122">
        <v>0.25</v>
      </c>
      <c r="Q24">
        <v>12.1300339640951</v>
      </c>
      <c r="R24" s="113"/>
      <c r="S24">
        <v>1</v>
      </c>
      <c r="Y24" s="121"/>
      <c r="AG24" s="2">
        <v>43042</v>
      </c>
    </row>
    <row r="25" spans="1:33" x14ac:dyDescent="0.25">
      <c r="A25" s="2">
        <v>43586</v>
      </c>
      <c r="B25" t="s">
        <v>229</v>
      </c>
      <c r="C25" s="139"/>
      <c r="D25" t="s">
        <v>1296</v>
      </c>
      <c r="E25" s="121" t="s">
        <v>251</v>
      </c>
      <c r="F25" s="119"/>
      <c r="G25" s="121" t="s">
        <v>1423</v>
      </c>
      <c r="H25" s="121" t="s">
        <v>1422</v>
      </c>
      <c r="J25" s="121" t="s">
        <v>1424</v>
      </c>
      <c r="K25" s="121" t="s">
        <v>1386</v>
      </c>
      <c r="L25" s="121" t="s">
        <v>1348</v>
      </c>
      <c r="M25" s="121">
        <v>2</v>
      </c>
      <c r="N25">
        <v>0</v>
      </c>
      <c r="O25" s="121">
        <v>263.81</v>
      </c>
      <c r="P25" s="122">
        <v>0.06</v>
      </c>
      <c r="Q25">
        <v>12.1300339640951</v>
      </c>
      <c r="R25" s="113"/>
      <c r="S25">
        <v>1</v>
      </c>
      <c r="Y25" s="121"/>
      <c r="AG25" s="2">
        <v>43042</v>
      </c>
    </row>
    <row r="26" spans="1:33" x14ac:dyDescent="0.25">
      <c r="A26" s="2">
        <v>43586</v>
      </c>
      <c r="B26" t="s">
        <v>229</v>
      </c>
      <c r="C26" s="139"/>
      <c r="D26" t="s">
        <v>1296</v>
      </c>
      <c r="E26" s="121" t="s">
        <v>251</v>
      </c>
      <c r="F26" s="119"/>
      <c r="G26" s="121" t="s">
        <v>1431</v>
      </c>
      <c r="H26" s="121" t="s">
        <v>1430</v>
      </c>
      <c r="J26" s="121" t="s">
        <v>1416</v>
      </c>
      <c r="K26" s="121" t="s">
        <v>1386</v>
      </c>
      <c r="L26" s="121" t="s">
        <v>1348</v>
      </c>
      <c r="M26" s="121">
        <v>6</v>
      </c>
      <c r="N26">
        <v>0</v>
      </c>
      <c r="O26" s="121">
        <v>1236.5999999999999</v>
      </c>
      <c r="P26" s="122">
        <v>0.3</v>
      </c>
      <c r="Q26">
        <v>6.0650169820475499</v>
      </c>
      <c r="R26" s="113"/>
      <c r="S26">
        <v>1</v>
      </c>
      <c r="Y26" s="121"/>
      <c r="AG26" s="2">
        <v>43042</v>
      </c>
    </row>
    <row r="27" spans="1:33" x14ac:dyDescent="0.25">
      <c r="A27" s="2">
        <v>43586</v>
      </c>
      <c r="B27" t="s">
        <v>229</v>
      </c>
      <c r="C27" s="139"/>
      <c r="D27" t="s">
        <v>1296</v>
      </c>
      <c r="E27" s="121" t="s">
        <v>252</v>
      </c>
      <c r="F27" s="119"/>
      <c r="G27" s="121" t="s">
        <v>1385</v>
      </c>
      <c r="H27" s="121" t="s">
        <v>1384</v>
      </c>
      <c r="J27" s="121" t="s">
        <v>1387</v>
      </c>
      <c r="K27" s="121" t="s">
        <v>1386</v>
      </c>
      <c r="L27" s="121" t="s">
        <v>1348</v>
      </c>
      <c r="M27" s="121">
        <v>16</v>
      </c>
      <c r="N27">
        <v>0</v>
      </c>
      <c r="O27" s="121">
        <v>5610.24</v>
      </c>
      <c r="P27" s="122">
        <v>0.64</v>
      </c>
      <c r="Q27">
        <v>5.7038558065252101</v>
      </c>
      <c r="R27" s="113"/>
      <c r="S27">
        <v>1</v>
      </c>
      <c r="Y27" s="121"/>
      <c r="AG27" s="2">
        <v>43146</v>
      </c>
    </row>
    <row r="28" spans="1:33" x14ac:dyDescent="0.25">
      <c r="A28" s="2">
        <v>43586</v>
      </c>
      <c r="B28" t="s">
        <v>229</v>
      </c>
      <c r="C28" s="139"/>
      <c r="D28" t="s">
        <v>1296</v>
      </c>
      <c r="E28" s="121" t="s">
        <v>252</v>
      </c>
      <c r="F28" s="119"/>
      <c r="G28" s="121" t="s">
        <v>1413</v>
      </c>
      <c r="H28" s="121" t="s">
        <v>1412</v>
      </c>
      <c r="J28" s="121" t="s">
        <v>1416</v>
      </c>
      <c r="K28" s="121" t="s">
        <v>1386</v>
      </c>
      <c r="L28" s="121" t="s">
        <v>1348</v>
      </c>
      <c r="M28" s="121">
        <v>1</v>
      </c>
      <c r="N28">
        <v>0</v>
      </c>
      <c r="O28" s="121">
        <v>420.77</v>
      </c>
      <c r="P28" s="122">
        <v>0.05</v>
      </c>
      <c r="Q28">
        <v>2.8519279032626002</v>
      </c>
      <c r="R28" s="113"/>
      <c r="S28">
        <v>1</v>
      </c>
      <c r="Y28" s="121"/>
      <c r="AG28" s="2">
        <v>43146</v>
      </c>
    </row>
    <row r="29" spans="1:33" x14ac:dyDescent="0.25">
      <c r="A29" s="2">
        <v>43586</v>
      </c>
      <c r="B29" t="s">
        <v>229</v>
      </c>
      <c r="C29" s="139"/>
      <c r="D29" t="s">
        <v>1296</v>
      </c>
      <c r="E29" s="121" t="s">
        <v>289</v>
      </c>
      <c r="F29" s="119"/>
      <c r="G29" s="121" t="s">
        <v>1403</v>
      </c>
      <c r="H29" s="121" t="s">
        <v>1402</v>
      </c>
      <c r="J29" s="121" t="s">
        <v>1404</v>
      </c>
      <c r="K29" s="121" t="s">
        <v>1386</v>
      </c>
      <c r="L29" s="121" t="s">
        <v>1348</v>
      </c>
      <c r="M29" s="121">
        <v>23</v>
      </c>
      <c r="N29">
        <v>0</v>
      </c>
      <c r="O29" s="121">
        <v>2235.5500000000002</v>
      </c>
      <c r="P29" s="122">
        <v>0.53</v>
      </c>
      <c r="Q29">
        <v>11.831519167061</v>
      </c>
      <c r="R29" s="113"/>
      <c r="S29">
        <v>1</v>
      </c>
      <c r="Y29" s="121"/>
      <c r="AG29" s="2">
        <v>43216</v>
      </c>
    </row>
    <row r="30" spans="1:33" x14ac:dyDescent="0.25">
      <c r="A30" s="2">
        <v>43586</v>
      </c>
      <c r="B30" t="s">
        <v>229</v>
      </c>
      <c r="C30" s="139"/>
      <c r="D30" t="s">
        <v>1296</v>
      </c>
      <c r="E30" s="121" t="s">
        <v>296</v>
      </c>
      <c r="F30" s="119"/>
      <c r="G30" s="121" t="s">
        <v>1413</v>
      </c>
      <c r="H30" s="121" t="s">
        <v>1412</v>
      </c>
      <c r="J30" s="121" t="s">
        <v>1391</v>
      </c>
      <c r="K30" s="121" t="s">
        <v>1386</v>
      </c>
      <c r="L30" s="121" t="s">
        <v>1348</v>
      </c>
      <c r="M30" s="121">
        <v>8</v>
      </c>
      <c r="N30">
        <v>0</v>
      </c>
      <c r="O30" s="121">
        <v>6171.26</v>
      </c>
      <c r="P30" s="122">
        <v>0.7</v>
      </c>
      <c r="Q30">
        <v>2.8519279032626002</v>
      </c>
      <c r="R30" s="113"/>
      <c r="S30">
        <v>1</v>
      </c>
      <c r="Y30" s="121"/>
      <c r="AG30" s="2">
        <v>43214</v>
      </c>
    </row>
    <row r="31" spans="1:33" x14ac:dyDescent="0.25">
      <c r="A31" s="2">
        <v>43586</v>
      </c>
      <c r="B31" t="s">
        <v>229</v>
      </c>
      <c r="C31" s="139"/>
      <c r="D31" t="s">
        <v>1296</v>
      </c>
      <c r="E31" s="121" t="s">
        <v>296</v>
      </c>
      <c r="F31" s="119"/>
      <c r="G31" s="121" t="s">
        <v>1423</v>
      </c>
      <c r="H31" s="121" t="s">
        <v>1422</v>
      </c>
      <c r="J31" s="121" t="s">
        <v>1424</v>
      </c>
      <c r="K31" s="121" t="s">
        <v>1386</v>
      </c>
      <c r="L31" s="121" t="s">
        <v>1348</v>
      </c>
      <c r="M31" s="121">
        <v>9</v>
      </c>
      <c r="N31">
        <v>0</v>
      </c>
      <c r="O31" s="121">
        <v>2524.61</v>
      </c>
      <c r="P31" s="122">
        <v>0.28999999999999998</v>
      </c>
      <c r="Q31">
        <v>5.7038558065252101</v>
      </c>
      <c r="R31" s="113"/>
      <c r="S31">
        <v>1</v>
      </c>
      <c r="Y31" s="121"/>
      <c r="AG31" s="2">
        <v>43214</v>
      </c>
    </row>
    <row r="32" spans="1:33" x14ac:dyDescent="0.25">
      <c r="A32" s="2">
        <v>43586</v>
      </c>
      <c r="B32" t="s">
        <v>229</v>
      </c>
      <c r="C32" s="139"/>
      <c r="D32" t="s">
        <v>1296</v>
      </c>
      <c r="E32" s="121" t="s">
        <v>296</v>
      </c>
      <c r="F32" s="119"/>
      <c r="G32" s="121" t="s">
        <v>1385</v>
      </c>
      <c r="H32" s="121" t="s">
        <v>1384</v>
      </c>
      <c r="J32" s="121" t="s">
        <v>1387</v>
      </c>
      <c r="K32" s="121" t="s">
        <v>1386</v>
      </c>
      <c r="L32" s="121" t="s">
        <v>1348</v>
      </c>
      <c r="M32" s="121">
        <v>1</v>
      </c>
      <c r="N32">
        <v>0</v>
      </c>
      <c r="O32" s="121">
        <v>350.64</v>
      </c>
      <c r="P32" s="122">
        <v>0.04</v>
      </c>
      <c r="Q32">
        <v>5.7038558065252101</v>
      </c>
      <c r="R32" s="113"/>
      <c r="S32">
        <v>1</v>
      </c>
      <c r="Y32" s="121"/>
      <c r="AG32" s="2">
        <v>43214</v>
      </c>
    </row>
    <row r="33" spans="1:33" x14ac:dyDescent="0.25">
      <c r="A33" s="2">
        <v>43586</v>
      </c>
      <c r="B33" t="s">
        <v>229</v>
      </c>
      <c r="C33" s="139"/>
      <c r="D33" t="s">
        <v>1296</v>
      </c>
      <c r="E33" s="121" t="s">
        <v>307</v>
      </c>
      <c r="F33" s="119"/>
      <c r="G33" s="121" t="s">
        <v>1413</v>
      </c>
      <c r="H33" s="121" t="s">
        <v>1412</v>
      </c>
      <c r="J33" s="121" t="s">
        <v>1416</v>
      </c>
      <c r="K33" s="121" t="s">
        <v>1386</v>
      </c>
      <c r="L33" s="121" t="s">
        <v>1348</v>
      </c>
      <c r="M33" s="121">
        <v>4</v>
      </c>
      <c r="N33">
        <v>0</v>
      </c>
      <c r="O33" s="121">
        <v>380.54</v>
      </c>
      <c r="P33" s="122">
        <v>0.19</v>
      </c>
      <c r="Q33">
        <v>12.613521695257299</v>
      </c>
      <c r="R33" s="113"/>
      <c r="S33">
        <v>1</v>
      </c>
      <c r="Y33" s="121"/>
      <c r="AG33" s="2">
        <v>43276</v>
      </c>
    </row>
    <row r="34" spans="1:33" x14ac:dyDescent="0.25">
      <c r="A34" s="2">
        <v>43586</v>
      </c>
      <c r="B34" t="s">
        <v>229</v>
      </c>
      <c r="C34" s="139"/>
      <c r="D34" t="s">
        <v>1296</v>
      </c>
      <c r="E34" s="121" t="s">
        <v>309</v>
      </c>
      <c r="F34" s="119"/>
      <c r="G34" s="121" t="s">
        <v>1413</v>
      </c>
      <c r="H34" s="121" t="s">
        <v>1412</v>
      </c>
      <c r="J34" s="121" t="s">
        <v>1416</v>
      </c>
      <c r="K34" s="121" t="s">
        <v>1386</v>
      </c>
      <c r="L34" s="121" t="s">
        <v>1348</v>
      </c>
      <c r="M34" s="121">
        <v>18</v>
      </c>
      <c r="N34">
        <v>0</v>
      </c>
      <c r="O34" s="121">
        <v>7345.73</v>
      </c>
      <c r="P34" s="122">
        <v>0.86</v>
      </c>
      <c r="Q34">
        <v>2.9404845918607299</v>
      </c>
      <c r="R34" s="113"/>
      <c r="S34">
        <v>1</v>
      </c>
      <c r="Y34" s="121"/>
      <c r="AG34" s="2">
        <v>43277</v>
      </c>
    </row>
    <row r="35" spans="1:33" x14ac:dyDescent="0.25">
      <c r="A35" s="2">
        <v>43586</v>
      </c>
      <c r="B35" t="s">
        <v>229</v>
      </c>
      <c r="C35" s="139"/>
      <c r="D35" t="s">
        <v>1296</v>
      </c>
      <c r="E35" s="121" t="s">
        <v>309</v>
      </c>
      <c r="F35" s="119"/>
      <c r="G35" s="121" t="s">
        <v>1403</v>
      </c>
      <c r="H35" s="121" t="s">
        <v>1402</v>
      </c>
      <c r="J35" s="121" t="s">
        <v>1404</v>
      </c>
      <c r="K35" s="121" t="s">
        <v>1386</v>
      </c>
      <c r="L35" s="121" t="s">
        <v>1348</v>
      </c>
      <c r="M35" s="121">
        <v>3</v>
      </c>
      <c r="N35">
        <v>0</v>
      </c>
      <c r="O35" s="121">
        <v>586.64</v>
      </c>
      <c r="P35" s="122">
        <v>7.0000000000000007E-2</v>
      </c>
      <c r="Q35">
        <v>5.8809691837214704</v>
      </c>
      <c r="R35" s="113"/>
      <c r="S35">
        <v>1</v>
      </c>
      <c r="Y35" s="121"/>
      <c r="AG35" s="2">
        <v>43277</v>
      </c>
    </row>
    <row r="36" spans="1:33" x14ac:dyDescent="0.25">
      <c r="A36" s="2">
        <v>43586</v>
      </c>
      <c r="B36" t="s">
        <v>229</v>
      </c>
      <c r="C36" s="139"/>
      <c r="D36" t="s">
        <v>1296</v>
      </c>
      <c r="E36" s="121" t="s">
        <v>311</v>
      </c>
      <c r="F36" s="119"/>
      <c r="G36" s="121" t="s">
        <v>1385</v>
      </c>
      <c r="H36" s="121" t="s">
        <v>1384</v>
      </c>
      <c r="J36" s="121" t="s">
        <v>1387</v>
      </c>
      <c r="K36" s="121" t="s">
        <v>1386</v>
      </c>
      <c r="L36" s="121" t="s">
        <v>1348</v>
      </c>
      <c r="M36" s="121">
        <v>9</v>
      </c>
      <c r="N36">
        <v>0</v>
      </c>
      <c r="O36" s="121">
        <v>3060.72</v>
      </c>
      <c r="P36" s="122">
        <v>0.36</v>
      </c>
      <c r="Q36">
        <v>5.8809691837214704</v>
      </c>
      <c r="R36" s="113"/>
      <c r="S36">
        <v>1</v>
      </c>
      <c r="Y36" s="121"/>
      <c r="AG36" s="2">
        <v>43270</v>
      </c>
    </row>
    <row r="37" spans="1:33" x14ac:dyDescent="0.25">
      <c r="A37" s="2">
        <v>43586</v>
      </c>
      <c r="B37" t="s">
        <v>229</v>
      </c>
      <c r="C37" s="139"/>
      <c r="D37" t="s">
        <v>1296</v>
      </c>
      <c r="E37" s="121" t="s">
        <v>311</v>
      </c>
      <c r="F37" s="119"/>
      <c r="G37" s="121" t="s">
        <v>1403</v>
      </c>
      <c r="H37" s="121" t="s">
        <v>1402</v>
      </c>
      <c r="J37" s="121" t="s">
        <v>1404</v>
      </c>
      <c r="K37" s="121" t="s">
        <v>1386</v>
      </c>
      <c r="L37" s="121" t="s">
        <v>1348</v>
      </c>
      <c r="M37" s="121">
        <v>7</v>
      </c>
      <c r="N37">
        <v>0</v>
      </c>
      <c r="O37" s="121">
        <v>1368.82</v>
      </c>
      <c r="P37" s="122">
        <v>0.16</v>
      </c>
      <c r="Q37">
        <v>5.8809691837214704</v>
      </c>
      <c r="R37" s="113"/>
      <c r="S37">
        <v>1</v>
      </c>
      <c r="Y37" s="121"/>
      <c r="AG37" s="2">
        <v>43270</v>
      </c>
    </row>
    <row r="38" spans="1:33" x14ac:dyDescent="0.25">
      <c r="A38" s="2">
        <v>43586</v>
      </c>
      <c r="B38" t="s">
        <v>229</v>
      </c>
      <c r="C38" s="139"/>
      <c r="D38" t="s">
        <v>1296</v>
      </c>
      <c r="E38" s="121" t="s">
        <v>312</v>
      </c>
      <c r="F38" s="119"/>
      <c r="G38" s="121" t="s">
        <v>1385</v>
      </c>
      <c r="H38" s="121" t="s">
        <v>1384</v>
      </c>
      <c r="J38" s="121" t="s">
        <v>1387</v>
      </c>
      <c r="K38" s="121" t="s">
        <v>1386</v>
      </c>
      <c r="L38" s="121" t="s">
        <v>1348</v>
      </c>
      <c r="M38" s="121">
        <v>15</v>
      </c>
      <c r="N38">
        <v>0</v>
      </c>
      <c r="O38" s="121">
        <v>2975.4</v>
      </c>
      <c r="P38" s="122">
        <v>0.6</v>
      </c>
      <c r="Q38">
        <v>10.082677959265901</v>
      </c>
      <c r="R38" s="113"/>
      <c r="S38">
        <v>1</v>
      </c>
      <c r="Y38" s="121"/>
      <c r="AG38" s="2">
        <v>43272</v>
      </c>
    </row>
    <row r="39" spans="1:33" x14ac:dyDescent="0.25">
      <c r="A39" s="2">
        <v>43586</v>
      </c>
      <c r="B39" t="s">
        <v>229</v>
      </c>
      <c r="C39" s="139"/>
      <c r="D39" t="s">
        <v>1296</v>
      </c>
      <c r="E39" s="121" t="s">
        <v>312</v>
      </c>
      <c r="F39" s="119"/>
      <c r="G39" s="121" t="s">
        <v>1403</v>
      </c>
      <c r="H39" s="121" t="s">
        <v>1402</v>
      </c>
      <c r="J39" s="121" t="s">
        <v>1404</v>
      </c>
      <c r="K39" s="121" t="s">
        <v>1386</v>
      </c>
      <c r="L39" s="121" t="s">
        <v>1348</v>
      </c>
      <c r="M39" s="121">
        <v>1</v>
      </c>
      <c r="N39">
        <v>0</v>
      </c>
      <c r="O39" s="121">
        <v>114.06</v>
      </c>
      <c r="P39" s="122">
        <v>0.02</v>
      </c>
      <c r="Q39">
        <v>10.082677959265901</v>
      </c>
      <c r="R39" s="113"/>
      <c r="S39">
        <v>1</v>
      </c>
      <c r="Y39" s="121"/>
      <c r="AG39" s="2">
        <v>43272</v>
      </c>
    </row>
    <row r="40" spans="1:33" x14ac:dyDescent="0.25">
      <c r="A40" s="2">
        <v>43586</v>
      </c>
      <c r="B40" t="s">
        <v>229</v>
      </c>
      <c r="C40" s="139"/>
      <c r="D40" t="s">
        <v>1296</v>
      </c>
      <c r="E40" s="121" t="s">
        <v>312</v>
      </c>
      <c r="F40" s="119"/>
      <c r="G40" s="121" t="s">
        <v>1413</v>
      </c>
      <c r="H40" s="121" t="s">
        <v>1412</v>
      </c>
      <c r="J40" s="121" t="s">
        <v>1416</v>
      </c>
      <c r="K40" s="121" t="s">
        <v>1386</v>
      </c>
      <c r="L40" s="121" t="s">
        <v>1348</v>
      </c>
      <c r="M40" s="121">
        <v>2</v>
      </c>
      <c r="N40">
        <v>0</v>
      </c>
      <c r="O40" s="121">
        <v>476.06</v>
      </c>
      <c r="P40" s="122">
        <v>0.1</v>
      </c>
      <c r="Q40">
        <v>5.0413389796329904</v>
      </c>
      <c r="R40" s="113"/>
      <c r="S40">
        <v>1</v>
      </c>
      <c r="Y40" s="121"/>
      <c r="AG40" s="2">
        <v>43272</v>
      </c>
    </row>
    <row r="41" spans="1:33" x14ac:dyDescent="0.25">
      <c r="A41" s="2">
        <v>43586</v>
      </c>
      <c r="B41" t="s">
        <v>229</v>
      </c>
      <c r="C41" s="139"/>
      <c r="D41" t="s">
        <v>1296</v>
      </c>
      <c r="E41" s="121" t="s">
        <v>312</v>
      </c>
      <c r="F41" s="119"/>
      <c r="G41" s="121" t="s">
        <v>1423</v>
      </c>
      <c r="H41" s="121" t="s">
        <v>1422</v>
      </c>
      <c r="J41" s="121" t="s">
        <v>1424</v>
      </c>
      <c r="K41" s="121" t="s">
        <v>1386</v>
      </c>
      <c r="L41" s="121" t="s">
        <v>1348</v>
      </c>
      <c r="M41" s="121">
        <v>3</v>
      </c>
      <c r="N41">
        <v>0</v>
      </c>
      <c r="O41" s="121">
        <v>476.06</v>
      </c>
      <c r="P41" s="122">
        <v>0.1</v>
      </c>
      <c r="Q41">
        <v>10.082677959265901</v>
      </c>
      <c r="R41" s="113"/>
      <c r="S41">
        <v>1</v>
      </c>
      <c r="Y41" s="121"/>
      <c r="AG41" s="2">
        <v>43272</v>
      </c>
    </row>
    <row r="42" spans="1:33" x14ac:dyDescent="0.25">
      <c r="A42" s="2">
        <v>43586</v>
      </c>
      <c r="B42" t="s">
        <v>229</v>
      </c>
      <c r="C42" s="139"/>
      <c r="D42" t="s">
        <v>1296</v>
      </c>
      <c r="E42" s="121" t="s">
        <v>314</v>
      </c>
      <c r="F42" s="119"/>
      <c r="G42" s="121" t="s">
        <v>1403</v>
      </c>
      <c r="H42" s="121" t="s">
        <v>1402</v>
      </c>
      <c r="J42" s="121" t="s">
        <v>1404</v>
      </c>
      <c r="K42" s="121" t="s">
        <v>1386</v>
      </c>
      <c r="L42" s="121" t="s">
        <v>1348</v>
      </c>
      <c r="M42" s="121">
        <v>18</v>
      </c>
      <c r="N42">
        <v>0</v>
      </c>
      <c r="O42" s="121">
        <v>2156.5300000000002</v>
      </c>
      <c r="P42" s="122">
        <v>0.41</v>
      </c>
      <c r="Q42">
        <v>9.5987713572662692</v>
      </c>
      <c r="R42" s="113"/>
      <c r="S42">
        <v>1</v>
      </c>
      <c r="Y42" s="121"/>
      <c r="AG42" s="2">
        <v>43271</v>
      </c>
    </row>
    <row r="43" spans="1:33" x14ac:dyDescent="0.25">
      <c r="A43" s="2">
        <v>43586</v>
      </c>
      <c r="B43" t="s">
        <v>229</v>
      </c>
      <c r="C43" s="139"/>
      <c r="D43" t="s">
        <v>1296</v>
      </c>
      <c r="E43" s="119" t="s">
        <v>318</v>
      </c>
      <c r="F43" s="119"/>
      <c r="G43" s="119" t="s">
        <v>1403</v>
      </c>
      <c r="H43" s="119" t="s">
        <v>1402</v>
      </c>
      <c r="J43" s="119" t="s">
        <v>1404</v>
      </c>
      <c r="K43" s="119" t="s">
        <v>1386</v>
      </c>
      <c r="L43" s="119" t="s">
        <v>1348</v>
      </c>
      <c r="M43" s="119">
        <v>14</v>
      </c>
      <c r="N43">
        <v>0</v>
      </c>
      <c r="O43" s="119">
        <v>875.2</v>
      </c>
      <c r="P43" s="123">
        <v>0.32</v>
      </c>
      <c r="Q43">
        <v>18.3958793230316</v>
      </c>
      <c r="R43" s="113"/>
      <c r="S43">
        <v>1</v>
      </c>
      <c r="Y43" s="119"/>
      <c r="AG43" s="2">
        <v>43265</v>
      </c>
    </row>
    <row r="44" spans="1:33" x14ac:dyDescent="0.25">
      <c r="A44" s="2">
        <v>43586</v>
      </c>
      <c r="B44" t="s">
        <v>229</v>
      </c>
      <c r="C44" s="139"/>
      <c r="D44" t="s">
        <v>1296</v>
      </c>
      <c r="E44" s="119" t="s">
        <v>318</v>
      </c>
      <c r="F44" s="119"/>
      <c r="G44" s="119" t="s">
        <v>1413</v>
      </c>
      <c r="H44" s="119" t="s">
        <v>1412</v>
      </c>
      <c r="J44" s="119" t="s">
        <v>1416</v>
      </c>
      <c r="K44" s="119" t="s">
        <v>1386</v>
      </c>
      <c r="L44" s="119" t="s">
        <v>1348</v>
      </c>
      <c r="M44" s="119">
        <v>4</v>
      </c>
      <c r="N44">
        <v>0</v>
      </c>
      <c r="O44" s="119">
        <v>521.86</v>
      </c>
      <c r="P44" s="123">
        <v>0.19</v>
      </c>
      <c r="Q44">
        <v>9.1979396615158198</v>
      </c>
      <c r="R44" s="113"/>
      <c r="S44">
        <v>1</v>
      </c>
      <c r="Y44" s="119"/>
      <c r="AG44" s="2">
        <v>43265</v>
      </c>
    </row>
    <row r="45" spans="1:33" x14ac:dyDescent="0.25">
      <c r="A45" s="2">
        <v>43586</v>
      </c>
      <c r="B45" t="s">
        <v>229</v>
      </c>
      <c r="C45" s="139"/>
      <c r="D45" t="s">
        <v>1296</v>
      </c>
      <c r="E45" s="119" t="s">
        <v>318</v>
      </c>
      <c r="F45" s="119"/>
      <c r="G45" s="119" t="s">
        <v>1504</v>
      </c>
      <c r="H45" s="119" t="s">
        <v>1503</v>
      </c>
      <c r="J45" s="119" t="s">
        <v>1420</v>
      </c>
      <c r="K45" s="119" t="s">
        <v>1386</v>
      </c>
      <c r="L45" s="119" t="s">
        <v>1348</v>
      </c>
      <c r="M45" s="119">
        <v>44</v>
      </c>
      <c r="N45">
        <v>0</v>
      </c>
      <c r="O45" s="119">
        <v>6697.15</v>
      </c>
      <c r="P45" s="123">
        <v>2.46</v>
      </c>
      <c r="Q45">
        <v>9.1979396615158198</v>
      </c>
      <c r="R45" s="113"/>
      <c r="S45">
        <v>1</v>
      </c>
      <c r="Y45" s="119"/>
      <c r="AG45" s="2">
        <v>43265</v>
      </c>
    </row>
    <row r="46" spans="1:33" x14ac:dyDescent="0.25">
      <c r="A46" s="2">
        <v>43586</v>
      </c>
      <c r="B46" t="s">
        <v>229</v>
      </c>
      <c r="C46" s="139"/>
      <c r="D46" t="s">
        <v>1296</v>
      </c>
      <c r="E46" s="119" t="s">
        <v>318</v>
      </c>
      <c r="F46" s="119"/>
      <c r="G46" s="119" t="s">
        <v>1444</v>
      </c>
      <c r="H46" s="119" t="s">
        <v>1443</v>
      </c>
      <c r="J46" s="119" t="s">
        <v>1445</v>
      </c>
      <c r="K46" s="119" t="s">
        <v>1386</v>
      </c>
      <c r="L46" s="119" t="s">
        <v>1348</v>
      </c>
      <c r="M46" s="119">
        <v>2</v>
      </c>
      <c r="N46">
        <v>0</v>
      </c>
      <c r="O46" s="119">
        <v>70.67</v>
      </c>
      <c r="P46" s="123">
        <v>0.03</v>
      </c>
      <c r="Q46">
        <v>18.3958793230316</v>
      </c>
      <c r="R46" s="113"/>
      <c r="S46">
        <v>1</v>
      </c>
      <c r="Y46" s="119"/>
      <c r="AG46" s="2">
        <v>43265</v>
      </c>
    </row>
    <row r="47" spans="1:33" x14ac:dyDescent="0.25">
      <c r="A47" s="2">
        <v>43586</v>
      </c>
      <c r="B47" t="s">
        <v>229</v>
      </c>
      <c r="C47" s="139"/>
      <c r="D47" t="s">
        <v>1296</v>
      </c>
      <c r="E47" s="121" t="s">
        <v>324</v>
      </c>
      <c r="F47" s="119"/>
      <c r="G47" s="121" t="s">
        <v>1415</v>
      </c>
      <c r="H47" s="121" t="s">
        <v>1414</v>
      </c>
      <c r="J47" s="121" t="s">
        <v>1416</v>
      </c>
      <c r="K47" s="121" t="s">
        <v>1386</v>
      </c>
      <c r="L47" s="121" t="s">
        <v>1348</v>
      </c>
      <c r="M47" s="121">
        <v>60</v>
      </c>
      <c r="N47">
        <v>0</v>
      </c>
      <c r="O47" s="121">
        <v>10998.9</v>
      </c>
      <c r="P47" s="122">
        <v>3.3</v>
      </c>
      <c r="Q47">
        <v>7.5007500750074998</v>
      </c>
      <c r="R47" s="113"/>
      <c r="S47">
        <v>1</v>
      </c>
      <c r="Y47" s="121"/>
      <c r="AG47" s="2">
        <v>43276</v>
      </c>
    </row>
    <row r="48" spans="1:33" x14ac:dyDescent="0.25">
      <c r="A48" s="2">
        <v>43586</v>
      </c>
      <c r="B48" t="s">
        <v>229</v>
      </c>
      <c r="C48" s="139"/>
      <c r="D48" t="s">
        <v>1296</v>
      </c>
      <c r="E48" s="121" t="s">
        <v>324</v>
      </c>
      <c r="F48" s="119"/>
      <c r="G48" s="121" t="s">
        <v>1413</v>
      </c>
      <c r="H48" s="121" t="s">
        <v>1412</v>
      </c>
      <c r="J48" s="121" t="s">
        <v>1391</v>
      </c>
      <c r="K48" s="121" t="s">
        <v>1386</v>
      </c>
      <c r="L48" s="121" t="s">
        <v>1348</v>
      </c>
      <c r="M48" s="121">
        <v>13</v>
      </c>
      <c r="N48">
        <v>0</v>
      </c>
      <c r="O48" s="121">
        <v>3812.95</v>
      </c>
      <c r="P48" s="122">
        <v>1.1399999999999999</v>
      </c>
      <c r="Q48">
        <v>7.5007500750074998</v>
      </c>
      <c r="R48" s="113"/>
      <c r="S48">
        <v>1</v>
      </c>
      <c r="Y48" s="121"/>
      <c r="AG48" s="2">
        <v>43276</v>
      </c>
    </row>
    <row r="49" spans="1:33" x14ac:dyDescent="0.25">
      <c r="A49" s="2">
        <v>43586</v>
      </c>
      <c r="B49" t="s">
        <v>229</v>
      </c>
      <c r="C49" s="139"/>
      <c r="D49" t="s">
        <v>1296</v>
      </c>
      <c r="E49" s="121" t="s">
        <v>325</v>
      </c>
      <c r="F49" s="119"/>
      <c r="G49" s="121" t="s">
        <v>1413</v>
      </c>
      <c r="H49" s="121" t="s">
        <v>1412</v>
      </c>
      <c r="J49" s="121" t="s">
        <v>1416</v>
      </c>
      <c r="K49" s="121" t="s">
        <v>1386</v>
      </c>
      <c r="L49" s="121" t="s">
        <v>1348</v>
      </c>
      <c r="M49" s="121">
        <v>26</v>
      </c>
      <c r="N49">
        <v>0</v>
      </c>
      <c r="O49" s="121">
        <v>2391.17</v>
      </c>
      <c r="P49" s="122">
        <v>1.25</v>
      </c>
      <c r="Q49">
        <v>13.0480167014613</v>
      </c>
      <c r="R49" s="113"/>
      <c r="S49">
        <v>1</v>
      </c>
      <c r="Y49" s="121"/>
      <c r="AG49" s="2">
        <v>43276</v>
      </c>
    </row>
    <row r="50" spans="1:33" x14ac:dyDescent="0.25">
      <c r="A50" s="2">
        <v>43586</v>
      </c>
      <c r="B50" t="s">
        <v>229</v>
      </c>
      <c r="C50" s="139"/>
      <c r="D50" t="s">
        <v>1296</v>
      </c>
      <c r="E50" s="121" t="s">
        <v>325</v>
      </c>
      <c r="F50" s="119"/>
      <c r="G50" s="121" t="s">
        <v>1415</v>
      </c>
      <c r="H50" s="121" t="s">
        <v>1414</v>
      </c>
      <c r="J50" s="121" t="s">
        <v>1416</v>
      </c>
      <c r="K50" s="121" t="s">
        <v>1386</v>
      </c>
      <c r="L50" s="121" t="s">
        <v>1348</v>
      </c>
      <c r="M50" s="121">
        <v>14</v>
      </c>
      <c r="N50">
        <v>0</v>
      </c>
      <c r="O50" s="121">
        <v>938.84</v>
      </c>
      <c r="P50" s="122">
        <v>0.49</v>
      </c>
      <c r="Q50">
        <v>13.0480167014613</v>
      </c>
      <c r="R50" s="113"/>
      <c r="S50">
        <v>1</v>
      </c>
      <c r="Y50" s="121"/>
      <c r="AG50" s="2">
        <v>43276</v>
      </c>
    </row>
    <row r="51" spans="1:33" x14ac:dyDescent="0.25">
      <c r="A51" s="2">
        <v>43586</v>
      </c>
      <c r="B51" t="s">
        <v>229</v>
      </c>
      <c r="C51" s="139"/>
      <c r="D51" t="s">
        <v>1296</v>
      </c>
      <c r="E51" s="121" t="s">
        <v>336</v>
      </c>
      <c r="F51" s="119"/>
      <c r="G51" s="121" t="s">
        <v>1465</v>
      </c>
      <c r="H51" s="121" t="s">
        <v>1464</v>
      </c>
      <c r="J51" s="121" t="s">
        <v>1466</v>
      </c>
      <c r="K51" s="121" t="s">
        <v>1386</v>
      </c>
      <c r="L51" s="121" t="s">
        <v>1348</v>
      </c>
      <c r="M51" s="121">
        <v>39</v>
      </c>
      <c r="N51">
        <v>0</v>
      </c>
      <c r="O51" s="121">
        <v>5041.76</v>
      </c>
      <c r="P51" s="122">
        <v>1.64</v>
      </c>
      <c r="Q51">
        <v>8.1221572449642601</v>
      </c>
      <c r="R51" s="113"/>
      <c r="S51">
        <v>1</v>
      </c>
      <c r="Y51" s="121"/>
      <c r="AG51" s="2">
        <v>43284</v>
      </c>
    </row>
    <row r="52" spans="1:33" x14ac:dyDescent="0.25">
      <c r="A52" s="2">
        <v>43586</v>
      </c>
      <c r="B52" t="s">
        <v>229</v>
      </c>
      <c r="C52" s="139"/>
      <c r="D52" t="s">
        <v>1296</v>
      </c>
      <c r="E52" s="121" t="s">
        <v>336</v>
      </c>
      <c r="F52" s="119"/>
      <c r="G52" s="121" t="s">
        <v>1419</v>
      </c>
      <c r="H52" s="121" t="s">
        <v>1418</v>
      </c>
      <c r="J52" s="121" t="s">
        <v>1428</v>
      </c>
      <c r="K52" s="121" t="s">
        <v>1386</v>
      </c>
      <c r="L52" s="121" t="s">
        <v>1348</v>
      </c>
      <c r="M52" s="121">
        <v>10</v>
      </c>
      <c r="N52">
        <v>0</v>
      </c>
      <c r="O52" s="121">
        <v>1816.02</v>
      </c>
      <c r="P52" s="122">
        <v>0.59</v>
      </c>
      <c r="Q52">
        <v>8.1221572449642601</v>
      </c>
      <c r="R52" s="113"/>
      <c r="S52">
        <v>1</v>
      </c>
      <c r="Y52" s="121"/>
      <c r="AG52" s="2">
        <v>43284</v>
      </c>
    </row>
    <row r="53" spans="1:33" x14ac:dyDescent="0.25">
      <c r="A53" s="2">
        <v>43586</v>
      </c>
      <c r="B53" t="s">
        <v>229</v>
      </c>
      <c r="C53" s="139"/>
      <c r="D53" t="s">
        <v>1296</v>
      </c>
      <c r="E53" s="121" t="s">
        <v>336</v>
      </c>
      <c r="F53" s="119"/>
      <c r="G53" s="121" t="s">
        <v>1504</v>
      </c>
      <c r="H53" s="121" t="s">
        <v>1503</v>
      </c>
      <c r="J53" s="121" t="s">
        <v>1391</v>
      </c>
      <c r="K53" s="121" t="s">
        <v>1386</v>
      </c>
      <c r="L53" s="121" t="s">
        <v>1348</v>
      </c>
      <c r="M53" s="121">
        <v>11</v>
      </c>
      <c r="N53">
        <v>0</v>
      </c>
      <c r="O53" s="121">
        <v>2403.92</v>
      </c>
      <c r="P53" s="122">
        <v>0.78</v>
      </c>
      <c r="Q53">
        <v>8.1221572449642601</v>
      </c>
      <c r="R53" s="113"/>
      <c r="S53">
        <v>1</v>
      </c>
      <c r="Y53" s="121"/>
      <c r="AG53" s="2">
        <v>43284</v>
      </c>
    </row>
    <row r="54" spans="1:33" x14ac:dyDescent="0.25">
      <c r="A54" s="2">
        <v>43586</v>
      </c>
      <c r="B54" t="s">
        <v>229</v>
      </c>
      <c r="C54" s="139"/>
      <c r="D54" t="s">
        <v>1296</v>
      </c>
      <c r="E54" s="121" t="s">
        <v>336</v>
      </c>
      <c r="F54" s="119"/>
      <c r="G54" s="121" t="s">
        <v>1413</v>
      </c>
      <c r="H54" s="121" t="s">
        <v>1412</v>
      </c>
      <c r="J54" s="121" t="s">
        <v>1416</v>
      </c>
      <c r="K54" s="121" t="s">
        <v>1386</v>
      </c>
      <c r="L54" s="121" t="s">
        <v>1348</v>
      </c>
      <c r="M54" s="121">
        <v>2</v>
      </c>
      <c r="N54">
        <v>0</v>
      </c>
      <c r="O54" s="121">
        <v>295.49</v>
      </c>
      <c r="P54" s="122">
        <v>0.1</v>
      </c>
      <c r="Q54">
        <v>8.1221572449642601</v>
      </c>
      <c r="R54" s="113"/>
      <c r="S54">
        <v>1</v>
      </c>
      <c r="Y54" s="121"/>
      <c r="AG54" s="2">
        <v>43284</v>
      </c>
    </row>
    <row r="55" spans="1:33" x14ac:dyDescent="0.25">
      <c r="A55" s="2">
        <v>43617</v>
      </c>
      <c r="B55" t="s">
        <v>1713</v>
      </c>
      <c r="C55" s="139"/>
      <c r="D55" t="s">
        <v>1285</v>
      </c>
      <c r="E55" t="s">
        <v>1200</v>
      </c>
      <c r="F55" t="s">
        <v>1720</v>
      </c>
      <c r="G55" s="124" t="s">
        <v>1721</v>
      </c>
      <c r="H55" s="124" t="s">
        <v>1722</v>
      </c>
      <c r="I55" s="124"/>
      <c r="L55" s="124" t="s">
        <v>1343</v>
      </c>
      <c r="M55">
        <v>1</v>
      </c>
      <c r="N55">
        <v>0</v>
      </c>
      <c r="O55">
        <v>0</v>
      </c>
      <c r="P55">
        <v>20</v>
      </c>
      <c r="Y55">
        <v>31106000</v>
      </c>
      <c r="Z55">
        <v>29550000</v>
      </c>
      <c r="AA55" t="s">
        <v>1723</v>
      </c>
      <c r="AG55" s="125">
        <v>44196</v>
      </c>
    </row>
    <row r="56" spans="1:33" x14ac:dyDescent="0.25">
      <c r="A56" s="2">
        <v>43617</v>
      </c>
      <c r="B56" t="s">
        <v>1713</v>
      </c>
      <c r="C56" s="139"/>
      <c r="D56" t="s">
        <v>1285</v>
      </c>
      <c r="E56" t="s">
        <v>1195</v>
      </c>
      <c r="F56" t="s">
        <v>1724</v>
      </c>
      <c r="G56" s="78" t="s">
        <v>1541</v>
      </c>
      <c r="H56" s="124" t="s">
        <v>1722</v>
      </c>
      <c r="L56" s="124" t="s">
        <v>1343</v>
      </c>
      <c r="M56">
        <v>1</v>
      </c>
      <c r="N56">
        <v>0</v>
      </c>
      <c r="O56">
        <v>0</v>
      </c>
      <c r="Y56">
        <v>37000</v>
      </c>
      <c r="AA56" t="s">
        <v>1724</v>
      </c>
      <c r="AG56" s="79">
        <v>43574</v>
      </c>
    </row>
    <row r="57" spans="1:33" x14ac:dyDescent="0.25">
      <c r="A57" s="2">
        <v>43617</v>
      </c>
      <c r="B57" t="s">
        <v>1713</v>
      </c>
      <c r="C57" s="139"/>
      <c r="D57" t="s">
        <v>1285</v>
      </c>
      <c r="E57" t="s">
        <v>1196</v>
      </c>
      <c r="F57" t="s">
        <v>1724</v>
      </c>
      <c r="G57" s="78" t="s">
        <v>1541</v>
      </c>
      <c r="H57" s="124" t="s">
        <v>1722</v>
      </c>
      <c r="L57" t="s">
        <v>1343</v>
      </c>
      <c r="M57">
        <v>1</v>
      </c>
      <c r="N57">
        <v>0</v>
      </c>
      <c r="O57">
        <v>0</v>
      </c>
      <c r="Y57">
        <v>37000</v>
      </c>
      <c r="AA57" t="s">
        <v>1724</v>
      </c>
      <c r="AG57" s="79">
        <v>43532</v>
      </c>
    </row>
    <row r="58" spans="1:33" x14ac:dyDescent="0.25">
      <c r="A58" s="2">
        <v>43739</v>
      </c>
      <c r="B58" t="s">
        <v>15</v>
      </c>
      <c r="C58" s="139"/>
      <c r="D58" t="s">
        <v>1285</v>
      </c>
      <c r="E58" t="s">
        <v>1151</v>
      </c>
      <c r="F58" t="s">
        <v>1725</v>
      </c>
      <c r="G58" t="s">
        <v>1474</v>
      </c>
      <c r="H58" t="s">
        <v>1474</v>
      </c>
      <c r="L58" t="s">
        <v>1474</v>
      </c>
      <c r="M58">
        <v>1</v>
      </c>
      <c r="N58">
        <v>0</v>
      </c>
      <c r="O58">
        <v>0</v>
      </c>
      <c r="AA58" t="s">
        <v>1726</v>
      </c>
      <c r="AG58" s="2">
        <v>43100</v>
      </c>
    </row>
    <row r="59" spans="1:33" x14ac:dyDescent="0.25">
      <c r="A59" s="2">
        <v>43800</v>
      </c>
      <c r="B59" t="s">
        <v>15</v>
      </c>
      <c r="C59" s="139"/>
      <c r="D59" t="s">
        <v>1285</v>
      </c>
      <c r="E59" t="s">
        <v>1149</v>
      </c>
      <c r="F59" t="s">
        <v>1725</v>
      </c>
      <c r="G59" t="s">
        <v>1474</v>
      </c>
      <c r="H59" t="s">
        <v>1474</v>
      </c>
      <c r="L59" t="s">
        <v>1474</v>
      </c>
      <c r="M59">
        <v>1</v>
      </c>
      <c r="N59">
        <v>0</v>
      </c>
      <c r="O59">
        <v>0</v>
      </c>
      <c r="Y59">
        <v>0</v>
      </c>
      <c r="AA59" t="s">
        <v>1727</v>
      </c>
      <c r="AG59" s="2">
        <v>43465</v>
      </c>
    </row>
    <row r="60" spans="1:33" x14ac:dyDescent="0.25">
      <c r="A60" s="2">
        <v>43800</v>
      </c>
      <c r="B60" t="s">
        <v>1713</v>
      </c>
      <c r="C60" s="139"/>
      <c r="E60" t="s">
        <v>1198</v>
      </c>
      <c r="F60" t="s">
        <v>1728</v>
      </c>
      <c r="G60" s="124" t="s">
        <v>1729</v>
      </c>
      <c r="H60" s="124" t="s">
        <v>1722</v>
      </c>
      <c r="I60" s="124"/>
      <c r="L60" s="124" t="s">
        <v>1343</v>
      </c>
      <c r="M60">
        <v>1</v>
      </c>
      <c r="O60" s="78">
        <f>2569000-2056000</f>
        <v>513000</v>
      </c>
      <c r="P60">
        <f>343-235</f>
        <v>108</v>
      </c>
      <c r="Y60" s="78">
        <v>1873064.61</v>
      </c>
      <c r="AA60" t="s">
        <v>1728</v>
      </c>
      <c r="AG60" s="79">
        <v>43096</v>
      </c>
    </row>
  </sheetData>
  <dataValidations count="4">
    <dataValidation type="list" allowBlank="1" showInputMessage="1" showErrorMessage="1" sqref="H7:H54">
      <formula1>INDIRECT($B7)</formula1>
    </dataValidation>
    <dataValidation type="decimal" allowBlank="1" showInputMessage="1" showErrorMessage="1" sqref="Y7:Y54">
      <formula1>0.0000000001</formula1>
      <formula2>1000000000</formula2>
    </dataValidation>
    <dataValidation type="list" allowBlank="1" showInputMessage="1" showErrorMessage="1" sqref="L55:L56 L60">
      <formula1>Track</formula1>
    </dataValidation>
    <dataValidation type="date" allowBlank="1" showInputMessage="1" showErrorMessage="1" sqref="AG9:AG11">
      <formula1>42005</formula1>
      <formula2>44196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62"/>
  <sheetViews>
    <sheetView workbookViewId="0">
      <selection activeCell="D11" sqref="D11"/>
    </sheetView>
  </sheetViews>
  <sheetFormatPr defaultColWidth="9.140625" defaultRowHeight="11.25" x14ac:dyDescent="0.25"/>
  <cols>
    <col min="1" max="1" width="65.7109375" style="6" bestFit="1" customWidth="1"/>
    <col min="2" max="6" width="26.85546875" style="6" customWidth="1"/>
    <col min="7" max="7" width="28.28515625" style="6" customWidth="1"/>
    <col min="8" max="8" width="1.7109375" style="6" customWidth="1"/>
    <col min="9" max="14" width="4.42578125" style="6" customWidth="1"/>
    <col min="15" max="15" width="4.28515625" style="6" customWidth="1"/>
    <col min="16" max="16" width="0.85546875" style="6" customWidth="1"/>
    <col min="17" max="17" width="6.42578125" style="6" customWidth="1"/>
    <col min="18" max="19" width="9.42578125" style="6" customWidth="1"/>
    <col min="20" max="21" width="6.42578125" style="6" customWidth="1"/>
    <col min="22" max="22" width="9.42578125" style="6" customWidth="1"/>
    <col min="23" max="24" width="6.42578125" style="6" customWidth="1"/>
    <col min="25" max="25" width="4.28515625" style="6" customWidth="1"/>
    <col min="26" max="26" width="0.85546875" style="6" customWidth="1"/>
    <col min="27" max="29" width="6.42578125" style="6" customWidth="1"/>
    <col min="30" max="30" width="4.28515625" style="6" customWidth="1"/>
    <col min="31" max="31" width="0.85546875" style="6" customWidth="1"/>
    <col min="32" max="32" width="10.140625" style="6" customWidth="1"/>
    <col min="33" max="33" width="1.7109375" style="6" customWidth="1"/>
    <col min="34" max="39" width="4.42578125" style="6" customWidth="1"/>
    <col min="40" max="40" width="4.28515625" style="6" customWidth="1"/>
    <col min="41" max="41" width="0.85546875" style="6" customWidth="1"/>
    <col min="42" max="42" width="6.42578125" style="6" customWidth="1"/>
    <col min="43" max="44" width="9.42578125" style="6" customWidth="1"/>
    <col min="45" max="46" width="6.42578125" style="6" customWidth="1"/>
    <col min="47" max="47" width="9.42578125" style="6" customWidth="1"/>
    <col min="48" max="49" width="6.42578125" style="6" customWidth="1"/>
    <col min="50" max="50" width="4.28515625" style="6" customWidth="1"/>
    <col min="51" max="51" width="0.85546875" style="6" customWidth="1"/>
    <col min="52" max="54" width="6.42578125" style="6" customWidth="1"/>
    <col min="55" max="55" width="4.28515625" style="6" customWidth="1"/>
    <col min="56" max="56" width="0.85546875" style="6" customWidth="1"/>
    <col min="57" max="57" width="10.140625" style="6" customWidth="1"/>
    <col min="58" max="58" width="1.7109375" style="6" customWidth="1"/>
    <col min="59" max="59" width="6.42578125" style="6" customWidth="1"/>
    <col min="60" max="61" width="9.42578125" style="6" customWidth="1"/>
    <col min="62" max="63" width="6.42578125" style="6" customWidth="1"/>
    <col min="64" max="64" width="9.42578125" style="6" customWidth="1"/>
    <col min="65" max="66" width="6.42578125" style="6" customWidth="1"/>
    <col min="67" max="67" width="4.28515625" style="6" customWidth="1"/>
    <col min="68" max="68" width="0.85546875" style="6" customWidth="1"/>
    <col min="69" max="69" width="9.140625" style="6" customWidth="1"/>
    <col min="70" max="70" width="1.7109375" style="6" customWidth="1"/>
    <col min="71" max="71" width="6.42578125" style="6" customWidth="1"/>
    <col min="72" max="73" width="9.42578125" style="6" customWidth="1"/>
    <col min="74" max="75" width="6.42578125" style="6" customWidth="1"/>
    <col min="76" max="76" width="9.42578125" style="6" customWidth="1"/>
    <col min="77" max="78" width="6.42578125" style="6" customWidth="1"/>
    <col min="79" max="79" width="4.28515625" style="6" customWidth="1"/>
    <col min="80" max="80" width="0.85546875" style="6" customWidth="1"/>
    <col min="81" max="81" width="9.140625" style="6" customWidth="1"/>
    <col min="82" max="82" width="2.7109375" style="6" customWidth="1"/>
    <col min="83" max="16384" width="9.140625" style="6"/>
  </cols>
  <sheetData>
    <row r="1" spans="1:81" ht="13.5" customHeight="1" x14ac:dyDescent="0.25">
      <c r="A1" s="60"/>
      <c r="B1" s="143">
        <v>2015</v>
      </c>
      <c r="C1" s="144"/>
      <c r="D1" s="143">
        <v>2016</v>
      </c>
      <c r="E1" s="144"/>
      <c r="F1" s="143">
        <v>2017</v>
      </c>
      <c r="G1" s="144"/>
      <c r="I1" s="155" t="s">
        <v>1204</v>
      </c>
      <c r="J1" s="156"/>
      <c r="K1" s="156"/>
      <c r="L1" s="156"/>
      <c r="M1" s="156"/>
      <c r="N1" s="156"/>
      <c r="O1" s="157"/>
      <c r="P1" s="5"/>
      <c r="Q1" s="155" t="s">
        <v>1205</v>
      </c>
      <c r="R1" s="156"/>
      <c r="S1" s="156"/>
      <c r="T1" s="156"/>
      <c r="U1" s="156"/>
      <c r="V1" s="156"/>
      <c r="W1" s="156"/>
      <c r="X1" s="156"/>
      <c r="Y1" s="157"/>
      <c r="Z1" s="5"/>
      <c r="AA1" s="155" t="s">
        <v>1206</v>
      </c>
      <c r="AB1" s="156"/>
      <c r="AC1" s="156"/>
      <c r="AD1" s="157"/>
      <c r="AE1" s="5"/>
      <c r="AF1" s="146"/>
      <c r="AH1" s="149" t="s">
        <v>1204</v>
      </c>
      <c r="AI1" s="150"/>
      <c r="AJ1" s="150"/>
      <c r="AK1" s="150"/>
      <c r="AL1" s="150"/>
      <c r="AM1" s="150"/>
      <c r="AN1" s="151"/>
      <c r="AO1" s="5"/>
      <c r="AP1" s="149" t="s">
        <v>1205</v>
      </c>
      <c r="AQ1" s="150"/>
      <c r="AR1" s="150"/>
      <c r="AS1" s="150"/>
      <c r="AT1" s="150"/>
      <c r="AU1" s="150"/>
      <c r="AV1" s="150"/>
      <c r="AW1" s="150"/>
      <c r="AX1" s="151"/>
      <c r="AY1" s="5"/>
      <c r="AZ1" s="149" t="s">
        <v>1206</v>
      </c>
      <c r="BA1" s="150"/>
      <c r="BB1" s="150"/>
      <c r="BC1" s="151"/>
      <c r="BD1" s="5"/>
      <c r="BE1" s="147"/>
      <c r="BG1" s="152" t="s">
        <v>1205</v>
      </c>
      <c r="BH1" s="153"/>
      <c r="BI1" s="153"/>
      <c r="BJ1" s="153"/>
      <c r="BK1" s="153"/>
      <c r="BL1" s="153"/>
      <c r="BM1" s="153"/>
      <c r="BN1" s="153"/>
      <c r="BO1" s="154"/>
      <c r="BP1" s="5"/>
      <c r="BQ1" s="148"/>
      <c r="BS1" s="158" t="s">
        <v>1205</v>
      </c>
      <c r="BT1" s="159"/>
      <c r="BU1" s="159"/>
      <c r="BV1" s="159"/>
      <c r="BW1" s="159"/>
      <c r="BX1" s="159"/>
      <c r="BY1" s="159"/>
      <c r="BZ1" s="159"/>
      <c r="CA1" s="160"/>
      <c r="CB1" s="5"/>
      <c r="CC1" s="145"/>
    </row>
    <row r="2" spans="1:81" ht="57" customHeight="1" x14ac:dyDescent="0.25">
      <c r="A2" s="61" t="s">
        <v>1217</v>
      </c>
      <c r="B2" s="68" t="s">
        <v>1276</v>
      </c>
      <c r="C2" s="68" t="s">
        <v>1277</v>
      </c>
      <c r="D2" s="68" t="s">
        <v>1278</v>
      </c>
      <c r="E2" s="68" t="s">
        <v>1279</v>
      </c>
      <c r="F2" s="68" t="s">
        <v>1280</v>
      </c>
      <c r="G2" s="68" t="s">
        <v>1281</v>
      </c>
      <c r="I2" s="7">
        <v>2015</v>
      </c>
      <c r="J2" s="8">
        <v>2016</v>
      </c>
      <c r="K2" s="8">
        <v>2017</v>
      </c>
      <c r="L2" s="8">
        <v>2018</v>
      </c>
      <c r="M2" s="8">
        <v>2019</v>
      </c>
      <c r="N2" s="8">
        <v>2020</v>
      </c>
      <c r="O2" s="8" t="s">
        <v>1207</v>
      </c>
      <c r="P2" s="9"/>
      <c r="Q2" s="7" t="s">
        <v>1208</v>
      </c>
      <c r="R2" s="8" t="s">
        <v>1209</v>
      </c>
      <c r="S2" s="8" t="s">
        <v>1210</v>
      </c>
      <c r="T2" s="8" t="s">
        <v>1211</v>
      </c>
      <c r="U2" s="8" t="s">
        <v>1212</v>
      </c>
      <c r="V2" s="8" t="s">
        <v>1213</v>
      </c>
      <c r="W2" s="8" t="s">
        <v>1214</v>
      </c>
      <c r="X2" s="8" t="s">
        <v>1215</v>
      </c>
      <c r="Y2" s="8" t="s">
        <v>1207</v>
      </c>
      <c r="Z2" s="9"/>
      <c r="AA2" s="8" t="s">
        <v>1211</v>
      </c>
      <c r="AB2" s="8" t="s">
        <v>1214</v>
      </c>
      <c r="AC2" s="8" t="s">
        <v>1215</v>
      </c>
      <c r="AD2" s="8" t="s">
        <v>1207</v>
      </c>
      <c r="AE2" s="9"/>
      <c r="AF2" s="146"/>
      <c r="AH2" s="10">
        <v>2015</v>
      </c>
      <c r="AI2" s="11">
        <v>2016</v>
      </c>
      <c r="AJ2" s="11">
        <v>2017</v>
      </c>
      <c r="AK2" s="11">
        <v>2018</v>
      </c>
      <c r="AL2" s="11">
        <v>2019</v>
      </c>
      <c r="AM2" s="11">
        <v>2020</v>
      </c>
      <c r="AN2" s="11" t="s">
        <v>1207</v>
      </c>
      <c r="AO2" s="9"/>
      <c r="AP2" s="10" t="s">
        <v>1208</v>
      </c>
      <c r="AQ2" s="11" t="s">
        <v>1209</v>
      </c>
      <c r="AR2" s="11" t="s">
        <v>1210</v>
      </c>
      <c r="AS2" s="11" t="s">
        <v>1211</v>
      </c>
      <c r="AT2" s="11" t="s">
        <v>1212</v>
      </c>
      <c r="AU2" s="11" t="s">
        <v>1213</v>
      </c>
      <c r="AV2" s="11" t="s">
        <v>1214</v>
      </c>
      <c r="AW2" s="11" t="s">
        <v>1215</v>
      </c>
      <c r="AX2" s="11" t="s">
        <v>1207</v>
      </c>
      <c r="AY2" s="9"/>
      <c r="AZ2" s="11" t="s">
        <v>1211</v>
      </c>
      <c r="BA2" s="11" t="s">
        <v>1214</v>
      </c>
      <c r="BB2" s="11" t="s">
        <v>1215</v>
      </c>
      <c r="BC2" s="11" t="s">
        <v>1207</v>
      </c>
      <c r="BD2" s="9"/>
      <c r="BE2" s="147"/>
      <c r="BG2" s="12" t="s">
        <v>1208</v>
      </c>
      <c r="BH2" s="13" t="s">
        <v>1209</v>
      </c>
      <c r="BI2" s="13" t="s">
        <v>1210</v>
      </c>
      <c r="BJ2" s="13" t="s">
        <v>1211</v>
      </c>
      <c r="BK2" s="13" t="s">
        <v>1212</v>
      </c>
      <c r="BL2" s="13" t="s">
        <v>1213</v>
      </c>
      <c r="BM2" s="13" t="s">
        <v>1214</v>
      </c>
      <c r="BN2" s="13" t="s">
        <v>1215</v>
      </c>
      <c r="BO2" s="13" t="s">
        <v>1207</v>
      </c>
      <c r="BP2" s="9"/>
      <c r="BQ2" s="148"/>
      <c r="BS2" s="14" t="s">
        <v>1208</v>
      </c>
      <c r="BT2" s="15" t="s">
        <v>1209</v>
      </c>
      <c r="BU2" s="15" t="s">
        <v>1210</v>
      </c>
      <c r="BV2" s="15" t="s">
        <v>1211</v>
      </c>
      <c r="BW2" s="15" t="s">
        <v>1212</v>
      </c>
      <c r="BX2" s="15" t="s">
        <v>1213</v>
      </c>
      <c r="BY2" s="15" t="s">
        <v>1214</v>
      </c>
      <c r="BZ2" s="15" t="s">
        <v>1215</v>
      </c>
      <c r="CA2" s="15" t="s">
        <v>1207</v>
      </c>
      <c r="CB2" s="9"/>
      <c r="CC2" s="145"/>
    </row>
    <row r="3" spans="1:81" x14ac:dyDescent="0.25">
      <c r="A3" s="63" t="s">
        <v>1219</v>
      </c>
      <c r="B3" s="70"/>
      <c r="C3" s="70"/>
      <c r="D3" s="70">
        <f>(V3/100)*(BL3/100)</f>
        <v>2.6330195146987756</v>
      </c>
      <c r="E3" s="70">
        <f>(AU3/100)*(BX3/100)</f>
        <v>2.6470588235294117</v>
      </c>
      <c r="F3" s="69">
        <f>(X3/100)*(BN3/100)</f>
        <v>3.5208687528300002</v>
      </c>
      <c r="G3" s="69">
        <f>(AW3/100)*(BZ3/100)</f>
        <v>3.6</v>
      </c>
      <c r="H3" s="9" t="s">
        <v>1218</v>
      </c>
      <c r="I3" s="19" t="s">
        <v>1216</v>
      </c>
      <c r="J3" s="20">
        <v>163.6967934786766</v>
      </c>
      <c r="K3" s="21">
        <v>163.69681214940485</v>
      </c>
      <c r="L3" s="20">
        <v>163.69676451196673</v>
      </c>
      <c r="M3" s="21">
        <v>163.69674784813085</v>
      </c>
      <c r="N3" s="20">
        <v>163.69678004549115</v>
      </c>
      <c r="O3" s="22"/>
      <c r="P3" s="9"/>
      <c r="Q3" s="19" t="s">
        <v>1216</v>
      </c>
      <c r="R3" s="20" t="s">
        <v>1216</v>
      </c>
      <c r="S3" s="21" t="s">
        <v>1216</v>
      </c>
      <c r="T3" s="20" t="s">
        <v>1216</v>
      </c>
      <c r="U3" s="21">
        <v>149.7496167579159</v>
      </c>
      <c r="V3" s="20">
        <v>149.74985724391263</v>
      </c>
      <c r="W3" s="21">
        <v>149.7496409147636</v>
      </c>
      <c r="X3" s="23">
        <v>129.04195410830806</v>
      </c>
      <c r="Y3" s="22"/>
      <c r="Z3" s="9"/>
      <c r="AA3" s="19" t="s">
        <v>1216</v>
      </c>
      <c r="AB3" s="20">
        <v>-13.947152563912994</v>
      </c>
      <c r="AC3" s="21">
        <v>-34.654858041096787</v>
      </c>
      <c r="AD3" s="24"/>
      <c r="AE3" s="9"/>
      <c r="AF3" s="16"/>
      <c r="AH3" s="19" t="s">
        <v>1216</v>
      </c>
      <c r="AI3" s="20">
        <v>164.10256410256409</v>
      </c>
      <c r="AJ3" s="21">
        <v>163.75</v>
      </c>
      <c r="AK3" s="20">
        <v>163.41463414634146</v>
      </c>
      <c r="AL3" s="21">
        <v>164.28571428571428</v>
      </c>
      <c r="AM3" s="20">
        <v>163.95348837209303</v>
      </c>
      <c r="AN3" s="25"/>
      <c r="AO3" s="9"/>
      <c r="AP3" s="19" t="s">
        <v>1216</v>
      </c>
      <c r="AQ3" s="20" t="s">
        <v>1216</v>
      </c>
      <c r="AR3" s="21" t="s">
        <v>1216</v>
      </c>
      <c r="AS3" s="20" t="s">
        <v>1216</v>
      </c>
      <c r="AT3" s="21">
        <v>149.81684981684981</v>
      </c>
      <c r="AU3" s="20">
        <v>150</v>
      </c>
      <c r="AV3" s="21">
        <v>149.83498349834983</v>
      </c>
      <c r="AW3" s="20">
        <v>129.25531914893617</v>
      </c>
      <c r="AX3" s="25"/>
      <c r="AY3" s="9"/>
      <c r="AZ3" s="19" t="s">
        <v>1216</v>
      </c>
      <c r="BA3" s="20">
        <v>-14.26758060421426</v>
      </c>
      <c r="BB3" s="21">
        <v>-34.494680851063833</v>
      </c>
      <c r="BC3" s="25"/>
      <c r="BD3" s="9"/>
      <c r="BE3" s="17"/>
      <c r="BG3" s="19" t="s">
        <v>1216</v>
      </c>
      <c r="BH3" s="20" t="s">
        <v>1216</v>
      </c>
      <c r="BI3" s="21" t="s">
        <v>1216</v>
      </c>
      <c r="BJ3" s="20" t="s">
        <v>1216</v>
      </c>
      <c r="BK3" s="21">
        <v>164.27323495338703</v>
      </c>
      <c r="BL3" s="20">
        <v>175.82784806332819</v>
      </c>
      <c r="BM3" s="21">
        <v>165.36482951522999</v>
      </c>
      <c r="BN3" s="20">
        <v>272.84682544987265</v>
      </c>
      <c r="BO3" s="26"/>
      <c r="BP3" s="9"/>
      <c r="BQ3" s="18"/>
      <c r="BS3" s="19" t="s">
        <v>1216</v>
      </c>
      <c r="BT3" s="20" t="s">
        <v>1216</v>
      </c>
      <c r="BU3" s="21" t="s">
        <v>1216</v>
      </c>
      <c r="BV3" s="20" t="s">
        <v>1216</v>
      </c>
      <c r="BW3" s="21">
        <v>161.53846153846155</v>
      </c>
      <c r="BX3" s="20">
        <v>176.47058823529412</v>
      </c>
      <c r="BY3" s="21">
        <v>162.90322580645162</v>
      </c>
      <c r="BZ3" s="20">
        <v>278.51851851851853</v>
      </c>
      <c r="CA3" s="27"/>
      <c r="CB3" s="9"/>
      <c r="CC3" s="62"/>
    </row>
    <row r="4" spans="1:81" x14ac:dyDescent="0.25">
      <c r="A4" s="64" t="s">
        <v>1220</v>
      </c>
      <c r="B4" s="70"/>
      <c r="C4" s="70"/>
      <c r="D4" s="70"/>
      <c r="E4" s="70"/>
      <c r="F4" s="69">
        <f>(X4/100)*(BN4/100)</f>
        <v>1.1749079806354452</v>
      </c>
      <c r="G4" s="69">
        <f>(AW4/100)*(BZ4/100)</f>
        <v>1.188976377952756</v>
      </c>
      <c r="H4" s="9" t="s">
        <v>1218</v>
      </c>
      <c r="I4" s="28" t="s">
        <v>1216</v>
      </c>
      <c r="J4" s="29" t="s">
        <v>1216</v>
      </c>
      <c r="K4" s="30" t="s">
        <v>1216</v>
      </c>
      <c r="L4" s="29" t="s">
        <v>1216</v>
      </c>
      <c r="M4" s="30" t="s">
        <v>1216</v>
      </c>
      <c r="N4" s="29" t="s">
        <v>1216</v>
      </c>
      <c r="O4" s="31"/>
      <c r="P4" s="9"/>
      <c r="Q4" s="28" t="s">
        <v>1216</v>
      </c>
      <c r="R4" s="29" t="s">
        <v>1216</v>
      </c>
      <c r="S4" s="30" t="s">
        <v>1216</v>
      </c>
      <c r="T4" s="29" t="s">
        <v>1216</v>
      </c>
      <c r="U4" s="30" t="s">
        <v>1216</v>
      </c>
      <c r="V4" s="29" t="s">
        <v>1216</v>
      </c>
      <c r="W4" s="30" t="s">
        <v>1216</v>
      </c>
      <c r="X4" s="32">
        <v>133.32024039046993</v>
      </c>
      <c r="Y4" s="31"/>
      <c r="Z4" s="9"/>
      <c r="AA4" s="28" t="s">
        <v>1216</v>
      </c>
      <c r="AB4" s="29" t="s">
        <v>1216</v>
      </c>
      <c r="AC4" s="30" t="s">
        <v>1216</v>
      </c>
      <c r="AD4" s="33"/>
      <c r="AE4" s="9"/>
      <c r="AF4" s="16"/>
      <c r="AH4" s="28" t="s">
        <v>1216</v>
      </c>
      <c r="AI4" s="29" t="s">
        <v>1216</v>
      </c>
      <c r="AJ4" s="30" t="s">
        <v>1216</v>
      </c>
      <c r="AK4" s="29" t="s">
        <v>1216</v>
      </c>
      <c r="AL4" s="30" t="s">
        <v>1216</v>
      </c>
      <c r="AM4" s="29" t="s">
        <v>1216</v>
      </c>
      <c r="AN4" s="34"/>
      <c r="AO4" s="9"/>
      <c r="AP4" s="28" t="s">
        <v>1216</v>
      </c>
      <c r="AQ4" s="29" t="s">
        <v>1216</v>
      </c>
      <c r="AR4" s="30" t="s">
        <v>1216</v>
      </c>
      <c r="AS4" s="29" t="s">
        <v>1216</v>
      </c>
      <c r="AT4" s="30" t="s">
        <v>1216</v>
      </c>
      <c r="AU4" s="29" t="s">
        <v>1216</v>
      </c>
      <c r="AV4" s="30" t="s">
        <v>1216</v>
      </c>
      <c r="AW4" s="29">
        <v>135.22388059701493</v>
      </c>
      <c r="AX4" s="34"/>
      <c r="AY4" s="9"/>
      <c r="AZ4" s="28" t="s">
        <v>1216</v>
      </c>
      <c r="BA4" s="29" t="s">
        <v>1216</v>
      </c>
      <c r="BB4" s="30" t="s">
        <v>1216</v>
      </c>
      <c r="BC4" s="34"/>
      <c r="BD4" s="9"/>
      <c r="BE4" s="17"/>
      <c r="BG4" s="28" t="s">
        <v>1216</v>
      </c>
      <c r="BH4" s="29" t="s">
        <v>1216</v>
      </c>
      <c r="BI4" s="30" t="s">
        <v>1216</v>
      </c>
      <c r="BJ4" s="29" t="s">
        <v>1216</v>
      </c>
      <c r="BK4" s="30" t="s">
        <v>1216</v>
      </c>
      <c r="BL4" s="29" t="s">
        <v>1216</v>
      </c>
      <c r="BM4" s="30" t="s">
        <v>1216</v>
      </c>
      <c r="BN4" s="29">
        <v>88.126752336656509</v>
      </c>
      <c r="BO4" s="35"/>
      <c r="BP4" s="9"/>
      <c r="BQ4" s="18"/>
      <c r="BS4" s="28" t="s">
        <v>1216</v>
      </c>
      <c r="BT4" s="29" t="s">
        <v>1216</v>
      </c>
      <c r="BU4" s="30" t="s">
        <v>1216</v>
      </c>
      <c r="BV4" s="29" t="s">
        <v>1216</v>
      </c>
      <c r="BW4" s="30" t="s">
        <v>1216</v>
      </c>
      <c r="BX4" s="29" t="s">
        <v>1216</v>
      </c>
      <c r="BY4" s="30" t="s">
        <v>1216</v>
      </c>
      <c r="BZ4" s="29">
        <v>87.926509186351709</v>
      </c>
      <c r="CA4" s="36"/>
      <c r="CB4" s="9"/>
      <c r="CC4" s="62"/>
    </row>
    <row r="5" spans="1:81" x14ac:dyDescent="0.25">
      <c r="A5" s="65" t="s">
        <v>1221</v>
      </c>
      <c r="B5" s="70"/>
      <c r="C5" s="70"/>
      <c r="D5" s="70"/>
      <c r="E5" s="70"/>
      <c r="F5" s="69"/>
      <c r="G5" s="69"/>
      <c r="H5" s="9" t="s">
        <v>1218</v>
      </c>
      <c r="I5" s="37" t="s">
        <v>1216</v>
      </c>
      <c r="J5" s="38" t="s">
        <v>1216</v>
      </c>
      <c r="K5" s="39" t="s">
        <v>1216</v>
      </c>
      <c r="L5" s="38" t="s">
        <v>1216</v>
      </c>
      <c r="M5" s="39" t="s">
        <v>1216</v>
      </c>
      <c r="N5" s="38" t="s">
        <v>1216</v>
      </c>
      <c r="O5" s="31"/>
      <c r="P5" s="9"/>
      <c r="Q5" s="37" t="s">
        <v>1216</v>
      </c>
      <c r="R5" s="38" t="s">
        <v>1216</v>
      </c>
      <c r="S5" s="39" t="s">
        <v>1216</v>
      </c>
      <c r="T5" s="38" t="s">
        <v>1216</v>
      </c>
      <c r="U5" s="39" t="s">
        <v>1216</v>
      </c>
      <c r="V5" s="38" t="s">
        <v>1216</v>
      </c>
      <c r="W5" s="39" t="s">
        <v>1216</v>
      </c>
      <c r="X5" s="40" t="s">
        <v>1216</v>
      </c>
      <c r="Y5" s="31"/>
      <c r="Z5" s="9"/>
      <c r="AA5" s="37" t="s">
        <v>1216</v>
      </c>
      <c r="AB5" s="38" t="s">
        <v>1216</v>
      </c>
      <c r="AC5" s="39" t="s">
        <v>1216</v>
      </c>
      <c r="AD5" s="33"/>
      <c r="AE5" s="9"/>
      <c r="AF5" s="16"/>
      <c r="AH5" s="37" t="s">
        <v>1216</v>
      </c>
      <c r="AI5" s="38" t="s">
        <v>1216</v>
      </c>
      <c r="AJ5" s="39" t="s">
        <v>1216</v>
      </c>
      <c r="AK5" s="38" t="s">
        <v>1216</v>
      </c>
      <c r="AL5" s="39" t="s">
        <v>1216</v>
      </c>
      <c r="AM5" s="38" t="s">
        <v>1216</v>
      </c>
      <c r="AN5" s="34"/>
      <c r="AO5" s="9"/>
      <c r="AP5" s="37" t="s">
        <v>1216</v>
      </c>
      <c r="AQ5" s="38" t="s">
        <v>1216</v>
      </c>
      <c r="AR5" s="39" t="s">
        <v>1216</v>
      </c>
      <c r="AS5" s="38" t="s">
        <v>1216</v>
      </c>
      <c r="AT5" s="39" t="s">
        <v>1216</v>
      </c>
      <c r="AU5" s="38" t="s">
        <v>1216</v>
      </c>
      <c r="AV5" s="39" t="s">
        <v>1216</v>
      </c>
      <c r="AW5" s="38" t="s">
        <v>1216</v>
      </c>
      <c r="AX5" s="34"/>
      <c r="AY5" s="9"/>
      <c r="AZ5" s="37" t="s">
        <v>1216</v>
      </c>
      <c r="BA5" s="38" t="s">
        <v>1216</v>
      </c>
      <c r="BB5" s="39" t="s">
        <v>1216</v>
      </c>
      <c r="BC5" s="34"/>
      <c r="BD5" s="9"/>
      <c r="BE5" s="17"/>
      <c r="BG5" s="37" t="s">
        <v>1216</v>
      </c>
      <c r="BH5" s="38" t="s">
        <v>1216</v>
      </c>
      <c r="BI5" s="39" t="s">
        <v>1216</v>
      </c>
      <c r="BJ5" s="38" t="s">
        <v>1216</v>
      </c>
      <c r="BK5" s="39" t="s">
        <v>1216</v>
      </c>
      <c r="BL5" s="38" t="s">
        <v>1216</v>
      </c>
      <c r="BM5" s="39" t="s">
        <v>1216</v>
      </c>
      <c r="BN5" s="38" t="s">
        <v>1216</v>
      </c>
      <c r="BO5" s="35"/>
      <c r="BP5" s="9"/>
      <c r="BQ5" s="18"/>
      <c r="BS5" s="37" t="s">
        <v>1216</v>
      </c>
      <c r="BT5" s="38" t="s">
        <v>1216</v>
      </c>
      <c r="BU5" s="39" t="s">
        <v>1216</v>
      </c>
      <c r="BV5" s="38" t="s">
        <v>1216</v>
      </c>
      <c r="BW5" s="39" t="s">
        <v>1216</v>
      </c>
      <c r="BX5" s="38" t="s">
        <v>1216</v>
      </c>
      <c r="BY5" s="39" t="s">
        <v>1216</v>
      </c>
      <c r="BZ5" s="38" t="s">
        <v>1216</v>
      </c>
      <c r="CA5" s="36"/>
      <c r="CB5" s="9"/>
      <c r="CC5" s="62"/>
    </row>
    <row r="6" spans="1:81" x14ac:dyDescent="0.25">
      <c r="A6" s="64" t="s">
        <v>1222</v>
      </c>
      <c r="B6" s="70"/>
      <c r="C6" s="70"/>
      <c r="D6" s="70"/>
      <c r="E6" s="70"/>
      <c r="F6" s="69"/>
      <c r="G6" s="69"/>
      <c r="H6" s="9" t="s">
        <v>1218</v>
      </c>
      <c r="I6" s="28" t="s">
        <v>1216</v>
      </c>
      <c r="J6" s="29" t="s">
        <v>1216</v>
      </c>
      <c r="K6" s="30" t="s">
        <v>1216</v>
      </c>
      <c r="L6" s="29" t="s">
        <v>1216</v>
      </c>
      <c r="M6" s="30" t="s">
        <v>1216</v>
      </c>
      <c r="N6" s="29" t="s">
        <v>1216</v>
      </c>
      <c r="O6" s="31"/>
      <c r="P6" s="9"/>
      <c r="Q6" s="28" t="s">
        <v>1216</v>
      </c>
      <c r="R6" s="29" t="s">
        <v>1216</v>
      </c>
      <c r="S6" s="30" t="s">
        <v>1216</v>
      </c>
      <c r="T6" s="29" t="s">
        <v>1216</v>
      </c>
      <c r="U6" s="30" t="s">
        <v>1216</v>
      </c>
      <c r="V6" s="29" t="s">
        <v>1216</v>
      </c>
      <c r="W6" s="30" t="s">
        <v>1216</v>
      </c>
      <c r="X6" s="32" t="s">
        <v>1216</v>
      </c>
      <c r="Y6" s="31"/>
      <c r="Z6" s="9"/>
      <c r="AA6" s="28" t="s">
        <v>1216</v>
      </c>
      <c r="AB6" s="29" t="s">
        <v>1216</v>
      </c>
      <c r="AC6" s="30" t="s">
        <v>1216</v>
      </c>
      <c r="AD6" s="33"/>
      <c r="AE6" s="9"/>
      <c r="AF6" s="16"/>
      <c r="AH6" s="28" t="s">
        <v>1216</v>
      </c>
      <c r="AI6" s="29" t="s">
        <v>1216</v>
      </c>
      <c r="AJ6" s="30" t="s">
        <v>1216</v>
      </c>
      <c r="AK6" s="29" t="s">
        <v>1216</v>
      </c>
      <c r="AL6" s="30" t="s">
        <v>1216</v>
      </c>
      <c r="AM6" s="29" t="s">
        <v>1216</v>
      </c>
      <c r="AN6" s="34"/>
      <c r="AO6" s="9"/>
      <c r="AP6" s="28" t="s">
        <v>1216</v>
      </c>
      <c r="AQ6" s="29" t="s">
        <v>1216</v>
      </c>
      <c r="AR6" s="30" t="s">
        <v>1216</v>
      </c>
      <c r="AS6" s="29" t="s">
        <v>1216</v>
      </c>
      <c r="AT6" s="30" t="s">
        <v>1216</v>
      </c>
      <c r="AU6" s="29" t="s">
        <v>1216</v>
      </c>
      <c r="AV6" s="30" t="s">
        <v>1216</v>
      </c>
      <c r="AW6" s="29" t="s">
        <v>1216</v>
      </c>
      <c r="AX6" s="34"/>
      <c r="AY6" s="9"/>
      <c r="AZ6" s="28" t="s">
        <v>1216</v>
      </c>
      <c r="BA6" s="29" t="s">
        <v>1216</v>
      </c>
      <c r="BB6" s="30" t="s">
        <v>1216</v>
      </c>
      <c r="BC6" s="34"/>
      <c r="BD6" s="9"/>
      <c r="BE6" s="17"/>
      <c r="BG6" s="28" t="s">
        <v>1216</v>
      </c>
      <c r="BH6" s="29" t="s">
        <v>1216</v>
      </c>
      <c r="BI6" s="30" t="s">
        <v>1216</v>
      </c>
      <c r="BJ6" s="29" t="s">
        <v>1216</v>
      </c>
      <c r="BK6" s="30" t="s">
        <v>1216</v>
      </c>
      <c r="BL6" s="29" t="s">
        <v>1216</v>
      </c>
      <c r="BM6" s="30" t="s">
        <v>1216</v>
      </c>
      <c r="BN6" s="29" t="s">
        <v>1216</v>
      </c>
      <c r="BO6" s="35"/>
      <c r="BP6" s="9"/>
      <c r="BQ6" s="18"/>
      <c r="BS6" s="28" t="s">
        <v>1216</v>
      </c>
      <c r="BT6" s="29" t="s">
        <v>1216</v>
      </c>
      <c r="BU6" s="30" t="s">
        <v>1216</v>
      </c>
      <c r="BV6" s="29" t="s">
        <v>1216</v>
      </c>
      <c r="BW6" s="30" t="s">
        <v>1216</v>
      </c>
      <c r="BX6" s="29" t="s">
        <v>1216</v>
      </c>
      <c r="BY6" s="30" t="s">
        <v>1216</v>
      </c>
      <c r="BZ6" s="29" t="s">
        <v>1216</v>
      </c>
      <c r="CA6" s="36"/>
      <c r="CB6" s="9"/>
      <c r="CC6" s="62"/>
    </row>
    <row r="7" spans="1:81" x14ac:dyDescent="0.25">
      <c r="A7" s="66" t="s">
        <v>1223</v>
      </c>
      <c r="B7" s="70"/>
      <c r="C7" s="70"/>
      <c r="D7" s="70"/>
      <c r="E7" s="70"/>
      <c r="F7" s="69">
        <f>(X7/100)*(BN7/100)</f>
        <v>0.55174556282384934</v>
      </c>
      <c r="G7" s="69">
        <f>(AW7/100)*(BZ7/100)</f>
        <v>0.24390243902439024</v>
      </c>
      <c r="H7" s="9" t="s">
        <v>1218</v>
      </c>
      <c r="I7" s="41" t="s">
        <v>1216</v>
      </c>
      <c r="J7" s="42" t="s">
        <v>1216</v>
      </c>
      <c r="K7" s="43">
        <v>100</v>
      </c>
      <c r="L7" s="42">
        <v>100</v>
      </c>
      <c r="M7" s="43">
        <v>100</v>
      </c>
      <c r="N7" s="42">
        <v>100</v>
      </c>
      <c r="O7" s="31"/>
      <c r="P7" s="9"/>
      <c r="Q7" s="41" t="s">
        <v>1216</v>
      </c>
      <c r="R7" s="42" t="s">
        <v>1216</v>
      </c>
      <c r="S7" s="43" t="s">
        <v>1216</v>
      </c>
      <c r="T7" s="42" t="s">
        <v>1216</v>
      </c>
      <c r="U7" s="43" t="s">
        <v>1216</v>
      </c>
      <c r="V7" s="42" t="s">
        <v>1216</v>
      </c>
      <c r="W7" s="43" t="s">
        <v>1216</v>
      </c>
      <c r="X7" s="44">
        <v>100</v>
      </c>
      <c r="Y7" s="31"/>
      <c r="Z7" s="9"/>
      <c r="AA7" s="45" t="s">
        <v>1216</v>
      </c>
      <c r="AB7" s="46" t="s">
        <v>1216</v>
      </c>
      <c r="AC7" s="47">
        <v>0</v>
      </c>
      <c r="AD7" s="33"/>
      <c r="AE7" s="9"/>
      <c r="AF7" s="16"/>
      <c r="AH7" s="45" t="s">
        <v>1216</v>
      </c>
      <c r="AI7" s="46" t="s">
        <v>1216</v>
      </c>
      <c r="AJ7" s="47">
        <v>100</v>
      </c>
      <c r="AK7" s="46">
        <v>100</v>
      </c>
      <c r="AL7" s="47">
        <v>100</v>
      </c>
      <c r="AM7" s="46">
        <v>100</v>
      </c>
      <c r="AN7" s="34"/>
      <c r="AO7" s="9"/>
      <c r="AP7" s="45" t="s">
        <v>1216</v>
      </c>
      <c r="AQ7" s="46" t="s">
        <v>1216</v>
      </c>
      <c r="AR7" s="47" t="s">
        <v>1216</v>
      </c>
      <c r="AS7" s="46" t="s">
        <v>1216</v>
      </c>
      <c r="AT7" s="47" t="s">
        <v>1216</v>
      </c>
      <c r="AU7" s="46" t="s">
        <v>1216</v>
      </c>
      <c r="AV7" s="47" t="s">
        <v>1216</v>
      </c>
      <c r="AW7" s="46">
        <v>100</v>
      </c>
      <c r="AX7" s="34"/>
      <c r="AY7" s="9"/>
      <c r="AZ7" s="45" t="s">
        <v>1216</v>
      </c>
      <c r="BA7" s="46" t="s">
        <v>1216</v>
      </c>
      <c r="BB7" s="47">
        <v>0</v>
      </c>
      <c r="BC7" s="34"/>
      <c r="BD7" s="9"/>
      <c r="BE7" s="17"/>
      <c r="BG7" s="45" t="s">
        <v>1216</v>
      </c>
      <c r="BH7" s="46" t="s">
        <v>1216</v>
      </c>
      <c r="BI7" s="47" t="s">
        <v>1216</v>
      </c>
      <c r="BJ7" s="46" t="s">
        <v>1216</v>
      </c>
      <c r="BK7" s="47" t="s">
        <v>1216</v>
      </c>
      <c r="BL7" s="46" t="s">
        <v>1216</v>
      </c>
      <c r="BM7" s="47" t="s">
        <v>1216</v>
      </c>
      <c r="BN7" s="46">
        <v>55.174556282384934</v>
      </c>
      <c r="BO7" s="35"/>
      <c r="BP7" s="9"/>
      <c r="BQ7" s="18"/>
      <c r="BS7" s="45" t="s">
        <v>1216</v>
      </c>
      <c r="BT7" s="46" t="s">
        <v>1216</v>
      </c>
      <c r="BU7" s="47" t="s">
        <v>1216</v>
      </c>
      <c r="BV7" s="46" t="s">
        <v>1216</v>
      </c>
      <c r="BW7" s="47" t="s">
        <v>1216</v>
      </c>
      <c r="BX7" s="46" t="s">
        <v>1216</v>
      </c>
      <c r="BY7" s="47" t="s">
        <v>1216</v>
      </c>
      <c r="BZ7" s="46">
        <v>24.390243902439025</v>
      </c>
      <c r="CA7" s="36"/>
      <c r="CB7" s="9"/>
      <c r="CC7" s="62"/>
    </row>
    <row r="8" spans="1:81" x14ac:dyDescent="0.25">
      <c r="A8" s="63" t="s">
        <v>1224</v>
      </c>
      <c r="B8" s="70"/>
      <c r="C8" s="70"/>
      <c r="D8" s="70">
        <f>(V8/100)*(BL8/100)</f>
        <v>0.68621103743538869</v>
      </c>
      <c r="E8" s="70">
        <f>(AU8/100)*(BX8/100)</f>
        <v>0.66666666666666652</v>
      </c>
      <c r="F8" s="69"/>
      <c r="G8" s="69"/>
      <c r="H8" s="9" t="s">
        <v>1218</v>
      </c>
      <c r="I8" s="19" t="s">
        <v>1216</v>
      </c>
      <c r="J8" s="20">
        <v>86.005447883521356</v>
      </c>
      <c r="K8" s="21">
        <v>86.005447883521356</v>
      </c>
      <c r="L8" s="20">
        <v>86.005447883521356</v>
      </c>
      <c r="M8" s="21">
        <v>86.005447883521356</v>
      </c>
      <c r="N8" s="23">
        <v>86.005447883521356</v>
      </c>
      <c r="O8" s="24"/>
      <c r="P8" s="9"/>
      <c r="Q8" s="19" t="s">
        <v>1216</v>
      </c>
      <c r="R8" s="20" t="s">
        <v>1216</v>
      </c>
      <c r="S8" s="21" t="s">
        <v>1216</v>
      </c>
      <c r="T8" s="20" t="s">
        <v>1216</v>
      </c>
      <c r="U8" s="21">
        <v>68.619276353573852</v>
      </c>
      <c r="V8" s="20">
        <v>68.621103743538868</v>
      </c>
      <c r="W8" s="21">
        <v>68.61936337214361</v>
      </c>
      <c r="X8" s="23" t="s">
        <v>1216</v>
      </c>
      <c r="Y8" s="24"/>
      <c r="Z8" s="9"/>
      <c r="AA8" s="19" t="s">
        <v>1216</v>
      </c>
      <c r="AB8" s="20">
        <v>-17.386084511377746</v>
      </c>
      <c r="AC8" s="48" t="s">
        <v>1216</v>
      </c>
      <c r="AD8" s="24"/>
      <c r="AE8" s="9"/>
      <c r="AF8" s="16"/>
      <c r="AH8" s="19" t="s">
        <v>1216</v>
      </c>
      <c r="AI8" s="20">
        <v>83.333333333333343</v>
      </c>
      <c r="AJ8" s="21">
        <v>83.333333333333343</v>
      </c>
      <c r="AK8" s="20">
        <v>83.333333333333343</v>
      </c>
      <c r="AL8" s="21">
        <v>83.333333333333343</v>
      </c>
      <c r="AM8" s="20">
        <v>83.333333333333343</v>
      </c>
      <c r="AN8" s="25"/>
      <c r="AO8" s="9"/>
      <c r="AP8" s="19" t="s">
        <v>1216</v>
      </c>
      <c r="AQ8" s="20" t="s">
        <v>1216</v>
      </c>
      <c r="AR8" s="21" t="s">
        <v>1216</v>
      </c>
      <c r="AS8" s="20" t="s">
        <v>1216</v>
      </c>
      <c r="AT8" s="21">
        <v>68</v>
      </c>
      <c r="AU8" s="20">
        <v>66.666666666666657</v>
      </c>
      <c r="AV8" s="21">
        <v>67.924528301886795</v>
      </c>
      <c r="AW8" s="20" t="s">
        <v>1216</v>
      </c>
      <c r="AX8" s="25"/>
      <c r="AY8" s="9"/>
      <c r="AZ8" s="19" t="s">
        <v>1216</v>
      </c>
      <c r="BA8" s="20">
        <v>-15.408805031446548</v>
      </c>
      <c r="BB8" s="48" t="s">
        <v>1216</v>
      </c>
      <c r="BC8" s="25"/>
      <c r="BD8" s="9"/>
      <c r="BE8" s="17"/>
      <c r="BG8" s="19" t="s">
        <v>1216</v>
      </c>
      <c r="BH8" s="20" t="s">
        <v>1216</v>
      </c>
      <c r="BI8" s="21" t="s">
        <v>1216</v>
      </c>
      <c r="BJ8" s="20" t="s">
        <v>1216</v>
      </c>
      <c r="BK8" s="21" t="s">
        <v>1216</v>
      </c>
      <c r="BL8" s="20">
        <v>100</v>
      </c>
      <c r="BM8" s="21">
        <v>2100</v>
      </c>
      <c r="BN8" s="20" t="s">
        <v>1216</v>
      </c>
      <c r="BO8" s="26"/>
      <c r="BP8" s="9"/>
      <c r="BQ8" s="18"/>
      <c r="BS8" s="19" t="s">
        <v>1216</v>
      </c>
      <c r="BT8" s="20" t="s">
        <v>1216</v>
      </c>
      <c r="BU8" s="21" t="s">
        <v>1216</v>
      </c>
      <c r="BV8" s="20" t="s">
        <v>1216</v>
      </c>
      <c r="BW8" s="21" t="s">
        <v>1216</v>
      </c>
      <c r="BX8" s="20">
        <v>100</v>
      </c>
      <c r="BY8" s="21">
        <v>1766.6666666666667</v>
      </c>
      <c r="BZ8" s="20" t="s">
        <v>1216</v>
      </c>
      <c r="CA8" s="27"/>
      <c r="CB8" s="9"/>
      <c r="CC8" s="62"/>
    </row>
    <row r="9" spans="1:81" x14ac:dyDescent="0.25">
      <c r="A9" s="64" t="s">
        <v>1225</v>
      </c>
      <c r="B9" s="70"/>
      <c r="C9" s="70"/>
      <c r="D9" s="70">
        <f>(V9/100)*(BL9/100)</f>
        <v>0.6771842366719294</v>
      </c>
      <c r="E9" s="70">
        <f>(AU9/100)*(BX9/100)</f>
        <v>0.59095378564405132</v>
      </c>
      <c r="F9" s="69">
        <f>(X9/100)*(BN9/100)</f>
        <v>0.78207339145084476</v>
      </c>
      <c r="G9" s="69">
        <f>(AW9/100)*(BZ9/100)</f>
        <v>0.86936766376372598</v>
      </c>
      <c r="H9" s="9" t="s">
        <v>1218</v>
      </c>
      <c r="I9" s="28" t="s">
        <v>1216</v>
      </c>
      <c r="J9" s="29">
        <v>66.601147618910503</v>
      </c>
      <c r="K9" s="30">
        <v>69.481420086817053</v>
      </c>
      <c r="L9" s="29">
        <v>69.229612835529892</v>
      </c>
      <c r="M9" s="30">
        <v>69.253069891424772</v>
      </c>
      <c r="N9" s="32">
        <v>69.276309219537524</v>
      </c>
      <c r="O9" s="33"/>
      <c r="P9" s="9"/>
      <c r="Q9" s="28" t="s">
        <v>1216</v>
      </c>
      <c r="R9" s="29">
        <v>59.112431925149657</v>
      </c>
      <c r="S9" s="30" t="s">
        <v>1216</v>
      </c>
      <c r="T9" s="29">
        <v>59.112431925149657</v>
      </c>
      <c r="U9" s="30">
        <v>74.176230399184917</v>
      </c>
      <c r="V9" s="29">
        <v>74.132153552698796</v>
      </c>
      <c r="W9" s="30">
        <v>74.168254578913178</v>
      </c>
      <c r="X9" s="32">
        <v>89.849057103780822</v>
      </c>
      <c r="Y9" s="33"/>
      <c r="Z9" s="9"/>
      <c r="AA9" s="28" t="s">
        <v>1216</v>
      </c>
      <c r="AB9" s="29">
        <v>7.5671069600026755</v>
      </c>
      <c r="AC9" s="49">
        <v>20.367637016963769</v>
      </c>
      <c r="AD9" s="33"/>
      <c r="AE9" s="9"/>
      <c r="AF9" s="16"/>
      <c r="AH9" s="28" t="s">
        <v>1216</v>
      </c>
      <c r="AI9" s="29">
        <v>68.255250403877227</v>
      </c>
      <c r="AJ9" s="30">
        <v>68.610897927858787</v>
      </c>
      <c r="AK9" s="29">
        <v>68.309859154929569</v>
      </c>
      <c r="AL9" s="30">
        <v>68.283294842186294</v>
      </c>
      <c r="AM9" s="29">
        <v>68.333333333333329</v>
      </c>
      <c r="AN9" s="34"/>
      <c r="AO9" s="9"/>
      <c r="AP9" s="28" t="s">
        <v>1216</v>
      </c>
      <c r="AQ9" s="29">
        <v>58.730158730158735</v>
      </c>
      <c r="AR9" s="30" t="s">
        <v>1216</v>
      </c>
      <c r="AS9" s="29">
        <v>58.730158730158735</v>
      </c>
      <c r="AT9" s="30">
        <v>74.024526198439247</v>
      </c>
      <c r="AU9" s="29">
        <v>74.01477832512316</v>
      </c>
      <c r="AV9" s="30">
        <v>74.021488871834222</v>
      </c>
      <c r="AW9" s="29">
        <v>111.89083820662769</v>
      </c>
      <c r="AX9" s="34"/>
      <c r="AY9" s="9"/>
      <c r="AZ9" s="28" t="s">
        <v>1216</v>
      </c>
      <c r="BA9" s="29">
        <v>5.7662384679569954</v>
      </c>
      <c r="BB9" s="49">
        <v>43.279940278768905</v>
      </c>
      <c r="BC9" s="34"/>
      <c r="BD9" s="9"/>
      <c r="BE9" s="17"/>
      <c r="BG9" s="28" t="s">
        <v>1216</v>
      </c>
      <c r="BH9" s="29">
        <v>96.103692012312408</v>
      </c>
      <c r="BI9" s="30" t="s">
        <v>1216</v>
      </c>
      <c r="BJ9" s="29">
        <v>96.103692012312408</v>
      </c>
      <c r="BK9" s="30">
        <v>104.85627685441162</v>
      </c>
      <c r="BL9" s="29">
        <v>91.348248259176117</v>
      </c>
      <c r="BM9" s="30">
        <v>102.12363413840578</v>
      </c>
      <c r="BN9" s="29">
        <v>87.043027123535083</v>
      </c>
      <c r="BO9" s="35"/>
      <c r="BP9" s="9"/>
      <c r="BQ9" s="18"/>
      <c r="BS9" s="28" t="s">
        <v>1216</v>
      </c>
      <c r="BT9" s="29">
        <v>92.64705882352942</v>
      </c>
      <c r="BU9" s="30" t="s">
        <v>1216</v>
      </c>
      <c r="BV9" s="29">
        <v>92.64705882352942</v>
      </c>
      <c r="BW9" s="30">
        <v>91.251271617497451</v>
      </c>
      <c r="BX9" s="29">
        <v>79.842674532940023</v>
      </c>
      <c r="BY9" s="30">
        <v>87.361716392893058</v>
      </c>
      <c r="BZ9" s="29">
        <v>77.697841726618705</v>
      </c>
      <c r="CA9" s="36"/>
      <c r="CB9" s="9"/>
      <c r="CC9" s="62"/>
    </row>
    <row r="10" spans="1:81" x14ac:dyDescent="0.25">
      <c r="A10" s="65" t="s">
        <v>1226</v>
      </c>
      <c r="B10" s="70"/>
      <c r="C10" s="70"/>
      <c r="D10" s="70"/>
      <c r="E10" s="70"/>
      <c r="F10" s="69">
        <f>(X10/100)*(BN10/100)</f>
        <v>0.77588922726113507</v>
      </c>
      <c r="G10" s="69">
        <f>(AW10/100)*(BZ10/100)</f>
        <v>0.60606060606060608</v>
      </c>
      <c r="H10" s="9" t="s">
        <v>1218</v>
      </c>
      <c r="I10" s="37" t="s">
        <v>1216</v>
      </c>
      <c r="J10" s="38" t="s">
        <v>1216</v>
      </c>
      <c r="K10" s="39">
        <v>88.583433613944777</v>
      </c>
      <c r="L10" s="38">
        <v>88.583410800204987</v>
      </c>
      <c r="M10" s="39">
        <v>88.583396044474412</v>
      </c>
      <c r="N10" s="40">
        <v>88.583396044474412</v>
      </c>
      <c r="O10" s="33"/>
      <c r="P10" s="9"/>
      <c r="Q10" s="37" t="s">
        <v>1216</v>
      </c>
      <c r="R10" s="38" t="s">
        <v>1216</v>
      </c>
      <c r="S10" s="39" t="s">
        <v>1216</v>
      </c>
      <c r="T10" s="38" t="s">
        <v>1216</v>
      </c>
      <c r="U10" s="39" t="s">
        <v>1216</v>
      </c>
      <c r="V10" s="38" t="s">
        <v>1216</v>
      </c>
      <c r="W10" s="39" t="s">
        <v>1216</v>
      </c>
      <c r="X10" s="40">
        <v>89.515556760686081</v>
      </c>
      <c r="Y10" s="33"/>
      <c r="Z10" s="9"/>
      <c r="AA10" s="37" t="s">
        <v>1216</v>
      </c>
      <c r="AB10" s="38" t="s">
        <v>1216</v>
      </c>
      <c r="AC10" s="50">
        <v>0.93212314674130425</v>
      </c>
      <c r="AD10" s="33"/>
      <c r="AE10" s="9"/>
      <c r="AF10" s="16"/>
      <c r="AH10" s="37" t="s">
        <v>1216</v>
      </c>
      <c r="AI10" s="38" t="s">
        <v>1216</v>
      </c>
      <c r="AJ10" s="39">
        <v>86.899563318777297</v>
      </c>
      <c r="AK10" s="38">
        <v>87.043580683156648</v>
      </c>
      <c r="AL10" s="39">
        <v>86.938775510204081</v>
      </c>
      <c r="AM10" s="38">
        <v>86.938775510204081</v>
      </c>
      <c r="AN10" s="34"/>
      <c r="AO10" s="9"/>
      <c r="AP10" s="37" t="s">
        <v>1216</v>
      </c>
      <c r="AQ10" s="38" t="s">
        <v>1216</v>
      </c>
      <c r="AR10" s="39" t="s">
        <v>1216</v>
      </c>
      <c r="AS10" s="38" t="s">
        <v>1216</v>
      </c>
      <c r="AT10" s="39" t="s">
        <v>1216</v>
      </c>
      <c r="AU10" s="38" t="s">
        <v>1216</v>
      </c>
      <c r="AV10" s="39" t="s">
        <v>1216</v>
      </c>
      <c r="AW10" s="38">
        <v>89.552238805970148</v>
      </c>
      <c r="AX10" s="34"/>
      <c r="AY10" s="9"/>
      <c r="AZ10" s="37" t="s">
        <v>1216</v>
      </c>
      <c r="BA10" s="38" t="s">
        <v>1216</v>
      </c>
      <c r="BB10" s="50">
        <v>2.6526754871928517</v>
      </c>
      <c r="BC10" s="34"/>
      <c r="BD10" s="9"/>
      <c r="BE10" s="17"/>
      <c r="BG10" s="37" t="s">
        <v>1216</v>
      </c>
      <c r="BH10" s="38" t="s">
        <v>1216</v>
      </c>
      <c r="BI10" s="39" t="s">
        <v>1216</v>
      </c>
      <c r="BJ10" s="38" t="s">
        <v>1216</v>
      </c>
      <c r="BK10" s="39" t="s">
        <v>1216</v>
      </c>
      <c r="BL10" s="38" t="s">
        <v>1216</v>
      </c>
      <c r="BM10" s="39" t="s">
        <v>1216</v>
      </c>
      <c r="BN10" s="38">
        <v>86.676467793796292</v>
      </c>
      <c r="BO10" s="35"/>
      <c r="BP10" s="9"/>
      <c r="BQ10" s="18"/>
      <c r="BS10" s="37" t="s">
        <v>1216</v>
      </c>
      <c r="BT10" s="38" t="s">
        <v>1216</v>
      </c>
      <c r="BU10" s="39" t="s">
        <v>1216</v>
      </c>
      <c r="BV10" s="38" t="s">
        <v>1216</v>
      </c>
      <c r="BW10" s="39" t="s">
        <v>1216</v>
      </c>
      <c r="BX10" s="38" t="s">
        <v>1216</v>
      </c>
      <c r="BY10" s="39" t="s">
        <v>1216</v>
      </c>
      <c r="BZ10" s="38">
        <v>67.676767676767682</v>
      </c>
      <c r="CA10" s="36"/>
      <c r="CB10" s="9"/>
      <c r="CC10" s="62"/>
    </row>
    <row r="11" spans="1:81" x14ac:dyDescent="0.25">
      <c r="A11" s="64" t="s">
        <v>1227</v>
      </c>
      <c r="B11" s="70"/>
      <c r="C11" s="70"/>
      <c r="D11" s="70"/>
      <c r="E11" s="70"/>
      <c r="F11" s="69"/>
      <c r="G11" s="69"/>
      <c r="H11" s="9" t="s">
        <v>1218</v>
      </c>
      <c r="I11" s="28" t="s">
        <v>1216</v>
      </c>
      <c r="J11" s="29" t="s">
        <v>1216</v>
      </c>
      <c r="K11" s="30" t="s">
        <v>1216</v>
      </c>
      <c r="L11" s="29" t="s">
        <v>1216</v>
      </c>
      <c r="M11" s="30" t="s">
        <v>1216</v>
      </c>
      <c r="N11" s="32" t="s">
        <v>1216</v>
      </c>
      <c r="O11" s="33"/>
      <c r="P11" s="9"/>
      <c r="Q11" s="28" t="s">
        <v>1216</v>
      </c>
      <c r="R11" s="29" t="s">
        <v>1216</v>
      </c>
      <c r="S11" s="30" t="s">
        <v>1216</v>
      </c>
      <c r="T11" s="29" t="s">
        <v>1216</v>
      </c>
      <c r="U11" s="30" t="s">
        <v>1216</v>
      </c>
      <c r="V11" s="29" t="s">
        <v>1216</v>
      </c>
      <c r="W11" s="30" t="s">
        <v>1216</v>
      </c>
      <c r="X11" s="32" t="s">
        <v>1216</v>
      </c>
      <c r="Y11" s="33"/>
      <c r="Z11" s="9"/>
      <c r="AA11" s="28" t="s">
        <v>1216</v>
      </c>
      <c r="AB11" s="29" t="s">
        <v>1216</v>
      </c>
      <c r="AC11" s="49" t="s">
        <v>1216</v>
      </c>
      <c r="AD11" s="33"/>
      <c r="AE11" s="9"/>
      <c r="AF11" s="16"/>
      <c r="AH11" s="28" t="s">
        <v>1216</v>
      </c>
      <c r="AI11" s="29" t="s">
        <v>1216</v>
      </c>
      <c r="AJ11" s="30" t="s">
        <v>1216</v>
      </c>
      <c r="AK11" s="29" t="s">
        <v>1216</v>
      </c>
      <c r="AL11" s="30" t="s">
        <v>1216</v>
      </c>
      <c r="AM11" s="29" t="s">
        <v>1216</v>
      </c>
      <c r="AN11" s="34"/>
      <c r="AO11" s="9"/>
      <c r="AP11" s="28" t="s">
        <v>1216</v>
      </c>
      <c r="AQ11" s="29" t="s">
        <v>1216</v>
      </c>
      <c r="AR11" s="30" t="s">
        <v>1216</v>
      </c>
      <c r="AS11" s="29" t="s">
        <v>1216</v>
      </c>
      <c r="AT11" s="30" t="s">
        <v>1216</v>
      </c>
      <c r="AU11" s="29" t="s">
        <v>1216</v>
      </c>
      <c r="AV11" s="30" t="s">
        <v>1216</v>
      </c>
      <c r="AW11" s="29" t="s">
        <v>1216</v>
      </c>
      <c r="AX11" s="34"/>
      <c r="AY11" s="9"/>
      <c r="AZ11" s="28" t="s">
        <v>1216</v>
      </c>
      <c r="BA11" s="29" t="s">
        <v>1216</v>
      </c>
      <c r="BB11" s="49" t="s">
        <v>1216</v>
      </c>
      <c r="BC11" s="34"/>
      <c r="BD11" s="9"/>
      <c r="BE11" s="17"/>
      <c r="BG11" s="28" t="s">
        <v>1216</v>
      </c>
      <c r="BH11" s="29" t="s">
        <v>1216</v>
      </c>
      <c r="BI11" s="30" t="s">
        <v>1216</v>
      </c>
      <c r="BJ11" s="29" t="s">
        <v>1216</v>
      </c>
      <c r="BK11" s="30" t="s">
        <v>1216</v>
      </c>
      <c r="BL11" s="29" t="s">
        <v>1216</v>
      </c>
      <c r="BM11" s="30" t="s">
        <v>1216</v>
      </c>
      <c r="BN11" s="29" t="s">
        <v>1216</v>
      </c>
      <c r="BO11" s="35"/>
      <c r="BP11" s="9"/>
      <c r="BQ11" s="18"/>
      <c r="BS11" s="28" t="s">
        <v>1216</v>
      </c>
      <c r="BT11" s="29" t="s">
        <v>1216</v>
      </c>
      <c r="BU11" s="30" t="s">
        <v>1216</v>
      </c>
      <c r="BV11" s="29" t="s">
        <v>1216</v>
      </c>
      <c r="BW11" s="30" t="s">
        <v>1216</v>
      </c>
      <c r="BX11" s="29" t="s">
        <v>1216</v>
      </c>
      <c r="BY11" s="30" t="s">
        <v>1216</v>
      </c>
      <c r="BZ11" s="29" t="s">
        <v>1216</v>
      </c>
      <c r="CA11" s="36"/>
      <c r="CB11" s="9"/>
      <c r="CC11" s="62"/>
    </row>
    <row r="12" spans="1:81" x14ac:dyDescent="0.25">
      <c r="A12" s="65" t="s">
        <v>1228</v>
      </c>
      <c r="B12" s="70"/>
      <c r="C12" s="70"/>
      <c r="D12" s="70"/>
      <c r="E12" s="70"/>
      <c r="F12" s="69"/>
      <c r="G12" s="69"/>
      <c r="H12" s="9" t="s">
        <v>1218</v>
      </c>
      <c r="I12" s="37" t="s">
        <v>1216</v>
      </c>
      <c r="J12" s="38" t="s">
        <v>1216</v>
      </c>
      <c r="K12" s="39" t="s">
        <v>1216</v>
      </c>
      <c r="L12" s="38" t="s">
        <v>1216</v>
      </c>
      <c r="M12" s="39" t="s">
        <v>1216</v>
      </c>
      <c r="N12" s="40" t="s">
        <v>1216</v>
      </c>
      <c r="O12" s="33"/>
      <c r="P12" s="9"/>
      <c r="Q12" s="37" t="s">
        <v>1216</v>
      </c>
      <c r="R12" s="38" t="s">
        <v>1216</v>
      </c>
      <c r="S12" s="39" t="s">
        <v>1216</v>
      </c>
      <c r="T12" s="38" t="s">
        <v>1216</v>
      </c>
      <c r="U12" s="39" t="s">
        <v>1216</v>
      </c>
      <c r="V12" s="38" t="s">
        <v>1216</v>
      </c>
      <c r="W12" s="39" t="s">
        <v>1216</v>
      </c>
      <c r="X12" s="40" t="s">
        <v>1216</v>
      </c>
      <c r="Y12" s="33"/>
      <c r="Z12" s="9"/>
      <c r="AA12" s="37" t="s">
        <v>1216</v>
      </c>
      <c r="AB12" s="38" t="s">
        <v>1216</v>
      </c>
      <c r="AC12" s="50" t="s">
        <v>1216</v>
      </c>
      <c r="AD12" s="33"/>
      <c r="AE12" s="9"/>
      <c r="AF12" s="16"/>
      <c r="AH12" s="37" t="s">
        <v>1216</v>
      </c>
      <c r="AI12" s="38" t="s">
        <v>1216</v>
      </c>
      <c r="AJ12" s="39" t="s">
        <v>1216</v>
      </c>
      <c r="AK12" s="38" t="s">
        <v>1216</v>
      </c>
      <c r="AL12" s="39" t="s">
        <v>1216</v>
      </c>
      <c r="AM12" s="38" t="s">
        <v>1216</v>
      </c>
      <c r="AN12" s="34"/>
      <c r="AO12" s="9"/>
      <c r="AP12" s="37" t="s">
        <v>1216</v>
      </c>
      <c r="AQ12" s="38" t="s">
        <v>1216</v>
      </c>
      <c r="AR12" s="39" t="s">
        <v>1216</v>
      </c>
      <c r="AS12" s="38" t="s">
        <v>1216</v>
      </c>
      <c r="AT12" s="39" t="s">
        <v>1216</v>
      </c>
      <c r="AU12" s="38" t="s">
        <v>1216</v>
      </c>
      <c r="AV12" s="39" t="s">
        <v>1216</v>
      </c>
      <c r="AW12" s="38" t="s">
        <v>1216</v>
      </c>
      <c r="AX12" s="34"/>
      <c r="AY12" s="9"/>
      <c r="AZ12" s="37" t="s">
        <v>1216</v>
      </c>
      <c r="BA12" s="38" t="s">
        <v>1216</v>
      </c>
      <c r="BB12" s="50" t="s">
        <v>1216</v>
      </c>
      <c r="BC12" s="34"/>
      <c r="BD12" s="9"/>
      <c r="BE12" s="17"/>
      <c r="BG12" s="37" t="s">
        <v>1216</v>
      </c>
      <c r="BH12" s="38" t="s">
        <v>1216</v>
      </c>
      <c r="BI12" s="39" t="s">
        <v>1216</v>
      </c>
      <c r="BJ12" s="38" t="s">
        <v>1216</v>
      </c>
      <c r="BK12" s="39" t="s">
        <v>1216</v>
      </c>
      <c r="BL12" s="38" t="s">
        <v>1216</v>
      </c>
      <c r="BM12" s="39" t="s">
        <v>1216</v>
      </c>
      <c r="BN12" s="38" t="s">
        <v>1216</v>
      </c>
      <c r="BO12" s="35"/>
      <c r="BP12" s="9"/>
      <c r="BQ12" s="18"/>
      <c r="BS12" s="37" t="s">
        <v>1216</v>
      </c>
      <c r="BT12" s="38" t="s">
        <v>1216</v>
      </c>
      <c r="BU12" s="39" t="s">
        <v>1216</v>
      </c>
      <c r="BV12" s="38" t="s">
        <v>1216</v>
      </c>
      <c r="BW12" s="39" t="s">
        <v>1216</v>
      </c>
      <c r="BX12" s="38" t="s">
        <v>1216</v>
      </c>
      <c r="BY12" s="39" t="s">
        <v>1216</v>
      </c>
      <c r="BZ12" s="38" t="s">
        <v>1216</v>
      </c>
      <c r="CA12" s="36"/>
      <c r="CB12" s="9"/>
      <c r="CC12" s="62"/>
    </row>
    <row r="13" spans="1:81" x14ac:dyDescent="0.25">
      <c r="A13" s="64" t="s">
        <v>1229</v>
      </c>
      <c r="B13" s="70"/>
      <c r="C13" s="70"/>
      <c r="D13" s="70"/>
      <c r="E13" s="70"/>
      <c r="F13" s="69"/>
      <c r="G13" s="69"/>
      <c r="H13" s="9" t="s">
        <v>1218</v>
      </c>
      <c r="I13" s="28" t="s">
        <v>1216</v>
      </c>
      <c r="J13" s="29" t="s">
        <v>1216</v>
      </c>
      <c r="K13" s="30" t="s">
        <v>1216</v>
      </c>
      <c r="L13" s="29" t="s">
        <v>1216</v>
      </c>
      <c r="M13" s="30" t="s">
        <v>1216</v>
      </c>
      <c r="N13" s="32" t="s">
        <v>1216</v>
      </c>
      <c r="O13" s="33"/>
      <c r="P13" s="9"/>
      <c r="Q13" s="28" t="s">
        <v>1216</v>
      </c>
      <c r="R13" s="29" t="s">
        <v>1216</v>
      </c>
      <c r="S13" s="30" t="s">
        <v>1216</v>
      </c>
      <c r="T13" s="29" t="s">
        <v>1216</v>
      </c>
      <c r="U13" s="30" t="s">
        <v>1216</v>
      </c>
      <c r="V13" s="29" t="s">
        <v>1216</v>
      </c>
      <c r="W13" s="30" t="s">
        <v>1216</v>
      </c>
      <c r="X13" s="32" t="s">
        <v>1216</v>
      </c>
      <c r="Y13" s="33"/>
      <c r="Z13" s="9"/>
      <c r="AA13" s="28" t="s">
        <v>1216</v>
      </c>
      <c r="AB13" s="29" t="s">
        <v>1216</v>
      </c>
      <c r="AC13" s="49" t="s">
        <v>1216</v>
      </c>
      <c r="AD13" s="33"/>
      <c r="AE13" s="9"/>
      <c r="AF13" s="16"/>
      <c r="AH13" s="28" t="s">
        <v>1216</v>
      </c>
      <c r="AI13" s="29" t="s">
        <v>1216</v>
      </c>
      <c r="AJ13" s="30" t="s">
        <v>1216</v>
      </c>
      <c r="AK13" s="29" t="s">
        <v>1216</v>
      </c>
      <c r="AL13" s="30" t="s">
        <v>1216</v>
      </c>
      <c r="AM13" s="29" t="s">
        <v>1216</v>
      </c>
      <c r="AN13" s="34"/>
      <c r="AO13" s="9"/>
      <c r="AP13" s="28" t="s">
        <v>1216</v>
      </c>
      <c r="AQ13" s="29" t="s">
        <v>1216</v>
      </c>
      <c r="AR13" s="30" t="s">
        <v>1216</v>
      </c>
      <c r="AS13" s="29" t="s">
        <v>1216</v>
      </c>
      <c r="AT13" s="30" t="s">
        <v>1216</v>
      </c>
      <c r="AU13" s="29" t="s">
        <v>1216</v>
      </c>
      <c r="AV13" s="30" t="s">
        <v>1216</v>
      </c>
      <c r="AW13" s="29" t="s">
        <v>1216</v>
      </c>
      <c r="AX13" s="34"/>
      <c r="AY13" s="9"/>
      <c r="AZ13" s="28" t="s">
        <v>1216</v>
      </c>
      <c r="BA13" s="29" t="s">
        <v>1216</v>
      </c>
      <c r="BB13" s="49" t="s">
        <v>1216</v>
      </c>
      <c r="BC13" s="34"/>
      <c r="BD13" s="9"/>
      <c r="BE13" s="17"/>
      <c r="BG13" s="28" t="s">
        <v>1216</v>
      </c>
      <c r="BH13" s="29" t="s">
        <v>1216</v>
      </c>
      <c r="BI13" s="30" t="s">
        <v>1216</v>
      </c>
      <c r="BJ13" s="29" t="s">
        <v>1216</v>
      </c>
      <c r="BK13" s="30" t="s">
        <v>1216</v>
      </c>
      <c r="BL13" s="29" t="s">
        <v>1216</v>
      </c>
      <c r="BM13" s="30" t="s">
        <v>1216</v>
      </c>
      <c r="BN13" s="29" t="s">
        <v>1216</v>
      </c>
      <c r="BO13" s="35"/>
      <c r="BP13" s="9"/>
      <c r="BQ13" s="18"/>
      <c r="BS13" s="28" t="s">
        <v>1216</v>
      </c>
      <c r="BT13" s="29" t="s">
        <v>1216</v>
      </c>
      <c r="BU13" s="30" t="s">
        <v>1216</v>
      </c>
      <c r="BV13" s="29" t="s">
        <v>1216</v>
      </c>
      <c r="BW13" s="30" t="s">
        <v>1216</v>
      </c>
      <c r="BX13" s="29" t="s">
        <v>1216</v>
      </c>
      <c r="BY13" s="30" t="s">
        <v>1216</v>
      </c>
      <c r="BZ13" s="29" t="s">
        <v>1216</v>
      </c>
      <c r="CA13" s="36"/>
      <c r="CB13" s="9"/>
      <c r="CC13" s="62"/>
    </row>
    <row r="14" spans="1:81" x14ac:dyDescent="0.25">
      <c r="A14" s="65" t="s">
        <v>1230</v>
      </c>
      <c r="B14" s="70"/>
      <c r="C14" s="70"/>
      <c r="D14" s="70"/>
      <c r="E14" s="70"/>
      <c r="F14" s="69">
        <f>(X14/100)*(BN14/100)</f>
        <v>1.1929861838970939</v>
      </c>
      <c r="G14" s="69">
        <f>(AW14/100)*(BZ14/100)</f>
        <v>2.1947791164658637</v>
      </c>
      <c r="H14" s="9" t="s">
        <v>1218</v>
      </c>
      <c r="I14" s="37" t="s">
        <v>1216</v>
      </c>
      <c r="J14" s="38">
        <v>87.292517824240974</v>
      </c>
      <c r="K14" s="39">
        <v>87.292542620235025</v>
      </c>
      <c r="L14" s="38">
        <v>84.593205617339066</v>
      </c>
      <c r="M14" s="39">
        <v>85.615481990296644</v>
      </c>
      <c r="N14" s="40">
        <v>71</v>
      </c>
      <c r="O14" s="33"/>
      <c r="P14" s="9"/>
      <c r="Q14" s="37" t="s">
        <v>1216</v>
      </c>
      <c r="R14" s="38" t="s">
        <v>1216</v>
      </c>
      <c r="S14" s="39" t="s">
        <v>1216</v>
      </c>
      <c r="T14" s="38" t="s">
        <v>1216</v>
      </c>
      <c r="U14" s="39" t="s">
        <v>1216</v>
      </c>
      <c r="V14" s="38" t="s">
        <v>1216</v>
      </c>
      <c r="W14" s="39" t="s">
        <v>1216</v>
      </c>
      <c r="X14" s="40">
        <v>100</v>
      </c>
      <c r="Y14" s="33"/>
      <c r="Z14" s="9"/>
      <c r="AA14" s="37" t="s">
        <v>1216</v>
      </c>
      <c r="AB14" s="38" t="s">
        <v>1216</v>
      </c>
      <c r="AC14" s="50">
        <v>12.707457379764975</v>
      </c>
      <c r="AD14" s="33"/>
      <c r="AE14" s="9"/>
      <c r="AF14" s="16"/>
      <c r="AH14" s="37" t="s">
        <v>1216</v>
      </c>
      <c r="AI14" s="38">
        <v>88.333333333333329</v>
      </c>
      <c r="AJ14" s="39">
        <v>88.517179023508135</v>
      </c>
      <c r="AK14" s="38">
        <v>85.354330708661422</v>
      </c>
      <c r="AL14" s="39">
        <v>86.660490968040762</v>
      </c>
      <c r="AM14" s="38">
        <v>71.24463519313305</v>
      </c>
      <c r="AN14" s="34"/>
      <c r="AO14" s="9"/>
      <c r="AP14" s="37" t="s">
        <v>1216</v>
      </c>
      <c r="AQ14" s="38" t="s">
        <v>1216</v>
      </c>
      <c r="AR14" s="39" t="s">
        <v>1216</v>
      </c>
      <c r="AS14" s="38" t="s">
        <v>1216</v>
      </c>
      <c r="AT14" s="39" t="s">
        <v>1216</v>
      </c>
      <c r="AU14" s="38" t="s">
        <v>1216</v>
      </c>
      <c r="AV14" s="39" t="s">
        <v>1216</v>
      </c>
      <c r="AW14" s="38">
        <v>100</v>
      </c>
      <c r="AX14" s="34"/>
      <c r="AY14" s="9"/>
      <c r="AZ14" s="37" t="s">
        <v>1216</v>
      </c>
      <c r="BA14" s="38" t="s">
        <v>1216</v>
      </c>
      <c r="BB14" s="50">
        <v>11.482820976491865</v>
      </c>
      <c r="BC14" s="34"/>
      <c r="BD14" s="9"/>
      <c r="BE14" s="17"/>
      <c r="BG14" s="37" t="s">
        <v>1216</v>
      </c>
      <c r="BH14" s="38" t="s">
        <v>1216</v>
      </c>
      <c r="BI14" s="39" t="s">
        <v>1216</v>
      </c>
      <c r="BJ14" s="38" t="s">
        <v>1216</v>
      </c>
      <c r="BK14" s="39" t="s">
        <v>1216</v>
      </c>
      <c r="BL14" s="38" t="s">
        <v>1216</v>
      </c>
      <c r="BM14" s="39" t="s">
        <v>1216</v>
      </c>
      <c r="BN14" s="38">
        <v>119.29861838970939</v>
      </c>
      <c r="BO14" s="35"/>
      <c r="BP14" s="9"/>
      <c r="BQ14" s="18"/>
      <c r="BS14" s="37" t="s">
        <v>1216</v>
      </c>
      <c r="BT14" s="38" t="s">
        <v>1216</v>
      </c>
      <c r="BU14" s="39" t="s">
        <v>1216</v>
      </c>
      <c r="BV14" s="38" t="s">
        <v>1216</v>
      </c>
      <c r="BW14" s="39" t="s">
        <v>1216</v>
      </c>
      <c r="BX14" s="38" t="s">
        <v>1216</v>
      </c>
      <c r="BY14" s="39" t="s">
        <v>1216</v>
      </c>
      <c r="BZ14" s="38">
        <v>219.47791164658636</v>
      </c>
      <c r="CA14" s="36"/>
      <c r="CB14" s="9"/>
      <c r="CC14" s="62"/>
    </row>
    <row r="15" spans="1:81" x14ac:dyDescent="0.25">
      <c r="A15" s="64" t="s">
        <v>1231</v>
      </c>
      <c r="B15" s="70"/>
      <c r="C15" s="70"/>
      <c r="D15" s="70">
        <f>(V15/100)*(BL15/100)</f>
        <v>0.83550000000000002</v>
      </c>
      <c r="E15" s="70"/>
      <c r="F15" s="69">
        <f>(X15/100)*(BN15/100)</f>
        <v>0.67955160196578923</v>
      </c>
      <c r="G15" s="69">
        <f>(AW15/100)*(BZ15/100)</f>
        <v>0.94117647058823517</v>
      </c>
      <c r="H15" s="9" t="s">
        <v>1218</v>
      </c>
      <c r="I15" s="28" t="s">
        <v>1216</v>
      </c>
      <c r="J15" s="29">
        <v>75</v>
      </c>
      <c r="K15" s="30">
        <v>75</v>
      </c>
      <c r="L15" s="29">
        <v>75</v>
      </c>
      <c r="M15" s="30">
        <v>75</v>
      </c>
      <c r="N15" s="32">
        <v>75</v>
      </c>
      <c r="O15" s="33"/>
      <c r="P15" s="9"/>
      <c r="Q15" s="28" t="s">
        <v>1216</v>
      </c>
      <c r="R15" s="29" t="s">
        <v>1216</v>
      </c>
      <c r="S15" s="30" t="s">
        <v>1216</v>
      </c>
      <c r="T15" s="29" t="s">
        <v>1216</v>
      </c>
      <c r="U15" s="30">
        <v>86.000003064579886</v>
      </c>
      <c r="V15" s="29">
        <v>86.001029336078233</v>
      </c>
      <c r="W15" s="30">
        <v>86.000004590037022</v>
      </c>
      <c r="X15" s="32">
        <v>71.578966376539427</v>
      </c>
      <c r="Y15" s="33"/>
      <c r="Z15" s="9"/>
      <c r="AA15" s="28" t="s">
        <v>1216</v>
      </c>
      <c r="AB15" s="29">
        <v>11.000004590037022</v>
      </c>
      <c r="AC15" s="49">
        <v>-3.4210336234605734</v>
      </c>
      <c r="AD15" s="33"/>
      <c r="AE15" s="9"/>
      <c r="AF15" s="16"/>
      <c r="AH15" s="28" t="s">
        <v>1216</v>
      </c>
      <c r="AI15" s="29">
        <v>81.111111111111114</v>
      </c>
      <c r="AJ15" s="30">
        <v>81.159420289855078</v>
      </c>
      <c r="AK15" s="29">
        <v>81.159420289855078</v>
      </c>
      <c r="AL15" s="30">
        <v>81.159420289855078</v>
      </c>
      <c r="AM15" s="29">
        <v>81.159420289855078</v>
      </c>
      <c r="AN15" s="34"/>
      <c r="AO15" s="9"/>
      <c r="AP15" s="28" t="s">
        <v>1216</v>
      </c>
      <c r="AQ15" s="29" t="s">
        <v>1216</v>
      </c>
      <c r="AR15" s="30" t="s">
        <v>1216</v>
      </c>
      <c r="AS15" s="29" t="s">
        <v>1216</v>
      </c>
      <c r="AT15" s="30">
        <v>86.092715231788077</v>
      </c>
      <c r="AU15" s="29" t="s">
        <v>1216</v>
      </c>
      <c r="AV15" s="30">
        <v>86.092715231788077</v>
      </c>
      <c r="AW15" s="29">
        <v>72.727272727272734</v>
      </c>
      <c r="AX15" s="34"/>
      <c r="AY15" s="9"/>
      <c r="AZ15" s="28" t="s">
        <v>1216</v>
      </c>
      <c r="BA15" s="29">
        <v>4.9816041206769626</v>
      </c>
      <c r="BB15" s="49">
        <v>-8.4321475625823439</v>
      </c>
      <c r="BC15" s="34"/>
      <c r="BD15" s="9"/>
      <c r="BE15" s="17"/>
      <c r="BG15" s="28" t="s">
        <v>1216</v>
      </c>
      <c r="BH15" s="29" t="s">
        <v>1216</v>
      </c>
      <c r="BI15" s="30" t="s">
        <v>1216</v>
      </c>
      <c r="BJ15" s="29" t="s">
        <v>1216</v>
      </c>
      <c r="BK15" s="30">
        <v>98.064312546957183</v>
      </c>
      <c r="BL15" s="29">
        <v>97.15</v>
      </c>
      <c r="BM15" s="30">
        <v>98.062940735183801</v>
      </c>
      <c r="BN15" s="29">
        <v>94.937330945940801</v>
      </c>
      <c r="BO15" s="35"/>
      <c r="BP15" s="9"/>
      <c r="BQ15" s="18"/>
      <c r="BS15" s="28" t="s">
        <v>1216</v>
      </c>
      <c r="BT15" s="29" t="s">
        <v>1216</v>
      </c>
      <c r="BU15" s="30" t="s">
        <v>1216</v>
      </c>
      <c r="BV15" s="29" t="s">
        <v>1216</v>
      </c>
      <c r="BW15" s="30">
        <v>99.342105263157904</v>
      </c>
      <c r="BX15" s="29" t="s">
        <v>1216</v>
      </c>
      <c r="BY15" s="30">
        <v>99.342105263157904</v>
      </c>
      <c r="BZ15" s="29">
        <v>129.41176470588235</v>
      </c>
      <c r="CA15" s="36"/>
      <c r="CB15" s="9"/>
      <c r="CC15" s="62"/>
    </row>
    <row r="16" spans="1:81" x14ac:dyDescent="0.25">
      <c r="A16" s="65" t="s">
        <v>1232</v>
      </c>
      <c r="B16" s="70"/>
      <c r="C16" s="70"/>
      <c r="D16" s="70"/>
      <c r="E16" s="70"/>
      <c r="F16" s="69"/>
      <c r="G16" s="69"/>
      <c r="H16" s="9" t="s">
        <v>1218</v>
      </c>
      <c r="I16" s="37" t="s">
        <v>1216</v>
      </c>
      <c r="J16" s="38" t="s">
        <v>1216</v>
      </c>
      <c r="K16" s="39" t="s">
        <v>1216</v>
      </c>
      <c r="L16" s="38" t="s">
        <v>1216</v>
      </c>
      <c r="M16" s="39" t="s">
        <v>1216</v>
      </c>
      <c r="N16" s="40" t="s">
        <v>1216</v>
      </c>
      <c r="O16" s="33"/>
      <c r="P16" s="9"/>
      <c r="Q16" s="37" t="s">
        <v>1216</v>
      </c>
      <c r="R16" s="38" t="s">
        <v>1216</v>
      </c>
      <c r="S16" s="39" t="s">
        <v>1216</v>
      </c>
      <c r="T16" s="38" t="s">
        <v>1216</v>
      </c>
      <c r="U16" s="39" t="s">
        <v>1216</v>
      </c>
      <c r="V16" s="38" t="s">
        <v>1216</v>
      </c>
      <c r="W16" s="39" t="s">
        <v>1216</v>
      </c>
      <c r="X16" s="40" t="s">
        <v>1216</v>
      </c>
      <c r="Y16" s="33"/>
      <c r="Z16" s="9"/>
      <c r="AA16" s="37" t="s">
        <v>1216</v>
      </c>
      <c r="AB16" s="38" t="s">
        <v>1216</v>
      </c>
      <c r="AC16" s="50" t="s">
        <v>1216</v>
      </c>
      <c r="AD16" s="33"/>
      <c r="AE16" s="9"/>
      <c r="AF16" s="16"/>
      <c r="AH16" s="37" t="s">
        <v>1216</v>
      </c>
      <c r="AI16" s="38" t="s">
        <v>1216</v>
      </c>
      <c r="AJ16" s="39" t="s">
        <v>1216</v>
      </c>
      <c r="AK16" s="38" t="s">
        <v>1216</v>
      </c>
      <c r="AL16" s="39" t="s">
        <v>1216</v>
      </c>
      <c r="AM16" s="38" t="s">
        <v>1216</v>
      </c>
      <c r="AN16" s="34"/>
      <c r="AO16" s="9"/>
      <c r="AP16" s="37" t="s">
        <v>1216</v>
      </c>
      <c r="AQ16" s="38" t="s">
        <v>1216</v>
      </c>
      <c r="AR16" s="39" t="s">
        <v>1216</v>
      </c>
      <c r="AS16" s="38" t="s">
        <v>1216</v>
      </c>
      <c r="AT16" s="39" t="s">
        <v>1216</v>
      </c>
      <c r="AU16" s="38" t="s">
        <v>1216</v>
      </c>
      <c r="AV16" s="39" t="s">
        <v>1216</v>
      </c>
      <c r="AW16" s="38" t="s">
        <v>1216</v>
      </c>
      <c r="AX16" s="34"/>
      <c r="AY16" s="9"/>
      <c r="AZ16" s="37" t="s">
        <v>1216</v>
      </c>
      <c r="BA16" s="38" t="s">
        <v>1216</v>
      </c>
      <c r="BB16" s="50" t="s">
        <v>1216</v>
      </c>
      <c r="BC16" s="34"/>
      <c r="BD16" s="9"/>
      <c r="BE16" s="17"/>
      <c r="BG16" s="37" t="s">
        <v>1216</v>
      </c>
      <c r="BH16" s="38" t="s">
        <v>1216</v>
      </c>
      <c r="BI16" s="39" t="s">
        <v>1216</v>
      </c>
      <c r="BJ16" s="38" t="s">
        <v>1216</v>
      </c>
      <c r="BK16" s="39" t="s">
        <v>1216</v>
      </c>
      <c r="BL16" s="38" t="s">
        <v>1216</v>
      </c>
      <c r="BM16" s="39" t="s">
        <v>1216</v>
      </c>
      <c r="BN16" s="38" t="s">
        <v>1216</v>
      </c>
      <c r="BO16" s="35"/>
      <c r="BP16" s="9"/>
      <c r="BQ16" s="18"/>
      <c r="BS16" s="37" t="s">
        <v>1216</v>
      </c>
      <c r="BT16" s="38" t="s">
        <v>1216</v>
      </c>
      <c r="BU16" s="39" t="s">
        <v>1216</v>
      </c>
      <c r="BV16" s="38" t="s">
        <v>1216</v>
      </c>
      <c r="BW16" s="39" t="s">
        <v>1216</v>
      </c>
      <c r="BX16" s="38" t="s">
        <v>1216</v>
      </c>
      <c r="BY16" s="39" t="s">
        <v>1216</v>
      </c>
      <c r="BZ16" s="38" t="s">
        <v>1216</v>
      </c>
      <c r="CA16" s="36"/>
      <c r="CB16" s="9"/>
      <c r="CC16" s="62"/>
    </row>
    <row r="17" spans="1:81" x14ac:dyDescent="0.25">
      <c r="A17" s="64" t="s">
        <v>1233</v>
      </c>
      <c r="B17" s="70"/>
      <c r="C17" s="70"/>
      <c r="D17" s="70"/>
      <c r="E17" s="70"/>
      <c r="F17" s="69"/>
      <c r="G17" s="69"/>
      <c r="H17" s="9" t="s">
        <v>1218</v>
      </c>
      <c r="I17" s="28" t="s">
        <v>1216</v>
      </c>
      <c r="J17" s="29" t="s">
        <v>1216</v>
      </c>
      <c r="K17" s="30" t="s">
        <v>1216</v>
      </c>
      <c r="L17" s="29" t="s">
        <v>1216</v>
      </c>
      <c r="M17" s="30" t="s">
        <v>1216</v>
      </c>
      <c r="N17" s="32" t="s">
        <v>1216</v>
      </c>
      <c r="O17" s="33"/>
      <c r="P17" s="9"/>
      <c r="Q17" s="28" t="s">
        <v>1216</v>
      </c>
      <c r="R17" s="29" t="s">
        <v>1216</v>
      </c>
      <c r="S17" s="30" t="s">
        <v>1216</v>
      </c>
      <c r="T17" s="29" t="s">
        <v>1216</v>
      </c>
      <c r="U17" s="30" t="s">
        <v>1216</v>
      </c>
      <c r="V17" s="29" t="s">
        <v>1216</v>
      </c>
      <c r="W17" s="30" t="s">
        <v>1216</v>
      </c>
      <c r="X17" s="32" t="s">
        <v>1216</v>
      </c>
      <c r="Y17" s="33"/>
      <c r="Z17" s="9"/>
      <c r="AA17" s="28" t="s">
        <v>1216</v>
      </c>
      <c r="AB17" s="29" t="s">
        <v>1216</v>
      </c>
      <c r="AC17" s="49" t="s">
        <v>1216</v>
      </c>
      <c r="AD17" s="33"/>
      <c r="AE17" s="9"/>
      <c r="AF17" s="16"/>
      <c r="AH17" s="28" t="s">
        <v>1216</v>
      </c>
      <c r="AI17" s="29" t="s">
        <v>1216</v>
      </c>
      <c r="AJ17" s="30" t="s">
        <v>1216</v>
      </c>
      <c r="AK17" s="29" t="s">
        <v>1216</v>
      </c>
      <c r="AL17" s="30" t="s">
        <v>1216</v>
      </c>
      <c r="AM17" s="29" t="s">
        <v>1216</v>
      </c>
      <c r="AN17" s="34"/>
      <c r="AO17" s="9"/>
      <c r="AP17" s="28" t="s">
        <v>1216</v>
      </c>
      <c r="AQ17" s="29" t="s">
        <v>1216</v>
      </c>
      <c r="AR17" s="30" t="s">
        <v>1216</v>
      </c>
      <c r="AS17" s="29" t="s">
        <v>1216</v>
      </c>
      <c r="AT17" s="30" t="s">
        <v>1216</v>
      </c>
      <c r="AU17" s="29" t="s">
        <v>1216</v>
      </c>
      <c r="AV17" s="30" t="s">
        <v>1216</v>
      </c>
      <c r="AW17" s="29" t="s">
        <v>1216</v>
      </c>
      <c r="AX17" s="34"/>
      <c r="AY17" s="9"/>
      <c r="AZ17" s="28" t="s">
        <v>1216</v>
      </c>
      <c r="BA17" s="29" t="s">
        <v>1216</v>
      </c>
      <c r="BB17" s="49" t="s">
        <v>1216</v>
      </c>
      <c r="BC17" s="34"/>
      <c r="BD17" s="9"/>
      <c r="BE17" s="17"/>
      <c r="BG17" s="28" t="s">
        <v>1216</v>
      </c>
      <c r="BH17" s="29" t="s">
        <v>1216</v>
      </c>
      <c r="BI17" s="30" t="s">
        <v>1216</v>
      </c>
      <c r="BJ17" s="29" t="s">
        <v>1216</v>
      </c>
      <c r="BK17" s="30" t="s">
        <v>1216</v>
      </c>
      <c r="BL17" s="29" t="s">
        <v>1216</v>
      </c>
      <c r="BM17" s="30" t="s">
        <v>1216</v>
      </c>
      <c r="BN17" s="29" t="s">
        <v>1216</v>
      </c>
      <c r="BO17" s="35"/>
      <c r="BP17" s="9"/>
      <c r="BQ17" s="18"/>
      <c r="BS17" s="28" t="s">
        <v>1216</v>
      </c>
      <c r="BT17" s="29" t="s">
        <v>1216</v>
      </c>
      <c r="BU17" s="30" t="s">
        <v>1216</v>
      </c>
      <c r="BV17" s="29" t="s">
        <v>1216</v>
      </c>
      <c r="BW17" s="30" t="s">
        <v>1216</v>
      </c>
      <c r="BX17" s="29" t="s">
        <v>1216</v>
      </c>
      <c r="BY17" s="30" t="s">
        <v>1216</v>
      </c>
      <c r="BZ17" s="29" t="s">
        <v>1216</v>
      </c>
      <c r="CA17" s="36"/>
      <c r="CB17" s="9"/>
      <c r="CC17" s="62"/>
    </row>
    <row r="18" spans="1:81" x14ac:dyDescent="0.25">
      <c r="A18" s="65" t="s">
        <v>1234</v>
      </c>
      <c r="B18" s="70"/>
      <c r="C18" s="70"/>
      <c r="D18" s="70"/>
      <c r="E18" s="70"/>
      <c r="F18" s="69"/>
      <c r="G18" s="69"/>
      <c r="H18" s="9" t="s">
        <v>1218</v>
      </c>
      <c r="I18" s="37" t="s">
        <v>1216</v>
      </c>
      <c r="J18" s="38" t="s">
        <v>1216</v>
      </c>
      <c r="K18" s="39" t="s">
        <v>1216</v>
      </c>
      <c r="L18" s="38" t="s">
        <v>1216</v>
      </c>
      <c r="M18" s="39" t="s">
        <v>1216</v>
      </c>
      <c r="N18" s="40" t="s">
        <v>1216</v>
      </c>
      <c r="O18" s="33"/>
      <c r="P18" s="9"/>
      <c r="Q18" s="41" t="s">
        <v>1216</v>
      </c>
      <c r="R18" s="42" t="s">
        <v>1216</v>
      </c>
      <c r="S18" s="43" t="s">
        <v>1216</v>
      </c>
      <c r="T18" s="42" t="s">
        <v>1216</v>
      </c>
      <c r="U18" s="43" t="s">
        <v>1216</v>
      </c>
      <c r="V18" s="42" t="s">
        <v>1216</v>
      </c>
      <c r="W18" s="43" t="s">
        <v>1216</v>
      </c>
      <c r="X18" s="44" t="s">
        <v>1216</v>
      </c>
      <c r="Y18" s="33"/>
      <c r="Z18" s="9"/>
      <c r="AA18" s="37" t="s">
        <v>1216</v>
      </c>
      <c r="AB18" s="38" t="s">
        <v>1216</v>
      </c>
      <c r="AC18" s="50" t="s">
        <v>1216</v>
      </c>
      <c r="AD18" s="33"/>
      <c r="AE18" s="9"/>
      <c r="AF18" s="16"/>
      <c r="AH18" s="37" t="s">
        <v>1216</v>
      </c>
      <c r="AI18" s="38" t="s">
        <v>1216</v>
      </c>
      <c r="AJ18" s="39" t="s">
        <v>1216</v>
      </c>
      <c r="AK18" s="38" t="s">
        <v>1216</v>
      </c>
      <c r="AL18" s="39" t="s">
        <v>1216</v>
      </c>
      <c r="AM18" s="38" t="s">
        <v>1216</v>
      </c>
      <c r="AN18" s="34"/>
      <c r="AO18" s="9"/>
      <c r="AP18" s="37" t="s">
        <v>1216</v>
      </c>
      <c r="AQ18" s="38" t="s">
        <v>1216</v>
      </c>
      <c r="AR18" s="39" t="s">
        <v>1216</v>
      </c>
      <c r="AS18" s="38" t="s">
        <v>1216</v>
      </c>
      <c r="AT18" s="39" t="s">
        <v>1216</v>
      </c>
      <c r="AU18" s="38" t="s">
        <v>1216</v>
      </c>
      <c r="AV18" s="39" t="s">
        <v>1216</v>
      </c>
      <c r="AW18" s="38" t="s">
        <v>1216</v>
      </c>
      <c r="AX18" s="34"/>
      <c r="AY18" s="9"/>
      <c r="AZ18" s="37" t="s">
        <v>1216</v>
      </c>
      <c r="BA18" s="38" t="s">
        <v>1216</v>
      </c>
      <c r="BB18" s="50" t="s">
        <v>1216</v>
      </c>
      <c r="BC18" s="34"/>
      <c r="BD18" s="9"/>
      <c r="BE18" s="17"/>
      <c r="BG18" s="37" t="s">
        <v>1216</v>
      </c>
      <c r="BH18" s="38" t="s">
        <v>1216</v>
      </c>
      <c r="BI18" s="39" t="s">
        <v>1216</v>
      </c>
      <c r="BJ18" s="38" t="s">
        <v>1216</v>
      </c>
      <c r="BK18" s="39" t="s">
        <v>1216</v>
      </c>
      <c r="BL18" s="38" t="s">
        <v>1216</v>
      </c>
      <c r="BM18" s="39" t="s">
        <v>1216</v>
      </c>
      <c r="BN18" s="38" t="s">
        <v>1216</v>
      </c>
      <c r="BO18" s="35"/>
      <c r="BP18" s="9"/>
      <c r="BQ18" s="18"/>
      <c r="BS18" s="37" t="s">
        <v>1216</v>
      </c>
      <c r="BT18" s="38" t="s">
        <v>1216</v>
      </c>
      <c r="BU18" s="39" t="s">
        <v>1216</v>
      </c>
      <c r="BV18" s="38" t="s">
        <v>1216</v>
      </c>
      <c r="BW18" s="39" t="s">
        <v>1216</v>
      </c>
      <c r="BX18" s="38" t="s">
        <v>1216</v>
      </c>
      <c r="BY18" s="39" t="s">
        <v>1216</v>
      </c>
      <c r="BZ18" s="38" t="s">
        <v>1216</v>
      </c>
      <c r="CA18" s="36"/>
      <c r="CB18" s="9"/>
      <c r="CC18" s="62"/>
    </row>
    <row r="19" spans="1:81" x14ac:dyDescent="0.25">
      <c r="A19" s="63" t="s">
        <v>1235</v>
      </c>
      <c r="B19" s="70"/>
      <c r="C19" s="70"/>
      <c r="D19" s="70"/>
      <c r="E19" s="70"/>
      <c r="F19" s="69"/>
      <c r="G19" s="69"/>
      <c r="H19" s="9" t="s">
        <v>1218</v>
      </c>
      <c r="I19" s="19" t="s">
        <v>1216</v>
      </c>
      <c r="J19" s="20" t="s">
        <v>1216</v>
      </c>
      <c r="K19" s="21" t="s">
        <v>1216</v>
      </c>
      <c r="L19" s="20" t="s">
        <v>1216</v>
      </c>
      <c r="M19" s="21" t="s">
        <v>1216</v>
      </c>
      <c r="N19" s="23" t="s">
        <v>1216</v>
      </c>
      <c r="O19" s="24"/>
      <c r="P19" s="9"/>
      <c r="Q19" s="19" t="s">
        <v>1216</v>
      </c>
      <c r="R19" s="20" t="s">
        <v>1216</v>
      </c>
      <c r="S19" s="21" t="s">
        <v>1216</v>
      </c>
      <c r="T19" s="20" t="s">
        <v>1216</v>
      </c>
      <c r="U19" s="21" t="s">
        <v>1216</v>
      </c>
      <c r="V19" s="20" t="s">
        <v>1216</v>
      </c>
      <c r="W19" s="21" t="s">
        <v>1216</v>
      </c>
      <c r="X19" s="23" t="s">
        <v>1216</v>
      </c>
      <c r="Y19" s="24"/>
      <c r="Z19" s="9"/>
      <c r="AA19" s="19" t="s">
        <v>1216</v>
      </c>
      <c r="AB19" s="20" t="s">
        <v>1216</v>
      </c>
      <c r="AC19" s="48" t="s">
        <v>1216</v>
      </c>
      <c r="AD19" s="24"/>
      <c r="AE19" s="9"/>
      <c r="AF19" s="16"/>
      <c r="AH19" s="19" t="s">
        <v>1216</v>
      </c>
      <c r="AI19" s="20" t="s">
        <v>1216</v>
      </c>
      <c r="AJ19" s="21" t="s">
        <v>1216</v>
      </c>
      <c r="AK19" s="20" t="s">
        <v>1216</v>
      </c>
      <c r="AL19" s="21" t="s">
        <v>1216</v>
      </c>
      <c r="AM19" s="20" t="s">
        <v>1216</v>
      </c>
      <c r="AN19" s="25"/>
      <c r="AO19" s="9"/>
      <c r="AP19" s="19" t="s">
        <v>1216</v>
      </c>
      <c r="AQ19" s="20" t="s">
        <v>1216</v>
      </c>
      <c r="AR19" s="21" t="s">
        <v>1216</v>
      </c>
      <c r="AS19" s="20" t="s">
        <v>1216</v>
      </c>
      <c r="AT19" s="21" t="s">
        <v>1216</v>
      </c>
      <c r="AU19" s="20" t="s">
        <v>1216</v>
      </c>
      <c r="AV19" s="21" t="s">
        <v>1216</v>
      </c>
      <c r="AW19" s="20" t="s">
        <v>1216</v>
      </c>
      <c r="AX19" s="25"/>
      <c r="AY19" s="9"/>
      <c r="AZ19" s="19" t="s">
        <v>1216</v>
      </c>
      <c r="BA19" s="20" t="s">
        <v>1216</v>
      </c>
      <c r="BB19" s="48" t="s">
        <v>1216</v>
      </c>
      <c r="BC19" s="25"/>
      <c r="BD19" s="9"/>
      <c r="BE19" s="17"/>
      <c r="BG19" s="19" t="s">
        <v>1216</v>
      </c>
      <c r="BH19" s="20" t="s">
        <v>1216</v>
      </c>
      <c r="BI19" s="21" t="s">
        <v>1216</v>
      </c>
      <c r="BJ19" s="20" t="s">
        <v>1216</v>
      </c>
      <c r="BK19" s="21" t="s">
        <v>1216</v>
      </c>
      <c r="BL19" s="20" t="s">
        <v>1216</v>
      </c>
      <c r="BM19" s="21" t="s">
        <v>1216</v>
      </c>
      <c r="BN19" s="20" t="s">
        <v>1216</v>
      </c>
      <c r="BO19" s="26"/>
      <c r="BP19" s="9"/>
      <c r="BQ19" s="18"/>
      <c r="BS19" s="19" t="s">
        <v>1216</v>
      </c>
      <c r="BT19" s="20" t="s">
        <v>1216</v>
      </c>
      <c r="BU19" s="21" t="s">
        <v>1216</v>
      </c>
      <c r="BV19" s="20" t="s">
        <v>1216</v>
      </c>
      <c r="BW19" s="21" t="s">
        <v>1216</v>
      </c>
      <c r="BX19" s="20" t="s">
        <v>1216</v>
      </c>
      <c r="BY19" s="21" t="s">
        <v>1216</v>
      </c>
      <c r="BZ19" s="20" t="s">
        <v>1216</v>
      </c>
      <c r="CA19" s="27"/>
      <c r="CB19" s="9"/>
      <c r="CC19" s="62"/>
    </row>
    <row r="20" spans="1:81" x14ac:dyDescent="0.25">
      <c r="A20" s="64" t="s">
        <v>1236</v>
      </c>
      <c r="B20" s="70"/>
      <c r="C20" s="70"/>
      <c r="D20" s="70"/>
      <c r="E20" s="70"/>
      <c r="F20" s="69"/>
      <c r="G20" s="69"/>
      <c r="H20" s="9" t="s">
        <v>1218</v>
      </c>
      <c r="I20" s="28" t="s">
        <v>1216</v>
      </c>
      <c r="J20" s="29" t="s">
        <v>1216</v>
      </c>
      <c r="K20" s="30" t="s">
        <v>1216</v>
      </c>
      <c r="L20" s="29" t="s">
        <v>1216</v>
      </c>
      <c r="M20" s="30" t="s">
        <v>1216</v>
      </c>
      <c r="N20" s="32" t="s">
        <v>1216</v>
      </c>
      <c r="O20" s="33"/>
      <c r="P20" s="9"/>
      <c r="Q20" s="28" t="s">
        <v>1216</v>
      </c>
      <c r="R20" s="29" t="s">
        <v>1216</v>
      </c>
      <c r="S20" s="30" t="s">
        <v>1216</v>
      </c>
      <c r="T20" s="29" t="s">
        <v>1216</v>
      </c>
      <c r="U20" s="30" t="s">
        <v>1216</v>
      </c>
      <c r="V20" s="29" t="s">
        <v>1216</v>
      </c>
      <c r="W20" s="30" t="s">
        <v>1216</v>
      </c>
      <c r="X20" s="32" t="s">
        <v>1216</v>
      </c>
      <c r="Y20" s="33"/>
      <c r="Z20" s="9"/>
      <c r="AA20" s="28" t="s">
        <v>1216</v>
      </c>
      <c r="AB20" s="29" t="s">
        <v>1216</v>
      </c>
      <c r="AC20" s="49" t="s">
        <v>1216</v>
      </c>
      <c r="AD20" s="33"/>
      <c r="AE20" s="9"/>
      <c r="AF20" s="16"/>
      <c r="AH20" s="28" t="s">
        <v>1216</v>
      </c>
      <c r="AI20" s="29" t="s">
        <v>1216</v>
      </c>
      <c r="AJ20" s="30" t="s">
        <v>1216</v>
      </c>
      <c r="AK20" s="29" t="s">
        <v>1216</v>
      </c>
      <c r="AL20" s="30" t="s">
        <v>1216</v>
      </c>
      <c r="AM20" s="29" t="s">
        <v>1216</v>
      </c>
      <c r="AN20" s="34"/>
      <c r="AO20" s="9"/>
      <c r="AP20" s="28" t="s">
        <v>1216</v>
      </c>
      <c r="AQ20" s="29" t="s">
        <v>1216</v>
      </c>
      <c r="AR20" s="30" t="s">
        <v>1216</v>
      </c>
      <c r="AS20" s="29" t="s">
        <v>1216</v>
      </c>
      <c r="AT20" s="30" t="s">
        <v>1216</v>
      </c>
      <c r="AU20" s="29" t="s">
        <v>1216</v>
      </c>
      <c r="AV20" s="30" t="s">
        <v>1216</v>
      </c>
      <c r="AW20" s="29" t="s">
        <v>1216</v>
      </c>
      <c r="AX20" s="34"/>
      <c r="AY20" s="9"/>
      <c r="AZ20" s="28" t="s">
        <v>1216</v>
      </c>
      <c r="BA20" s="29" t="s">
        <v>1216</v>
      </c>
      <c r="BB20" s="49" t="s">
        <v>1216</v>
      </c>
      <c r="BC20" s="34"/>
      <c r="BD20" s="9"/>
      <c r="BE20" s="17"/>
      <c r="BG20" s="28" t="s">
        <v>1216</v>
      </c>
      <c r="BH20" s="29" t="s">
        <v>1216</v>
      </c>
      <c r="BI20" s="30" t="s">
        <v>1216</v>
      </c>
      <c r="BJ20" s="29" t="s">
        <v>1216</v>
      </c>
      <c r="BK20" s="30" t="s">
        <v>1216</v>
      </c>
      <c r="BL20" s="29" t="s">
        <v>1216</v>
      </c>
      <c r="BM20" s="30" t="s">
        <v>1216</v>
      </c>
      <c r="BN20" s="29" t="s">
        <v>1216</v>
      </c>
      <c r="BO20" s="35"/>
      <c r="BP20" s="9"/>
      <c r="BQ20" s="18"/>
      <c r="BS20" s="28" t="s">
        <v>1216</v>
      </c>
      <c r="BT20" s="29" t="s">
        <v>1216</v>
      </c>
      <c r="BU20" s="30" t="s">
        <v>1216</v>
      </c>
      <c r="BV20" s="29" t="s">
        <v>1216</v>
      </c>
      <c r="BW20" s="30" t="s">
        <v>1216</v>
      </c>
      <c r="BX20" s="29" t="s">
        <v>1216</v>
      </c>
      <c r="BY20" s="30" t="s">
        <v>1216</v>
      </c>
      <c r="BZ20" s="29" t="s">
        <v>1216</v>
      </c>
      <c r="CA20" s="36"/>
      <c r="CB20" s="9"/>
      <c r="CC20" s="62"/>
    </row>
    <row r="21" spans="1:81" x14ac:dyDescent="0.25">
      <c r="A21" s="65" t="s">
        <v>1237</v>
      </c>
      <c r="B21" s="70"/>
      <c r="C21" s="70"/>
      <c r="D21" s="70"/>
      <c r="E21" s="70"/>
      <c r="F21" s="69"/>
      <c r="G21" s="69"/>
      <c r="H21" s="9" t="s">
        <v>1218</v>
      </c>
      <c r="I21" s="37" t="s">
        <v>1216</v>
      </c>
      <c r="J21" s="38" t="s">
        <v>1216</v>
      </c>
      <c r="K21" s="39" t="s">
        <v>1216</v>
      </c>
      <c r="L21" s="38" t="s">
        <v>1216</v>
      </c>
      <c r="M21" s="39" t="s">
        <v>1216</v>
      </c>
      <c r="N21" s="40" t="s">
        <v>1216</v>
      </c>
      <c r="O21" s="33"/>
      <c r="P21" s="9"/>
      <c r="Q21" s="37" t="s">
        <v>1216</v>
      </c>
      <c r="R21" s="38" t="s">
        <v>1216</v>
      </c>
      <c r="S21" s="39" t="s">
        <v>1216</v>
      </c>
      <c r="T21" s="38" t="s">
        <v>1216</v>
      </c>
      <c r="U21" s="39" t="s">
        <v>1216</v>
      </c>
      <c r="V21" s="38" t="s">
        <v>1216</v>
      </c>
      <c r="W21" s="39" t="s">
        <v>1216</v>
      </c>
      <c r="X21" s="40" t="s">
        <v>1216</v>
      </c>
      <c r="Y21" s="33"/>
      <c r="Z21" s="9"/>
      <c r="AA21" s="37" t="s">
        <v>1216</v>
      </c>
      <c r="AB21" s="38" t="s">
        <v>1216</v>
      </c>
      <c r="AC21" s="50" t="s">
        <v>1216</v>
      </c>
      <c r="AD21" s="33"/>
      <c r="AE21" s="9"/>
      <c r="AF21" s="16"/>
      <c r="AH21" s="37" t="s">
        <v>1216</v>
      </c>
      <c r="AI21" s="38" t="s">
        <v>1216</v>
      </c>
      <c r="AJ21" s="39" t="s">
        <v>1216</v>
      </c>
      <c r="AK21" s="38" t="s">
        <v>1216</v>
      </c>
      <c r="AL21" s="39" t="s">
        <v>1216</v>
      </c>
      <c r="AM21" s="38" t="s">
        <v>1216</v>
      </c>
      <c r="AN21" s="34"/>
      <c r="AO21" s="9"/>
      <c r="AP21" s="37" t="s">
        <v>1216</v>
      </c>
      <c r="AQ21" s="38" t="s">
        <v>1216</v>
      </c>
      <c r="AR21" s="39" t="s">
        <v>1216</v>
      </c>
      <c r="AS21" s="38" t="s">
        <v>1216</v>
      </c>
      <c r="AT21" s="39" t="s">
        <v>1216</v>
      </c>
      <c r="AU21" s="38" t="s">
        <v>1216</v>
      </c>
      <c r="AV21" s="39" t="s">
        <v>1216</v>
      </c>
      <c r="AW21" s="38" t="s">
        <v>1216</v>
      </c>
      <c r="AX21" s="34"/>
      <c r="AY21" s="9"/>
      <c r="AZ21" s="37" t="s">
        <v>1216</v>
      </c>
      <c r="BA21" s="38" t="s">
        <v>1216</v>
      </c>
      <c r="BB21" s="50" t="s">
        <v>1216</v>
      </c>
      <c r="BC21" s="34"/>
      <c r="BD21" s="9"/>
      <c r="BE21" s="17"/>
      <c r="BG21" s="37" t="s">
        <v>1216</v>
      </c>
      <c r="BH21" s="38" t="s">
        <v>1216</v>
      </c>
      <c r="BI21" s="39" t="s">
        <v>1216</v>
      </c>
      <c r="BJ21" s="38" t="s">
        <v>1216</v>
      </c>
      <c r="BK21" s="39" t="s">
        <v>1216</v>
      </c>
      <c r="BL21" s="38" t="s">
        <v>1216</v>
      </c>
      <c r="BM21" s="39" t="s">
        <v>1216</v>
      </c>
      <c r="BN21" s="38" t="s">
        <v>1216</v>
      </c>
      <c r="BO21" s="35"/>
      <c r="BP21" s="9"/>
      <c r="BQ21" s="18"/>
      <c r="BS21" s="37" t="s">
        <v>1216</v>
      </c>
      <c r="BT21" s="38" t="s">
        <v>1216</v>
      </c>
      <c r="BU21" s="39" t="s">
        <v>1216</v>
      </c>
      <c r="BV21" s="38" t="s">
        <v>1216</v>
      </c>
      <c r="BW21" s="39" t="s">
        <v>1216</v>
      </c>
      <c r="BX21" s="38" t="s">
        <v>1216</v>
      </c>
      <c r="BY21" s="39" t="s">
        <v>1216</v>
      </c>
      <c r="BZ21" s="38" t="s">
        <v>1216</v>
      </c>
      <c r="CA21" s="36"/>
      <c r="CB21" s="9"/>
      <c r="CC21" s="62"/>
    </row>
    <row r="22" spans="1:81" x14ac:dyDescent="0.25">
      <c r="A22" s="64" t="s">
        <v>1238</v>
      </c>
      <c r="B22" s="70"/>
      <c r="C22" s="70"/>
      <c r="D22" s="70"/>
      <c r="E22" s="70"/>
      <c r="F22" s="69"/>
      <c r="G22" s="69"/>
      <c r="H22" s="9" t="s">
        <v>1218</v>
      </c>
      <c r="I22" s="28" t="s">
        <v>1216</v>
      </c>
      <c r="J22" s="29" t="s">
        <v>1216</v>
      </c>
      <c r="K22" s="30" t="s">
        <v>1216</v>
      </c>
      <c r="L22" s="29" t="s">
        <v>1216</v>
      </c>
      <c r="M22" s="30" t="s">
        <v>1216</v>
      </c>
      <c r="N22" s="32" t="s">
        <v>1216</v>
      </c>
      <c r="O22" s="33"/>
      <c r="P22" s="9"/>
      <c r="Q22" s="28" t="s">
        <v>1216</v>
      </c>
      <c r="R22" s="29" t="s">
        <v>1216</v>
      </c>
      <c r="S22" s="30" t="s">
        <v>1216</v>
      </c>
      <c r="T22" s="29" t="s">
        <v>1216</v>
      </c>
      <c r="U22" s="30" t="s">
        <v>1216</v>
      </c>
      <c r="V22" s="29" t="s">
        <v>1216</v>
      </c>
      <c r="W22" s="30" t="s">
        <v>1216</v>
      </c>
      <c r="X22" s="32" t="s">
        <v>1216</v>
      </c>
      <c r="Y22" s="33"/>
      <c r="Z22" s="9"/>
      <c r="AA22" s="28" t="s">
        <v>1216</v>
      </c>
      <c r="AB22" s="29" t="s">
        <v>1216</v>
      </c>
      <c r="AC22" s="49" t="s">
        <v>1216</v>
      </c>
      <c r="AD22" s="33"/>
      <c r="AE22" s="9"/>
      <c r="AF22" s="16"/>
      <c r="AH22" s="28" t="s">
        <v>1216</v>
      </c>
      <c r="AI22" s="29" t="s">
        <v>1216</v>
      </c>
      <c r="AJ22" s="30" t="s">
        <v>1216</v>
      </c>
      <c r="AK22" s="29" t="s">
        <v>1216</v>
      </c>
      <c r="AL22" s="30" t="s">
        <v>1216</v>
      </c>
      <c r="AM22" s="29" t="s">
        <v>1216</v>
      </c>
      <c r="AN22" s="34"/>
      <c r="AO22" s="9"/>
      <c r="AP22" s="28" t="s">
        <v>1216</v>
      </c>
      <c r="AQ22" s="29" t="s">
        <v>1216</v>
      </c>
      <c r="AR22" s="30" t="s">
        <v>1216</v>
      </c>
      <c r="AS22" s="29" t="s">
        <v>1216</v>
      </c>
      <c r="AT22" s="30" t="s">
        <v>1216</v>
      </c>
      <c r="AU22" s="29" t="s">
        <v>1216</v>
      </c>
      <c r="AV22" s="30" t="s">
        <v>1216</v>
      </c>
      <c r="AW22" s="29" t="s">
        <v>1216</v>
      </c>
      <c r="AX22" s="34"/>
      <c r="AY22" s="9"/>
      <c r="AZ22" s="28" t="s">
        <v>1216</v>
      </c>
      <c r="BA22" s="29" t="s">
        <v>1216</v>
      </c>
      <c r="BB22" s="49" t="s">
        <v>1216</v>
      </c>
      <c r="BC22" s="34"/>
      <c r="BD22" s="9"/>
      <c r="BE22" s="17"/>
      <c r="BG22" s="28" t="s">
        <v>1216</v>
      </c>
      <c r="BH22" s="29" t="s">
        <v>1216</v>
      </c>
      <c r="BI22" s="30" t="s">
        <v>1216</v>
      </c>
      <c r="BJ22" s="29" t="s">
        <v>1216</v>
      </c>
      <c r="BK22" s="30" t="s">
        <v>1216</v>
      </c>
      <c r="BL22" s="29" t="s">
        <v>1216</v>
      </c>
      <c r="BM22" s="30" t="s">
        <v>1216</v>
      </c>
      <c r="BN22" s="29" t="s">
        <v>1216</v>
      </c>
      <c r="BO22" s="35"/>
      <c r="BP22" s="9"/>
      <c r="BQ22" s="18"/>
      <c r="BS22" s="28" t="s">
        <v>1216</v>
      </c>
      <c r="BT22" s="29" t="s">
        <v>1216</v>
      </c>
      <c r="BU22" s="30" t="s">
        <v>1216</v>
      </c>
      <c r="BV22" s="29" t="s">
        <v>1216</v>
      </c>
      <c r="BW22" s="30" t="s">
        <v>1216</v>
      </c>
      <c r="BX22" s="29" t="s">
        <v>1216</v>
      </c>
      <c r="BY22" s="30" t="s">
        <v>1216</v>
      </c>
      <c r="BZ22" s="29" t="s">
        <v>1216</v>
      </c>
      <c r="CA22" s="36"/>
      <c r="CB22" s="9"/>
      <c r="CC22" s="62"/>
    </row>
    <row r="23" spans="1:81" x14ac:dyDescent="0.25">
      <c r="A23" s="65" t="s">
        <v>1239</v>
      </c>
      <c r="B23" s="70"/>
      <c r="C23" s="70"/>
      <c r="D23" s="70"/>
      <c r="E23" s="70"/>
      <c r="F23" s="69"/>
      <c r="G23" s="69"/>
      <c r="H23" s="9" t="s">
        <v>1218</v>
      </c>
      <c r="I23" s="37" t="s">
        <v>1216</v>
      </c>
      <c r="J23" s="38" t="s">
        <v>1216</v>
      </c>
      <c r="K23" s="39" t="s">
        <v>1216</v>
      </c>
      <c r="L23" s="38" t="s">
        <v>1216</v>
      </c>
      <c r="M23" s="39" t="s">
        <v>1216</v>
      </c>
      <c r="N23" s="40" t="s">
        <v>1216</v>
      </c>
      <c r="O23" s="33"/>
      <c r="P23" s="9"/>
      <c r="Q23" s="37" t="s">
        <v>1216</v>
      </c>
      <c r="R23" s="38" t="s">
        <v>1216</v>
      </c>
      <c r="S23" s="39" t="s">
        <v>1216</v>
      </c>
      <c r="T23" s="38" t="s">
        <v>1216</v>
      </c>
      <c r="U23" s="39" t="s">
        <v>1216</v>
      </c>
      <c r="V23" s="38" t="s">
        <v>1216</v>
      </c>
      <c r="W23" s="39" t="s">
        <v>1216</v>
      </c>
      <c r="X23" s="40" t="s">
        <v>1216</v>
      </c>
      <c r="Y23" s="33"/>
      <c r="Z23" s="9"/>
      <c r="AA23" s="37" t="s">
        <v>1216</v>
      </c>
      <c r="AB23" s="38" t="s">
        <v>1216</v>
      </c>
      <c r="AC23" s="50" t="s">
        <v>1216</v>
      </c>
      <c r="AD23" s="33"/>
      <c r="AE23" s="9"/>
      <c r="AF23" s="16"/>
      <c r="AH23" s="37" t="s">
        <v>1216</v>
      </c>
      <c r="AI23" s="38" t="s">
        <v>1216</v>
      </c>
      <c r="AJ23" s="39" t="s">
        <v>1216</v>
      </c>
      <c r="AK23" s="38" t="s">
        <v>1216</v>
      </c>
      <c r="AL23" s="39" t="s">
        <v>1216</v>
      </c>
      <c r="AM23" s="38" t="s">
        <v>1216</v>
      </c>
      <c r="AN23" s="34"/>
      <c r="AO23" s="9"/>
      <c r="AP23" s="37" t="s">
        <v>1216</v>
      </c>
      <c r="AQ23" s="38" t="s">
        <v>1216</v>
      </c>
      <c r="AR23" s="39" t="s">
        <v>1216</v>
      </c>
      <c r="AS23" s="38" t="s">
        <v>1216</v>
      </c>
      <c r="AT23" s="39" t="s">
        <v>1216</v>
      </c>
      <c r="AU23" s="38" t="s">
        <v>1216</v>
      </c>
      <c r="AV23" s="39" t="s">
        <v>1216</v>
      </c>
      <c r="AW23" s="38" t="s">
        <v>1216</v>
      </c>
      <c r="AX23" s="34"/>
      <c r="AY23" s="9"/>
      <c r="AZ23" s="37" t="s">
        <v>1216</v>
      </c>
      <c r="BA23" s="38" t="s">
        <v>1216</v>
      </c>
      <c r="BB23" s="50" t="s">
        <v>1216</v>
      </c>
      <c r="BC23" s="34"/>
      <c r="BD23" s="9"/>
      <c r="BE23" s="17"/>
      <c r="BG23" s="37" t="s">
        <v>1216</v>
      </c>
      <c r="BH23" s="38" t="s">
        <v>1216</v>
      </c>
      <c r="BI23" s="39" t="s">
        <v>1216</v>
      </c>
      <c r="BJ23" s="38" t="s">
        <v>1216</v>
      </c>
      <c r="BK23" s="39" t="s">
        <v>1216</v>
      </c>
      <c r="BL23" s="38" t="s">
        <v>1216</v>
      </c>
      <c r="BM23" s="39" t="s">
        <v>1216</v>
      </c>
      <c r="BN23" s="38" t="s">
        <v>1216</v>
      </c>
      <c r="BO23" s="35"/>
      <c r="BP23" s="9"/>
      <c r="BQ23" s="18"/>
      <c r="BS23" s="37" t="s">
        <v>1216</v>
      </c>
      <c r="BT23" s="38" t="s">
        <v>1216</v>
      </c>
      <c r="BU23" s="39" t="s">
        <v>1216</v>
      </c>
      <c r="BV23" s="38" t="s">
        <v>1216</v>
      </c>
      <c r="BW23" s="39" t="s">
        <v>1216</v>
      </c>
      <c r="BX23" s="38" t="s">
        <v>1216</v>
      </c>
      <c r="BY23" s="39" t="s">
        <v>1216</v>
      </c>
      <c r="BZ23" s="38" t="s">
        <v>1216</v>
      </c>
      <c r="CA23" s="36"/>
      <c r="CB23" s="9"/>
      <c r="CC23" s="62"/>
    </row>
    <row r="24" spans="1:81" x14ac:dyDescent="0.25">
      <c r="A24" s="64" t="s">
        <v>1240</v>
      </c>
      <c r="B24" s="70"/>
      <c r="C24" s="70"/>
      <c r="D24" s="70"/>
      <c r="E24" s="70"/>
      <c r="F24" s="69"/>
      <c r="G24" s="69"/>
      <c r="H24" s="9" t="s">
        <v>1218</v>
      </c>
      <c r="I24" s="28" t="s">
        <v>1216</v>
      </c>
      <c r="J24" s="29" t="s">
        <v>1216</v>
      </c>
      <c r="K24" s="30" t="s">
        <v>1216</v>
      </c>
      <c r="L24" s="29" t="s">
        <v>1216</v>
      </c>
      <c r="M24" s="30" t="s">
        <v>1216</v>
      </c>
      <c r="N24" s="32" t="s">
        <v>1216</v>
      </c>
      <c r="O24" s="33"/>
      <c r="P24" s="9"/>
      <c r="Q24" s="28" t="s">
        <v>1216</v>
      </c>
      <c r="R24" s="29" t="s">
        <v>1216</v>
      </c>
      <c r="S24" s="30" t="s">
        <v>1216</v>
      </c>
      <c r="T24" s="29" t="s">
        <v>1216</v>
      </c>
      <c r="U24" s="30" t="s">
        <v>1216</v>
      </c>
      <c r="V24" s="29" t="s">
        <v>1216</v>
      </c>
      <c r="W24" s="30" t="s">
        <v>1216</v>
      </c>
      <c r="X24" s="32" t="s">
        <v>1216</v>
      </c>
      <c r="Y24" s="33"/>
      <c r="Z24" s="9"/>
      <c r="AA24" s="28" t="s">
        <v>1216</v>
      </c>
      <c r="AB24" s="29" t="s">
        <v>1216</v>
      </c>
      <c r="AC24" s="49" t="s">
        <v>1216</v>
      </c>
      <c r="AD24" s="33"/>
      <c r="AE24" s="9"/>
      <c r="AF24" s="16"/>
      <c r="AH24" s="28" t="s">
        <v>1216</v>
      </c>
      <c r="AI24" s="29" t="s">
        <v>1216</v>
      </c>
      <c r="AJ24" s="30" t="s">
        <v>1216</v>
      </c>
      <c r="AK24" s="29" t="s">
        <v>1216</v>
      </c>
      <c r="AL24" s="30" t="s">
        <v>1216</v>
      </c>
      <c r="AM24" s="29" t="s">
        <v>1216</v>
      </c>
      <c r="AN24" s="34"/>
      <c r="AO24" s="9"/>
      <c r="AP24" s="28" t="s">
        <v>1216</v>
      </c>
      <c r="AQ24" s="29" t="s">
        <v>1216</v>
      </c>
      <c r="AR24" s="30" t="s">
        <v>1216</v>
      </c>
      <c r="AS24" s="29" t="s">
        <v>1216</v>
      </c>
      <c r="AT24" s="30" t="s">
        <v>1216</v>
      </c>
      <c r="AU24" s="29" t="s">
        <v>1216</v>
      </c>
      <c r="AV24" s="30" t="s">
        <v>1216</v>
      </c>
      <c r="AW24" s="29" t="s">
        <v>1216</v>
      </c>
      <c r="AX24" s="34"/>
      <c r="AY24" s="9"/>
      <c r="AZ24" s="28" t="s">
        <v>1216</v>
      </c>
      <c r="BA24" s="29" t="s">
        <v>1216</v>
      </c>
      <c r="BB24" s="49" t="s">
        <v>1216</v>
      </c>
      <c r="BC24" s="34"/>
      <c r="BD24" s="9"/>
      <c r="BE24" s="17"/>
      <c r="BG24" s="28" t="s">
        <v>1216</v>
      </c>
      <c r="BH24" s="29" t="s">
        <v>1216</v>
      </c>
      <c r="BI24" s="30" t="s">
        <v>1216</v>
      </c>
      <c r="BJ24" s="29" t="s">
        <v>1216</v>
      </c>
      <c r="BK24" s="30" t="s">
        <v>1216</v>
      </c>
      <c r="BL24" s="29" t="s">
        <v>1216</v>
      </c>
      <c r="BM24" s="30" t="s">
        <v>1216</v>
      </c>
      <c r="BN24" s="29" t="s">
        <v>1216</v>
      </c>
      <c r="BO24" s="35"/>
      <c r="BP24" s="9"/>
      <c r="BQ24" s="18"/>
      <c r="BS24" s="28" t="s">
        <v>1216</v>
      </c>
      <c r="BT24" s="29" t="s">
        <v>1216</v>
      </c>
      <c r="BU24" s="30" t="s">
        <v>1216</v>
      </c>
      <c r="BV24" s="29" t="s">
        <v>1216</v>
      </c>
      <c r="BW24" s="30" t="s">
        <v>1216</v>
      </c>
      <c r="BX24" s="29" t="s">
        <v>1216</v>
      </c>
      <c r="BY24" s="30" t="s">
        <v>1216</v>
      </c>
      <c r="BZ24" s="29" t="s">
        <v>1216</v>
      </c>
      <c r="CA24" s="36"/>
      <c r="CB24" s="9"/>
      <c r="CC24" s="62"/>
    </row>
    <row r="25" spans="1:81" x14ac:dyDescent="0.25">
      <c r="A25" s="65" t="s">
        <v>1241</v>
      </c>
      <c r="B25" s="70"/>
      <c r="C25" s="70"/>
      <c r="D25" s="70"/>
      <c r="E25" s="70"/>
      <c r="F25" s="69"/>
      <c r="G25" s="69"/>
      <c r="H25" s="9" t="s">
        <v>1218</v>
      </c>
      <c r="I25" s="37" t="s">
        <v>1216</v>
      </c>
      <c r="J25" s="38" t="s">
        <v>1216</v>
      </c>
      <c r="K25" s="39" t="s">
        <v>1216</v>
      </c>
      <c r="L25" s="38" t="s">
        <v>1216</v>
      </c>
      <c r="M25" s="39" t="s">
        <v>1216</v>
      </c>
      <c r="N25" s="40" t="s">
        <v>1216</v>
      </c>
      <c r="O25" s="33"/>
      <c r="P25" s="9"/>
      <c r="Q25" s="37" t="s">
        <v>1216</v>
      </c>
      <c r="R25" s="38" t="s">
        <v>1216</v>
      </c>
      <c r="S25" s="39" t="s">
        <v>1216</v>
      </c>
      <c r="T25" s="38" t="s">
        <v>1216</v>
      </c>
      <c r="U25" s="39" t="s">
        <v>1216</v>
      </c>
      <c r="V25" s="38" t="s">
        <v>1216</v>
      </c>
      <c r="W25" s="39" t="s">
        <v>1216</v>
      </c>
      <c r="X25" s="40" t="s">
        <v>1216</v>
      </c>
      <c r="Y25" s="33"/>
      <c r="Z25" s="9"/>
      <c r="AA25" s="37" t="s">
        <v>1216</v>
      </c>
      <c r="AB25" s="38" t="s">
        <v>1216</v>
      </c>
      <c r="AC25" s="50" t="s">
        <v>1216</v>
      </c>
      <c r="AD25" s="33"/>
      <c r="AE25" s="9"/>
      <c r="AF25" s="16"/>
      <c r="AH25" s="37" t="s">
        <v>1216</v>
      </c>
      <c r="AI25" s="38" t="s">
        <v>1216</v>
      </c>
      <c r="AJ25" s="39" t="s">
        <v>1216</v>
      </c>
      <c r="AK25" s="38" t="s">
        <v>1216</v>
      </c>
      <c r="AL25" s="39" t="s">
        <v>1216</v>
      </c>
      <c r="AM25" s="38" t="s">
        <v>1216</v>
      </c>
      <c r="AN25" s="34"/>
      <c r="AO25" s="9"/>
      <c r="AP25" s="37" t="s">
        <v>1216</v>
      </c>
      <c r="AQ25" s="38" t="s">
        <v>1216</v>
      </c>
      <c r="AR25" s="39" t="s">
        <v>1216</v>
      </c>
      <c r="AS25" s="38" t="s">
        <v>1216</v>
      </c>
      <c r="AT25" s="39" t="s">
        <v>1216</v>
      </c>
      <c r="AU25" s="38" t="s">
        <v>1216</v>
      </c>
      <c r="AV25" s="39" t="s">
        <v>1216</v>
      </c>
      <c r="AW25" s="38" t="s">
        <v>1216</v>
      </c>
      <c r="AX25" s="34"/>
      <c r="AY25" s="9"/>
      <c r="AZ25" s="37" t="s">
        <v>1216</v>
      </c>
      <c r="BA25" s="38" t="s">
        <v>1216</v>
      </c>
      <c r="BB25" s="50" t="s">
        <v>1216</v>
      </c>
      <c r="BC25" s="34"/>
      <c r="BD25" s="9"/>
      <c r="BE25" s="17"/>
      <c r="BG25" s="37" t="s">
        <v>1216</v>
      </c>
      <c r="BH25" s="38" t="s">
        <v>1216</v>
      </c>
      <c r="BI25" s="39" t="s">
        <v>1216</v>
      </c>
      <c r="BJ25" s="38" t="s">
        <v>1216</v>
      </c>
      <c r="BK25" s="39" t="s">
        <v>1216</v>
      </c>
      <c r="BL25" s="38" t="s">
        <v>1216</v>
      </c>
      <c r="BM25" s="39" t="s">
        <v>1216</v>
      </c>
      <c r="BN25" s="38" t="s">
        <v>1216</v>
      </c>
      <c r="BO25" s="35"/>
      <c r="BP25" s="9"/>
      <c r="BQ25" s="18"/>
      <c r="BS25" s="37" t="s">
        <v>1216</v>
      </c>
      <c r="BT25" s="38" t="s">
        <v>1216</v>
      </c>
      <c r="BU25" s="39" t="s">
        <v>1216</v>
      </c>
      <c r="BV25" s="38" t="s">
        <v>1216</v>
      </c>
      <c r="BW25" s="39" t="s">
        <v>1216</v>
      </c>
      <c r="BX25" s="38" t="s">
        <v>1216</v>
      </c>
      <c r="BY25" s="39" t="s">
        <v>1216</v>
      </c>
      <c r="BZ25" s="38" t="s">
        <v>1216</v>
      </c>
      <c r="CA25" s="36"/>
      <c r="CB25" s="9"/>
      <c r="CC25" s="62"/>
    </row>
    <row r="26" spans="1:81" x14ac:dyDescent="0.25">
      <c r="A26" s="64" t="s">
        <v>1242</v>
      </c>
      <c r="B26" s="70"/>
      <c r="C26" s="70"/>
      <c r="D26" s="70"/>
      <c r="E26" s="70"/>
      <c r="F26" s="69"/>
      <c r="G26" s="69"/>
      <c r="H26" s="9" t="s">
        <v>1218</v>
      </c>
      <c r="I26" s="28" t="s">
        <v>1216</v>
      </c>
      <c r="J26" s="29" t="s">
        <v>1216</v>
      </c>
      <c r="K26" s="30" t="s">
        <v>1216</v>
      </c>
      <c r="L26" s="29" t="s">
        <v>1216</v>
      </c>
      <c r="M26" s="30" t="s">
        <v>1216</v>
      </c>
      <c r="N26" s="32" t="s">
        <v>1216</v>
      </c>
      <c r="O26" s="33"/>
      <c r="P26" s="9"/>
      <c r="Q26" s="28" t="s">
        <v>1216</v>
      </c>
      <c r="R26" s="29" t="s">
        <v>1216</v>
      </c>
      <c r="S26" s="30" t="s">
        <v>1216</v>
      </c>
      <c r="T26" s="29" t="s">
        <v>1216</v>
      </c>
      <c r="U26" s="30" t="s">
        <v>1216</v>
      </c>
      <c r="V26" s="29" t="s">
        <v>1216</v>
      </c>
      <c r="W26" s="30" t="s">
        <v>1216</v>
      </c>
      <c r="X26" s="32" t="s">
        <v>1216</v>
      </c>
      <c r="Y26" s="33"/>
      <c r="Z26" s="9"/>
      <c r="AA26" s="28" t="s">
        <v>1216</v>
      </c>
      <c r="AB26" s="29" t="s">
        <v>1216</v>
      </c>
      <c r="AC26" s="49" t="s">
        <v>1216</v>
      </c>
      <c r="AD26" s="33"/>
      <c r="AE26" s="9"/>
      <c r="AF26" s="16"/>
      <c r="AH26" s="28" t="s">
        <v>1216</v>
      </c>
      <c r="AI26" s="29" t="s">
        <v>1216</v>
      </c>
      <c r="AJ26" s="30" t="s">
        <v>1216</v>
      </c>
      <c r="AK26" s="29" t="s">
        <v>1216</v>
      </c>
      <c r="AL26" s="30" t="s">
        <v>1216</v>
      </c>
      <c r="AM26" s="29" t="s">
        <v>1216</v>
      </c>
      <c r="AN26" s="34"/>
      <c r="AO26" s="9"/>
      <c r="AP26" s="28" t="s">
        <v>1216</v>
      </c>
      <c r="AQ26" s="29" t="s">
        <v>1216</v>
      </c>
      <c r="AR26" s="30" t="s">
        <v>1216</v>
      </c>
      <c r="AS26" s="29" t="s">
        <v>1216</v>
      </c>
      <c r="AT26" s="30" t="s">
        <v>1216</v>
      </c>
      <c r="AU26" s="29" t="s">
        <v>1216</v>
      </c>
      <c r="AV26" s="30" t="s">
        <v>1216</v>
      </c>
      <c r="AW26" s="29" t="s">
        <v>1216</v>
      </c>
      <c r="AX26" s="34"/>
      <c r="AY26" s="9"/>
      <c r="AZ26" s="28" t="s">
        <v>1216</v>
      </c>
      <c r="BA26" s="29" t="s">
        <v>1216</v>
      </c>
      <c r="BB26" s="49" t="s">
        <v>1216</v>
      </c>
      <c r="BC26" s="34"/>
      <c r="BD26" s="9"/>
      <c r="BE26" s="17"/>
      <c r="BG26" s="28" t="s">
        <v>1216</v>
      </c>
      <c r="BH26" s="29" t="s">
        <v>1216</v>
      </c>
      <c r="BI26" s="30" t="s">
        <v>1216</v>
      </c>
      <c r="BJ26" s="29" t="s">
        <v>1216</v>
      </c>
      <c r="BK26" s="30" t="s">
        <v>1216</v>
      </c>
      <c r="BL26" s="29" t="s">
        <v>1216</v>
      </c>
      <c r="BM26" s="30" t="s">
        <v>1216</v>
      </c>
      <c r="BN26" s="29" t="s">
        <v>1216</v>
      </c>
      <c r="BO26" s="35"/>
      <c r="BP26" s="9"/>
      <c r="BQ26" s="18"/>
      <c r="BS26" s="28" t="s">
        <v>1216</v>
      </c>
      <c r="BT26" s="29" t="s">
        <v>1216</v>
      </c>
      <c r="BU26" s="30" t="s">
        <v>1216</v>
      </c>
      <c r="BV26" s="29" t="s">
        <v>1216</v>
      </c>
      <c r="BW26" s="30" t="s">
        <v>1216</v>
      </c>
      <c r="BX26" s="29" t="s">
        <v>1216</v>
      </c>
      <c r="BY26" s="30" t="s">
        <v>1216</v>
      </c>
      <c r="BZ26" s="29" t="s">
        <v>1216</v>
      </c>
      <c r="CA26" s="36"/>
      <c r="CB26" s="9"/>
      <c r="CC26" s="62"/>
    </row>
    <row r="27" spans="1:81" x14ac:dyDescent="0.25">
      <c r="A27" s="65" t="s">
        <v>1243</v>
      </c>
      <c r="B27" s="70"/>
      <c r="C27" s="70"/>
      <c r="D27" s="70"/>
      <c r="E27" s="70"/>
      <c r="F27" s="69"/>
      <c r="G27" s="69"/>
      <c r="H27" s="9" t="s">
        <v>1218</v>
      </c>
      <c r="I27" s="37" t="s">
        <v>1216</v>
      </c>
      <c r="J27" s="38" t="s">
        <v>1216</v>
      </c>
      <c r="K27" s="39" t="s">
        <v>1216</v>
      </c>
      <c r="L27" s="38" t="s">
        <v>1216</v>
      </c>
      <c r="M27" s="39" t="s">
        <v>1216</v>
      </c>
      <c r="N27" s="40" t="s">
        <v>1216</v>
      </c>
      <c r="O27" s="33"/>
      <c r="P27" s="9"/>
      <c r="Q27" s="37" t="s">
        <v>1216</v>
      </c>
      <c r="R27" s="38" t="s">
        <v>1216</v>
      </c>
      <c r="S27" s="39" t="s">
        <v>1216</v>
      </c>
      <c r="T27" s="38" t="s">
        <v>1216</v>
      </c>
      <c r="U27" s="39" t="s">
        <v>1216</v>
      </c>
      <c r="V27" s="38" t="s">
        <v>1216</v>
      </c>
      <c r="W27" s="39" t="s">
        <v>1216</v>
      </c>
      <c r="X27" s="40" t="s">
        <v>1216</v>
      </c>
      <c r="Y27" s="33"/>
      <c r="Z27" s="9"/>
      <c r="AA27" s="37" t="s">
        <v>1216</v>
      </c>
      <c r="AB27" s="38" t="s">
        <v>1216</v>
      </c>
      <c r="AC27" s="50" t="s">
        <v>1216</v>
      </c>
      <c r="AD27" s="33"/>
      <c r="AE27" s="9"/>
      <c r="AF27" s="16"/>
      <c r="AH27" s="37" t="s">
        <v>1216</v>
      </c>
      <c r="AI27" s="38" t="s">
        <v>1216</v>
      </c>
      <c r="AJ27" s="39" t="s">
        <v>1216</v>
      </c>
      <c r="AK27" s="38" t="s">
        <v>1216</v>
      </c>
      <c r="AL27" s="39" t="s">
        <v>1216</v>
      </c>
      <c r="AM27" s="38" t="s">
        <v>1216</v>
      </c>
      <c r="AN27" s="34"/>
      <c r="AO27" s="9"/>
      <c r="AP27" s="37" t="s">
        <v>1216</v>
      </c>
      <c r="AQ27" s="38" t="s">
        <v>1216</v>
      </c>
      <c r="AR27" s="39" t="s">
        <v>1216</v>
      </c>
      <c r="AS27" s="38" t="s">
        <v>1216</v>
      </c>
      <c r="AT27" s="39" t="s">
        <v>1216</v>
      </c>
      <c r="AU27" s="38" t="s">
        <v>1216</v>
      </c>
      <c r="AV27" s="39" t="s">
        <v>1216</v>
      </c>
      <c r="AW27" s="38" t="s">
        <v>1216</v>
      </c>
      <c r="AX27" s="34"/>
      <c r="AY27" s="9"/>
      <c r="AZ27" s="37" t="s">
        <v>1216</v>
      </c>
      <c r="BA27" s="38" t="s">
        <v>1216</v>
      </c>
      <c r="BB27" s="50" t="s">
        <v>1216</v>
      </c>
      <c r="BC27" s="34"/>
      <c r="BD27" s="9"/>
      <c r="BE27" s="17"/>
      <c r="BG27" s="37" t="s">
        <v>1216</v>
      </c>
      <c r="BH27" s="38" t="s">
        <v>1216</v>
      </c>
      <c r="BI27" s="39" t="s">
        <v>1216</v>
      </c>
      <c r="BJ27" s="38" t="s">
        <v>1216</v>
      </c>
      <c r="BK27" s="39" t="s">
        <v>1216</v>
      </c>
      <c r="BL27" s="38" t="s">
        <v>1216</v>
      </c>
      <c r="BM27" s="39" t="s">
        <v>1216</v>
      </c>
      <c r="BN27" s="38" t="s">
        <v>1216</v>
      </c>
      <c r="BO27" s="35"/>
      <c r="BP27" s="9"/>
      <c r="BQ27" s="18"/>
      <c r="BS27" s="37" t="s">
        <v>1216</v>
      </c>
      <c r="BT27" s="38" t="s">
        <v>1216</v>
      </c>
      <c r="BU27" s="39" t="s">
        <v>1216</v>
      </c>
      <c r="BV27" s="38" t="s">
        <v>1216</v>
      </c>
      <c r="BW27" s="39" t="s">
        <v>1216</v>
      </c>
      <c r="BX27" s="38" t="s">
        <v>1216</v>
      </c>
      <c r="BY27" s="39" t="s">
        <v>1216</v>
      </c>
      <c r="BZ27" s="38" t="s">
        <v>1216</v>
      </c>
      <c r="CA27" s="36"/>
      <c r="CB27" s="9"/>
      <c r="CC27" s="62"/>
    </row>
    <row r="28" spans="1:81" x14ac:dyDescent="0.25">
      <c r="A28" s="64" t="s">
        <v>1244</v>
      </c>
      <c r="B28" s="70"/>
      <c r="C28" s="70"/>
      <c r="D28" s="70"/>
      <c r="E28" s="70"/>
      <c r="F28" s="69"/>
      <c r="G28" s="69"/>
      <c r="H28" s="9" t="s">
        <v>1218</v>
      </c>
      <c r="I28" s="28" t="s">
        <v>1216</v>
      </c>
      <c r="J28" s="29" t="s">
        <v>1216</v>
      </c>
      <c r="K28" s="30" t="s">
        <v>1216</v>
      </c>
      <c r="L28" s="29" t="s">
        <v>1216</v>
      </c>
      <c r="M28" s="30" t="s">
        <v>1216</v>
      </c>
      <c r="N28" s="32" t="s">
        <v>1216</v>
      </c>
      <c r="O28" s="33"/>
      <c r="P28" s="9"/>
      <c r="Q28" s="28" t="s">
        <v>1216</v>
      </c>
      <c r="R28" s="29" t="s">
        <v>1216</v>
      </c>
      <c r="S28" s="30" t="s">
        <v>1216</v>
      </c>
      <c r="T28" s="29" t="s">
        <v>1216</v>
      </c>
      <c r="U28" s="30" t="s">
        <v>1216</v>
      </c>
      <c r="V28" s="29" t="s">
        <v>1216</v>
      </c>
      <c r="W28" s="30" t="s">
        <v>1216</v>
      </c>
      <c r="X28" s="32" t="s">
        <v>1216</v>
      </c>
      <c r="Y28" s="33"/>
      <c r="Z28" s="9"/>
      <c r="AA28" s="28" t="s">
        <v>1216</v>
      </c>
      <c r="AB28" s="29" t="s">
        <v>1216</v>
      </c>
      <c r="AC28" s="49" t="s">
        <v>1216</v>
      </c>
      <c r="AD28" s="33"/>
      <c r="AE28" s="9"/>
      <c r="AF28" s="16"/>
      <c r="AH28" s="28" t="s">
        <v>1216</v>
      </c>
      <c r="AI28" s="29" t="s">
        <v>1216</v>
      </c>
      <c r="AJ28" s="30" t="s">
        <v>1216</v>
      </c>
      <c r="AK28" s="29" t="s">
        <v>1216</v>
      </c>
      <c r="AL28" s="30" t="s">
        <v>1216</v>
      </c>
      <c r="AM28" s="29" t="s">
        <v>1216</v>
      </c>
      <c r="AN28" s="34"/>
      <c r="AO28" s="9"/>
      <c r="AP28" s="28" t="s">
        <v>1216</v>
      </c>
      <c r="AQ28" s="29" t="s">
        <v>1216</v>
      </c>
      <c r="AR28" s="30" t="s">
        <v>1216</v>
      </c>
      <c r="AS28" s="29" t="s">
        <v>1216</v>
      </c>
      <c r="AT28" s="30" t="s">
        <v>1216</v>
      </c>
      <c r="AU28" s="29" t="s">
        <v>1216</v>
      </c>
      <c r="AV28" s="30" t="s">
        <v>1216</v>
      </c>
      <c r="AW28" s="29" t="s">
        <v>1216</v>
      </c>
      <c r="AX28" s="34"/>
      <c r="AY28" s="9"/>
      <c r="AZ28" s="28" t="s">
        <v>1216</v>
      </c>
      <c r="BA28" s="29" t="s">
        <v>1216</v>
      </c>
      <c r="BB28" s="49" t="s">
        <v>1216</v>
      </c>
      <c r="BC28" s="34"/>
      <c r="BD28" s="9"/>
      <c r="BE28" s="17"/>
      <c r="BG28" s="28" t="s">
        <v>1216</v>
      </c>
      <c r="BH28" s="29" t="s">
        <v>1216</v>
      </c>
      <c r="BI28" s="30" t="s">
        <v>1216</v>
      </c>
      <c r="BJ28" s="29" t="s">
        <v>1216</v>
      </c>
      <c r="BK28" s="30" t="s">
        <v>1216</v>
      </c>
      <c r="BL28" s="29" t="s">
        <v>1216</v>
      </c>
      <c r="BM28" s="30" t="s">
        <v>1216</v>
      </c>
      <c r="BN28" s="29" t="s">
        <v>1216</v>
      </c>
      <c r="BO28" s="35"/>
      <c r="BP28" s="9"/>
      <c r="BQ28" s="18"/>
      <c r="BS28" s="28" t="s">
        <v>1216</v>
      </c>
      <c r="BT28" s="29" t="s">
        <v>1216</v>
      </c>
      <c r="BU28" s="30" t="s">
        <v>1216</v>
      </c>
      <c r="BV28" s="29" t="s">
        <v>1216</v>
      </c>
      <c r="BW28" s="30" t="s">
        <v>1216</v>
      </c>
      <c r="BX28" s="29" t="s">
        <v>1216</v>
      </c>
      <c r="BY28" s="30" t="s">
        <v>1216</v>
      </c>
      <c r="BZ28" s="29" t="s">
        <v>1216</v>
      </c>
      <c r="CA28" s="36"/>
      <c r="CB28" s="9"/>
      <c r="CC28" s="62"/>
    </row>
    <row r="29" spans="1:81" x14ac:dyDescent="0.25">
      <c r="A29" s="65" t="s">
        <v>1245</v>
      </c>
      <c r="B29" s="70"/>
      <c r="C29" s="70"/>
      <c r="D29" s="70"/>
      <c r="E29" s="70"/>
      <c r="F29" s="69"/>
      <c r="G29" s="69"/>
      <c r="H29" s="9" t="s">
        <v>1218</v>
      </c>
      <c r="I29" s="37" t="s">
        <v>1216</v>
      </c>
      <c r="J29" s="38" t="s">
        <v>1216</v>
      </c>
      <c r="K29" s="39" t="s">
        <v>1216</v>
      </c>
      <c r="L29" s="38" t="s">
        <v>1216</v>
      </c>
      <c r="M29" s="39" t="s">
        <v>1216</v>
      </c>
      <c r="N29" s="40" t="s">
        <v>1216</v>
      </c>
      <c r="O29" s="33"/>
      <c r="P29" s="9"/>
      <c r="Q29" s="37" t="s">
        <v>1216</v>
      </c>
      <c r="R29" s="38" t="s">
        <v>1216</v>
      </c>
      <c r="S29" s="39" t="s">
        <v>1216</v>
      </c>
      <c r="T29" s="38" t="s">
        <v>1216</v>
      </c>
      <c r="U29" s="39" t="s">
        <v>1216</v>
      </c>
      <c r="V29" s="38" t="s">
        <v>1216</v>
      </c>
      <c r="W29" s="39" t="s">
        <v>1216</v>
      </c>
      <c r="X29" s="40" t="s">
        <v>1216</v>
      </c>
      <c r="Y29" s="33"/>
      <c r="Z29" s="9"/>
      <c r="AA29" s="37" t="s">
        <v>1216</v>
      </c>
      <c r="AB29" s="38" t="s">
        <v>1216</v>
      </c>
      <c r="AC29" s="50" t="s">
        <v>1216</v>
      </c>
      <c r="AD29" s="33"/>
      <c r="AE29" s="9"/>
      <c r="AF29" s="16"/>
      <c r="AH29" s="37" t="s">
        <v>1216</v>
      </c>
      <c r="AI29" s="38" t="s">
        <v>1216</v>
      </c>
      <c r="AJ29" s="39" t="s">
        <v>1216</v>
      </c>
      <c r="AK29" s="38" t="s">
        <v>1216</v>
      </c>
      <c r="AL29" s="39" t="s">
        <v>1216</v>
      </c>
      <c r="AM29" s="38" t="s">
        <v>1216</v>
      </c>
      <c r="AN29" s="34"/>
      <c r="AO29" s="9"/>
      <c r="AP29" s="37" t="s">
        <v>1216</v>
      </c>
      <c r="AQ29" s="38" t="s">
        <v>1216</v>
      </c>
      <c r="AR29" s="39" t="s">
        <v>1216</v>
      </c>
      <c r="AS29" s="38" t="s">
        <v>1216</v>
      </c>
      <c r="AT29" s="39" t="s">
        <v>1216</v>
      </c>
      <c r="AU29" s="38" t="s">
        <v>1216</v>
      </c>
      <c r="AV29" s="39" t="s">
        <v>1216</v>
      </c>
      <c r="AW29" s="38" t="s">
        <v>1216</v>
      </c>
      <c r="AX29" s="34"/>
      <c r="AY29" s="9"/>
      <c r="AZ29" s="37" t="s">
        <v>1216</v>
      </c>
      <c r="BA29" s="38" t="s">
        <v>1216</v>
      </c>
      <c r="BB29" s="50" t="s">
        <v>1216</v>
      </c>
      <c r="BC29" s="34"/>
      <c r="BD29" s="9"/>
      <c r="BE29" s="17"/>
      <c r="BG29" s="37" t="s">
        <v>1216</v>
      </c>
      <c r="BH29" s="38" t="s">
        <v>1216</v>
      </c>
      <c r="BI29" s="39" t="s">
        <v>1216</v>
      </c>
      <c r="BJ29" s="38" t="s">
        <v>1216</v>
      </c>
      <c r="BK29" s="39" t="s">
        <v>1216</v>
      </c>
      <c r="BL29" s="38" t="s">
        <v>1216</v>
      </c>
      <c r="BM29" s="39" t="s">
        <v>1216</v>
      </c>
      <c r="BN29" s="38" t="s">
        <v>1216</v>
      </c>
      <c r="BO29" s="35"/>
      <c r="BP29" s="9"/>
      <c r="BQ29" s="18"/>
      <c r="BS29" s="37" t="s">
        <v>1216</v>
      </c>
      <c r="BT29" s="38" t="s">
        <v>1216</v>
      </c>
      <c r="BU29" s="39" t="s">
        <v>1216</v>
      </c>
      <c r="BV29" s="38" t="s">
        <v>1216</v>
      </c>
      <c r="BW29" s="39" t="s">
        <v>1216</v>
      </c>
      <c r="BX29" s="38" t="s">
        <v>1216</v>
      </c>
      <c r="BY29" s="39" t="s">
        <v>1216</v>
      </c>
      <c r="BZ29" s="38" t="s">
        <v>1216</v>
      </c>
      <c r="CA29" s="36"/>
      <c r="CB29" s="9"/>
      <c r="CC29" s="62"/>
    </row>
    <row r="30" spans="1:81" x14ac:dyDescent="0.25">
      <c r="A30" s="64" t="s">
        <v>1246</v>
      </c>
      <c r="B30" s="70"/>
      <c r="C30" s="70"/>
      <c r="D30" s="70"/>
      <c r="E30" s="70"/>
      <c r="F30" s="69"/>
      <c r="G30" s="69"/>
      <c r="H30" s="9" t="s">
        <v>1218</v>
      </c>
      <c r="I30" s="28" t="s">
        <v>1216</v>
      </c>
      <c r="J30" s="29" t="s">
        <v>1216</v>
      </c>
      <c r="K30" s="30" t="s">
        <v>1216</v>
      </c>
      <c r="L30" s="29" t="s">
        <v>1216</v>
      </c>
      <c r="M30" s="30" t="s">
        <v>1216</v>
      </c>
      <c r="N30" s="32" t="s">
        <v>1216</v>
      </c>
      <c r="O30" s="33"/>
      <c r="P30" s="9"/>
      <c r="Q30" s="51" t="s">
        <v>1216</v>
      </c>
      <c r="R30" s="52" t="s">
        <v>1216</v>
      </c>
      <c r="S30" s="53" t="s">
        <v>1216</v>
      </c>
      <c r="T30" s="52" t="s">
        <v>1216</v>
      </c>
      <c r="U30" s="53" t="s">
        <v>1216</v>
      </c>
      <c r="V30" s="52" t="s">
        <v>1216</v>
      </c>
      <c r="W30" s="53" t="s">
        <v>1216</v>
      </c>
      <c r="X30" s="54" t="s">
        <v>1216</v>
      </c>
      <c r="Y30" s="33"/>
      <c r="Z30" s="9"/>
      <c r="AA30" s="28" t="s">
        <v>1216</v>
      </c>
      <c r="AB30" s="29" t="s">
        <v>1216</v>
      </c>
      <c r="AC30" s="49" t="s">
        <v>1216</v>
      </c>
      <c r="AD30" s="33"/>
      <c r="AE30" s="9"/>
      <c r="AF30" s="16"/>
      <c r="AH30" s="28" t="s">
        <v>1216</v>
      </c>
      <c r="AI30" s="29" t="s">
        <v>1216</v>
      </c>
      <c r="AJ30" s="30" t="s">
        <v>1216</v>
      </c>
      <c r="AK30" s="29" t="s">
        <v>1216</v>
      </c>
      <c r="AL30" s="30" t="s">
        <v>1216</v>
      </c>
      <c r="AM30" s="29" t="s">
        <v>1216</v>
      </c>
      <c r="AN30" s="34"/>
      <c r="AO30" s="9"/>
      <c r="AP30" s="28" t="s">
        <v>1216</v>
      </c>
      <c r="AQ30" s="29" t="s">
        <v>1216</v>
      </c>
      <c r="AR30" s="30" t="s">
        <v>1216</v>
      </c>
      <c r="AS30" s="29" t="s">
        <v>1216</v>
      </c>
      <c r="AT30" s="30" t="s">
        <v>1216</v>
      </c>
      <c r="AU30" s="29" t="s">
        <v>1216</v>
      </c>
      <c r="AV30" s="30" t="s">
        <v>1216</v>
      </c>
      <c r="AW30" s="29" t="s">
        <v>1216</v>
      </c>
      <c r="AX30" s="34"/>
      <c r="AY30" s="9"/>
      <c r="AZ30" s="28" t="s">
        <v>1216</v>
      </c>
      <c r="BA30" s="29" t="s">
        <v>1216</v>
      </c>
      <c r="BB30" s="49" t="s">
        <v>1216</v>
      </c>
      <c r="BC30" s="34"/>
      <c r="BD30" s="9"/>
      <c r="BE30" s="17"/>
      <c r="BG30" s="28" t="s">
        <v>1216</v>
      </c>
      <c r="BH30" s="29" t="s">
        <v>1216</v>
      </c>
      <c r="BI30" s="30" t="s">
        <v>1216</v>
      </c>
      <c r="BJ30" s="29" t="s">
        <v>1216</v>
      </c>
      <c r="BK30" s="30" t="s">
        <v>1216</v>
      </c>
      <c r="BL30" s="29" t="s">
        <v>1216</v>
      </c>
      <c r="BM30" s="30" t="s">
        <v>1216</v>
      </c>
      <c r="BN30" s="29" t="s">
        <v>1216</v>
      </c>
      <c r="BO30" s="35"/>
      <c r="BP30" s="9"/>
      <c r="BQ30" s="18"/>
      <c r="BS30" s="28" t="s">
        <v>1216</v>
      </c>
      <c r="BT30" s="29" t="s">
        <v>1216</v>
      </c>
      <c r="BU30" s="30" t="s">
        <v>1216</v>
      </c>
      <c r="BV30" s="29" t="s">
        <v>1216</v>
      </c>
      <c r="BW30" s="30" t="s">
        <v>1216</v>
      </c>
      <c r="BX30" s="29" t="s">
        <v>1216</v>
      </c>
      <c r="BY30" s="30" t="s">
        <v>1216</v>
      </c>
      <c r="BZ30" s="29" t="s">
        <v>1216</v>
      </c>
      <c r="CA30" s="36"/>
      <c r="CB30" s="9"/>
      <c r="CC30" s="62"/>
    </row>
    <row r="31" spans="1:81" x14ac:dyDescent="0.25">
      <c r="A31" s="63" t="s">
        <v>1247</v>
      </c>
      <c r="B31" s="70"/>
      <c r="C31" s="70"/>
      <c r="D31" s="70"/>
      <c r="E31" s="70"/>
      <c r="F31" s="69"/>
      <c r="G31" s="69"/>
      <c r="H31" s="9" t="s">
        <v>1218</v>
      </c>
      <c r="I31" s="19" t="s">
        <v>1216</v>
      </c>
      <c r="J31" s="20" t="s">
        <v>1216</v>
      </c>
      <c r="K31" s="21" t="s">
        <v>1216</v>
      </c>
      <c r="L31" s="20" t="s">
        <v>1216</v>
      </c>
      <c r="M31" s="21" t="s">
        <v>1216</v>
      </c>
      <c r="N31" s="23" t="s">
        <v>1216</v>
      </c>
      <c r="O31" s="24"/>
      <c r="P31" s="9"/>
      <c r="Q31" s="19" t="s">
        <v>1216</v>
      </c>
      <c r="R31" s="20" t="s">
        <v>1216</v>
      </c>
      <c r="S31" s="21" t="s">
        <v>1216</v>
      </c>
      <c r="T31" s="20" t="s">
        <v>1216</v>
      </c>
      <c r="U31" s="21" t="s">
        <v>1216</v>
      </c>
      <c r="V31" s="20" t="s">
        <v>1216</v>
      </c>
      <c r="W31" s="21" t="s">
        <v>1216</v>
      </c>
      <c r="X31" s="23" t="s">
        <v>1216</v>
      </c>
      <c r="Y31" s="24"/>
      <c r="Z31" s="9"/>
      <c r="AA31" s="19" t="s">
        <v>1216</v>
      </c>
      <c r="AB31" s="20" t="s">
        <v>1216</v>
      </c>
      <c r="AC31" s="55" t="s">
        <v>1216</v>
      </c>
      <c r="AD31" s="24"/>
      <c r="AE31" s="9"/>
      <c r="AF31" s="16"/>
      <c r="AH31" s="19" t="s">
        <v>1216</v>
      </c>
      <c r="AI31" s="20" t="s">
        <v>1216</v>
      </c>
      <c r="AJ31" s="21" t="s">
        <v>1216</v>
      </c>
      <c r="AK31" s="20" t="s">
        <v>1216</v>
      </c>
      <c r="AL31" s="21" t="s">
        <v>1216</v>
      </c>
      <c r="AM31" s="20" t="s">
        <v>1216</v>
      </c>
      <c r="AN31" s="25"/>
      <c r="AO31" s="9"/>
      <c r="AP31" s="19" t="s">
        <v>1216</v>
      </c>
      <c r="AQ31" s="20" t="s">
        <v>1216</v>
      </c>
      <c r="AR31" s="21" t="s">
        <v>1216</v>
      </c>
      <c r="AS31" s="20" t="s">
        <v>1216</v>
      </c>
      <c r="AT31" s="21" t="s">
        <v>1216</v>
      </c>
      <c r="AU31" s="20" t="s">
        <v>1216</v>
      </c>
      <c r="AV31" s="21" t="s">
        <v>1216</v>
      </c>
      <c r="AW31" s="56" t="s">
        <v>1216</v>
      </c>
      <c r="AX31" s="25"/>
      <c r="AY31" s="9"/>
      <c r="AZ31" s="19" t="s">
        <v>1216</v>
      </c>
      <c r="BA31" s="20" t="s">
        <v>1216</v>
      </c>
      <c r="BB31" s="55" t="s">
        <v>1216</v>
      </c>
      <c r="BC31" s="25"/>
      <c r="BD31" s="9"/>
      <c r="BE31" s="17"/>
      <c r="BG31" s="19" t="s">
        <v>1216</v>
      </c>
      <c r="BH31" s="20" t="s">
        <v>1216</v>
      </c>
      <c r="BI31" s="21" t="s">
        <v>1216</v>
      </c>
      <c r="BJ31" s="20" t="s">
        <v>1216</v>
      </c>
      <c r="BK31" s="21" t="s">
        <v>1216</v>
      </c>
      <c r="BL31" s="20" t="s">
        <v>1216</v>
      </c>
      <c r="BM31" s="21" t="s">
        <v>1216</v>
      </c>
      <c r="BN31" s="56" t="s">
        <v>1216</v>
      </c>
      <c r="BO31" s="26"/>
      <c r="BP31" s="9"/>
      <c r="BQ31" s="18"/>
      <c r="BS31" s="19" t="s">
        <v>1216</v>
      </c>
      <c r="BT31" s="20" t="s">
        <v>1216</v>
      </c>
      <c r="BU31" s="21" t="s">
        <v>1216</v>
      </c>
      <c r="BV31" s="20" t="s">
        <v>1216</v>
      </c>
      <c r="BW31" s="21" t="s">
        <v>1216</v>
      </c>
      <c r="BX31" s="20" t="s">
        <v>1216</v>
      </c>
      <c r="BY31" s="21" t="s">
        <v>1216</v>
      </c>
      <c r="BZ31" s="56" t="s">
        <v>1216</v>
      </c>
      <c r="CA31" s="27"/>
      <c r="CB31" s="9"/>
      <c r="CC31" s="62"/>
    </row>
    <row r="32" spans="1:81" x14ac:dyDescent="0.25">
      <c r="A32" s="64" t="s">
        <v>1248</v>
      </c>
      <c r="B32" s="70"/>
      <c r="C32" s="70"/>
      <c r="D32" s="70"/>
      <c r="E32" s="70"/>
      <c r="F32" s="69"/>
      <c r="G32" s="69"/>
      <c r="H32" s="9" t="s">
        <v>1218</v>
      </c>
      <c r="I32" s="28" t="s">
        <v>1216</v>
      </c>
      <c r="J32" s="29" t="s">
        <v>1216</v>
      </c>
      <c r="K32" s="30" t="s">
        <v>1216</v>
      </c>
      <c r="L32" s="29" t="s">
        <v>1216</v>
      </c>
      <c r="M32" s="30" t="s">
        <v>1216</v>
      </c>
      <c r="N32" s="32" t="s">
        <v>1216</v>
      </c>
      <c r="O32" s="33"/>
      <c r="P32" s="9"/>
      <c r="Q32" s="28" t="s">
        <v>1216</v>
      </c>
      <c r="R32" s="29" t="s">
        <v>1216</v>
      </c>
      <c r="S32" s="30" t="s">
        <v>1216</v>
      </c>
      <c r="T32" s="29" t="s">
        <v>1216</v>
      </c>
      <c r="U32" s="30" t="s">
        <v>1216</v>
      </c>
      <c r="V32" s="29" t="s">
        <v>1216</v>
      </c>
      <c r="W32" s="30" t="s">
        <v>1216</v>
      </c>
      <c r="X32" s="32" t="s">
        <v>1216</v>
      </c>
      <c r="Y32" s="33"/>
      <c r="Z32" s="9"/>
      <c r="AA32" s="28" t="s">
        <v>1216</v>
      </c>
      <c r="AB32" s="29" t="s">
        <v>1216</v>
      </c>
      <c r="AC32" s="57" t="s">
        <v>1216</v>
      </c>
      <c r="AD32" s="33"/>
      <c r="AE32" s="9"/>
      <c r="AF32" s="16"/>
      <c r="AH32" s="28" t="s">
        <v>1216</v>
      </c>
      <c r="AI32" s="29" t="s">
        <v>1216</v>
      </c>
      <c r="AJ32" s="30" t="s">
        <v>1216</v>
      </c>
      <c r="AK32" s="29" t="s">
        <v>1216</v>
      </c>
      <c r="AL32" s="30" t="s">
        <v>1216</v>
      </c>
      <c r="AM32" s="29" t="s">
        <v>1216</v>
      </c>
      <c r="AN32" s="34"/>
      <c r="AO32" s="9"/>
      <c r="AP32" s="28" t="s">
        <v>1216</v>
      </c>
      <c r="AQ32" s="29" t="s">
        <v>1216</v>
      </c>
      <c r="AR32" s="30" t="s">
        <v>1216</v>
      </c>
      <c r="AS32" s="29" t="s">
        <v>1216</v>
      </c>
      <c r="AT32" s="30" t="s">
        <v>1216</v>
      </c>
      <c r="AU32" s="29" t="s">
        <v>1216</v>
      </c>
      <c r="AV32" s="30" t="s">
        <v>1216</v>
      </c>
      <c r="AW32" s="29" t="s">
        <v>1216</v>
      </c>
      <c r="AX32" s="34"/>
      <c r="AY32" s="9"/>
      <c r="AZ32" s="28" t="s">
        <v>1216</v>
      </c>
      <c r="BA32" s="29" t="s">
        <v>1216</v>
      </c>
      <c r="BB32" s="57" t="s">
        <v>1216</v>
      </c>
      <c r="BC32" s="34"/>
      <c r="BD32" s="9"/>
      <c r="BE32" s="17"/>
      <c r="BG32" s="28" t="s">
        <v>1216</v>
      </c>
      <c r="BH32" s="29" t="s">
        <v>1216</v>
      </c>
      <c r="BI32" s="30" t="s">
        <v>1216</v>
      </c>
      <c r="BJ32" s="29" t="s">
        <v>1216</v>
      </c>
      <c r="BK32" s="30" t="s">
        <v>1216</v>
      </c>
      <c r="BL32" s="29" t="s">
        <v>1216</v>
      </c>
      <c r="BM32" s="30" t="s">
        <v>1216</v>
      </c>
      <c r="BN32" s="29" t="s">
        <v>1216</v>
      </c>
      <c r="BO32" s="35"/>
      <c r="BP32" s="9"/>
      <c r="BQ32" s="18"/>
      <c r="BS32" s="28" t="s">
        <v>1216</v>
      </c>
      <c r="BT32" s="29" t="s">
        <v>1216</v>
      </c>
      <c r="BU32" s="30" t="s">
        <v>1216</v>
      </c>
      <c r="BV32" s="29" t="s">
        <v>1216</v>
      </c>
      <c r="BW32" s="30" t="s">
        <v>1216</v>
      </c>
      <c r="BX32" s="29" t="s">
        <v>1216</v>
      </c>
      <c r="BY32" s="30" t="s">
        <v>1216</v>
      </c>
      <c r="BZ32" s="29" t="s">
        <v>1216</v>
      </c>
      <c r="CA32" s="36"/>
      <c r="CB32" s="9"/>
      <c r="CC32" s="62"/>
    </row>
    <row r="33" spans="1:81" x14ac:dyDescent="0.25">
      <c r="A33" s="65" t="s">
        <v>1249</v>
      </c>
      <c r="B33" s="70"/>
      <c r="C33" s="70"/>
      <c r="D33" s="70"/>
      <c r="E33" s="70"/>
      <c r="F33" s="69"/>
      <c r="G33" s="69"/>
      <c r="H33" s="9" t="s">
        <v>1218</v>
      </c>
      <c r="I33" s="37" t="s">
        <v>1216</v>
      </c>
      <c r="J33" s="38" t="s">
        <v>1216</v>
      </c>
      <c r="K33" s="39" t="s">
        <v>1216</v>
      </c>
      <c r="L33" s="38" t="s">
        <v>1216</v>
      </c>
      <c r="M33" s="39" t="s">
        <v>1216</v>
      </c>
      <c r="N33" s="40" t="s">
        <v>1216</v>
      </c>
      <c r="O33" s="33"/>
      <c r="P33" s="9"/>
      <c r="Q33" s="37" t="s">
        <v>1216</v>
      </c>
      <c r="R33" s="38" t="s">
        <v>1216</v>
      </c>
      <c r="S33" s="39" t="s">
        <v>1216</v>
      </c>
      <c r="T33" s="38" t="s">
        <v>1216</v>
      </c>
      <c r="U33" s="39" t="s">
        <v>1216</v>
      </c>
      <c r="V33" s="38" t="s">
        <v>1216</v>
      </c>
      <c r="W33" s="39" t="s">
        <v>1216</v>
      </c>
      <c r="X33" s="40" t="s">
        <v>1216</v>
      </c>
      <c r="Y33" s="33"/>
      <c r="Z33" s="9"/>
      <c r="AA33" s="37" t="s">
        <v>1216</v>
      </c>
      <c r="AB33" s="38" t="s">
        <v>1216</v>
      </c>
      <c r="AC33" s="58" t="s">
        <v>1216</v>
      </c>
      <c r="AD33" s="33"/>
      <c r="AE33" s="9"/>
      <c r="AF33" s="16"/>
      <c r="AH33" s="37" t="s">
        <v>1216</v>
      </c>
      <c r="AI33" s="38" t="s">
        <v>1216</v>
      </c>
      <c r="AJ33" s="39" t="s">
        <v>1216</v>
      </c>
      <c r="AK33" s="38" t="s">
        <v>1216</v>
      </c>
      <c r="AL33" s="39" t="s">
        <v>1216</v>
      </c>
      <c r="AM33" s="38" t="s">
        <v>1216</v>
      </c>
      <c r="AN33" s="34"/>
      <c r="AO33" s="9"/>
      <c r="AP33" s="37" t="s">
        <v>1216</v>
      </c>
      <c r="AQ33" s="38" t="s">
        <v>1216</v>
      </c>
      <c r="AR33" s="39" t="s">
        <v>1216</v>
      </c>
      <c r="AS33" s="38" t="s">
        <v>1216</v>
      </c>
      <c r="AT33" s="39" t="s">
        <v>1216</v>
      </c>
      <c r="AU33" s="38" t="s">
        <v>1216</v>
      </c>
      <c r="AV33" s="39" t="s">
        <v>1216</v>
      </c>
      <c r="AW33" s="38" t="s">
        <v>1216</v>
      </c>
      <c r="AX33" s="34"/>
      <c r="AY33" s="9"/>
      <c r="AZ33" s="37" t="s">
        <v>1216</v>
      </c>
      <c r="BA33" s="38" t="s">
        <v>1216</v>
      </c>
      <c r="BB33" s="58" t="s">
        <v>1216</v>
      </c>
      <c r="BC33" s="34"/>
      <c r="BD33" s="9"/>
      <c r="BE33" s="17"/>
      <c r="BG33" s="37" t="s">
        <v>1216</v>
      </c>
      <c r="BH33" s="38" t="s">
        <v>1216</v>
      </c>
      <c r="BI33" s="39" t="s">
        <v>1216</v>
      </c>
      <c r="BJ33" s="38" t="s">
        <v>1216</v>
      </c>
      <c r="BK33" s="39" t="s">
        <v>1216</v>
      </c>
      <c r="BL33" s="38" t="s">
        <v>1216</v>
      </c>
      <c r="BM33" s="39" t="s">
        <v>1216</v>
      </c>
      <c r="BN33" s="38" t="s">
        <v>1216</v>
      </c>
      <c r="BO33" s="35"/>
      <c r="BP33" s="9"/>
      <c r="BQ33" s="18"/>
      <c r="BS33" s="37" t="s">
        <v>1216</v>
      </c>
      <c r="BT33" s="38" t="s">
        <v>1216</v>
      </c>
      <c r="BU33" s="39" t="s">
        <v>1216</v>
      </c>
      <c r="BV33" s="38" t="s">
        <v>1216</v>
      </c>
      <c r="BW33" s="39" t="s">
        <v>1216</v>
      </c>
      <c r="BX33" s="38" t="s">
        <v>1216</v>
      </c>
      <c r="BY33" s="39" t="s">
        <v>1216</v>
      </c>
      <c r="BZ33" s="38" t="s">
        <v>1216</v>
      </c>
      <c r="CA33" s="36"/>
      <c r="CB33" s="9"/>
      <c r="CC33" s="62"/>
    </row>
    <row r="34" spans="1:81" x14ac:dyDescent="0.25">
      <c r="A34" s="64" t="s">
        <v>1250</v>
      </c>
      <c r="B34" s="70"/>
      <c r="C34" s="70"/>
      <c r="D34" s="70"/>
      <c r="E34" s="70"/>
      <c r="F34" s="69"/>
      <c r="G34" s="69"/>
      <c r="H34" s="9" t="s">
        <v>1218</v>
      </c>
      <c r="I34" s="28" t="s">
        <v>1216</v>
      </c>
      <c r="J34" s="29" t="s">
        <v>1216</v>
      </c>
      <c r="K34" s="30" t="s">
        <v>1216</v>
      </c>
      <c r="L34" s="29" t="s">
        <v>1216</v>
      </c>
      <c r="M34" s="30" t="s">
        <v>1216</v>
      </c>
      <c r="N34" s="32" t="s">
        <v>1216</v>
      </c>
      <c r="O34" s="33"/>
      <c r="P34" s="9"/>
      <c r="Q34" s="28" t="s">
        <v>1216</v>
      </c>
      <c r="R34" s="29" t="s">
        <v>1216</v>
      </c>
      <c r="S34" s="30" t="s">
        <v>1216</v>
      </c>
      <c r="T34" s="29" t="s">
        <v>1216</v>
      </c>
      <c r="U34" s="30" t="s">
        <v>1216</v>
      </c>
      <c r="V34" s="29" t="s">
        <v>1216</v>
      </c>
      <c r="W34" s="30" t="s">
        <v>1216</v>
      </c>
      <c r="X34" s="32" t="s">
        <v>1216</v>
      </c>
      <c r="Y34" s="33"/>
      <c r="Z34" s="9"/>
      <c r="AA34" s="28" t="s">
        <v>1216</v>
      </c>
      <c r="AB34" s="29" t="s">
        <v>1216</v>
      </c>
      <c r="AC34" s="57" t="s">
        <v>1216</v>
      </c>
      <c r="AD34" s="33"/>
      <c r="AE34" s="9"/>
      <c r="AF34" s="16"/>
      <c r="AH34" s="28" t="s">
        <v>1216</v>
      </c>
      <c r="AI34" s="29" t="s">
        <v>1216</v>
      </c>
      <c r="AJ34" s="30" t="s">
        <v>1216</v>
      </c>
      <c r="AK34" s="29" t="s">
        <v>1216</v>
      </c>
      <c r="AL34" s="30" t="s">
        <v>1216</v>
      </c>
      <c r="AM34" s="29" t="s">
        <v>1216</v>
      </c>
      <c r="AN34" s="34"/>
      <c r="AO34" s="9"/>
      <c r="AP34" s="28" t="s">
        <v>1216</v>
      </c>
      <c r="AQ34" s="29" t="s">
        <v>1216</v>
      </c>
      <c r="AR34" s="30" t="s">
        <v>1216</v>
      </c>
      <c r="AS34" s="29" t="s">
        <v>1216</v>
      </c>
      <c r="AT34" s="30" t="s">
        <v>1216</v>
      </c>
      <c r="AU34" s="29" t="s">
        <v>1216</v>
      </c>
      <c r="AV34" s="30" t="s">
        <v>1216</v>
      </c>
      <c r="AW34" s="29" t="s">
        <v>1216</v>
      </c>
      <c r="AX34" s="34"/>
      <c r="AY34" s="9"/>
      <c r="AZ34" s="28" t="s">
        <v>1216</v>
      </c>
      <c r="BA34" s="29" t="s">
        <v>1216</v>
      </c>
      <c r="BB34" s="57" t="s">
        <v>1216</v>
      </c>
      <c r="BC34" s="34"/>
      <c r="BD34" s="9"/>
      <c r="BE34" s="17"/>
      <c r="BG34" s="28" t="s">
        <v>1216</v>
      </c>
      <c r="BH34" s="29" t="s">
        <v>1216</v>
      </c>
      <c r="BI34" s="30" t="s">
        <v>1216</v>
      </c>
      <c r="BJ34" s="29" t="s">
        <v>1216</v>
      </c>
      <c r="BK34" s="30" t="s">
        <v>1216</v>
      </c>
      <c r="BL34" s="29" t="s">
        <v>1216</v>
      </c>
      <c r="BM34" s="30" t="s">
        <v>1216</v>
      </c>
      <c r="BN34" s="29" t="s">
        <v>1216</v>
      </c>
      <c r="BO34" s="35"/>
      <c r="BP34" s="9"/>
      <c r="BQ34" s="18"/>
      <c r="BS34" s="28" t="s">
        <v>1216</v>
      </c>
      <c r="BT34" s="29" t="s">
        <v>1216</v>
      </c>
      <c r="BU34" s="30" t="s">
        <v>1216</v>
      </c>
      <c r="BV34" s="29" t="s">
        <v>1216</v>
      </c>
      <c r="BW34" s="30" t="s">
        <v>1216</v>
      </c>
      <c r="BX34" s="29" t="s">
        <v>1216</v>
      </c>
      <c r="BY34" s="30" t="s">
        <v>1216</v>
      </c>
      <c r="BZ34" s="29" t="s">
        <v>1216</v>
      </c>
      <c r="CA34" s="36"/>
      <c r="CB34" s="9"/>
      <c r="CC34" s="62"/>
    </row>
    <row r="35" spans="1:81" x14ac:dyDescent="0.25">
      <c r="A35" s="65" t="s">
        <v>1251</v>
      </c>
      <c r="B35" s="70"/>
      <c r="C35" s="70"/>
      <c r="D35" s="70"/>
      <c r="E35" s="70"/>
      <c r="F35" s="69"/>
      <c r="G35" s="69"/>
      <c r="H35" s="9" t="s">
        <v>1218</v>
      </c>
      <c r="I35" s="37" t="s">
        <v>1216</v>
      </c>
      <c r="J35" s="38" t="s">
        <v>1216</v>
      </c>
      <c r="K35" s="39" t="s">
        <v>1216</v>
      </c>
      <c r="L35" s="38" t="s">
        <v>1216</v>
      </c>
      <c r="M35" s="39" t="s">
        <v>1216</v>
      </c>
      <c r="N35" s="40" t="s">
        <v>1216</v>
      </c>
      <c r="O35" s="33"/>
      <c r="P35" s="9"/>
      <c r="Q35" s="37" t="s">
        <v>1216</v>
      </c>
      <c r="R35" s="38" t="s">
        <v>1216</v>
      </c>
      <c r="S35" s="39" t="s">
        <v>1216</v>
      </c>
      <c r="T35" s="38" t="s">
        <v>1216</v>
      </c>
      <c r="U35" s="39" t="s">
        <v>1216</v>
      </c>
      <c r="V35" s="38" t="s">
        <v>1216</v>
      </c>
      <c r="W35" s="39" t="s">
        <v>1216</v>
      </c>
      <c r="X35" s="40" t="s">
        <v>1216</v>
      </c>
      <c r="Y35" s="33"/>
      <c r="Z35" s="9"/>
      <c r="AA35" s="37" t="s">
        <v>1216</v>
      </c>
      <c r="AB35" s="38" t="s">
        <v>1216</v>
      </c>
      <c r="AC35" s="58" t="s">
        <v>1216</v>
      </c>
      <c r="AD35" s="33"/>
      <c r="AE35" s="9"/>
      <c r="AF35" s="16"/>
      <c r="AH35" s="37" t="s">
        <v>1216</v>
      </c>
      <c r="AI35" s="38" t="s">
        <v>1216</v>
      </c>
      <c r="AJ35" s="39" t="s">
        <v>1216</v>
      </c>
      <c r="AK35" s="38" t="s">
        <v>1216</v>
      </c>
      <c r="AL35" s="39" t="s">
        <v>1216</v>
      </c>
      <c r="AM35" s="38" t="s">
        <v>1216</v>
      </c>
      <c r="AN35" s="34"/>
      <c r="AO35" s="9"/>
      <c r="AP35" s="37" t="s">
        <v>1216</v>
      </c>
      <c r="AQ35" s="38" t="s">
        <v>1216</v>
      </c>
      <c r="AR35" s="39" t="s">
        <v>1216</v>
      </c>
      <c r="AS35" s="38" t="s">
        <v>1216</v>
      </c>
      <c r="AT35" s="39" t="s">
        <v>1216</v>
      </c>
      <c r="AU35" s="38" t="s">
        <v>1216</v>
      </c>
      <c r="AV35" s="39" t="s">
        <v>1216</v>
      </c>
      <c r="AW35" s="38" t="s">
        <v>1216</v>
      </c>
      <c r="AX35" s="34"/>
      <c r="AY35" s="9"/>
      <c r="AZ35" s="37" t="s">
        <v>1216</v>
      </c>
      <c r="BA35" s="38" t="s">
        <v>1216</v>
      </c>
      <c r="BB35" s="58" t="s">
        <v>1216</v>
      </c>
      <c r="BC35" s="34"/>
      <c r="BD35" s="9"/>
      <c r="BE35" s="17"/>
      <c r="BG35" s="37" t="s">
        <v>1216</v>
      </c>
      <c r="BH35" s="38" t="s">
        <v>1216</v>
      </c>
      <c r="BI35" s="39" t="s">
        <v>1216</v>
      </c>
      <c r="BJ35" s="38" t="s">
        <v>1216</v>
      </c>
      <c r="BK35" s="39" t="s">
        <v>1216</v>
      </c>
      <c r="BL35" s="38" t="s">
        <v>1216</v>
      </c>
      <c r="BM35" s="39" t="s">
        <v>1216</v>
      </c>
      <c r="BN35" s="38" t="s">
        <v>1216</v>
      </c>
      <c r="BO35" s="35"/>
      <c r="BP35" s="9"/>
      <c r="BQ35" s="18"/>
      <c r="BS35" s="37" t="s">
        <v>1216</v>
      </c>
      <c r="BT35" s="38" t="s">
        <v>1216</v>
      </c>
      <c r="BU35" s="39" t="s">
        <v>1216</v>
      </c>
      <c r="BV35" s="38" t="s">
        <v>1216</v>
      </c>
      <c r="BW35" s="39" t="s">
        <v>1216</v>
      </c>
      <c r="BX35" s="38" t="s">
        <v>1216</v>
      </c>
      <c r="BY35" s="39" t="s">
        <v>1216</v>
      </c>
      <c r="BZ35" s="38" t="s">
        <v>1216</v>
      </c>
      <c r="CA35" s="36"/>
      <c r="CB35" s="9"/>
      <c r="CC35" s="62"/>
    </row>
    <row r="36" spans="1:81" x14ac:dyDescent="0.25">
      <c r="A36" s="64" t="s">
        <v>1252</v>
      </c>
      <c r="B36" s="70"/>
      <c r="C36" s="70"/>
      <c r="D36" s="70"/>
      <c r="E36" s="70"/>
      <c r="F36" s="69"/>
      <c r="G36" s="69"/>
      <c r="H36" s="9" t="s">
        <v>1218</v>
      </c>
      <c r="I36" s="28" t="s">
        <v>1216</v>
      </c>
      <c r="J36" s="29" t="s">
        <v>1216</v>
      </c>
      <c r="K36" s="30" t="s">
        <v>1216</v>
      </c>
      <c r="L36" s="29" t="s">
        <v>1216</v>
      </c>
      <c r="M36" s="30" t="s">
        <v>1216</v>
      </c>
      <c r="N36" s="32" t="s">
        <v>1216</v>
      </c>
      <c r="O36" s="33"/>
      <c r="P36" s="9"/>
      <c r="Q36" s="28" t="s">
        <v>1216</v>
      </c>
      <c r="R36" s="29" t="s">
        <v>1216</v>
      </c>
      <c r="S36" s="30" t="s">
        <v>1216</v>
      </c>
      <c r="T36" s="29" t="s">
        <v>1216</v>
      </c>
      <c r="U36" s="30" t="s">
        <v>1216</v>
      </c>
      <c r="V36" s="29" t="s">
        <v>1216</v>
      </c>
      <c r="W36" s="30" t="s">
        <v>1216</v>
      </c>
      <c r="X36" s="32" t="s">
        <v>1216</v>
      </c>
      <c r="Y36" s="33"/>
      <c r="Z36" s="9"/>
      <c r="AA36" s="28" t="s">
        <v>1216</v>
      </c>
      <c r="AB36" s="29" t="s">
        <v>1216</v>
      </c>
      <c r="AC36" s="57" t="s">
        <v>1216</v>
      </c>
      <c r="AD36" s="33"/>
      <c r="AE36" s="9"/>
      <c r="AF36" s="16"/>
      <c r="AH36" s="28" t="s">
        <v>1216</v>
      </c>
      <c r="AI36" s="29" t="s">
        <v>1216</v>
      </c>
      <c r="AJ36" s="30" t="s">
        <v>1216</v>
      </c>
      <c r="AK36" s="29" t="s">
        <v>1216</v>
      </c>
      <c r="AL36" s="30" t="s">
        <v>1216</v>
      </c>
      <c r="AM36" s="29" t="s">
        <v>1216</v>
      </c>
      <c r="AN36" s="34"/>
      <c r="AO36" s="9"/>
      <c r="AP36" s="28" t="s">
        <v>1216</v>
      </c>
      <c r="AQ36" s="29" t="s">
        <v>1216</v>
      </c>
      <c r="AR36" s="30" t="s">
        <v>1216</v>
      </c>
      <c r="AS36" s="29" t="s">
        <v>1216</v>
      </c>
      <c r="AT36" s="30" t="s">
        <v>1216</v>
      </c>
      <c r="AU36" s="29" t="s">
        <v>1216</v>
      </c>
      <c r="AV36" s="30" t="s">
        <v>1216</v>
      </c>
      <c r="AW36" s="29" t="s">
        <v>1216</v>
      </c>
      <c r="AX36" s="34"/>
      <c r="AY36" s="9"/>
      <c r="AZ36" s="28" t="s">
        <v>1216</v>
      </c>
      <c r="BA36" s="29" t="s">
        <v>1216</v>
      </c>
      <c r="BB36" s="57" t="s">
        <v>1216</v>
      </c>
      <c r="BC36" s="34"/>
      <c r="BD36" s="9"/>
      <c r="BE36" s="17"/>
      <c r="BG36" s="28" t="s">
        <v>1216</v>
      </c>
      <c r="BH36" s="29" t="s">
        <v>1216</v>
      </c>
      <c r="BI36" s="30" t="s">
        <v>1216</v>
      </c>
      <c r="BJ36" s="29" t="s">
        <v>1216</v>
      </c>
      <c r="BK36" s="30" t="s">
        <v>1216</v>
      </c>
      <c r="BL36" s="29" t="s">
        <v>1216</v>
      </c>
      <c r="BM36" s="30" t="s">
        <v>1216</v>
      </c>
      <c r="BN36" s="29" t="s">
        <v>1216</v>
      </c>
      <c r="BO36" s="35"/>
      <c r="BP36" s="9"/>
      <c r="BQ36" s="18"/>
      <c r="BS36" s="28" t="s">
        <v>1216</v>
      </c>
      <c r="BT36" s="29" t="s">
        <v>1216</v>
      </c>
      <c r="BU36" s="30" t="s">
        <v>1216</v>
      </c>
      <c r="BV36" s="29" t="s">
        <v>1216</v>
      </c>
      <c r="BW36" s="30" t="s">
        <v>1216</v>
      </c>
      <c r="BX36" s="29" t="s">
        <v>1216</v>
      </c>
      <c r="BY36" s="30" t="s">
        <v>1216</v>
      </c>
      <c r="BZ36" s="29" t="s">
        <v>1216</v>
      </c>
      <c r="CA36" s="36"/>
      <c r="CB36" s="9"/>
      <c r="CC36" s="62"/>
    </row>
    <row r="37" spans="1:81" x14ac:dyDescent="0.25">
      <c r="A37" s="65" t="s">
        <v>1253</v>
      </c>
      <c r="B37" s="70"/>
      <c r="C37" s="70"/>
      <c r="D37" s="70"/>
      <c r="E37" s="70"/>
      <c r="F37" s="69"/>
      <c r="G37" s="69"/>
      <c r="H37" s="9" t="s">
        <v>1218</v>
      </c>
      <c r="I37" s="37" t="s">
        <v>1216</v>
      </c>
      <c r="J37" s="38" t="s">
        <v>1216</v>
      </c>
      <c r="K37" s="39" t="s">
        <v>1216</v>
      </c>
      <c r="L37" s="38" t="s">
        <v>1216</v>
      </c>
      <c r="M37" s="39" t="s">
        <v>1216</v>
      </c>
      <c r="N37" s="40" t="s">
        <v>1216</v>
      </c>
      <c r="O37" s="33"/>
      <c r="P37" s="9"/>
      <c r="Q37" s="37" t="s">
        <v>1216</v>
      </c>
      <c r="R37" s="38" t="s">
        <v>1216</v>
      </c>
      <c r="S37" s="39" t="s">
        <v>1216</v>
      </c>
      <c r="T37" s="38" t="s">
        <v>1216</v>
      </c>
      <c r="U37" s="39" t="s">
        <v>1216</v>
      </c>
      <c r="V37" s="38" t="s">
        <v>1216</v>
      </c>
      <c r="W37" s="39" t="s">
        <v>1216</v>
      </c>
      <c r="X37" s="40" t="s">
        <v>1216</v>
      </c>
      <c r="Y37" s="33"/>
      <c r="Z37" s="9"/>
      <c r="AA37" s="37" t="s">
        <v>1216</v>
      </c>
      <c r="AB37" s="38" t="s">
        <v>1216</v>
      </c>
      <c r="AC37" s="58" t="s">
        <v>1216</v>
      </c>
      <c r="AD37" s="33"/>
      <c r="AE37" s="9"/>
      <c r="AF37" s="16"/>
      <c r="AH37" s="37" t="s">
        <v>1216</v>
      </c>
      <c r="AI37" s="38" t="s">
        <v>1216</v>
      </c>
      <c r="AJ37" s="39" t="s">
        <v>1216</v>
      </c>
      <c r="AK37" s="38" t="s">
        <v>1216</v>
      </c>
      <c r="AL37" s="39" t="s">
        <v>1216</v>
      </c>
      <c r="AM37" s="38" t="s">
        <v>1216</v>
      </c>
      <c r="AN37" s="34"/>
      <c r="AO37" s="9"/>
      <c r="AP37" s="37" t="s">
        <v>1216</v>
      </c>
      <c r="AQ37" s="38" t="s">
        <v>1216</v>
      </c>
      <c r="AR37" s="39" t="s">
        <v>1216</v>
      </c>
      <c r="AS37" s="38" t="s">
        <v>1216</v>
      </c>
      <c r="AT37" s="39" t="s">
        <v>1216</v>
      </c>
      <c r="AU37" s="38" t="s">
        <v>1216</v>
      </c>
      <c r="AV37" s="39" t="s">
        <v>1216</v>
      </c>
      <c r="AW37" s="38" t="s">
        <v>1216</v>
      </c>
      <c r="AX37" s="34"/>
      <c r="AY37" s="9"/>
      <c r="AZ37" s="37" t="s">
        <v>1216</v>
      </c>
      <c r="BA37" s="38" t="s">
        <v>1216</v>
      </c>
      <c r="BB37" s="58" t="s">
        <v>1216</v>
      </c>
      <c r="BC37" s="34"/>
      <c r="BD37" s="9"/>
      <c r="BE37" s="17"/>
      <c r="BG37" s="37" t="s">
        <v>1216</v>
      </c>
      <c r="BH37" s="38" t="s">
        <v>1216</v>
      </c>
      <c r="BI37" s="39" t="s">
        <v>1216</v>
      </c>
      <c r="BJ37" s="38" t="s">
        <v>1216</v>
      </c>
      <c r="BK37" s="39" t="s">
        <v>1216</v>
      </c>
      <c r="BL37" s="38" t="s">
        <v>1216</v>
      </c>
      <c r="BM37" s="39" t="s">
        <v>1216</v>
      </c>
      <c r="BN37" s="38" t="s">
        <v>1216</v>
      </c>
      <c r="BO37" s="35"/>
      <c r="BP37" s="9"/>
      <c r="BQ37" s="18"/>
      <c r="BS37" s="37" t="s">
        <v>1216</v>
      </c>
      <c r="BT37" s="38" t="s">
        <v>1216</v>
      </c>
      <c r="BU37" s="39" t="s">
        <v>1216</v>
      </c>
      <c r="BV37" s="38" t="s">
        <v>1216</v>
      </c>
      <c r="BW37" s="39" t="s">
        <v>1216</v>
      </c>
      <c r="BX37" s="38" t="s">
        <v>1216</v>
      </c>
      <c r="BY37" s="39" t="s">
        <v>1216</v>
      </c>
      <c r="BZ37" s="38" t="s">
        <v>1216</v>
      </c>
      <c r="CA37" s="36"/>
      <c r="CB37" s="9"/>
      <c r="CC37" s="62"/>
    </row>
    <row r="38" spans="1:81" x14ac:dyDescent="0.25">
      <c r="A38" s="64" t="s">
        <v>1254</v>
      </c>
      <c r="B38" s="70"/>
      <c r="C38" s="70"/>
      <c r="D38" s="70"/>
      <c r="E38" s="70"/>
      <c r="F38" s="69"/>
      <c r="G38" s="69"/>
      <c r="H38" s="9" t="s">
        <v>1218</v>
      </c>
      <c r="I38" s="28" t="s">
        <v>1216</v>
      </c>
      <c r="J38" s="29" t="s">
        <v>1216</v>
      </c>
      <c r="K38" s="30" t="s">
        <v>1216</v>
      </c>
      <c r="L38" s="29" t="s">
        <v>1216</v>
      </c>
      <c r="M38" s="30" t="s">
        <v>1216</v>
      </c>
      <c r="N38" s="32" t="s">
        <v>1216</v>
      </c>
      <c r="O38" s="33"/>
      <c r="P38" s="9"/>
      <c r="Q38" s="28" t="s">
        <v>1216</v>
      </c>
      <c r="R38" s="29" t="s">
        <v>1216</v>
      </c>
      <c r="S38" s="30" t="s">
        <v>1216</v>
      </c>
      <c r="T38" s="29" t="s">
        <v>1216</v>
      </c>
      <c r="U38" s="30" t="s">
        <v>1216</v>
      </c>
      <c r="V38" s="29" t="s">
        <v>1216</v>
      </c>
      <c r="W38" s="30" t="s">
        <v>1216</v>
      </c>
      <c r="X38" s="32" t="s">
        <v>1216</v>
      </c>
      <c r="Y38" s="33"/>
      <c r="Z38" s="9"/>
      <c r="AA38" s="28" t="s">
        <v>1216</v>
      </c>
      <c r="AB38" s="29" t="s">
        <v>1216</v>
      </c>
      <c r="AC38" s="57" t="s">
        <v>1216</v>
      </c>
      <c r="AD38" s="33"/>
      <c r="AE38" s="9"/>
      <c r="AF38" s="16"/>
      <c r="AH38" s="28" t="s">
        <v>1216</v>
      </c>
      <c r="AI38" s="29" t="s">
        <v>1216</v>
      </c>
      <c r="AJ38" s="30" t="s">
        <v>1216</v>
      </c>
      <c r="AK38" s="29" t="s">
        <v>1216</v>
      </c>
      <c r="AL38" s="30" t="s">
        <v>1216</v>
      </c>
      <c r="AM38" s="29" t="s">
        <v>1216</v>
      </c>
      <c r="AN38" s="34"/>
      <c r="AO38" s="9"/>
      <c r="AP38" s="28" t="s">
        <v>1216</v>
      </c>
      <c r="AQ38" s="29" t="s">
        <v>1216</v>
      </c>
      <c r="AR38" s="30" t="s">
        <v>1216</v>
      </c>
      <c r="AS38" s="29" t="s">
        <v>1216</v>
      </c>
      <c r="AT38" s="30" t="s">
        <v>1216</v>
      </c>
      <c r="AU38" s="29" t="s">
        <v>1216</v>
      </c>
      <c r="AV38" s="30" t="s">
        <v>1216</v>
      </c>
      <c r="AW38" s="29" t="s">
        <v>1216</v>
      </c>
      <c r="AX38" s="34"/>
      <c r="AY38" s="9"/>
      <c r="AZ38" s="28" t="s">
        <v>1216</v>
      </c>
      <c r="BA38" s="29" t="s">
        <v>1216</v>
      </c>
      <c r="BB38" s="57" t="s">
        <v>1216</v>
      </c>
      <c r="BC38" s="34"/>
      <c r="BD38" s="9"/>
      <c r="BE38" s="17"/>
      <c r="BG38" s="28" t="s">
        <v>1216</v>
      </c>
      <c r="BH38" s="29" t="s">
        <v>1216</v>
      </c>
      <c r="BI38" s="30" t="s">
        <v>1216</v>
      </c>
      <c r="BJ38" s="29" t="s">
        <v>1216</v>
      </c>
      <c r="BK38" s="30" t="s">
        <v>1216</v>
      </c>
      <c r="BL38" s="29" t="s">
        <v>1216</v>
      </c>
      <c r="BM38" s="30" t="s">
        <v>1216</v>
      </c>
      <c r="BN38" s="29" t="s">
        <v>1216</v>
      </c>
      <c r="BO38" s="35"/>
      <c r="BP38" s="9"/>
      <c r="BQ38" s="18"/>
      <c r="BS38" s="28" t="s">
        <v>1216</v>
      </c>
      <c r="BT38" s="29" t="s">
        <v>1216</v>
      </c>
      <c r="BU38" s="30" t="s">
        <v>1216</v>
      </c>
      <c r="BV38" s="29" t="s">
        <v>1216</v>
      </c>
      <c r="BW38" s="30" t="s">
        <v>1216</v>
      </c>
      <c r="BX38" s="29" t="s">
        <v>1216</v>
      </c>
      <c r="BY38" s="30" t="s">
        <v>1216</v>
      </c>
      <c r="BZ38" s="29" t="s">
        <v>1216</v>
      </c>
      <c r="CA38" s="36"/>
      <c r="CB38" s="9"/>
      <c r="CC38" s="62"/>
    </row>
    <row r="39" spans="1:81" x14ac:dyDescent="0.25">
      <c r="A39" s="65" t="s">
        <v>1255</v>
      </c>
      <c r="B39" s="70"/>
      <c r="C39" s="70"/>
      <c r="D39" s="70"/>
      <c r="E39" s="70"/>
      <c r="F39" s="69"/>
      <c r="G39" s="69"/>
      <c r="H39" s="9" t="s">
        <v>1218</v>
      </c>
      <c r="I39" s="37" t="s">
        <v>1216</v>
      </c>
      <c r="J39" s="38" t="s">
        <v>1216</v>
      </c>
      <c r="K39" s="39" t="s">
        <v>1216</v>
      </c>
      <c r="L39" s="38" t="s">
        <v>1216</v>
      </c>
      <c r="M39" s="39" t="s">
        <v>1216</v>
      </c>
      <c r="N39" s="40" t="s">
        <v>1216</v>
      </c>
      <c r="O39" s="33"/>
      <c r="P39" s="9"/>
      <c r="Q39" s="37" t="s">
        <v>1216</v>
      </c>
      <c r="R39" s="38" t="s">
        <v>1216</v>
      </c>
      <c r="S39" s="39" t="s">
        <v>1216</v>
      </c>
      <c r="T39" s="38" t="s">
        <v>1216</v>
      </c>
      <c r="U39" s="39" t="s">
        <v>1216</v>
      </c>
      <c r="V39" s="38" t="s">
        <v>1216</v>
      </c>
      <c r="W39" s="39" t="s">
        <v>1216</v>
      </c>
      <c r="X39" s="40" t="s">
        <v>1216</v>
      </c>
      <c r="Y39" s="33"/>
      <c r="Z39" s="9"/>
      <c r="AA39" s="37" t="s">
        <v>1216</v>
      </c>
      <c r="AB39" s="38" t="s">
        <v>1216</v>
      </c>
      <c r="AC39" s="58" t="s">
        <v>1216</v>
      </c>
      <c r="AD39" s="33"/>
      <c r="AE39" s="9"/>
      <c r="AF39" s="16"/>
      <c r="AH39" s="37" t="s">
        <v>1216</v>
      </c>
      <c r="AI39" s="38" t="s">
        <v>1216</v>
      </c>
      <c r="AJ39" s="39" t="s">
        <v>1216</v>
      </c>
      <c r="AK39" s="38" t="s">
        <v>1216</v>
      </c>
      <c r="AL39" s="39" t="s">
        <v>1216</v>
      </c>
      <c r="AM39" s="38" t="s">
        <v>1216</v>
      </c>
      <c r="AN39" s="34"/>
      <c r="AO39" s="9"/>
      <c r="AP39" s="37" t="s">
        <v>1216</v>
      </c>
      <c r="AQ39" s="38" t="s">
        <v>1216</v>
      </c>
      <c r="AR39" s="39" t="s">
        <v>1216</v>
      </c>
      <c r="AS39" s="38" t="s">
        <v>1216</v>
      </c>
      <c r="AT39" s="39" t="s">
        <v>1216</v>
      </c>
      <c r="AU39" s="38" t="s">
        <v>1216</v>
      </c>
      <c r="AV39" s="39" t="s">
        <v>1216</v>
      </c>
      <c r="AW39" s="38" t="s">
        <v>1216</v>
      </c>
      <c r="AX39" s="34"/>
      <c r="AY39" s="9"/>
      <c r="AZ39" s="37" t="s">
        <v>1216</v>
      </c>
      <c r="BA39" s="38" t="s">
        <v>1216</v>
      </c>
      <c r="BB39" s="58" t="s">
        <v>1216</v>
      </c>
      <c r="BC39" s="34"/>
      <c r="BD39" s="9"/>
      <c r="BE39" s="17"/>
      <c r="BG39" s="37" t="s">
        <v>1216</v>
      </c>
      <c r="BH39" s="38" t="s">
        <v>1216</v>
      </c>
      <c r="BI39" s="39" t="s">
        <v>1216</v>
      </c>
      <c r="BJ39" s="38" t="s">
        <v>1216</v>
      </c>
      <c r="BK39" s="39" t="s">
        <v>1216</v>
      </c>
      <c r="BL39" s="38" t="s">
        <v>1216</v>
      </c>
      <c r="BM39" s="39" t="s">
        <v>1216</v>
      </c>
      <c r="BN39" s="38" t="s">
        <v>1216</v>
      </c>
      <c r="BO39" s="35"/>
      <c r="BP39" s="9"/>
      <c r="BQ39" s="18"/>
      <c r="BS39" s="37" t="s">
        <v>1216</v>
      </c>
      <c r="BT39" s="38" t="s">
        <v>1216</v>
      </c>
      <c r="BU39" s="39" t="s">
        <v>1216</v>
      </c>
      <c r="BV39" s="38" t="s">
        <v>1216</v>
      </c>
      <c r="BW39" s="39" t="s">
        <v>1216</v>
      </c>
      <c r="BX39" s="38" t="s">
        <v>1216</v>
      </c>
      <c r="BY39" s="39" t="s">
        <v>1216</v>
      </c>
      <c r="BZ39" s="38" t="s">
        <v>1216</v>
      </c>
      <c r="CA39" s="36"/>
      <c r="CB39" s="9"/>
      <c r="CC39" s="62"/>
    </row>
    <row r="40" spans="1:81" x14ac:dyDescent="0.25">
      <c r="A40" s="64" t="s">
        <v>1256</v>
      </c>
      <c r="B40" s="70"/>
      <c r="C40" s="70"/>
      <c r="D40" s="70"/>
      <c r="E40" s="70"/>
      <c r="F40" s="69"/>
      <c r="G40" s="69"/>
      <c r="H40" s="9" t="s">
        <v>1218</v>
      </c>
      <c r="I40" s="28" t="s">
        <v>1216</v>
      </c>
      <c r="J40" s="29" t="s">
        <v>1216</v>
      </c>
      <c r="K40" s="30" t="s">
        <v>1216</v>
      </c>
      <c r="L40" s="29" t="s">
        <v>1216</v>
      </c>
      <c r="M40" s="30" t="s">
        <v>1216</v>
      </c>
      <c r="N40" s="32" t="s">
        <v>1216</v>
      </c>
      <c r="O40" s="33"/>
      <c r="P40" s="9"/>
      <c r="Q40" s="28" t="s">
        <v>1216</v>
      </c>
      <c r="R40" s="29" t="s">
        <v>1216</v>
      </c>
      <c r="S40" s="30" t="s">
        <v>1216</v>
      </c>
      <c r="T40" s="29" t="s">
        <v>1216</v>
      </c>
      <c r="U40" s="30" t="s">
        <v>1216</v>
      </c>
      <c r="V40" s="29" t="s">
        <v>1216</v>
      </c>
      <c r="W40" s="30" t="s">
        <v>1216</v>
      </c>
      <c r="X40" s="32" t="s">
        <v>1216</v>
      </c>
      <c r="Y40" s="33"/>
      <c r="Z40" s="9"/>
      <c r="AA40" s="28" t="s">
        <v>1216</v>
      </c>
      <c r="AB40" s="29" t="s">
        <v>1216</v>
      </c>
      <c r="AC40" s="57" t="s">
        <v>1216</v>
      </c>
      <c r="AD40" s="33"/>
      <c r="AE40" s="9"/>
      <c r="AF40" s="16"/>
      <c r="AH40" s="28" t="s">
        <v>1216</v>
      </c>
      <c r="AI40" s="29" t="s">
        <v>1216</v>
      </c>
      <c r="AJ40" s="30" t="s">
        <v>1216</v>
      </c>
      <c r="AK40" s="29" t="s">
        <v>1216</v>
      </c>
      <c r="AL40" s="30" t="s">
        <v>1216</v>
      </c>
      <c r="AM40" s="29" t="s">
        <v>1216</v>
      </c>
      <c r="AN40" s="34"/>
      <c r="AO40" s="9"/>
      <c r="AP40" s="28" t="s">
        <v>1216</v>
      </c>
      <c r="AQ40" s="29" t="s">
        <v>1216</v>
      </c>
      <c r="AR40" s="30" t="s">
        <v>1216</v>
      </c>
      <c r="AS40" s="29" t="s">
        <v>1216</v>
      </c>
      <c r="AT40" s="30" t="s">
        <v>1216</v>
      </c>
      <c r="AU40" s="29" t="s">
        <v>1216</v>
      </c>
      <c r="AV40" s="30" t="s">
        <v>1216</v>
      </c>
      <c r="AW40" s="29" t="s">
        <v>1216</v>
      </c>
      <c r="AX40" s="34"/>
      <c r="AY40" s="9"/>
      <c r="AZ40" s="28" t="s">
        <v>1216</v>
      </c>
      <c r="BA40" s="29" t="s">
        <v>1216</v>
      </c>
      <c r="BB40" s="57" t="s">
        <v>1216</v>
      </c>
      <c r="BC40" s="34"/>
      <c r="BD40" s="9"/>
      <c r="BE40" s="17"/>
      <c r="BG40" s="28" t="s">
        <v>1216</v>
      </c>
      <c r="BH40" s="29" t="s">
        <v>1216</v>
      </c>
      <c r="BI40" s="30" t="s">
        <v>1216</v>
      </c>
      <c r="BJ40" s="29" t="s">
        <v>1216</v>
      </c>
      <c r="BK40" s="30" t="s">
        <v>1216</v>
      </c>
      <c r="BL40" s="29" t="s">
        <v>1216</v>
      </c>
      <c r="BM40" s="30" t="s">
        <v>1216</v>
      </c>
      <c r="BN40" s="29" t="s">
        <v>1216</v>
      </c>
      <c r="BO40" s="35"/>
      <c r="BP40" s="9"/>
      <c r="BQ40" s="18"/>
      <c r="BS40" s="28" t="s">
        <v>1216</v>
      </c>
      <c r="BT40" s="29" t="s">
        <v>1216</v>
      </c>
      <c r="BU40" s="30" t="s">
        <v>1216</v>
      </c>
      <c r="BV40" s="29" t="s">
        <v>1216</v>
      </c>
      <c r="BW40" s="30" t="s">
        <v>1216</v>
      </c>
      <c r="BX40" s="29" t="s">
        <v>1216</v>
      </c>
      <c r="BY40" s="30" t="s">
        <v>1216</v>
      </c>
      <c r="BZ40" s="29" t="s">
        <v>1216</v>
      </c>
      <c r="CA40" s="36"/>
      <c r="CB40" s="9"/>
      <c r="CC40" s="62"/>
    </row>
    <row r="41" spans="1:81" x14ac:dyDescent="0.25">
      <c r="A41" s="65" t="s">
        <v>1257</v>
      </c>
      <c r="B41" s="70"/>
      <c r="C41" s="70"/>
      <c r="D41" s="70"/>
      <c r="E41" s="70"/>
      <c r="F41" s="69"/>
      <c r="G41" s="69"/>
      <c r="H41" s="9" t="s">
        <v>1218</v>
      </c>
      <c r="I41" s="37" t="s">
        <v>1216</v>
      </c>
      <c r="J41" s="38" t="s">
        <v>1216</v>
      </c>
      <c r="K41" s="39">
        <v>90</v>
      </c>
      <c r="L41" s="38" t="s">
        <v>1216</v>
      </c>
      <c r="M41" s="39" t="s">
        <v>1216</v>
      </c>
      <c r="N41" s="40" t="s">
        <v>1216</v>
      </c>
      <c r="O41" s="33"/>
      <c r="P41" s="9"/>
      <c r="Q41" s="37" t="s">
        <v>1216</v>
      </c>
      <c r="R41" s="38" t="s">
        <v>1216</v>
      </c>
      <c r="S41" s="39" t="s">
        <v>1216</v>
      </c>
      <c r="T41" s="38" t="s">
        <v>1216</v>
      </c>
      <c r="U41" s="39" t="s">
        <v>1216</v>
      </c>
      <c r="V41" s="38" t="s">
        <v>1216</v>
      </c>
      <c r="W41" s="39" t="s">
        <v>1216</v>
      </c>
      <c r="X41" s="40" t="s">
        <v>1216</v>
      </c>
      <c r="Y41" s="33"/>
      <c r="Z41" s="9"/>
      <c r="AA41" s="37" t="s">
        <v>1216</v>
      </c>
      <c r="AB41" s="38" t="s">
        <v>1216</v>
      </c>
      <c r="AC41" s="58" t="s">
        <v>1216</v>
      </c>
      <c r="AD41" s="33"/>
      <c r="AE41" s="9"/>
      <c r="AF41" s="16"/>
      <c r="AH41" s="37" t="s">
        <v>1216</v>
      </c>
      <c r="AI41" s="38" t="s">
        <v>1216</v>
      </c>
      <c r="AJ41" s="39">
        <v>90.209790209790214</v>
      </c>
      <c r="AK41" s="38" t="s">
        <v>1216</v>
      </c>
      <c r="AL41" s="39" t="s">
        <v>1216</v>
      </c>
      <c r="AM41" s="38" t="s">
        <v>1216</v>
      </c>
      <c r="AN41" s="34"/>
      <c r="AO41" s="9"/>
      <c r="AP41" s="37" t="s">
        <v>1216</v>
      </c>
      <c r="AQ41" s="38" t="s">
        <v>1216</v>
      </c>
      <c r="AR41" s="39" t="s">
        <v>1216</v>
      </c>
      <c r="AS41" s="38" t="s">
        <v>1216</v>
      </c>
      <c r="AT41" s="39" t="s">
        <v>1216</v>
      </c>
      <c r="AU41" s="38" t="s">
        <v>1216</v>
      </c>
      <c r="AV41" s="39" t="s">
        <v>1216</v>
      </c>
      <c r="AW41" s="38" t="s">
        <v>1216</v>
      </c>
      <c r="AX41" s="34"/>
      <c r="AY41" s="9"/>
      <c r="AZ41" s="37" t="s">
        <v>1216</v>
      </c>
      <c r="BA41" s="38" t="s">
        <v>1216</v>
      </c>
      <c r="BB41" s="58" t="s">
        <v>1216</v>
      </c>
      <c r="BC41" s="34"/>
      <c r="BD41" s="9"/>
      <c r="BE41" s="17"/>
      <c r="BG41" s="37" t="s">
        <v>1216</v>
      </c>
      <c r="BH41" s="38" t="s">
        <v>1216</v>
      </c>
      <c r="BI41" s="39" t="s">
        <v>1216</v>
      </c>
      <c r="BJ41" s="38" t="s">
        <v>1216</v>
      </c>
      <c r="BK41" s="39" t="s">
        <v>1216</v>
      </c>
      <c r="BL41" s="38" t="s">
        <v>1216</v>
      </c>
      <c r="BM41" s="39" t="s">
        <v>1216</v>
      </c>
      <c r="BN41" s="38" t="s">
        <v>1216</v>
      </c>
      <c r="BO41" s="35"/>
      <c r="BP41" s="9"/>
      <c r="BQ41" s="18"/>
      <c r="BS41" s="37" t="s">
        <v>1216</v>
      </c>
      <c r="BT41" s="38" t="s">
        <v>1216</v>
      </c>
      <c r="BU41" s="39" t="s">
        <v>1216</v>
      </c>
      <c r="BV41" s="38" t="s">
        <v>1216</v>
      </c>
      <c r="BW41" s="39" t="s">
        <v>1216</v>
      </c>
      <c r="BX41" s="38" t="s">
        <v>1216</v>
      </c>
      <c r="BY41" s="39" t="s">
        <v>1216</v>
      </c>
      <c r="BZ41" s="38" t="s">
        <v>1216</v>
      </c>
      <c r="CA41" s="36"/>
      <c r="CB41" s="9"/>
      <c r="CC41" s="62"/>
    </row>
    <row r="42" spans="1:81" x14ac:dyDescent="0.25">
      <c r="A42" s="64" t="s">
        <v>1258</v>
      </c>
      <c r="B42" s="70"/>
      <c r="C42" s="70"/>
      <c r="D42" s="70"/>
      <c r="E42" s="70"/>
      <c r="F42" s="69"/>
      <c r="G42" s="69"/>
      <c r="H42" s="9" t="s">
        <v>1218</v>
      </c>
      <c r="I42" s="28" t="s">
        <v>1216</v>
      </c>
      <c r="J42" s="29" t="s">
        <v>1216</v>
      </c>
      <c r="K42" s="30" t="s">
        <v>1216</v>
      </c>
      <c r="L42" s="29" t="s">
        <v>1216</v>
      </c>
      <c r="M42" s="30" t="s">
        <v>1216</v>
      </c>
      <c r="N42" s="32" t="s">
        <v>1216</v>
      </c>
      <c r="O42" s="33"/>
      <c r="P42" s="9"/>
      <c r="Q42" s="28" t="s">
        <v>1216</v>
      </c>
      <c r="R42" s="29" t="s">
        <v>1216</v>
      </c>
      <c r="S42" s="30" t="s">
        <v>1216</v>
      </c>
      <c r="T42" s="29" t="s">
        <v>1216</v>
      </c>
      <c r="U42" s="30" t="s">
        <v>1216</v>
      </c>
      <c r="V42" s="29" t="s">
        <v>1216</v>
      </c>
      <c r="W42" s="30" t="s">
        <v>1216</v>
      </c>
      <c r="X42" s="32" t="s">
        <v>1216</v>
      </c>
      <c r="Y42" s="33"/>
      <c r="Z42" s="9"/>
      <c r="AA42" s="28" t="s">
        <v>1216</v>
      </c>
      <c r="AB42" s="29" t="s">
        <v>1216</v>
      </c>
      <c r="AC42" s="57" t="s">
        <v>1216</v>
      </c>
      <c r="AD42" s="33"/>
      <c r="AE42" s="9"/>
      <c r="AF42" s="16"/>
      <c r="AH42" s="28" t="s">
        <v>1216</v>
      </c>
      <c r="AI42" s="29" t="s">
        <v>1216</v>
      </c>
      <c r="AJ42" s="30" t="s">
        <v>1216</v>
      </c>
      <c r="AK42" s="29" t="s">
        <v>1216</v>
      </c>
      <c r="AL42" s="30" t="s">
        <v>1216</v>
      </c>
      <c r="AM42" s="29" t="s">
        <v>1216</v>
      </c>
      <c r="AN42" s="34"/>
      <c r="AO42" s="9"/>
      <c r="AP42" s="28" t="s">
        <v>1216</v>
      </c>
      <c r="AQ42" s="29" t="s">
        <v>1216</v>
      </c>
      <c r="AR42" s="30" t="s">
        <v>1216</v>
      </c>
      <c r="AS42" s="29" t="s">
        <v>1216</v>
      </c>
      <c r="AT42" s="30" t="s">
        <v>1216</v>
      </c>
      <c r="AU42" s="29" t="s">
        <v>1216</v>
      </c>
      <c r="AV42" s="30" t="s">
        <v>1216</v>
      </c>
      <c r="AW42" s="29" t="s">
        <v>1216</v>
      </c>
      <c r="AX42" s="34"/>
      <c r="AY42" s="9"/>
      <c r="AZ42" s="28" t="s">
        <v>1216</v>
      </c>
      <c r="BA42" s="29" t="s">
        <v>1216</v>
      </c>
      <c r="BB42" s="57" t="s">
        <v>1216</v>
      </c>
      <c r="BC42" s="34"/>
      <c r="BD42" s="9"/>
      <c r="BE42" s="17"/>
      <c r="BG42" s="28" t="s">
        <v>1216</v>
      </c>
      <c r="BH42" s="29" t="s">
        <v>1216</v>
      </c>
      <c r="BI42" s="30" t="s">
        <v>1216</v>
      </c>
      <c r="BJ42" s="29" t="s">
        <v>1216</v>
      </c>
      <c r="BK42" s="30" t="s">
        <v>1216</v>
      </c>
      <c r="BL42" s="29" t="s">
        <v>1216</v>
      </c>
      <c r="BM42" s="30" t="s">
        <v>1216</v>
      </c>
      <c r="BN42" s="29" t="s">
        <v>1216</v>
      </c>
      <c r="BO42" s="35"/>
      <c r="BP42" s="9"/>
      <c r="BQ42" s="18"/>
      <c r="BS42" s="28" t="s">
        <v>1216</v>
      </c>
      <c r="BT42" s="29" t="s">
        <v>1216</v>
      </c>
      <c r="BU42" s="30" t="s">
        <v>1216</v>
      </c>
      <c r="BV42" s="29" t="s">
        <v>1216</v>
      </c>
      <c r="BW42" s="30" t="s">
        <v>1216</v>
      </c>
      <c r="BX42" s="29" t="s">
        <v>1216</v>
      </c>
      <c r="BY42" s="30" t="s">
        <v>1216</v>
      </c>
      <c r="BZ42" s="29" t="s">
        <v>1216</v>
      </c>
      <c r="CA42" s="36"/>
      <c r="CB42" s="9"/>
      <c r="CC42" s="62"/>
    </row>
    <row r="43" spans="1:81" x14ac:dyDescent="0.25">
      <c r="A43" s="65" t="s">
        <v>1259</v>
      </c>
      <c r="B43" s="70"/>
      <c r="C43" s="70"/>
      <c r="D43" s="70"/>
      <c r="E43" s="70"/>
      <c r="F43" s="69"/>
      <c r="G43" s="69"/>
      <c r="H43" s="9" t="s">
        <v>1218</v>
      </c>
      <c r="I43" s="37" t="s">
        <v>1216</v>
      </c>
      <c r="J43" s="38" t="s">
        <v>1216</v>
      </c>
      <c r="K43" s="39" t="s">
        <v>1216</v>
      </c>
      <c r="L43" s="38" t="s">
        <v>1216</v>
      </c>
      <c r="M43" s="39" t="s">
        <v>1216</v>
      </c>
      <c r="N43" s="40" t="s">
        <v>1216</v>
      </c>
      <c r="O43" s="33"/>
      <c r="P43" s="9"/>
      <c r="Q43" s="37" t="s">
        <v>1216</v>
      </c>
      <c r="R43" s="38" t="s">
        <v>1216</v>
      </c>
      <c r="S43" s="39" t="s">
        <v>1216</v>
      </c>
      <c r="T43" s="38" t="s">
        <v>1216</v>
      </c>
      <c r="U43" s="39" t="s">
        <v>1216</v>
      </c>
      <c r="V43" s="38" t="s">
        <v>1216</v>
      </c>
      <c r="W43" s="39" t="s">
        <v>1216</v>
      </c>
      <c r="X43" s="40" t="s">
        <v>1216</v>
      </c>
      <c r="Y43" s="33"/>
      <c r="Z43" s="9"/>
      <c r="AA43" s="37" t="s">
        <v>1216</v>
      </c>
      <c r="AB43" s="38" t="s">
        <v>1216</v>
      </c>
      <c r="AC43" s="58" t="s">
        <v>1216</v>
      </c>
      <c r="AD43" s="33"/>
      <c r="AE43" s="9"/>
      <c r="AF43" s="16"/>
      <c r="AH43" s="37" t="s">
        <v>1216</v>
      </c>
      <c r="AI43" s="38" t="s">
        <v>1216</v>
      </c>
      <c r="AJ43" s="39" t="s">
        <v>1216</v>
      </c>
      <c r="AK43" s="38" t="s">
        <v>1216</v>
      </c>
      <c r="AL43" s="39" t="s">
        <v>1216</v>
      </c>
      <c r="AM43" s="38" t="s">
        <v>1216</v>
      </c>
      <c r="AN43" s="34"/>
      <c r="AO43" s="9"/>
      <c r="AP43" s="37" t="s">
        <v>1216</v>
      </c>
      <c r="AQ43" s="38" t="s">
        <v>1216</v>
      </c>
      <c r="AR43" s="39" t="s">
        <v>1216</v>
      </c>
      <c r="AS43" s="38" t="s">
        <v>1216</v>
      </c>
      <c r="AT43" s="39" t="s">
        <v>1216</v>
      </c>
      <c r="AU43" s="38" t="s">
        <v>1216</v>
      </c>
      <c r="AV43" s="39" t="s">
        <v>1216</v>
      </c>
      <c r="AW43" s="38" t="s">
        <v>1216</v>
      </c>
      <c r="AX43" s="34"/>
      <c r="AY43" s="9"/>
      <c r="AZ43" s="37" t="s">
        <v>1216</v>
      </c>
      <c r="BA43" s="38" t="s">
        <v>1216</v>
      </c>
      <c r="BB43" s="58" t="s">
        <v>1216</v>
      </c>
      <c r="BC43" s="34"/>
      <c r="BD43" s="9"/>
      <c r="BE43" s="17"/>
      <c r="BG43" s="37" t="s">
        <v>1216</v>
      </c>
      <c r="BH43" s="38" t="s">
        <v>1216</v>
      </c>
      <c r="BI43" s="39" t="s">
        <v>1216</v>
      </c>
      <c r="BJ43" s="38" t="s">
        <v>1216</v>
      </c>
      <c r="BK43" s="39" t="s">
        <v>1216</v>
      </c>
      <c r="BL43" s="38" t="s">
        <v>1216</v>
      </c>
      <c r="BM43" s="39" t="s">
        <v>1216</v>
      </c>
      <c r="BN43" s="38" t="s">
        <v>1216</v>
      </c>
      <c r="BO43" s="35"/>
      <c r="BP43" s="9"/>
      <c r="BQ43" s="18"/>
      <c r="BS43" s="37" t="s">
        <v>1216</v>
      </c>
      <c r="BT43" s="38" t="s">
        <v>1216</v>
      </c>
      <c r="BU43" s="39" t="s">
        <v>1216</v>
      </c>
      <c r="BV43" s="38" t="s">
        <v>1216</v>
      </c>
      <c r="BW43" s="39" t="s">
        <v>1216</v>
      </c>
      <c r="BX43" s="38" t="s">
        <v>1216</v>
      </c>
      <c r="BY43" s="39" t="s">
        <v>1216</v>
      </c>
      <c r="BZ43" s="38" t="s">
        <v>1216</v>
      </c>
      <c r="CA43" s="36"/>
      <c r="CB43" s="9"/>
      <c r="CC43" s="62"/>
    </row>
    <row r="44" spans="1:81" x14ac:dyDescent="0.25">
      <c r="A44" s="64" t="s">
        <v>1260</v>
      </c>
      <c r="B44" s="70"/>
      <c r="C44" s="70"/>
      <c r="D44" s="70"/>
      <c r="E44" s="70"/>
      <c r="F44" s="69"/>
      <c r="G44" s="69"/>
      <c r="H44" s="9" t="s">
        <v>1218</v>
      </c>
      <c r="I44" s="28" t="s">
        <v>1216</v>
      </c>
      <c r="J44" s="29" t="s">
        <v>1216</v>
      </c>
      <c r="K44" s="30" t="s">
        <v>1216</v>
      </c>
      <c r="L44" s="29" t="s">
        <v>1216</v>
      </c>
      <c r="M44" s="30" t="s">
        <v>1216</v>
      </c>
      <c r="N44" s="32" t="s">
        <v>1216</v>
      </c>
      <c r="O44" s="33"/>
      <c r="P44" s="9"/>
      <c r="Q44" s="28" t="s">
        <v>1216</v>
      </c>
      <c r="R44" s="29" t="s">
        <v>1216</v>
      </c>
      <c r="S44" s="30" t="s">
        <v>1216</v>
      </c>
      <c r="T44" s="29" t="s">
        <v>1216</v>
      </c>
      <c r="U44" s="30" t="s">
        <v>1216</v>
      </c>
      <c r="V44" s="29" t="s">
        <v>1216</v>
      </c>
      <c r="W44" s="30" t="s">
        <v>1216</v>
      </c>
      <c r="X44" s="32" t="s">
        <v>1216</v>
      </c>
      <c r="Y44" s="33"/>
      <c r="Z44" s="9"/>
      <c r="AA44" s="28" t="s">
        <v>1216</v>
      </c>
      <c r="AB44" s="29" t="s">
        <v>1216</v>
      </c>
      <c r="AC44" s="57" t="s">
        <v>1216</v>
      </c>
      <c r="AD44" s="33"/>
      <c r="AE44" s="9"/>
      <c r="AF44" s="16"/>
      <c r="AH44" s="28" t="s">
        <v>1216</v>
      </c>
      <c r="AI44" s="29" t="s">
        <v>1216</v>
      </c>
      <c r="AJ44" s="30" t="s">
        <v>1216</v>
      </c>
      <c r="AK44" s="29" t="s">
        <v>1216</v>
      </c>
      <c r="AL44" s="30" t="s">
        <v>1216</v>
      </c>
      <c r="AM44" s="29" t="s">
        <v>1216</v>
      </c>
      <c r="AN44" s="34"/>
      <c r="AO44" s="9"/>
      <c r="AP44" s="28" t="s">
        <v>1216</v>
      </c>
      <c r="AQ44" s="29" t="s">
        <v>1216</v>
      </c>
      <c r="AR44" s="30" t="s">
        <v>1216</v>
      </c>
      <c r="AS44" s="29" t="s">
        <v>1216</v>
      </c>
      <c r="AT44" s="30" t="s">
        <v>1216</v>
      </c>
      <c r="AU44" s="29" t="s">
        <v>1216</v>
      </c>
      <c r="AV44" s="30" t="s">
        <v>1216</v>
      </c>
      <c r="AW44" s="29" t="s">
        <v>1216</v>
      </c>
      <c r="AX44" s="34"/>
      <c r="AY44" s="9"/>
      <c r="AZ44" s="28" t="s">
        <v>1216</v>
      </c>
      <c r="BA44" s="29" t="s">
        <v>1216</v>
      </c>
      <c r="BB44" s="57" t="s">
        <v>1216</v>
      </c>
      <c r="BC44" s="34"/>
      <c r="BD44" s="9"/>
      <c r="BE44" s="17"/>
      <c r="BG44" s="28" t="s">
        <v>1216</v>
      </c>
      <c r="BH44" s="29" t="s">
        <v>1216</v>
      </c>
      <c r="BI44" s="30" t="s">
        <v>1216</v>
      </c>
      <c r="BJ44" s="29" t="s">
        <v>1216</v>
      </c>
      <c r="BK44" s="30" t="s">
        <v>1216</v>
      </c>
      <c r="BL44" s="29" t="s">
        <v>1216</v>
      </c>
      <c r="BM44" s="30" t="s">
        <v>1216</v>
      </c>
      <c r="BN44" s="29" t="s">
        <v>1216</v>
      </c>
      <c r="BO44" s="35"/>
      <c r="BP44" s="9"/>
      <c r="BQ44" s="18"/>
      <c r="BS44" s="28" t="s">
        <v>1216</v>
      </c>
      <c r="BT44" s="29" t="s">
        <v>1216</v>
      </c>
      <c r="BU44" s="30" t="s">
        <v>1216</v>
      </c>
      <c r="BV44" s="29" t="s">
        <v>1216</v>
      </c>
      <c r="BW44" s="30" t="s">
        <v>1216</v>
      </c>
      <c r="BX44" s="29" t="s">
        <v>1216</v>
      </c>
      <c r="BY44" s="30" t="s">
        <v>1216</v>
      </c>
      <c r="BZ44" s="29" t="s">
        <v>1216</v>
      </c>
      <c r="CA44" s="36"/>
      <c r="CB44" s="9"/>
      <c r="CC44" s="62"/>
    </row>
    <row r="45" spans="1:81" x14ac:dyDescent="0.25">
      <c r="A45" s="65" t="s">
        <v>1261</v>
      </c>
      <c r="B45" s="70"/>
      <c r="C45" s="70"/>
      <c r="D45" s="70"/>
      <c r="E45" s="70"/>
      <c r="F45" s="69"/>
      <c r="G45" s="69"/>
      <c r="H45" s="9" t="s">
        <v>1218</v>
      </c>
      <c r="I45" s="37" t="s">
        <v>1216</v>
      </c>
      <c r="J45" s="38" t="s">
        <v>1216</v>
      </c>
      <c r="K45" s="39" t="s">
        <v>1216</v>
      </c>
      <c r="L45" s="38" t="s">
        <v>1216</v>
      </c>
      <c r="M45" s="39" t="s">
        <v>1216</v>
      </c>
      <c r="N45" s="40" t="s">
        <v>1216</v>
      </c>
      <c r="O45" s="33"/>
      <c r="P45" s="9"/>
      <c r="Q45" s="37" t="s">
        <v>1216</v>
      </c>
      <c r="R45" s="38" t="s">
        <v>1216</v>
      </c>
      <c r="S45" s="39" t="s">
        <v>1216</v>
      </c>
      <c r="T45" s="38" t="s">
        <v>1216</v>
      </c>
      <c r="U45" s="39" t="s">
        <v>1216</v>
      </c>
      <c r="V45" s="38" t="s">
        <v>1216</v>
      </c>
      <c r="W45" s="39" t="s">
        <v>1216</v>
      </c>
      <c r="X45" s="40" t="s">
        <v>1216</v>
      </c>
      <c r="Y45" s="33"/>
      <c r="Z45" s="9"/>
      <c r="AA45" s="37" t="s">
        <v>1216</v>
      </c>
      <c r="AB45" s="38" t="s">
        <v>1216</v>
      </c>
      <c r="AC45" s="58" t="s">
        <v>1216</v>
      </c>
      <c r="AD45" s="33"/>
      <c r="AE45" s="9"/>
      <c r="AF45" s="16"/>
      <c r="AH45" s="37" t="s">
        <v>1216</v>
      </c>
      <c r="AI45" s="38" t="s">
        <v>1216</v>
      </c>
      <c r="AJ45" s="39" t="s">
        <v>1216</v>
      </c>
      <c r="AK45" s="38" t="s">
        <v>1216</v>
      </c>
      <c r="AL45" s="39" t="s">
        <v>1216</v>
      </c>
      <c r="AM45" s="38" t="s">
        <v>1216</v>
      </c>
      <c r="AN45" s="34"/>
      <c r="AO45" s="9"/>
      <c r="AP45" s="37" t="s">
        <v>1216</v>
      </c>
      <c r="AQ45" s="38" t="s">
        <v>1216</v>
      </c>
      <c r="AR45" s="39" t="s">
        <v>1216</v>
      </c>
      <c r="AS45" s="38" t="s">
        <v>1216</v>
      </c>
      <c r="AT45" s="39" t="s">
        <v>1216</v>
      </c>
      <c r="AU45" s="38" t="s">
        <v>1216</v>
      </c>
      <c r="AV45" s="39" t="s">
        <v>1216</v>
      </c>
      <c r="AW45" s="38" t="s">
        <v>1216</v>
      </c>
      <c r="AX45" s="34"/>
      <c r="AY45" s="9"/>
      <c r="AZ45" s="37" t="s">
        <v>1216</v>
      </c>
      <c r="BA45" s="38" t="s">
        <v>1216</v>
      </c>
      <c r="BB45" s="58" t="s">
        <v>1216</v>
      </c>
      <c r="BC45" s="34"/>
      <c r="BD45" s="9"/>
      <c r="BE45" s="17"/>
      <c r="BG45" s="37" t="s">
        <v>1216</v>
      </c>
      <c r="BH45" s="38" t="s">
        <v>1216</v>
      </c>
      <c r="BI45" s="39" t="s">
        <v>1216</v>
      </c>
      <c r="BJ45" s="38" t="s">
        <v>1216</v>
      </c>
      <c r="BK45" s="39" t="s">
        <v>1216</v>
      </c>
      <c r="BL45" s="38" t="s">
        <v>1216</v>
      </c>
      <c r="BM45" s="39" t="s">
        <v>1216</v>
      </c>
      <c r="BN45" s="38" t="s">
        <v>1216</v>
      </c>
      <c r="BO45" s="35"/>
      <c r="BP45" s="9"/>
      <c r="BQ45" s="18"/>
      <c r="BS45" s="37" t="s">
        <v>1216</v>
      </c>
      <c r="BT45" s="38" t="s">
        <v>1216</v>
      </c>
      <c r="BU45" s="39" t="s">
        <v>1216</v>
      </c>
      <c r="BV45" s="38" t="s">
        <v>1216</v>
      </c>
      <c r="BW45" s="39" t="s">
        <v>1216</v>
      </c>
      <c r="BX45" s="38" t="s">
        <v>1216</v>
      </c>
      <c r="BY45" s="39" t="s">
        <v>1216</v>
      </c>
      <c r="BZ45" s="38" t="s">
        <v>1216</v>
      </c>
      <c r="CA45" s="36"/>
      <c r="CB45" s="9"/>
      <c r="CC45" s="62"/>
    </row>
    <row r="46" spans="1:81" x14ac:dyDescent="0.25">
      <c r="A46" s="64" t="s">
        <v>1262</v>
      </c>
      <c r="B46" s="70"/>
      <c r="C46" s="70"/>
      <c r="D46" s="70">
        <f>(V46/100)*(BL46/100)</f>
        <v>0.19440379742317712</v>
      </c>
      <c r="E46" s="70">
        <f>(AU46/100)*(BX46/100)</f>
        <v>0.52459016393442626</v>
      </c>
      <c r="F46" s="69"/>
      <c r="G46" s="69"/>
      <c r="H46" s="9" t="s">
        <v>1218</v>
      </c>
      <c r="I46" s="28" t="s">
        <v>1216</v>
      </c>
      <c r="J46" s="29">
        <v>77</v>
      </c>
      <c r="K46" s="30" t="s">
        <v>1216</v>
      </c>
      <c r="L46" s="29" t="s">
        <v>1216</v>
      </c>
      <c r="M46" s="30" t="s">
        <v>1216</v>
      </c>
      <c r="N46" s="32" t="s">
        <v>1216</v>
      </c>
      <c r="O46" s="33"/>
      <c r="P46" s="9"/>
      <c r="Q46" s="28" t="s">
        <v>1216</v>
      </c>
      <c r="R46" s="29" t="s">
        <v>1216</v>
      </c>
      <c r="S46" s="30" t="s">
        <v>1216</v>
      </c>
      <c r="T46" s="29" t="s">
        <v>1216</v>
      </c>
      <c r="U46" s="30" t="s">
        <v>1216</v>
      </c>
      <c r="V46" s="29">
        <v>100</v>
      </c>
      <c r="W46" s="30">
        <v>100</v>
      </c>
      <c r="X46" s="32" t="s">
        <v>1216</v>
      </c>
      <c r="Y46" s="33"/>
      <c r="Z46" s="9"/>
      <c r="AA46" s="28" t="s">
        <v>1216</v>
      </c>
      <c r="AB46" s="29">
        <v>23</v>
      </c>
      <c r="AC46" s="57" t="s">
        <v>1216</v>
      </c>
      <c r="AD46" s="33"/>
      <c r="AE46" s="9"/>
      <c r="AF46" s="16"/>
      <c r="AH46" s="28" t="s">
        <v>1216</v>
      </c>
      <c r="AI46" s="29">
        <v>93.227091633466131</v>
      </c>
      <c r="AJ46" s="30" t="s">
        <v>1216</v>
      </c>
      <c r="AK46" s="29" t="s">
        <v>1216</v>
      </c>
      <c r="AL46" s="30" t="s">
        <v>1216</v>
      </c>
      <c r="AM46" s="29" t="s">
        <v>1216</v>
      </c>
      <c r="AN46" s="34"/>
      <c r="AO46" s="9"/>
      <c r="AP46" s="28" t="s">
        <v>1216</v>
      </c>
      <c r="AQ46" s="29" t="s">
        <v>1216</v>
      </c>
      <c r="AR46" s="30" t="s">
        <v>1216</v>
      </c>
      <c r="AS46" s="29" t="s">
        <v>1216</v>
      </c>
      <c r="AT46" s="30" t="s">
        <v>1216</v>
      </c>
      <c r="AU46" s="29">
        <v>100</v>
      </c>
      <c r="AV46" s="30">
        <v>100</v>
      </c>
      <c r="AW46" s="29" t="s">
        <v>1216</v>
      </c>
      <c r="AX46" s="34"/>
      <c r="AY46" s="9"/>
      <c r="AZ46" s="28" t="s">
        <v>1216</v>
      </c>
      <c r="BA46" s="29">
        <v>6.7729083665338692</v>
      </c>
      <c r="BB46" s="57" t="s">
        <v>1216</v>
      </c>
      <c r="BC46" s="34"/>
      <c r="BD46" s="9"/>
      <c r="BE46" s="17"/>
      <c r="BG46" s="28" t="s">
        <v>1216</v>
      </c>
      <c r="BH46" s="29" t="s">
        <v>1216</v>
      </c>
      <c r="BI46" s="30" t="s">
        <v>1216</v>
      </c>
      <c r="BJ46" s="29" t="s">
        <v>1216</v>
      </c>
      <c r="BK46" s="30" t="s">
        <v>1216</v>
      </c>
      <c r="BL46" s="29">
        <v>19.440379742317713</v>
      </c>
      <c r="BM46" s="30">
        <v>19.440379742317713</v>
      </c>
      <c r="BN46" s="29" t="s">
        <v>1216</v>
      </c>
      <c r="BO46" s="35"/>
      <c r="BP46" s="9"/>
      <c r="BQ46" s="18"/>
      <c r="BS46" s="28" t="s">
        <v>1216</v>
      </c>
      <c r="BT46" s="29" t="s">
        <v>1216</v>
      </c>
      <c r="BU46" s="30" t="s">
        <v>1216</v>
      </c>
      <c r="BV46" s="29" t="s">
        <v>1216</v>
      </c>
      <c r="BW46" s="30" t="s">
        <v>1216</v>
      </c>
      <c r="BX46" s="29">
        <v>52.459016393442624</v>
      </c>
      <c r="BY46" s="30">
        <v>52.459016393442624</v>
      </c>
      <c r="BZ46" s="29" t="s">
        <v>1216</v>
      </c>
      <c r="CA46" s="36"/>
      <c r="CB46" s="9"/>
      <c r="CC46" s="62"/>
    </row>
    <row r="47" spans="1:81" x14ac:dyDescent="0.25">
      <c r="A47" s="65" t="s">
        <v>1263</v>
      </c>
      <c r="B47" s="70"/>
      <c r="C47" s="70"/>
      <c r="D47" s="70"/>
      <c r="E47" s="70"/>
      <c r="F47" s="69"/>
      <c r="G47" s="69"/>
      <c r="H47" s="9" t="s">
        <v>1218</v>
      </c>
      <c r="I47" s="37" t="s">
        <v>1216</v>
      </c>
      <c r="J47" s="38">
        <v>71</v>
      </c>
      <c r="K47" s="39" t="s">
        <v>1216</v>
      </c>
      <c r="L47" s="38">
        <v>71</v>
      </c>
      <c r="M47" s="39">
        <v>71</v>
      </c>
      <c r="N47" s="40">
        <v>71</v>
      </c>
      <c r="O47" s="33"/>
      <c r="P47" s="9"/>
      <c r="Q47" s="37" t="s">
        <v>1216</v>
      </c>
      <c r="R47" s="38" t="s">
        <v>1216</v>
      </c>
      <c r="S47" s="39" t="s">
        <v>1216</v>
      </c>
      <c r="T47" s="38" t="s">
        <v>1216</v>
      </c>
      <c r="U47" s="39">
        <v>121.97678020687009</v>
      </c>
      <c r="V47" s="38" t="s">
        <v>1216</v>
      </c>
      <c r="W47" s="39">
        <v>121.97678020687009</v>
      </c>
      <c r="X47" s="40" t="s">
        <v>1216</v>
      </c>
      <c r="Y47" s="33"/>
      <c r="Z47" s="9"/>
      <c r="AA47" s="37" t="s">
        <v>1216</v>
      </c>
      <c r="AB47" s="38">
        <v>50.976780206870089</v>
      </c>
      <c r="AC47" s="58" t="s">
        <v>1216</v>
      </c>
      <c r="AD47" s="33"/>
      <c r="AE47" s="9"/>
      <c r="AF47" s="16"/>
      <c r="AH47" s="37" t="s">
        <v>1216</v>
      </c>
      <c r="AI47" s="38">
        <v>70.921985815602838</v>
      </c>
      <c r="AJ47" s="39" t="s">
        <v>1216</v>
      </c>
      <c r="AK47" s="38">
        <v>70.921985815602838</v>
      </c>
      <c r="AL47" s="39">
        <v>71.038251366120221</v>
      </c>
      <c r="AM47" s="38">
        <v>70.909090909090907</v>
      </c>
      <c r="AN47" s="34"/>
      <c r="AO47" s="9"/>
      <c r="AP47" s="37" t="s">
        <v>1216</v>
      </c>
      <c r="AQ47" s="38" t="s">
        <v>1216</v>
      </c>
      <c r="AR47" s="39" t="s">
        <v>1216</v>
      </c>
      <c r="AS47" s="38" t="s">
        <v>1216</v>
      </c>
      <c r="AT47" s="39">
        <v>226.2295081967213</v>
      </c>
      <c r="AU47" s="38" t="s">
        <v>1216</v>
      </c>
      <c r="AV47" s="39">
        <v>226.2295081967213</v>
      </c>
      <c r="AW47" s="38" t="s">
        <v>1216</v>
      </c>
      <c r="AX47" s="34"/>
      <c r="AY47" s="9"/>
      <c r="AZ47" s="37" t="s">
        <v>1216</v>
      </c>
      <c r="BA47" s="38">
        <v>155.30752238111847</v>
      </c>
      <c r="BB47" s="58" t="s">
        <v>1216</v>
      </c>
      <c r="BC47" s="34"/>
      <c r="BD47" s="9"/>
      <c r="BE47" s="17"/>
      <c r="BG47" s="37" t="s">
        <v>1216</v>
      </c>
      <c r="BH47" s="38" t="s">
        <v>1216</v>
      </c>
      <c r="BI47" s="39" t="s">
        <v>1216</v>
      </c>
      <c r="BJ47" s="38" t="s">
        <v>1216</v>
      </c>
      <c r="BK47" s="39">
        <v>23.710280110479118</v>
      </c>
      <c r="BL47" s="38" t="s">
        <v>1216</v>
      </c>
      <c r="BM47" s="39">
        <v>23.710280110479118</v>
      </c>
      <c r="BN47" s="38" t="s">
        <v>1216</v>
      </c>
      <c r="BO47" s="35"/>
      <c r="BP47" s="9"/>
      <c r="BQ47" s="18"/>
      <c r="BS47" s="37" t="s">
        <v>1216</v>
      </c>
      <c r="BT47" s="38" t="s">
        <v>1216</v>
      </c>
      <c r="BU47" s="39" t="s">
        <v>1216</v>
      </c>
      <c r="BV47" s="38" t="s">
        <v>1216</v>
      </c>
      <c r="BW47" s="39">
        <v>49.193548387096776</v>
      </c>
      <c r="BX47" s="38" t="s">
        <v>1216</v>
      </c>
      <c r="BY47" s="39">
        <v>49.193548387096776</v>
      </c>
      <c r="BZ47" s="38" t="s">
        <v>1216</v>
      </c>
      <c r="CA47" s="36"/>
      <c r="CB47" s="9"/>
      <c r="CC47" s="62"/>
    </row>
    <row r="48" spans="1:81" x14ac:dyDescent="0.25">
      <c r="A48" s="64" t="s">
        <v>1264</v>
      </c>
      <c r="B48" s="70"/>
      <c r="C48" s="70"/>
      <c r="D48" s="70"/>
      <c r="E48" s="70"/>
      <c r="F48" s="69"/>
      <c r="G48" s="69"/>
      <c r="H48" s="9" t="s">
        <v>1218</v>
      </c>
      <c r="I48" s="28" t="s">
        <v>1216</v>
      </c>
      <c r="J48" s="29" t="s">
        <v>1216</v>
      </c>
      <c r="K48" s="30" t="s">
        <v>1216</v>
      </c>
      <c r="L48" s="29" t="s">
        <v>1216</v>
      </c>
      <c r="M48" s="30" t="s">
        <v>1216</v>
      </c>
      <c r="N48" s="32" t="s">
        <v>1216</v>
      </c>
      <c r="O48" s="33"/>
      <c r="P48" s="9"/>
      <c r="Q48" s="28" t="s">
        <v>1216</v>
      </c>
      <c r="R48" s="29" t="s">
        <v>1216</v>
      </c>
      <c r="S48" s="30" t="s">
        <v>1216</v>
      </c>
      <c r="T48" s="29" t="s">
        <v>1216</v>
      </c>
      <c r="U48" s="30" t="s">
        <v>1216</v>
      </c>
      <c r="V48" s="29" t="s">
        <v>1216</v>
      </c>
      <c r="W48" s="30" t="s">
        <v>1216</v>
      </c>
      <c r="X48" s="32" t="s">
        <v>1216</v>
      </c>
      <c r="Y48" s="33"/>
      <c r="Z48" s="9"/>
      <c r="AA48" s="28" t="s">
        <v>1216</v>
      </c>
      <c r="AB48" s="29" t="s">
        <v>1216</v>
      </c>
      <c r="AC48" s="57" t="s">
        <v>1216</v>
      </c>
      <c r="AD48" s="33"/>
      <c r="AE48" s="9"/>
      <c r="AF48" s="16"/>
      <c r="AH48" s="28" t="s">
        <v>1216</v>
      </c>
      <c r="AI48" s="29" t="s">
        <v>1216</v>
      </c>
      <c r="AJ48" s="30" t="s">
        <v>1216</v>
      </c>
      <c r="AK48" s="29" t="s">
        <v>1216</v>
      </c>
      <c r="AL48" s="30" t="s">
        <v>1216</v>
      </c>
      <c r="AM48" s="29" t="s">
        <v>1216</v>
      </c>
      <c r="AN48" s="34"/>
      <c r="AO48" s="9"/>
      <c r="AP48" s="28" t="s">
        <v>1216</v>
      </c>
      <c r="AQ48" s="29" t="s">
        <v>1216</v>
      </c>
      <c r="AR48" s="30" t="s">
        <v>1216</v>
      </c>
      <c r="AS48" s="29" t="s">
        <v>1216</v>
      </c>
      <c r="AT48" s="30" t="s">
        <v>1216</v>
      </c>
      <c r="AU48" s="29" t="s">
        <v>1216</v>
      </c>
      <c r="AV48" s="30" t="s">
        <v>1216</v>
      </c>
      <c r="AW48" s="29" t="s">
        <v>1216</v>
      </c>
      <c r="AX48" s="34"/>
      <c r="AY48" s="9"/>
      <c r="AZ48" s="28" t="s">
        <v>1216</v>
      </c>
      <c r="BA48" s="29" t="s">
        <v>1216</v>
      </c>
      <c r="BB48" s="57" t="s">
        <v>1216</v>
      </c>
      <c r="BC48" s="34"/>
      <c r="BD48" s="9"/>
      <c r="BE48" s="17"/>
      <c r="BG48" s="28" t="s">
        <v>1216</v>
      </c>
      <c r="BH48" s="29" t="s">
        <v>1216</v>
      </c>
      <c r="BI48" s="30" t="s">
        <v>1216</v>
      </c>
      <c r="BJ48" s="29" t="s">
        <v>1216</v>
      </c>
      <c r="BK48" s="30" t="s">
        <v>1216</v>
      </c>
      <c r="BL48" s="29" t="s">
        <v>1216</v>
      </c>
      <c r="BM48" s="30" t="s">
        <v>1216</v>
      </c>
      <c r="BN48" s="29" t="s">
        <v>1216</v>
      </c>
      <c r="BO48" s="35"/>
      <c r="BP48" s="9"/>
      <c r="BQ48" s="18"/>
      <c r="BS48" s="28" t="s">
        <v>1216</v>
      </c>
      <c r="BT48" s="29" t="s">
        <v>1216</v>
      </c>
      <c r="BU48" s="30" t="s">
        <v>1216</v>
      </c>
      <c r="BV48" s="29" t="s">
        <v>1216</v>
      </c>
      <c r="BW48" s="30" t="s">
        <v>1216</v>
      </c>
      <c r="BX48" s="29" t="s">
        <v>1216</v>
      </c>
      <c r="BY48" s="30" t="s">
        <v>1216</v>
      </c>
      <c r="BZ48" s="29" t="s">
        <v>1216</v>
      </c>
      <c r="CA48" s="36"/>
      <c r="CB48" s="9"/>
      <c r="CC48" s="62"/>
    </row>
    <row r="49" spans="1:81" x14ac:dyDescent="0.25">
      <c r="A49" s="65" t="s">
        <v>1265</v>
      </c>
      <c r="B49" s="70"/>
      <c r="C49" s="70"/>
      <c r="D49" s="70"/>
      <c r="E49" s="70"/>
      <c r="F49" s="69"/>
      <c r="G49" s="69"/>
      <c r="H49" s="9" t="s">
        <v>1218</v>
      </c>
      <c r="I49" s="37" t="s">
        <v>1216</v>
      </c>
      <c r="J49" s="38" t="s">
        <v>1216</v>
      </c>
      <c r="K49" s="39" t="s">
        <v>1216</v>
      </c>
      <c r="L49" s="38" t="s">
        <v>1216</v>
      </c>
      <c r="M49" s="39" t="s">
        <v>1216</v>
      </c>
      <c r="N49" s="40" t="s">
        <v>1216</v>
      </c>
      <c r="O49" s="33"/>
      <c r="P49" s="9"/>
      <c r="Q49" s="37" t="s">
        <v>1216</v>
      </c>
      <c r="R49" s="38" t="s">
        <v>1216</v>
      </c>
      <c r="S49" s="39" t="s">
        <v>1216</v>
      </c>
      <c r="T49" s="38" t="s">
        <v>1216</v>
      </c>
      <c r="U49" s="39" t="s">
        <v>1216</v>
      </c>
      <c r="V49" s="38" t="s">
        <v>1216</v>
      </c>
      <c r="W49" s="39" t="s">
        <v>1216</v>
      </c>
      <c r="X49" s="40" t="s">
        <v>1216</v>
      </c>
      <c r="Y49" s="33"/>
      <c r="Z49" s="9"/>
      <c r="AA49" s="37" t="s">
        <v>1216</v>
      </c>
      <c r="AB49" s="38" t="s">
        <v>1216</v>
      </c>
      <c r="AC49" s="50" t="s">
        <v>1216</v>
      </c>
      <c r="AD49" s="33"/>
      <c r="AE49" s="9"/>
      <c r="AF49" s="16"/>
      <c r="AH49" s="37" t="s">
        <v>1216</v>
      </c>
      <c r="AI49" s="38" t="s">
        <v>1216</v>
      </c>
      <c r="AJ49" s="39" t="s">
        <v>1216</v>
      </c>
      <c r="AK49" s="38" t="s">
        <v>1216</v>
      </c>
      <c r="AL49" s="39" t="s">
        <v>1216</v>
      </c>
      <c r="AM49" s="38" t="s">
        <v>1216</v>
      </c>
      <c r="AN49" s="34"/>
      <c r="AO49" s="9"/>
      <c r="AP49" s="37" t="s">
        <v>1216</v>
      </c>
      <c r="AQ49" s="38" t="s">
        <v>1216</v>
      </c>
      <c r="AR49" s="39" t="s">
        <v>1216</v>
      </c>
      <c r="AS49" s="38" t="s">
        <v>1216</v>
      </c>
      <c r="AT49" s="39" t="s">
        <v>1216</v>
      </c>
      <c r="AU49" s="38" t="s">
        <v>1216</v>
      </c>
      <c r="AV49" s="39" t="s">
        <v>1216</v>
      </c>
      <c r="AW49" s="38" t="s">
        <v>1216</v>
      </c>
      <c r="AX49" s="34"/>
      <c r="AY49" s="9"/>
      <c r="AZ49" s="37" t="s">
        <v>1216</v>
      </c>
      <c r="BA49" s="38" t="s">
        <v>1216</v>
      </c>
      <c r="BB49" s="50" t="s">
        <v>1216</v>
      </c>
      <c r="BC49" s="34"/>
      <c r="BD49" s="9"/>
      <c r="BE49" s="17"/>
      <c r="BG49" s="37" t="s">
        <v>1216</v>
      </c>
      <c r="BH49" s="38" t="s">
        <v>1216</v>
      </c>
      <c r="BI49" s="39" t="s">
        <v>1216</v>
      </c>
      <c r="BJ49" s="38" t="s">
        <v>1216</v>
      </c>
      <c r="BK49" s="39" t="s">
        <v>1216</v>
      </c>
      <c r="BL49" s="38" t="s">
        <v>1216</v>
      </c>
      <c r="BM49" s="39" t="s">
        <v>1216</v>
      </c>
      <c r="BN49" s="38" t="s">
        <v>1216</v>
      </c>
      <c r="BO49" s="35"/>
      <c r="BP49" s="9"/>
      <c r="BQ49" s="18"/>
      <c r="BS49" s="37" t="s">
        <v>1216</v>
      </c>
      <c r="BT49" s="38" t="s">
        <v>1216</v>
      </c>
      <c r="BU49" s="39" t="s">
        <v>1216</v>
      </c>
      <c r="BV49" s="38" t="s">
        <v>1216</v>
      </c>
      <c r="BW49" s="39" t="s">
        <v>1216</v>
      </c>
      <c r="BX49" s="38" t="s">
        <v>1216</v>
      </c>
      <c r="BY49" s="39" t="s">
        <v>1216</v>
      </c>
      <c r="BZ49" s="38" t="s">
        <v>1216</v>
      </c>
      <c r="CA49" s="36"/>
      <c r="CB49" s="9"/>
      <c r="CC49" s="62"/>
    </row>
    <row r="50" spans="1:81" x14ac:dyDescent="0.25">
      <c r="A50" s="64" t="s">
        <v>1266</v>
      </c>
      <c r="B50" s="70"/>
      <c r="C50" s="70"/>
      <c r="D50" s="70"/>
      <c r="E50" s="70"/>
      <c r="F50" s="69"/>
      <c r="G50" s="69"/>
      <c r="H50" s="9" t="s">
        <v>1218</v>
      </c>
      <c r="I50" s="28" t="s">
        <v>1216</v>
      </c>
      <c r="J50" s="29" t="s">
        <v>1216</v>
      </c>
      <c r="K50" s="30" t="s">
        <v>1216</v>
      </c>
      <c r="L50" s="29" t="s">
        <v>1216</v>
      </c>
      <c r="M50" s="30" t="s">
        <v>1216</v>
      </c>
      <c r="N50" s="32" t="s">
        <v>1216</v>
      </c>
      <c r="O50" s="33"/>
      <c r="P50" s="9"/>
      <c r="Q50" s="28" t="s">
        <v>1216</v>
      </c>
      <c r="R50" s="29" t="s">
        <v>1216</v>
      </c>
      <c r="S50" s="30" t="s">
        <v>1216</v>
      </c>
      <c r="T50" s="29" t="s">
        <v>1216</v>
      </c>
      <c r="U50" s="30" t="s">
        <v>1216</v>
      </c>
      <c r="V50" s="29" t="s">
        <v>1216</v>
      </c>
      <c r="W50" s="30" t="s">
        <v>1216</v>
      </c>
      <c r="X50" s="32" t="s">
        <v>1216</v>
      </c>
      <c r="Y50" s="33"/>
      <c r="Z50" s="9"/>
      <c r="AA50" s="28" t="s">
        <v>1216</v>
      </c>
      <c r="AB50" s="29" t="s">
        <v>1216</v>
      </c>
      <c r="AC50" s="49" t="s">
        <v>1216</v>
      </c>
      <c r="AD50" s="33"/>
      <c r="AE50" s="9"/>
      <c r="AF50" s="16"/>
      <c r="AH50" s="28" t="s">
        <v>1216</v>
      </c>
      <c r="AI50" s="29" t="s">
        <v>1216</v>
      </c>
      <c r="AJ50" s="30" t="s">
        <v>1216</v>
      </c>
      <c r="AK50" s="29" t="s">
        <v>1216</v>
      </c>
      <c r="AL50" s="30" t="s">
        <v>1216</v>
      </c>
      <c r="AM50" s="29" t="s">
        <v>1216</v>
      </c>
      <c r="AN50" s="34"/>
      <c r="AO50" s="9"/>
      <c r="AP50" s="28" t="s">
        <v>1216</v>
      </c>
      <c r="AQ50" s="29" t="s">
        <v>1216</v>
      </c>
      <c r="AR50" s="30" t="s">
        <v>1216</v>
      </c>
      <c r="AS50" s="29" t="s">
        <v>1216</v>
      </c>
      <c r="AT50" s="30" t="s">
        <v>1216</v>
      </c>
      <c r="AU50" s="29" t="s">
        <v>1216</v>
      </c>
      <c r="AV50" s="30" t="s">
        <v>1216</v>
      </c>
      <c r="AW50" s="29" t="s">
        <v>1216</v>
      </c>
      <c r="AX50" s="34"/>
      <c r="AY50" s="9"/>
      <c r="AZ50" s="28" t="s">
        <v>1216</v>
      </c>
      <c r="BA50" s="29" t="s">
        <v>1216</v>
      </c>
      <c r="BB50" s="49" t="s">
        <v>1216</v>
      </c>
      <c r="BC50" s="34"/>
      <c r="BD50" s="9"/>
      <c r="BE50" s="17"/>
      <c r="BG50" s="28" t="s">
        <v>1216</v>
      </c>
      <c r="BH50" s="29" t="s">
        <v>1216</v>
      </c>
      <c r="BI50" s="30" t="s">
        <v>1216</v>
      </c>
      <c r="BJ50" s="29" t="s">
        <v>1216</v>
      </c>
      <c r="BK50" s="30" t="s">
        <v>1216</v>
      </c>
      <c r="BL50" s="29" t="s">
        <v>1216</v>
      </c>
      <c r="BM50" s="30" t="s">
        <v>1216</v>
      </c>
      <c r="BN50" s="29" t="s">
        <v>1216</v>
      </c>
      <c r="BO50" s="35"/>
      <c r="BP50" s="9"/>
      <c r="BQ50" s="18"/>
      <c r="BS50" s="28" t="s">
        <v>1216</v>
      </c>
      <c r="BT50" s="29" t="s">
        <v>1216</v>
      </c>
      <c r="BU50" s="30" t="s">
        <v>1216</v>
      </c>
      <c r="BV50" s="29" t="s">
        <v>1216</v>
      </c>
      <c r="BW50" s="30" t="s">
        <v>1216</v>
      </c>
      <c r="BX50" s="29" t="s">
        <v>1216</v>
      </c>
      <c r="BY50" s="30" t="s">
        <v>1216</v>
      </c>
      <c r="BZ50" s="29" t="s">
        <v>1216</v>
      </c>
      <c r="CA50" s="36"/>
      <c r="CB50" s="9"/>
      <c r="CC50" s="62"/>
    </row>
    <row r="51" spans="1:81" x14ac:dyDescent="0.25">
      <c r="A51" s="65" t="s">
        <v>1267</v>
      </c>
      <c r="B51" s="70"/>
      <c r="C51" s="70"/>
      <c r="D51" s="70"/>
      <c r="E51" s="70"/>
      <c r="F51" s="69"/>
      <c r="G51" s="69"/>
      <c r="H51" s="9" t="s">
        <v>1218</v>
      </c>
      <c r="I51" s="37" t="s">
        <v>1216</v>
      </c>
      <c r="J51" s="38" t="s">
        <v>1216</v>
      </c>
      <c r="K51" s="39" t="s">
        <v>1216</v>
      </c>
      <c r="L51" s="38" t="s">
        <v>1216</v>
      </c>
      <c r="M51" s="39" t="s">
        <v>1216</v>
      </c>
      <c r="N51" s="40" t="s">
        <v>1216</v>
      </c>
      <c r="O51" s="33"/>
      <c r="P51" s="9"/>
      <c r="Q51" s="37" t="s">
        <v>1216</v>
      </c>
      <c r="R51" s="38" t="s">
        <v>1216</v>
      </c>
      <c r="S51" s="39" t="s">
        <v>1216</v>
      </c>
      <c r="T51" s="38" t="s">
        <v>1216</v>
      </c>
      <c r="U51" s="39" t="s">
        <v>1216</v>
      </c>
      <c r="V51" s="38" t="s">
        <v>1216</v>
      </c>
      <c r="W51" s="39" t="s">
        <v>1216</v>
      </c>
      <c r="X51" s="40" t="s">
        <v>1216</v>
      </c>
      <c r="Y51" s="33"/>
      <c r="Z51" s="9"/>
      <c r="AA51" s="37" t="s">
        <v>1216</v>
      </c>
      <c r="AB51" s="38" t="s">
        <v>1216</v>
      </c>
      <c r="AC51" s="50" t="s">
        <v>1216</v>
      </c>
      <c r="AD51" s="33"/>
      <c r="AE51" s="9"/>
      <c r="AF51" s="16"/>
      <c r="AH51" s="37" t="s">
        <v>1216</v>
      </c>
      <c r="AI51" s="38" t="s">
        <v>1216</v>
      </c>
      <c r="AJ51" s="39" t="s">
        <v>1216</v>
      </c>
      <c r="AK51" s="38" t="s">
        <v>1216</v>
      </c>
      <c r="AL51" s="39" t="s">
        <v>1216</v>
      </c>
      <c r="AM51" s="38" t="s">
        <v>1216</v>
      </c>
      <c r="AN51" s="34"/>
      <c r="AO51" s="9"/>
      <c r="AP51" s="37" t="s">
        <v>1216</v>
      </c>
      <c r="AQ51" s="38" t="s">
        <v>1216</v>
      </c>
      <c r="AR51" s="39" t="s">
        <v>1216</v>
      </c>
      <c r="AS51" s="38" t="s">
        <v>1216</v>
      </c>
      <c r="AT51" s="39" t="s">
        <v>1216</v>
      </c>
      <c r="AU51" s="38" t="s">
        <v>1216</v>
      </c>
      <c r="AV51" s="39" t="s">
        <v>1216</v>
      </c>
      <c r="AW51" s="38" t="s">
        <v>1216</v>
      </c>
      <c r="AX51" s="34"/>
      <c r="AY51" s="9"/>
      <c r="AZ51" s="37" t="s">
        <v>1216</v>
      </c>
      <c r="BA51" s="38" t="s">
        <v>1216</v>
      </c>
      <c r="BB51" s="50" t="s">
        <v>1216</v>
      </c>
      <c r="BC51" s="34"/>
      <c r="BD51" s="9"/>
      <c r="BE51" s="17"/>
      <c r="BG51" s="37" t="s">
        <v>1216</v>
      </c>
      <c r="BH51" s="38" t="s">
        <v>1216</v>
      </c>
      <c r="BI51" s="39" t="s">
        <v>1216</v>
      </c>
      <c r="BJ51" s="38" t="s">
        <v>1216</v>
      </c>
      <c r="BK51" s="39" t="s">
        <v>1216</v>
      </c>
      <c r="BL51" s="38" t="s">
        <v>1216</v>
      </c>
      <c r="BM51" s="39" t="s">
        <v>1216</v>
      </c>
      <c r="BN51" s="38" t="s">
        <v>1216</v>
      </c>
      <c r="BO51" s="35"/>
      <c r="BP51" s="9"/>
      <c r="BQ51" s="18"/>
      <c r="BS51" s="37" t="s">
        <v>1216</v>
      </c>
      <c r="BT51" s="38" t="s">
        <v>1216</v>
      </c>
      <c r="BU51" s="39" t="s">
        <v>1216</v>
      </c>
      <c r="BV51" s="38" t="s">
        <v>1216</v>
      </c>
      <c r="BW51" s="39" t="s">
        <v>1216</v>
      </c>
      <c r="BX51" s="38" t="s">
        <v>1216</v>
      </c>
      <c r="BY51" s="39" t="s">
        <v>1216</v>
      </c>
      <c r="BZ51" s="38" t="s">
        <v>1216</v>
      </c>
      <c r="CA51" s="36"/>
      <c r="CB51" s="9"/>
      <c r="CC51" s="62"/>
    </row>
    <row r="52" spans="1:81" x14ac:dyDescent="0.25">
      <c r="A52" s="64" t="s">
        <v>1268</v>
      </c>
      <c r="B52" s="70"/>
      <c r="C52" s="70"/>
      <c r="D52" s="70"/>
      <c r="E52" s="70"/>
      <c r="F52" s="69"/>
      <c r="G52" s="69"/>
      <c r="H52" s="9" t="s">
        <v>1218</v>
      </c>
      <c r="I52" s="28" t="s">
        <v>1216</v>
      </c>
      <c r="J52" s="29" t="s">
        <v>1216</v>
      </c>
      <c r="K52" s="30" t="s">
        <v>1216</v>
      </c>
      <c r="L52" s="29" t="s">
        <v>1216</v>
      </c>
      <c r="M52" s="30" t="s">
        <v>1216</v>
      </c>
      <c r="N52" s="32" t="s">
        <v>1216</v>
      </c>
      <c r="O52" s="33"/>
      <c r="P52" s="9"/>
      <c r="Q52" s="28" t="s">
        <v>1216</v>
      </c>
      <c r="R52" s="29" t="s">
        <v>1216</v>
      </c>
      <c r="S52" s="30" t="s">
        <v>1216</v>
      </c>
      <c r="T52" s="29" t="s">
        <v>1216</v>
      </c>
      <c r="U52" s="30" t="s">
        <v>1216</v>
      </c>
      <c r="V52" s="29" t="s">
        <v>1216</v>
      </c>
      <c r="W52" s="30" t="s">
        <v>1216</v>
      </c>
      <c r="X52" s="32" t="s">
        <v>1216</v>
      </c>
      <c r="Y52" s="33"/>
      <c r="Z52" s="9"/>
      <c r="AA52" s="28" t="s">
        <v>1216</v>
      </c>
      <c r="AB52" s="29" t="s">
        <v>1216</v>
      </c>
      <c r="AC52" s="49" t="s">
        <v>1216</v>
      </c>
      <c r="AD52" s="33"/>
      <c r="AE52" s="9"/>
      <c r="AF52" s="16"/>
      <c r="AH52" s="28" t="s">
        <v>1216</v>
      </c>
      <c r="AI52" s="29" t="s">
        <v>1216</v>
      </c>
      <c r="AJ52" s="30" t="s">
        <v>1216</v>
      </c>
      <c r="AK52" s="29" t="s">
        <v>1216</v>
      </c>
      <c r="AL52" s="30" t="s">
        <v>1216</v>
      </c>
      <c r="AM52" s="29" t="s">
        <v>1216</v>
      </c>
      <c r="AN52" s="34"/>
      <c r="AO52" s="9"/>
      <c r="AP52" s="28" t="s">
        <v>1216</v>
      </c>
      <c r="AQ52" s="29" t="s">
        <v>1216</v>
      </c>
      <c r="AR52" s="30" t="s">
        <v>1216</v>
      </c>
      <c r="AS52" s="29" t="s">
        <v>1216</v>
      </c>
      <c r="AT52" s="30" t="s">
        <v>1216</v>
      </c>
      <c r="AU52" s="29" t="s">
        <v>1216</v>
      </c>
      <c r="AV52" s="30" t="s">
        <v>1216</v>
      </c>
      <c r="AW52" s="29" t="s">
        <v>1216</v>
      </c>
      <c r="AX52" s="34"/>
      <c r="AY52" s="9"/>
      <c r="AZ52" s="28" t="s">
        <v>1216</v>
      </c>
      <c r="BA52" s="29" t="s">
        <v>1216</v>
      </c>
      <c r="BB52" s="49" t="s">
        <v>1216</v>
      </c>
      <c r="BC52" s="34"/>
      <c r="BD52" s="9"/>
      <c r="BE52" s="17"/>
      <c r="BG52" s="28" t="s">
        <v>1216</v>
      </c>
      <c r="BH52" s="29" t="s">
        <v>1216</v>
      </c>
      <c r="BI52" s="30" t="s">
        <v>1216</v>
      </c>
      <c r="BJ52" s="29" t="s">
        <v>1216</v>
      </c>
      <c r="BK52" s="30" t="s">
        <v>1216</v>
      </c>
      <c r="BL52" s="29" t="s">
        <v>1216</v>
      </c>
      <c r="BM52" s="30" t="s">
        <v>1216</v>
      </c>
      <c r="BN52" s="29" t="s">
        <v>1216</v>
      </c>
      <c r="BO52" s="35"/>
      <c r="BP52" s="9"/>
      <c r="BQ52" s="18"/>
      <c r="BS52" s="28" t="s">
        <v>1216</v>
      </c>
      <c r="BT52" s="29" t="s">
        <v>1216</v>
      </c>
      <c r="BU52" s="30" t="s">
        <v>1216</v>
      </c>
      <c r="BV52" s="29" t="s">
        <v>1216</v>
      </c>
      <c r="BW52" s="30" t="s">
        <v>1216</v>
      </c>
      <c r="BX52" s="29" t="s">
        <v>1216</v>
      </c>
      <c r="BY52" s="30" t="s">
        <v>1216</v>
      </c>
      <c r="BZ52" s="29" t="s">
        <v>1216</v>
      </c>
      <c r="CA52" s="36"/>
      <c r="CB52" s="9"/>
      <c r="CC52" s="62"/>
    </row>
    <row r="53" spans="1:81" x14ac:dyDescent="0.25">
      <c r="A53" s="63" t="s">
        <v>1269</v>
      </c>
      <c r="B53" s="70"/>
      <c r="C53" s="70"/>
      <c r="D53" s="70"/>
      <c r="E53" s="70"/>
      <c r="F53" s="69"/>
      <c r="G53" s="69"/>
      <c r="H53" s="9" t="s">
        <v>1218</v>
      </c>
      <c r="I53" s="19" t="s">
        <v>1216</v>
      </c>
      <c r="J53" s="20" t="s">
        <v>1216</v>
      </c>
      <c r="K53" s="21" t="s">
        <v>1216</v>
      </c>
      <c r="L53" s="20" t="s">
        <v>1216</v>
      </c>
      <c r="M53" s="21" t="s">
        <v>1216</v>
      </c>
      <c r="N53" s="23" t="s">
        <v>1216</v>
      </c>
      <c r="O53" s="24"/>
      <c r="P53" s="9"/>
      <c r="Q53" s="19" t="s">
        <v>1216</v>
      </c>
      <c r="R53" s="20" t="s">
        <v>1216</v>
      </c>
      <c r="S53" s="21" t="s">
        <v>1216</v>
      </c>
      <c r="T53" s="20" t="s">
        <v>1216</v>
      </c>
      <c r="U53" s="21" t="s">
        <v>1216</v>
      </c>
      <c r="V53" s="20" t="s">
        <v>1216</v>
      </c>
      <c r="W53" s="21" t="s">
        <v>1216</v>
      </c>
      <c r="X53" s="23" t="s">
        <v>1216</v>
      </c>
      <c r="Y53" s="24"/>
      <c r="Z53" s="9"/>
      <c r="AA53" s="19" t="s">
        <v>1216</v>
      </c>
      <c r="AB53" s="20" t="s">
        <v>1216</v>
      </c>
      <c r="AC53" s="48" t="s">
        <v>1216</v>
      </c>
      <c r="AD53" s="24"/>
      <c r="AE53" s="9"/>
      <c r="AF53" s="16"/>
      <c r="AH53" s="19" t="s">
        <v>1216</v>
      </c>
      <c r="AI53" s="20" t="s">
        <v>1216</v>
      </c>
      <c r="AJ53" s="21" t="s">
        <v>1216</v>
      </c>
      <c r="AK53" s="20" t="s">
        <v>1216</v>
      </c>
      <c r="AL53" s="21" t="s">
        <v>1216</v>
      </c>
      <c r="AM53" s="20" t="s">
        <v>1216</v>
      </c>
      <c r="AN53" s="25"/>
      <c r="AO53" s="9"/>
      <c r="AP53" s="19" t="s">
        <v>1216</v>
      </c>
      <c r="AQ53" s="20" t="s">
        <v>1216</v>
      </c>
      <c r="AR53" s="21" t="s">
        <v>1216</v>
      </c>
      <c r="AS53" s="20" t="s">
        <v>1216</v>
      </c>
      <c r="AT53" s="21" t="s">
        <v>1216</v>
      </c>
      <c r="AU53" s="20" t="s">
        <v>1216</v>
      </c>
      <c r="AV53" s="21" t="s">
        <v>1216</v>
      </c>
      <c r="AW53" s="20" t="s">
        <v>1216</v>
      </c>
      <c r="AX53" s="25"/>
      <c r="AY53" s="9"/>
      <c r="AZ53" s="19" t="s">
        <v>1216</v>
      </c>
      <c r="BA53" s="20" t="s">
        <v>1216</v>
      </c>
      <c r="BB53" s="48" t="s">
        <v>1216</v>
      </c>
      <c r="BC53" s="25"/>
      <c r="BD53" s="9"/>
      <c r="BE53" s="17"/>
      <c r="BG53" s="19" t="s">
        <v>1216</v>
      </c>
      <c r="BH53" s="20" t="s">
        <v>1216</v>
      </c>
      <c r="BI53" s="21" t="s">
        <v>1216</v>
      </c>
      <c r="BJ53" s="20" t="s">
        <v>1216</v>
      </c>
      <c r="BK53" s="21" t="s">
        <v>1216</v>
      </c>
      <c r="BL53" s="20" t="s">
        <v>1216</v>
      </c>
      <c r="BM53" s="21" t="s">
        <v>1216</v>
      </c>
      <c r="BN53" s="20" t="s">
        <v>1216</v>
      </c>
      <c r="BO53" s="26"/>
      <c r="BP53" s="9"/>
      <c r="BQ53" s="18"/>
      <c r="BS53" s="19" t="s">
        <v>1216</v>
      </c>
      <c r="BT53" s="20" t="s">
        <v>1216</v>
      </c>
      <c r="BU53" s="21" t="s">
        <v>1216</v>
      </c>
      <c r="BV53" s="20" t="s">
        <v>1216</v>
      </c>
      <c r="BW53" s="21" t="s">
        <v>1216</v>
      </c>
      <c r="BX53" s="20" t="s">
        <v>1216</v>
      </c>
      <c r="BY53" s="21" t="s">
        <v>1216</v>
      </c>
      <c r="BZ53" s="20" t="s">
        <v>1216</v>
      </c>
      <c r="CA53" s="27"/>
      <c r="CB53" s="9"/>
      <c r="CC53" s="62"/>
    </row>
    <row r="54" spans="1:81" x14ac:dyDescent="0.25">
      <c r="A54" s="64" t="s">
        <v>1270</v>
      </c>
      <c r="B54" s="70"/>
      <c r="C54" s="70"/>
      <c r="D54" s="70"/>
      <c r="E54" s="70"/>
      <c r="F54" s="69">
        <f>(X54/100)*(BN54/100)</f>
        <v>0.75025557886706074</v>
      </c>
      <c r="G54" s="69"/>
      <c r="H54" s="9" t="s">
        <v>1218</v>
      </c>
      <c r="I54" s="28" t="s">
        <v>1216</v>
      </c>
      <c r="J54" s="29" t="s">
        <v>1216</v>
      </c>
      <c r="K54" s="30" t="s">
        <v>1216</v>
      </c>
      <c r="L54" s="29" t="s">
        <v>1216</v>
      </c>
      <c r="M54" s="30" t="s">
        <v>1216</v>
      </c>
      <c r="N54" s="32" t="s">
        <v>1216</v>
      </c>
      <c r="O54" s="33"/>
      <c r="P54" s="9"/>
      <c r="Q54" s="28" t="s">
        <v>1216</v>
      </c>
      <c r="R54" s="29" t="s">
        <v>1216</v>
      </c>
      <c r="S54" s="30" t="s">
        <v>1216</v>
      </c>
      <c r="T54" s="29" t="s">
        <v>1216</v>
      </c>
      <c r="U54" s="30" t="s">
        <v>1216</v>
      </c>
      <c r="V54" s="29" t="s">
        <v>1216</v>
      </c>
      <c r="W54" s="30" t="s">
        <v>1216</v>
      </c>
      <c r="X54" s="32">
        <v>75.000023833198114</v>
      </c>
      <c r="Y54" s="33"/>
      <c r="Z54" s="9"/>
      <c r="AA54" s="28" t="s">
        <v>1216</v>
      </c>
      <c r="AB54" s="29" t="s">
        <v>1216</v>
      </c>
      <c r="AC54" s="49" t="s">
        <v>1216</v>
      </c>
      <c r="AD54" s="33"/>
      <c r="AE54" s="9"/>
      <c r="AF54" s="16"/>
      <c r="AH54" s="28" t="s">
        <v>1216</v>
      </c>
      <c r="AI54" s="29" t="s">
        <v>1216</v>
      </c>
      <c r="AJ54" s="30" t="s">
        <v>1216</v>
      </c>
      <c r="AK54" s="29" t="s">
        <v>1216</v>
      </c>
      <c r="AL54" s="30" t="s">
        <v>1216</v>
      </c>
      <c r="AM54" s="29" t="s">
        <v>1216</v>
      </c>
      <c r="AN54" s="34"/>
      <c r="AO54" s="9"/>
      <c r="AP54" s="28" t="s">
        <v>1216</v>
      </c>
      <c r="AQ54" s="29" t="s">
        <v>1216</v>
      </c>
      <c r="AR54" s="30" t="s">
        <v>1216</v>
      </c>
      <c r="AS54" s="29" t="s">
        <v>1216</v>
      </c>
      <c r="AT54" s="30" t="s">
        <v>1216</v>
      </c>
      <c r="AU54" s="29" t="s">
        <v>1216</v>
      </c>
      <c r="AV54" s="30" t="s">
        <v>1216</v>
      </c>
      <c r="AW54" s="29" t="s">
        <v>1216</v>
      </c>
      <c r="AX54" s="34"/>
      <c r="AY54" s="9"/>
      <c r="AZ54" s="28" t="s">
        <v>1216</v>
      </c>
      <c r="BA54" s="29" t="s">
        <v>1216</v>
      </c>
      <c r="BB54" s="49" t="s">
        <v>1216</v>
      </c>
      <c r="BC54" s="34"/>
      <c r="BD54" s="9"/>
      <c r="BE54" s="17"/>
      <c r="BG54" s="28" t="s">
        <v>1216</v>
      </c>
      <c r="BH54" s="29" t="s">
        <v>1216</v>
      </c>
      <c r="BI54" s="30" t="s">
        <v>1216</v>
      </c>
      <c r="BJ54" s="29" t="s">
        <v>1216</v>
      </c>
      <c r="BK54" s="30" t="s">
        <v>1216</v>
      </c>
      <c r="BL54" s="29" t="s">
        <v>1216</v>
      </c>
      <c r="BM54" s="30" t="s">
        <v>1216</v>
      </c>
      <c r="BN54" s="29">
        <v>100.03404539385848</v>
      </c>
      <c r="BO54" s="35"/>
      <c r="BP54" s="9"/>
      <c r="BQ54" s="18"/>
      <c r="BS54" s="28" t="s">
        <v>1216</v>
      </c>
      <c r="BT54" s="29" t="s">
        <v>1216</v>
      </c>
      <c r="BU54" s="30" t="s">
        <v>1216</v>
      </c>
      <c r="BV54" s="29" t="s">
        <v>1216</v>
      </c>
      <c r="BW54" s="30" t="s">
        <v>1216</v>
      </c>
      <c r="BX54" s="29" t="s">
        <v>1216</v>
      </c>
      <c r="BY54" s="30" t="s">
        <v>1216</v>
      </c>
      <c r="BZ54" s="29" t="s">
        <v>1216</v>
      </c>
      <c r="CA54" s="36"/>
      <c r="CB54" s="9"/>
      <c r="CC54" s="62"/>
    </row>
    <row r="55" spans="1:81" x14ac:dyDescent="0.25">
      <c r="A55" s="65" t="s">
        <v>1271</v>
      </c>
      <c r="B55" s="70"/>
      <c r="C55" s="70"/>
      <c r="D55" s="70"/>
      <c r="E55" s="70"/>
      <c r="F55" s="69">
        <f>(X55/100)*(BN55/100)</f>
        <v>0.69230010424359412</v>
      </c>
      <c r="G55" s="69"/>
      <c r="H55" s="9" t="s">
        <v>1218</v>
      </c>
      <c r="I55" s="37" t="s">
        <v>1216</v>
      </c>
      <c r="J55" s="38" t="s">
        <v>1216</v>
      </c>
      <c r="K55" s="39" t="s">
        <v>1216</v>
      </c>
      <c r="L55" s="38" t="s">
        <v>1216</v>
      </c>
      <c r="M55" s="39" t="s">
        <v>1216</v>
      </c>
      <c r="N55" s="40" t="s">
        <v>1216</v>
      </c>
      <c r="O55" s="33"/>
      <c r="P55" s="9"/>
      <c r="Q55" s="37" t="s">
        <v>1216</v>
      </c>
      <c r="R55" s="38" t="s">
        <v>1216</v>
      </c>
      <c r="S55" s="39" t="s">
        <v>1216</v>
      </c>
      <c r="T55" s="38" t="s">
        <v>1216</v>
      </c>
      <c r="U55" s="39" t="s">
        <v>1216</v>
      </c>
      <c r="V55" s="38" t="s">
        <v>1216</v>
      </c>
      <c r="W55" s="39" t="s">
        <v>1216</v>
      </c>
      <c r="X55" s="40">
        <v>90.000069318804108</v>
      </c>
      <c r="Y55" s="33"/>
      <c r="Z55" s="9"/>
      <c r="AA55" s="37" t="s">
        <v>1216</v>
      </c>
      <c r="AB55" s="38" t="s">
        <v>1216</v>
      </c>
      <c r="AC55" s="50" t="s">
        <v>1216</v>
      </c>
      <c r="AD55" s="33"/>
      <c r="AE55" s="9"/>
      <c r="AF55" s="16"/>
      <c r="AH55" s="37" t="s">
        <v>1216</v>
      </c>
      <c r="AI55" s="38" t="s">
        <v>1216</v>
      </c>
      <c r="AJ55" s="39" t="s">
        <v>1216</v>
      </c>
      <c r="AK55" s="38" t="s">
        <v>1216</v>
      </c>
      <c r="AL55" s="39" t="s">
        <v>1216</v>
      </c>
      <c r="AM55" s="38" t="s">
        <v>1216</v>
      </c>
      <c r="AN55" s="34"/>
      <c r="AO55" s="9"/>
      <c r="AP55" s="37" t="s">
        <v>1216</v>
      </c>
      <c r="AQ55" s="38" t="s">
        <v>1216</v>
      </c>
      <c r="AR55" s="39" t="s">
        <v>1216</v>
      </c>
      <c r="AS55" s="38" t="s">
        <v>1216</v>
      </c>
      <c r="AT55" s="39" t="s">
        <v>1216</v>
      </c>
      <c r="AU55" s="38" t="s">
        <v>1216</v>
      </c>
      <c r="AV55" s="39" t="s">
        <v>1216</v>
      </c>
      <c r="AW55" s="38">
        <v>88.679245283018872</v>
      </c>
      <c r="AX55" s="34"/>
      <c r="AY55" s="9"/>
      <c r="AZ55" s="37" t="s">
        <v>1216</v>
      </c>
      <c r="BA55" s="38" t="s">
        <v>1216</v>
      </c>
      <c r="BB55" s="50" t="s">
        <v>1216</v>
      </c>
      <c r="BC55" s="34"/>
      <c r="BD55" s="9"/>
      <c r="BE55" s="17"/>
      <c r="BG55" s="37" t="s">
        <v>1216</v>
      </c>
      <c r="BH55" s="38" t="s">
        <v>1216</v>
      </c>
      <c r="BI55" s="39" t="s">
        <v>1216</v>
      </c>
      <c r="BJ55" s="38" t="s">
        <v>1216</v>
      </c>
      <c r="BK55" s="39" t="s">
        <v>1216</v>
      </c>
      <c r="BL55" s="38" t="s">
        <v>1216</v>
      </c>
      <c r="BM55" s="39" t="s">
        <v>1216</v>
      </c>
      <c r="BN55" s="38">
        <v>76.922174558697677</v>
      </c>
      <c r="BO55" s="35"/>
      <c r="BP55" s="9"/>
      <c r="BQ55" s="18"/>
      <c r="BS55" s="37" t="s">
        <v>1216</v>
      </c>
      <c r="BT55" s="38" t="s">
        <v>1216</v>
      </c>
      <c r="BU55" s="39" t="s">
        <v>1216</v>
      </c>
      <c r="BV55" s="38" t="s">
        <v>1216</v>
      </c>
      <c r="BW55" s="39" t="s">
        <v>1216</v>
      </c>
      <c r="BX55" s="38" t="s">
        <v>1216</v>
      </c>
      <c r="BY55" s="39" t="s">
        <v>1216</v>
      </c>
      <c r="BZ55" s="38" t="s">
        <v>1216</v>
      </c>
      <c r="CA55" s="36"/>
      <c r="CB55" s="9"/>
      <c r="CC55" s="62"/>
    </row>
    <row r="56" spans="1:81" x14ac:dyDescent="0.25">
      <c r="A56" s="63" t="s">
        <v>1197</v>
      </c>
      <c r="B56" s="70"/>
      <c r="C56" s="70"/>
      <c r="D56" s="70"/>
      <c r="E56" s="70"/>
      <c r="F56" s="69"/>
      <c r="G56" s="69"/>
      <c r="H56" s="9" t="s">
        <v>1218</v>
      </c>
      <c r="I56" s="19" t="s">
        <v>1216</v>
      </c>
      <c r="J56" s="20" t="s">
        <v>1216</v>
      </c>
      <c r="K56" s="21" t="s">
        <v>1216</v>
      </c>
      <c r="L56" s="20" t="s">
        <v>1216</v>
      </c>
      <c r="M56" s="21" t="s">
        <v>1216</v>
      </c>
      <c r="N56" s="20" t="s">
        <v>1216</v>
      </c>
      <c r="O56" s="24"/>
      <c r="P56" s="9"/>
      <c r="Q56" s="19" t="s">
        <v>1216</v>
      </c>
      <c r="R56" s="20" t="s">
        <v>1216</v>
      </c>
      <c r="S56" s="21" t="s">
        <v>1216</v>
      </c>
      <c r="T56" s="20" t="s">
        <v>1216</v>
      </c>
      <c r="U56" s="21" t="s">
        <v>1216</v>
      </c>
      <c r="V56" s="20" t="s">
        <v>1216</v>
      </c>
      <c r="W56" s="21" t="s">
        <v>1216</v>
      </c>
      <c r="X56" s="23" t="s">
        <v>1216</v>
      </c>
      <c r="Y56" s="24"/>
      <c r="Z56" s="9"/>
      <c r="AA56" s="19" t="s">
        <v>1216</v>
      </c>
      <c r="AB56" s="20" t="s">
        <v>1216</v>
      </c>
      <c r="AC56" s="48" t="s">
        <v>1216</v>
      </c>
      <c r="AD56" s="24"/>
      <c r="AE56" s="9"/>
      <c r="AF56" s="16"/>
      <c r="AH56" s="19" t="s">
        <v>1216</v>
      </c>
      <c r="AI56" s="20" t="s">
        <v>1216</v>
      </c>
      <c r="AJ56" s="21" t="s">
        <v>1216</v>
      </c>
      <c r="AK56" s="20" t="s">
        <v>1216</v>
      </c>
      <c r="AL56" s="21" t="s">
        <v>1216</v>
      </c>
      <c r="AM56" s="20" t="s">
        <v>1216</v>
      </c>
      <c r="AN56" s="25"/>
      <c r="AO56" s="9"/>
      <c r="AP56" s="19" t="s">
        <v>1216</v>
      </c>
      <c r="AQ56" s="20" t="s">
        <v>1216</v>
      </c>
      <c r="AR56" s="21" t="s">
        <v>1216</v>
      </c>
      <c r="AS56" s="20" t="s">
        <v>1216</v>
      </c>
      <c r="AT56" s="21" t="s">
        <v>1216</v>
      </c>
      <c r="AU56" s="20" t="s">
        <v>1216</v>
      </c>
      <c r="AV56" s="21" t="s">
        <v>1216</v>
      </c>
      <c r="AW56" s="20" t="s">
        <v>1216</v>
      </c>
      <c r="AX56" s="25"/>
      <c r="AY56" s="9"/>
      <c r="AZ56" s="19" t="s">
        <v>1216</v>
      </c>
      <c r="BA56" s="20" t="s">
        <v>1216</v>
      </c>
      <c r="BB56" s="48" t="s">
        <v>1216</v>
      </c>
      <c r="BC56" s="25"/>
      <c r="BD56" s="9"/>
      <c r="BE56" s="17"/>
      <c r="BG56" s="19" t="s">
        <v>1216</v>
      </c>
      <c r="BH56" s="20" t="s">
        <v>1216</v>
      </c>
      <c r="BI56" s="21" t="s">
        <v>1216</v>
      </c>
      <c r="BJ56" s="20" t="s">
        <v>1216</v>
      </c>
      <c r="BK56" s="21" t="s">
        <v>1216</v>
      </c>
      <c r="BL56" s="20" t="s">
        <v>1216</v>
      </c>
      <c r="BM56" s="21" t="s">
        <v>1216</v>
      </c>
      <c r="BN56" s="20" t="s">
        <v>1216</v>
      </c>
      <c r="BO56" s="26"/>
      <c r="BP56" s="9"/>
      <c r="BQ56" s="18"/>
      <c r="BS56" s="19" t="s">
        <v>1216</v>
      </c>
      <c r="BT56" s="20" t="s">
        <v>1216</v>
      </c>
      <c r="BU56" s="21" t="s">
        <v>1216</v>
      </c>
      <c r="BV56" s="20" t="s">
        <v>1216</v>
      </c>
      <c r="BW56" s="21" t="s">
        <v>1216</v>
      </c>
      <c r="BX56" s="20" t="s">
        <v>1216</v>
      </c>
      <c r="BY56" s="21" t="s">
        <v>1216</v>
      </c>
      <c r="BZ56" s="20" t="s">
        <v>1216</v>
      </c>
      <c r="CA56" s="27"/>
      <c r="CB56" s="9"/>
      <c r="CC56" s="62"/>
    </row>
    <row r="57" spans="1:81" x14ac:dyDescent="0.25">
      <c r="A57" s="64" t="s">
        <v>1272</v>
      </c>
      <c r="B57" s="70"/>
      <c r="C57" s="70"/>
      <c r="D57" s="70"/>
      <c r="E57" s="70"/>
      <c r="F57" s="69"/>
      <c r="G57" s="69"/>
      <c r="H57" s="9" t="s">
        <v>1218</v>
      </c>
      <c r="I57" s="28" t="s">
        <v>1216</v>
      </c>
      <c r="J57" s="29" t="s">
        <v>1216</v>
      </c>
      <c r="K57" s="30" t="s">
        <v>1216</v>
      </c>
      <c r="L57" s="29" t="s">
        <v>1216</v>
      </c>
      <c r="M57" s="30" t="s">
        <v>1216</v>
      </c>
      <c r="N57" s="29" t="s">
        <v>1216</v>
      </c>
      <c r="O57" s="33"/>
      <c r="P57" s="9"/>
      <c r="Q57" s="28" t="s">
        <v>1216</v>
      </c>
      <c r="R57" s="29" t="s">
        <v>1216</v>
      </c>
      <c r="S57" s="30" t="s">
        <v>1216</v>
      </c>
      <c r="T57" s="29" t="s">
        <v>1216</v>
      </c>
      <c r="U57" s="30" t="s">
        <v>1216</v>
      </c>
      <c r="V57" s="29" t="s">
        <v>1216</v>
      </c>
      <c r="W57" s="30" t="s">
        <v>1216</v>
      </c>
      <c r="X57" s="32" t="s">
        <v>1216</v>
      </c>
      <c r="Y57" s="33"/>
      <c r="Z57" s="9"/>
      <c r="AA57" s="28" t="s">
        <v>1216</v>
      </c>
      <c r="AB57" s="29" t="s">
        <v>1216</v>
      </c>
      <c r="AC57" s="49" t="s">
        <v>1216</v>
      </c>
      <c r="AD57" s="33"/>
      <c r="AE57" s="9"/>
      <c r="AF57" s="16"/>
      <c r="AH57" s="28" t="s">
        <v>1216</v>
      </c>
      <c r="AI57" s="29" t="s">
        <v>1216</v>
      </c>
      <c r="AJ57" s="30" t="s">
        <v>1216</v>
      </c>
      <c r="AK57" s="29" t="s">
        <v>1216</v>
      </c>
      <c r="AL57" s="30" t="s">
        <v>1216</v>
      </c>
      <c r="AM57" s="29" t="s">
        <v>1216</v>
      </c>
      <c r="AN57" s="34"/>
      <c r="AO57" s="9"/>
      <c r="AP57" s="28" t="s">
        <v>1216</v>
      </c>
      <c r="AQ57" s="29" t="s">
        <v>1216</v>
      </c>
      <c r="AR57" s="30" t="s">
        <v>1216</v>
      </c>
      <c r="AS57" s="29" t="s">
        <v>1216</v>
      </c>
      <c r="AT57" s="30" t="s">
        <v>1216</v>
      </c>
      <c r="AU57" s="29" t="s">
        <v>1216</v>
      </c>
      <c r="AV57" s="30" t="s">
        <v>1216</v>
      </c>
      <c r="AW57" s="29" t="s">
        <v>1216</v>
      </c>
      <c r="AX57" s="34"/>
      <c r="AY57" s="9"/>
      <c r="AZ57" s="28" t="s">
        <v>1216</v>
      </c>
      <c r="BA57" s="29" t="s">
        <v>1216</v>
      </c>
      <c r="BB57" s="49" t="s">
        <v>1216</v>
      </c>
      <c r="BC57" s="34"/>
      <c r="BD57" s="9"/>
      <c r="BE57" s="17"/>
      <c r="BG57" s="28" t="s">
        <v>1216</v>
      </c>
      <c r="BH57" s="29" t="s">
        <v>1216</v>
      </c>
      <c r="BI57" s="30" t="s">
        <v>1216</v>
      </c>
      <c r="BJ57" s="29" t="s">
        <v>1216</v>
      </c>
      <c r="BK57" s="30" t="s">
        <v>1216</v>
      </c>
      <c r="BL57" s="29" t="s">
        <v>1216</v>
      </c>
      <c r="BM57" s="30" t="s">
        <v>1216</v>
      </c>
      <c r="BN57" s="29" t="s">
        <v>1216</v>
      </c>
      <c r="BO57" s="35"/>
      <c r="BP57" s="9"/>
      <c r="BQ57" s="18"/>
      <c r="BS57" s="28" t="s">
        <v>1216</v>
      </c>
      <c r="BT57" s="29" t="s">
        <v>1216</v>
      </c>
      <c r="BU57" s="30" t="s">
        <v>1216</v>
      </c>
      <c r="BV57" s="29" t="s">
        <v>1216</v>
      </c>
      <c r="BW57" s="30" t="s">
        <v>1216</v>
      </c>
      <c r="BX57" s="29" t="s">
        <v>1216</v>
      </c>
      <c r="BY57" s="30" t="s">
        <v>1216</v>
      </c>
      <c r="BZ57" s="29" t="s">
        <v>1216</v>
      </c>
      <c r="CA57" s="36"/>
      <c r="CB57" s="9"/>
      <c r="CC57" s="62"/>
    </row>
    <row r="58" spans="1:81" x14ac:dyDescent="0.25">
      <c r="A58" s="65" t="s">
        <v>1273</v>
      </c>
      <c r="B58" s="70"/>
      <c r="C58" s="70"/>
      <c r="D58" s="70"/>
      <c r="E58" s="70"/>
      <c r="F58" s="69"/>
      <c r="G58" s="69"/>
      <c r="H58" s="9" t="s">
        <v>1218</v>
      </c>
      <c r="I58" s="41" t="s">
        <v>1216</v>
      </c>
      <c r="J58" s="42" t="s">
        <v>1216</v>
      </c>
      <c r="K58" s="43" t="s">
        <v>1216</v>
      </c>
      <c r="L58" s="42" t="s">
        <v>1216</v>
      </c>
      <c r="M58" s="43" t="s">
        <v>1216</v>
      </c>
      <c r="N58" s="42" t="s">
        <v>1216</v>
      </c>
      <c r="O58" s="33"/>
      <c r="P58" s="9"/>
      <c r="Q58" s="41" t="s">
        <v>1216</v>
      </c>
      <c r="R58" s="42" t="s">
        <v>1216</v>
      </c>
      <c r="S58" s="43" t="s">
        <v>1216</v>
      </c>
      <c r="T58" s="42" t="s">
        <v>1216</v>
      </c>
      <c r="U58" s="43" t="s">
        <v>1216</v>
      </c>
      <c r="V58" s="42" t="s">
        <v>1216</v>
      </c>
      <c r="W58" s="43" t="s">
        <v>1216</v>
      </c>
      <c r="X58" s="44" t="s">
        <v>1216</v>
      </c>
      <c r="Y58" s="33"/>
      <c r="Z58" s="9"/>
      <c r="AA58" s="37" t="s">
        <v>1216</v>
      </c>
      <c r="AB58" s="38" t="s">
        <v>1216</v>
      </c>
      <c r="AC58" s="50" t="s">
        <v>1216</v>
      </c>
      <c r="AD58" s="33"/>
      <c r="AE58" s="9"/>
      <c r="AF58" s="16"/>
      <c r="AH58" s="37" t="s">
        <v>1216</v>
      </c>
      <c r="AI58" s="38" t="s">
        <v>1216</v>
      </c>
      <c r="AJ58" s="39" t="s">
        <v>1216</v>
      </c>
      <c r="AK58" s="38" t="s">
        <v>1216</v>
      </c>
      <c r="AL58" s="39" t="s">
        <v>1216</v>
      </c>
      <c r="AM58" s="38" t="s">
        <v>1216</v>
      </c>
      <c r="AN58" s="34"/>
      <c r="AO58" s="9"/>
      <c r="AP58" s="37" t="s">
        <v>1216</v>
      </c>
      <c r="AQ58" s="38" t="s">
        <v>1216</v>
      </c>
      <c r="AR58" s="39" t="s">
        <v>1216</v>
      </c>
      <c r="AS58" s="38" t="s">
        <v>1216</v>
      </c>
      <c r="AT58" s="39" t="s">
        <v>1216</v>
      </c>
      <c r="AU58" s="38" t="s">
        <v>1216</v>
      </c>
      <c r="AV58" s="39" t="s">
        <v>1216</v>
      </c>
      <c r="AW58" s="38" t="s">
        <v>1216</v>
      </c>
      <c r="AX58" s="34"/>
      <c r="AY58" s="9"/>
      <c r="AZ58" s="37" t="s">
        <v>1216</v>
      </c>
      <c r="BA58" s="38" t="s">
        <v>1216</v>
      </c>
      <c r="BB58" s="50" t="s">
        <v>1216</v>
      </c>
      <c r="BC58" s="34"/>
      <c r="BD58" s="9"/>
      <c r="BE58" s="17"/>
      <c r="BG58" s="37" t="s">
        <v>1216</v>
      </c>
      <c r="BH58" s="38" t="s">
        <v>1216</v>
      </c>
      <c r="BI58" s="39" t="s">
        <v>1216</v>
      </c>
      <c r="BJ58" s="38" t="s">
        <v>1216</v>
      </c>
      <c r="BK58" s="39" t="s">
        <v>1216</v>
      </c>
      <c r="BL58" s="38" t="s">
        <v>1216</v>
      </c>
      <c r="BM58" s="39" t="s">
        <v>1216</v>
      </c>
      <c r="BN58" s="38" t="s">
        <v>1216</v>
      </c>
      <c r="BO58" s="35"/>
      <c r="BP58" s="9"/>
      <c r="BQ58" s="18"/>
      <c r="BS58" s="37" t="s">
        <v>1216</v>
      </c>
      <c r="BT58" s="38" t="s">
        <v>1216</v>
      </c>
      <c r="BU58" s="39" t="s">
        <v>1216</v>
      </c>
      <c r="BV58" s="38" t="s">
        <v>1216</v>
      </c>
      <c r="BW58" s="39" t="s">
        <v>1216</v>
      </c>
      <c r="BX58" s="38" t="s">
        <v>1216</v>
      </c>
      <c r="BY58" s="39" t="s">
        <v>1216</v>
      </c>
      <c r="BZ58" s="38" t="s">
        <v>1216</v>
      </c>
      <c r="CA58" s="36"/>
      <c r="CB58" s="9"/>
      <c r="CC58" s="62"/>
    </row>
    <row r="59" spans="1:81" x14ac:dyDescent="0.25">
      <c r="A59" s="63" t="s">
        <v>1274</v>
      </c>
      <c r="B59" s="70"/>
      <c r="C59" s="70"/>
      <c r="D59" s="70"/>
      <c r="E59" s="70"/>
      <c r="F59" s="69"/>
      <c r="G59" s="69"/>
      <c r="H59" s="9" t="s">
        <v>1218</v>
      </c>
      <c r="I59" s="19" t="s">
        <v>1216</v>
      </c>
      <c r="J59" s="20" t="s">
        <v>1216</v>
      </c>
      <c r="K59" s="21" t="s">
        <v>1216</v>
      </c>
      <c r="L59" s="20" t="s">
        <v>1216</v>
      </c>
      <c r="M59" s="21" t="s">
        <v>1216</v>
      </c>
      <c r="N59" s="23" t="s">
        <v>1216</v>
      </c>
      <c r="O59" s="24"/>
      <c r="P59" s="9"/>
      <c r="Q59" s="19" t="s">
        <v>1216</v>
      </c>
      <c r="R59" s="20" t="s">
        <v>1216</v>
      </c>
      <c r="S59" s="21" t="s">
        <v>1216</v>
      </c>
      <c r="T59" s="20" t="s">
        <v>1216</v>
      </c>
      <c r="U59" s="21" t="s">
        <v>1216</v>
      </c>
      <c r="V59" s="20" t="s">
        <v>1216</v>
      </c>
      <c r="W59" s="21" t="s">
        <v>1216</v>
      </c>
      <c r="X59" s="23" t="s">
        <v>1216</v>
      </c>
      <c r="Y59" s="24"/>
      <c r="Z59" s="9"/>
      <c r="AA59" s="19" t="s">
        <v>1216</v>
      </c>
      <c r="AB59" s="20" t="s">
        <v>1216</v>
      </c>
      <c r="AC59" s="48" t="s">
        <v>1216</v>
      </c>
      <c r="AD59" s="24"/>
      <c r="AE59" s="9"/>
      <c r="AF59" s="16"/>
      <c r="AH59" s="19" t="s">
        <v>1216</v>
      </c>
      <c r="AI59" s="20" t="s">
        <v>1216</v>
      </c>
      <c r="AJ59" s="21" t="s">
        <v>1216</v>
      </c>
      <c r="AK59" s="20" t="s">
        <v>1216</v>
      </c>
      <c r="AL59" s="21" t="s">
        <v>1216</v>
      </c>
      <c r="AM59" s="20" t="s">
        <v>1216</v>
      </c>
      <c r="AN59" s="25"/>
      <c r="AO59" s="9"/>
      <c r="AP59" s="19" t="s">
        <v>1216</v>
      </c>
      <c r="AQ59" s="20" t="s">
        <v>1216</v>
      </c>
      <c r="AR59" s="21" t="s">
        <v>1216</v>
      </c>
      <c r="AS59" s="20" t="s">
        <v>1216</v>
      </c>
      <c r="AT59" s="21" t="s">
        <v>1216</v>
      </c>
      <c r="AU59" s="20" t="s">
        <v>1216</v>
      </c>
      <c r="AV59" s="21" t="s">
        <v>1216</v>
      </c>
      <c r="AW59" s="20" t="s">
        <v>1216</v>
      </c>
      <c r="AX59" s="25"/>
      <c r="AY59" s="9"/>
      <c r="AZ59" s="19" t="s">
        <v>1216</v>
      </c>
      <c r="BA59" s="20" t="s">
        <v>1216</v>
      </c>
      <c r="BB59" s="48" t="s">
        <v>1216</v>
      </c>
      <c r="BC59" s="25"/>
      <c r="BD59" s="9"/>
      <c r="BE59" s="17"/>
      <c r="BG59" s="19" t="s">
        <v>1216</v>
      </c>
      <c r="BH59" s="20" t="s">
        <v>1216</v>
      </c>
      <c r="BI59" s="21" t="s">
        <v>1216</v>
      </c>
      <c r="BJ59" s="20" t="s">
        <v>1216</v>
      </c>
      <c r="BK59" s="21" t="s">
        <v>1216</v>
      </c>
      <c r="BL59" s="20" t="s">
        <v>1216</v>
      </c>
      <c r="BM59" s="21" t="s">
        <v>1216</v>
      </c>
      <c r="BN59" s="20" t="s">
        <v>1216</v>
      </c>
      <c r="BO59" s="26"/>
      <c r="BP59" s="9"/>
      <c r="BQ59" s="18"/>
      <c r="BS59" s="19" t="s">
        <v>1216</v>
      </c>
      <c r="BT59" s="20" t="s">
        <v>1216</v>
      </c>
      <c r="BU59" s="21" t="s">
        <v>1216</v>
      </c>
      <c r="BV59" s="20" t="s">
        <v>1216</v>
      </c>
      <c r="BW59" s="21" t="s">
        <v>1216</v>
      </c>
      <c r="BX59" s="20" t="s">
        <v>1216</v>
      </c>
      <c r="BY59" s="21" t="s">
        <v>1216</v>
      </c>
      <c r="BZ59" s="20" t="s">
        <v>1216</v>
      </c>
      <c r="CA59" s="27"/>
      <c r="CB59" s="9"/>
      <c r="CC59" s="62"/>
    </row>
    <row r="60" spans="1:81" x14ac:dyDescent="0.25">
      <c r="A60" s="64" t="s">
        <v>1275</v>
      </c>
      <c r="B60" s="70"/>
      <c r="C60" s="70"/>
      <c r="D60" s="70"/>
      <c r="E60" s="70"/>
      <c r="F60" s="69"/>
      <c r="G60" s="69"/>
      <c r="H60" s="9" t="s">
        <v>1218</v>
      </c>
      <c r="I60" s="28" t="s">
        <v>1216</v>
      </c>
      <c r="J60" s="29" t="s">
        <v>1216</v>
      </c>
      <c r="K60" s="30" t="s">
        <v>1216</v>
      </c>
      <c r="L60" s="29" t="s">
        <v>1216</v>
      </c>
      <c r="M60" s="30" t="s">
        <v>1216</v>
      </c>
      <c r="N60" s="32" t="s">
        <v>1216</v>
      </c>
      <c r="O60" s="33"/>
      <c r="P60" s="9"/>
      <c r="Q60" s="51" t="s">
        <v>1216</v>
      </c>
      <c r="R60" s="52" t="s">
        <v>1216</v>
      </c>
      <c r="S60" s="53" t="s">
        <v>1216</v>
      </c>
      <c r="T60" s="52" t="s">
        <v>1216</v>
      </c>
      <c r="U60" s="53" t="s">
        <v>1216</v>
      </c>
      <c r="V60" s="52" t="s">
        <v>1216</v>
      </c>
      <c r="W60" s="53" t="s">
        <v>1216</v>
      </c>
      <c r="X60" s="54" t="s">
        <v>1216</v>
      </c>
      <c r="Y60" s="33"/>
      <c r="Z60" s="9"/>
      <c r="AA60" s="28" t="s">
        <v>1216</v>
      </c>
      <c r="AB60" s="29" t="s">
        <v>1216</v>
      </c>
      <c r="AC60" s="49" t="s">
        <v>1216</v>
      </c>
      <c r="AD60" s="33"/>
      <c r="AE60" s="9"/>
      <c r="AF60" s="16"/>
      <c r="AH60" s="28" t="s">
        <v>1216</v>
      </c>
      <c r="AI60" s="29" t="s">
        <v>1216</v>
      </c>
      <c r="AJ60" s="30" t="s">
        <v>1216</v>
      </c>
      <c r="AK60" s="29" t="s">
        <v>1216</v>
      </c>
      <c r="AL60" s="30" t="s">
        <v>1216</v>
      </c>
      <c r="AM60" s="29" t="s">
        <v>1216</v>
      </c>
      <c r="AN60" s="34"/>
      <c r="AO60" s="9"/>
      <c r="AP60" s="59" t="s">
        <v>1216</v>
      </c>
      <c r="AQ60" s="29" t="s">
        <v>1216</v>
      </c>
      <c r="AR60" s="30" t="s">
        <v>1216</v>
      </c>
      <c r="AS60" s="29" t="s">
        <v>1216</v>
      </c>
      <c r="AT60" s="30" t="s">
        <v>1216</v>
      </c>
      <c r="AU60" s="29" t="s">
        <v>1216</v>
      </c>
      <c r="AV60" s="30" t="s">
        <v>1216</v>
      </c>
      <c r="AW60" s="29" t="s">
        <v>1216</v>
      </c>
      <c r="AX60" s="34"/>
      <c r="AY60" s="9"/>
      <c r="AZ60" s="28" t="s">
        <v>1216</v>
      </c>
      <c r="BA60" s="29" t="s">
        <v>1216</v>
      </c>
      <c r="BB60" s="49" t="s">
        <v>1216</v>
      </c>
      <c r="BC60" s="34"/>
      <c r="BD60" s="9"/>
      <c r="BE60" s="17"/>
      <c r="BG60" s="59" t="s">
        <v>1216</v>
      </c>
      <c r="BH60" s="29" t="s">
        <v>1216</v>
      </c>
      <c r="BI60" s="30" t="s">
        <v>1216</v>
      </c>
      <c r="BJ60" s="29" t="s">
        <v>1216</v>
      </c>
      <c r="BK60" s="30" t="s">
        <v>1216</v>
      </c>
      <c r="BL60" s="29" t="s">
        <v>1216</v>
      </c>
      <c r="BM60" s="30" t="s">
        <v>1216</v>
      </c>
      <c r="BN60" s="29" t="s">
        <v>1216</v>
      </c>
      <c r="BO60" s="35"/>
      <c r="BP60" s="9"/>
      <c r="BQ60" s="18"/>
      <c r="BS60" s="59" t="s">
        <v>1216</v>
      </c>
      <c r="BT60" s="29" t="s">
        <v>1216</v>
      </c>
      <c r="BU60" s="30" t="s">
        <v>1216</v>
      </c>
      <c r="BV60" s="29" t="s">
        <v>1216</v>
      </c>
      <c r="BW60" s="30" t="s">
        <v>1216</v>
      </c>
      <c r="BX60" s="29" t="s">
        <v>1216</v>
      </c>
      <c r="BY60" s="30" t="s">
        <v>1216</v>
      </c>
      <c r="BZ60" s="29" t="s">
        <v>1216</v>
      </c>
      <c r="CA60" s="36"/>
      <c r="CB60" s="9"/>
      <c r="CC60" s="62"/>
    </row>
    <row r="62" spans="1:81" x14ac:dyDescent="0.25">
      <c r="A62" s="67">
        <v>2</v>
      </c>
      <c r="B62" s="67"/>
      <c r="C62" s="67"/>
      <c r="D62" s="67"/>
      <c r="E62" s="67"/>
      <c r="F62" s="67"/>
      <c r="G62" s="67"/>
      <c r="H62" s="67">
        <v>3</v>
      </c>
      <c r="I62" s="67">
        <v>134</v>
      </c>
      <c r="J62" s="67">
        <v>135</v>
      </c>
      <c r="K62" s="67">
        <v>136</v>
      </c>
      <c r="L62" s="67">
        <v>137</v>
      </c>
      <c r="M62" s="67">
        <v>138</v>
      </c>
      <c r="N62" s="67">
        <v>139</v>
      </c>
      <c r="O62" s="67">
        <v>140</v>
      </c>
      <c r="P62" s="67">
        <v>141</v>
      </c>
      <c r="Q62" s="67">
        <v>142</v>
      </c>
      <c r="R62" s="67">
        <v>143</v>
      </c>
      <c r="S62" s="67">
        <v>144</v>
      </c>
      <c r="T62" s="67">
        <v>145</v>
      </c>
      <c r="U62" s="67">
        <v>146</v>
      </c>
      <c r="V62" s="67">
        <v>147</v>
      </c>
      <c r="W62" s="67">
        <v>148</v>
      </c>
      <c r="X62" s="67">
        <v>149</v>
      </c>
      <c r="Y62" s="67">
        <v>150</v>
      </c>
      <c r="Z62" s="67">
        <v>151</v>
      </c>
      <c r="AA62" s="67">
        <v>152</v>
      </c>
      <c r="AB62" s="67">
        <v>153</v>
      </c>
      <c r="AC62" s="67">
        <v>154</v>
      </c>
      <c r="AD62" s="67">
        <v>155</v>
      </c>
      <c r="AE62" s="67">
        <v>156</v>
      </c>
      <c r="AF62" s="67">
        <v>157</v>
      </c>
      <c r="AG62" s="67">
        <v>158</v>
      </c>
      <c r="AH62" s="67">
        <v>159</v>
      </c>
      <c r="AI62" s="67">
        <v>160</v>
      </c>
      <c r="AJ62" s="67">
        <v>161</v>
      </c>
      <c r="AK62" s="67">
        <v>162</v>
      </c>
      <c r="AL62" s="67">
        <v>163</v>
      </c>
      <c r="AM62" s="67">
        <v>164</v>
      </c>
      <c r="AN62" s="67">
        <v>165</v>
      </c>
      <c r="AO62" s="67">
        <v>166</v>
      </c>
      <c r="AP62" s="67">
        <v>167</v>
      </c>
      <c r="AQ62" s="67">
        <v>168</v>
      </c>
      <c r="AR62" s="67">
        <v>169</v>
      </c>
      <c r="AS62" s="67">
        <v>170</v>
      </c>
      <c r="AT62" s="67">
        <v>171</v>
      </c>
      <c r="AU62" s="67">
        <v>172</v>
      </c>
      <c r="AV62" s="67">
        <v>173</v>
      </c>
      <c r="AW62" s="67">
        <v>174</v>
      </c>
      <c r="AX62" s="67">
        <v>175</v>
      </c>
      <c r="AY62" s="67">
        <v>176</v>
      </c>
      <c r="AZ62" s="67">
        <v>177</v>
      </c>
      <c r="BA62" s="67">
        <v>178</v>
      </c>
      <c r="BB62" s="67">
        <v>179</v>
      </c>
      <c r="BC62" s="67">
        <v>180</v>
      </c>
      <c r="BD62" s="67">
        <v>181</v>
      </c>
      <c r="BE62" s="67">
        <v>182</v>
      </c>
      <c r="BF62" s="67">
        <v>183</v>
      </c>
      <c r="BG62" s="67">
        <v>184</v>
      </c>
      <c r="BH62" s="67">
        <v>185</v>
      </c>
      <c r="BI62" s="67">
        <v>186</v>
      </c>
      <c r="BJ62" s="67">
        <v>187</v>
      </c>
      <c r="BK62" s="67">
        <v>188</v>
      </c>
      <c r="BL62" s="67">
        <v>189</v>
      </c>
      <c r="BM62" s="67">
        <v>190</v>
      </c>
      <c r="BN62" s="67">
        <v>191</v>
      </c>
      <c r="BO62" s="67">
        <v>192</v>
      </c>
      <c r="BP62" s="67">
        <v>193</v>
      </c>
      <c r="BQ62" s="67">
        <v>194</v>
      </c>
      <c r="BR62" s="67">
        <v>195</v>
      </c>
      <c r="BS62" s="67">
        <v>196</v>
      </c>
      <c r="BT62" s="67">
        <v>197</v>
      </c>
      <c r="BU62" s="67">
        <v>198</v>
      </c>
      <c r="BV62" s="67">
        <v>199</v>
      </c>
      <c r="BW62" s="67">
        <v>200</v>
      </c>
      <c r="BX62" s="67">
        <v>201</v>
      </c>
      <c r="BY62" s="67">
        <v>202</v>
      </c>
      <c r="BZ62" s="67">
        <v>203</v>
      </c>
      <c r="CA62" s="67">
        <v>204</v>
      </c>
      <c r="CB62" s="67">
        <v>205</v>
      </c>
      <c r="CC62" s="67">
        <v>206</v>
      </c>
    </row>
  </sheetData>
  <dataConsolidate/>
  <mergeCells count="15">
    <mergeCell ref="F1:G1"/>
    <mergeCell ref="D1:E1"/>
    <mergeCell ref="B1:C1"/>
    <mergeCell ref="CC1:CC2"/>
    <mergeCell ref="AF1:AF2"/>
    <mergeCell ref="BE1:BE2"/>
    <mergeCell ref="BQ1:BQ2"/>
    <mergeCell ref="AH1:AN1"/>
    <mergeCell ref="AP1:AX1"/>
    <mergeCell ref="AZ1:BC1"/>
    <mergeCell ref="BG1:BO1"/>
    <mergeCell ref="I1:O1"/>
    <mergeCell ref="Q1:Y1"/>
    <mergeCell ref="AA1:AD1"/>
    <mergeCell ref="BS1:C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9"/>
  <sheetViews>
    <sheetView topLeftCell="J1" workbookViewId="0">
      <selection activeCell="P37" sqref="P37"/>
    </sheetView>
  </sheetViews>
  <sheetFormatPr defaultRowHeight="15" x14ac:dyDescent="0.25"/>
  <cols>
    <col min="1" max="1" width="17.28515625" bestFit="1" customWidth="1"/>
    <col min="2" max="2" width="28.7109375" bestFit="1" customWidth="1"/>
    <col min="3" max="3" width="24.140625" bestFit="1" customWidth="1"/>
    <col min="4" max="4" width="32.85546875" bestFit="1" customWidth="1"/>
    <col min="5" max="5" width="24.28515625" bestFit="1" customWidth="1"/>
    <col min="6" max="6" width="24" bestFit="1" customWidth="1"/>
    <col min="7" max="7" width="41.7109375" bestFit="1" customWidth="1"/>
    <col min="8" max="8" width="33.5703125" bestFit="1" customWidth="1"/>
    <col min="9" max="9" width="39.7109375" bestFit="1" customWidth="1"/>
    <col min="10" max="10" width="39" bestFit="1" customWidth="1"/>
    <col min="11" max="11" width="20" bestFit="1" customWidth="1"/>
    <col min="12" max="12" width="15" bestFit="1" customWidth="1"/>
    <col min="13" max="13" width="19.85546875" bestFit="1" customWidth="1"/>
    <col min="14" max="14" width="13.7109375" bestFit="1" customWidth="1"/>
    <col min="15" max="15" width="27.85546875" bestFit="1" customWidth="1"/>
    <col min="16" max="16" width="34.140625" bestFit="1" customWidth="1"/>
    <col min="17" max="17" width="131.140625" bestFit="1" customWidth="1"/>
    <col min="18" max="18" width="12.85546875" bestFit="1" customWidth="1"/>
    <col min="19" max="19" width="13.5703125" bestFit="1" customWidth="1"/>
    <col min="20" max="20" width="26.7109375" bestFit="1" customWidth="1"/>
    <col min="21" max="21" width="34" bestFit="1" customWidth="1"/>
    <col min="22" max="22" width="44.28515625" bestFit="1" customWidth="1"/>
    <col min="23" max="23" width="14.42578125" bestFit="1" customWidth="1"/>
    <col min="24" max="24" width="16.85546875" bestFit="1" customWidth="1"/>
    <col min="25" max="25" width="80.140625" bestFit="1" customWidth="1"/>
    <col min="26" max="26" width="38.7109375" bestFit="1" customWidth="1"/>
    <col min="27" max="27" width="23.140625" bestFit="1" customWidth="1"/>
    <col min="28" max="29" width="27.85546875" bestFit="1" customWidth="1"/>
    <col min="30" max="30" width="22.85546875" bestFit="1" customWidth="1"/>
    <col min="31" max="31" width="44" bestFit="1" customWidth="1"/>
  </cols>
  <sheetData>
    <row r="1" spans="1:31" x14ac:dyDescent="0.25">
      <c r="A1" s="2" t="s">
        <v>1310</v>
      </c>
      <c r="B1" t="s">
        <v>1311</v>
      </c>
      <c r="C1" s="76" t="s">
        <v>1312</v>
      </c>
      <c r="D1" s="75" t="s">
        <v>1313</v>
      </c>
      <c r="E1" s="71" t="s">
        <v>1314</v>
      </c>
      <c r="F1" s="71" t="s">
        <v>1315</v>
      </c>
      <c r="G1" s="77" t="s">
        <v>1316</v>
      </c>
      <c r="H1" s="71" t="s">
        <v>1317</v>
      </c>
      <c r="I1" t="s">
        <v>1318</v>
      </c>
      <c r="J1" t="s">
        <v>1319</v>
      </c>
      <c r="K1" t="s">
        <v>1320</v>
      </c>
      <c r="L1" s="78" t="s">
        <v>1321</v>
      </c>
      <c r="M1" s="72" t="s">
        <v>1322</v>
      </c>
      <c r="N1" s="72" t="s">
        <v>1323</v>
      </c>
      <c r="O1" t="s">
        <v>1324</v>
      </c>
      <c r="P1" t="s">
        <v>1325</v>
      </c>
      <c r="Q1" t="s">
        <v>1326</v>
      </c>
      <c r="R1" t="s">
        <v>1327</v>
      </c>
      <c r="S1" t="s">
        <v>1328</v>
      </c>
      <c r="T1" t="s">
        <v>1329</v>
      </c>
      <c r="U1" t="s">
        <v>1330</v>
      </c>
      <c r="V1" t="s">
        <v>1331</v>
      </c>
      <c r="W1" s="71" t="s">
        <v>1332</v>
      </c>
      <c r="X1" t="s">
        <v>1333</v>
      </c>
      <c r="Y1" t="s">
        <v>1334</v>
      </c>
      <c r="Z1" s="2" t="s">
        <v>1335</v>
      </c>
      <c r="AA1" s="76" t="s">
        <v>1336</v>
      </c>
      <c r="AB1" t="s">
        <v>1337</v>
      </c>
      <c r="AC1" s="71" t="s">
        <v>1338</v>
      </c>
      <c r="AD1" s="71" t="s">
        <v>1339</v>
      </c>
      <c r="AE1" s="76" t="s">
        <v>1340</v>
      </c>
    </row>
    <row r="2" spans="1:31" x14ac:dyDescent="0.25">
      <c r="A2" s="2">
        <v>43101</v>
      </c>
      <c r="C2" s="76"/>
      <c r="D2" s="75">
        <v>2017</v>
      </c>
      <c r="E2" s="71">
        <v>0</v>
      </c>
      <c r="F2" s="71">
        <v>0</v>
      </c>
      <c r="G2" s="77">
        <v>0.9950548958618578</v>
      </c>
      <c r="H2" s="71">
        <v>0</v>
      </c>
      <c r="I2" t="s">
        <v>1341</v>
      </c>
      <c r="J2" t="s">
        <v>1284</v>
      </c>
      <c r="K2" t="s">
        <v>1342</v>
      </c>
      <c r="L2" s="78">
        <v>178799</v>
      </c>
      <c r="M2" s="139"/>
      <c r="N2" s="72" t="s">
        <v>1285</v>
      </c>
      <c r="O2" t="s">
        <v>1290</v>
      </c>
      <c r="Q2" t="s">
        <v>1303</v>
      </c>
      <c r="R2" t="s">
        <v>1343</v>
      </c>
      <c r="S2" t="s">
        <v>1344</v>
      </c>
      <c r="W2" s="71">
        <v>13.05797247010084</v>
      </c>
      <c r="X2">
        <v>1</v>
      </c>
      <c r="Z2" s="2">
        <v>42978</v>
      </c>
      <c r="AA2" s="76">
        <v>35000</v>
      </c>
      <c r="AC2" s="71">
        <v>0</v>
      </c>
      <c r="AD2" s="71">
        <v>0</v>
      </c>
      <c r="AE2" s="76">
        <v>13000</v>
      </c>
    </row>
    <row r="3" spans="1:31" x14ac:dyDescent="0.25">
      <c r="A3" s="2">
        <v>43101</v>
      </c>
      <c r="B3" t="s">
        <v>1345</v>
      </c>
      <c r="C3" s="76"/>
      <c r="D3" s="75">
        <v>2017</v>
      </c>
      <c r="E3" s="71">
        <v>0</v>
      </c>
      <c r="F3" s="71">
        <v>0</v>
      </c>
      <c r="G3" s="77">
        <v>0.9950548958618578</v>
      </c>
      <c r="H3" s="71">
        <v>0</v>
      </c>
      <c r="I3" t="s">
        <v>1341</v>
      </c>
      <c r="J3" t="s">
        <v>1284</v>
      </c>
      <c r="K3" t="s">
        <v>1342</v>
      </c>
      <c r="L3" s="78">
        <v>176136</v>
      </c>
      <c r="M3" s="139"/>
      <c r="N3" s="72" t="s">
        <v>1285</v>
      </c>
      <c r="O3" t="s">
        <v>1290</v>
      </c>
      <c r="Q3" t="s">
        <v>1346</v>
      </c>
      <c r="R3" t="s">
        <v>1343</v>
      </c>
      <c r="S3" t="s">
        <v>1344</v>
      </c>
      <c r="W3" s="71">
        <v>13.05797247010084</v>
      </c>
      <c r="X3">
        <v>1</v>
      </c>
      <c r="Z3" s="2">
        <v>42972</v>
      </c>
      <c r="AA3" s="76">
        <v>13929</v>
      </c>
      <c r="AC3" s="71">
        <v>0</v>
      </c>
      <c r="AD3" s="71">
        <v>0</v>
      </c>
      <c r="AE3" s="76">
        <v>7358.82</v>
      </c>
    </row>
    <row r="4" spans="1:31" x14ac:dyDescent="0.25">
      <c r="A4" s="2">
        <v>43101</v>
      </c>
      <c r="C4" s="76"/>
      <c r="D4" s="75">
        <v>2017</v>
      </c>
      <c r="E4" s="71">
        <v>0</v>
      </c>
      <c r="F4" s="71">
        <v>0</v>
      </c>
      <c r="G4" s="77">
        <v>0.9950548958618578</v>
      </c>
      <c r="H4" s="71">
        <v>0</v>
      </c>
      <c r="I4" t="s">
        <v>1341</v>
      </c>
      <c r="J4" t="s">
        <v>1284</v>
      </c>
      <c r="K4" t="s">
        <v>1342</v>
      </c>
      <c r="L4" s="78">
        <v>178490</v>
      </c>
      <c r="M4" s="139"/>
      <c r="N4" s="72" t="s">
        <v>1285</v>
      </c>
      <c r="O4" t="s">
        <v>1290</v>
      </c>
      <c r="Q4" t="s">
        <v>1347</v>
      </c>
      <c r="R4" t="s">
        <v>1348</v>
      </c>
      <c r="S4" t="s">
        <v>1349</v>
      </c>
      <c r="W4" s="71">
        <v>13.083007376942414</v>
      </c>
      <c r="X4">
        <v>175</v>
      </c>
      <c r="Z4" s="2">
        <v>43007</v>
      </c>
      <c r="AA4" s="76">
        <v>4366.25</v>
      </c>
      <c r="AC4" s="71">
        <v>0</v>
      </c>
      <c r="AD4" s="71">
        <v>0</v>
      </c>
      <c r="AE4" s="76">
        <v>3300</v>
      </c>
    </row>
    <row r="5" spans="1:31" x14ac:dyDescent="0.25">
      <c r="A5" s="2">
        <v>43101</v>
      </c>
      <c r="C5" s="76"/>
      <c r="D5" s="75">
        <v>2017</v>
      </c>
      <c r="E5" s="71">
        <v>0</v>
      </c>
      <c r="F5" s="71">
        <v>0</v>
      </c>
      <c r="G5" s="77">
        <v>0.9950548958618578</v>
      </c>
      <c r="H5" s="71">
        <v>0</v>
      </c>
      <c r="I5" t="s">
        <v>1341</v>
      </c>
      <c r="J5" t="s">
        <v>1284</v>
      </c>
      <c r="K5" t="s">
        <v>1342</v>
      </c>
      <c r="L5" s="78">
        <v>179857</v>
      </c>
      <c r="M5" s="139"/>
      <c r="N5" s="72" t="s">
        <v>1285</v>
      </c>
      <c r="O5" t="s">
        <v>1290</v>
      </c>
      <c r="Q5" t="s">
        <v>1294</v>
      </c>
      <c r="R5" t="s">
        <v>1343</v>
      </c>
      <c r="S5" t="s">
        <v>1344</v>
      </c>
      <c r="W5" s="71">
        <v>13.05797247010084</v>
      </c>
      <c r="X5">
        <v>1</v>
      </c>
      <c r="Z5" s="2">
        <v>42933</v>
      </c>
      <c r="AA5" s="76">
        <v>7329</v>
      </c>
      <c r="AC5" s="71">
        <v>0</v>
      </c>
      <c r="AD5" s="71">
        <v>0</v>
      </c>
      <c r="AE5" s="76">
        <v>2320</v>
      </c>
    </row>
    <row r="6" spans="1:31" x14ac:dyDescent="0.25">
      <c r="A6" s="2">
        <v>43101</v>
      </c>
      <c r="C6" s="76"/>
      <c r="D6" s="75">
        <v>2017</v>
      </c>
      <c r="E6" s="71">
        <v>0</v>
      </c>
      <c r="F6" s="71">
        <v>0</v>
      </c>
      <c r="G6" s="77">
        <v>0.9950548958618578</v>
      </c>
      <c r="H6" s="71">
        <v>0</v>
      </c>
      <c r="I6" t="s">
        <v>1341</v>
      </c>
      <c r="J6" t="s">
        <v>1284</v>
      </c>
      <c r="K6" t="s">
        <v>1342</v>
      </c>
      <c r="L6" s="78">
        <v>182672</v>
      </c>
      <c r="M6" s="139"/>
      <c r="N6" s="72" t="s">
        <v>1285</v>
      </c>
      <c r="O6" t="s">
        <v>1290</v>
      </c>
      <c r="Q6" t="s">
        <v>1306</v>
      </c>
      <c r="R6" t="s">
        <v>1343</v>
      </c>
      <c r="S6" t="s">
        <v>1344</v>
      </c>
      <c r="W6" s="71">
        <v>13.05797247010084</v>
      </c>
      <c r="X6">
        <v>1</v>
      </c>
      <c r="Z6" s="2">
        <v>42985.333333333328</v>
      </c>
      <c r="AA6" s="76">
        <v>14460</v>
      </c>
      <c r="AC6" s="71">
        <v>0</v>
      </c>
      <c r="AD6" s="71">
        <v>0</v>
      </c>
      <c r="AE6" s="76">
        <v>2080</v>
      </c>
    </row>
    <row r="7" spans="1:31" x14ac:dyDescent="0.25">
      <c r="A7" s="2">
        <v>43101</v>
      </c>
      <c r="C7" s="76"/>
      <c r="D7" s="75">
        <v>2017</v>
      </c>
      <c r="E7" s="71">
        <v>0</v>
      </c>
      <c r="F7" s="71">
        <v>0</v>
      </c>
      <c r="G7" s="77">
        <v>0.9950548958618578</v>
      </c>
      <c r="H7" s="71">
        <v>0</v>
      </c>
      <c r="I7" t="s">
        <v>1341</v>
      </c>
      <c r="J7" t="s">
        <v>1284</v>
      </c>
      <c r="K7" t="s">
        <v>1342</v>
      </c>
      <c r="L7" s="78">
        <v>179984</v>
      </c>
      <c r="M7" s="139"/>
      <c r="N7" s="72" t="s">
        <v>1285</v>
      </c>
      <c r="O7" t="s">
        <v>1290</v>
      </c>
      <c r="Q7" t="s">
        <v>1350</v>
      </c>
      <c r="R7" t="s">
        <v>1343</v>
      </c>
      <c r="S7" t="s">
        <v>1344</v>
      </c>
      <c r="W7" s="71">
        <v>13.05797247010084</v>
      </c>
      <c r="X7">
        <v>1</v>
      </c>
      <c r="Z7" s="2">
        <v>42978.333333333328</v>
      </c>
      <c r="AA7" s="76">
        <v>25000</v>
      </c>
      <c r="AC7" s="71">
        <v>0</v>
      </c>
      <c r="AD7" s="71">
        <v>0</v>
      </c>
      <c r="AE7" s="76">
        <v>2040</v>
      </c>
    </row>
    <row r="8" spans="1:31" x14ac:dyDescent="0.25">
      <c r="A8" s="2">
        <v>43101</v>
      </c>
      <c r="B8" t="s">
        <v>1345</v>
      </c>
      <c r="C8" s="76"/>
      <c r="D8" s="75">
        <v>2017</v>
      </c>
      <c r="E8" s="71">
        <v>0</v>
      </c>
      <c r="F8" s="71">
        <v>0</v>
      </c>
      <c r="G8" s="77">
        <v>0.9950548958618578</v>
      </c>
      <c r="H8" s="71">
        <v>0</v>
      </c>
      <c r="I8" t="s">
        <v>1341</v>
      </c>
      <c r="J8" t="s">
        <v>1284</v>
      </c>
      <c r="K8" t="s">
        <v>1342</v>
      </c>
      <c r="L8" s="78">
        <v>178682</v>
      </c>
      <c r="M8" s="139"/>
      <c r="N8" s="72" t="s">
        <v>1285</v>
      </c>
      <c r="O8" t="s">
        <v>1290</v>
      </c>
      <c r="Q8" t="s">
        <v>1346</v>
      </c>
      <c r="R8" t="s">
        <v>1343</v>
      </c>
      <c r="S8" t="s">
        <v>1344</v>
      </c>
      <c r="W8" s="71">
        <v>13.05797247010084</v>
      </c>
      <c r="X8">
        <v>1</v>
      </c>
      <c r="Z8" s="2">
        <v>42951</v>
      </c>
      <c r="AA8" s="76">
        <v>3360</v>
      </c>
      <c r="AC8" s="71">
        <v>0</v>
      </c>
      <c r="AD8" s="71">
        <v>0</v>
      </c>
      <c r="AE8" s="76">
        <v>1489.2</v>
      </c>
    </row>
    <row r="9" spans="1:31" x14ac:dyDescent="0.25">
      <c r="A9" s="2">
        <v>43101</v>
      </c>
      <c r="B9" t="s">
        <v>1351</v>
      </c>
      <c r="C9" s="76"/>
      <c r="D9" s="75">
        <v>2016</v>
      </c>
      <c r="E9" s="71">
        <v>0</v>
      </c>
      <c r="F9" s="71">
        <v>0</v>
      </c>
      <c r="G9" s="77">
        <v>0.9950548958618578</v>
      </c>
      <c r="H9" s="71">
        <v>0</v>
      </c>
      <c r="I9" t="s">
        <v>1341</v>
      </c>
      <c r="J9" t="s">
        <v>1284</v>
      </c>
      <c r="K9" t="s">
        <v>1342</v>
      </c>
      <c r="L9" s="78">
        <v>162983</v>
      </c>
      <c r="M9" s="139"/>
      <c r="N9" s="72" t="s">
        <v>1285</v>
      </c>
      <c r="O9" t="s">
        <v>1290</v>
      </c>
      <c r="Q9" t="s">
        <v>1352</v>
      </c>
      <c r="R9" t="s">
        <v>1348</v>
      </c>
      <c r="S9" t="s">
        <v>1349</v>
      </c>
      <c r="W9" s="71">
        <v>13.083007376942414</v>
      </c>
      <c r="X9">
        <v>276</v>
      </c>
      <c r="Z9" s="2">
        <v>42644.333333333328</v>
      </c>
      <c r="AA9" s="76">
        <v>1465.56</v>
      </c>
      <c r="AC9" s="71">
        <v>0</v>
      </c>
      <c r="AD9" s="71">
        <v>0</v>
      </c>
      <c r="AE9" s="76">
        <v>1465.56</v>
      </c>
    </row>
    <row r="10" spans="1:31" x14ac:dyDescent="0.25">
      <c r="A10" s="2">
        <v>43101</v>
      </c>
      <c r="C10" s="76"/>
      <c r="D10" s="75">
        <v>2017</v>
      </c>
      <c r="E10" s="71">
        <v>0</v>
      </c>
      <c r="F10" s="71">
        <v>0</v>
      </c>
      <c r="G10" s="77">
        <v>0.9950548958618578</v>
      </c>
      <c r="H10" s="71">
        <v>0</v>
      </c>
      <c r="I10" t="s">
        <v>1341</v>
      </c>
      <c r="J10" t="s">
        <v>1284</v>
      </c>
      <c r="K10" t="s">
        <v>1342</v>
      </c>
      <c r="L10" s="78">
        <v>180838</v>
      </c>
      <c r="M10" s="139"/>
      <c r="N10" s="72" t="s">
        <v>1285</v>
      </c>
      <c r="O10" t="s">
        <v>1290</v>
      </c>
      <c r="Q10" t="s">
        <v>1353</v>
      </c>
      <c r="R10" t="s">
        <v>1348</v>
      </c>
      <c r="S10" t="s">
        <v>1349</v>
      </c>
      <c r="W10" s="71">
        <v>13.083007376942414</v>
      </c>
      <c r="X10">
        <v>1</v>
      </c>
      <c r="Z10" s="2">
        <v>42978</v>
      </c>
      <c r="AA10" s="76">
        <v>4035.33</v>
      </c>
      <c r="AC10" s="71">
        <v>0</v>
      </c>
      <c r="AD10" s="71">
        <v>0</v>
      </c>
      <c r="AE10" s="76">
        <v>1340</v>
      </c>
    </row>
    <row r="11" spans="1:31" x14ac:dyDescent="0.25">
      <c r="A11" s="2">
        <v>43101</v>
      </c>
      <c r="B11" t="s">
        <v>1354</v>
      </c>
      <c r="C11" s="76"/>
      <c r="D11" s="75">
        <v>2017</v>
      </c>
      <c r="E11" s="71">
        <v>0</v>
      </c>
      <c r="F11" s="71">
        <v>0</v>
      </c>
      <c r="G11" s="77">
        <v>0.9950548958618578</v>
      </c>
      <c r="H11" s="71">
        <v>0</v>
      </c>
      <c r="I11" t="s">
        <v>1341</v>
      </c>
      <c r="J11" t="s">
        <v>1284</v>
      </c>
      <c r="K11" t="s">
        <v>1342</v>
      </c>
      <c r="L11" s="78">
        <v>180721</v>
      </c>
      <c r="M11" s="139"/>
      <c r="N11" s="72" t="s">
        <v>1285</v>
      </c>
      <c r="O11" t="s">
        <v>1290</v>
      </c>
      <c r="Q11" t="s">
        <v>1355</v>
      </c>
      <c r="R11" t="s">
        <v>1348</v>
      </c>
      <c r="S11" t="s">
        <v>1349</v>
      </c>
      <c r="W11" s="71">
        <v>13.083007376942414</v>
      </c>
      <c r="X11">
        <v>1</v>
      </c>
      <c r="Z11" s="2">
        <v>42986</v>
      </c>
      <c r="AA11" s="76">
        <v>14935</v>
      </c>
      <c r="AC11" s="71">
        <v>0</v>
      </c>
      <c r="AD11" s="71">
        <v>0</v>
      </c>
      <c r="AE11" s="76">
        <v>1320.3</v>
      </c>
    </row>
    <row r="12" spans="1:31" x14ac:dyDescent="0.25">
      <c r="A12" s="2">
        <v>43101</v>
      </c>
      <c r="C12" s="76"/>
      <c r="D12" s="75">
        <v>2017</v>
      </c>
      <c r="E12" s="71">
        <v>0</v>
      </c>
      <c r="F12" s="71">
        <v>0</v>
      </c>
      <c r="G12" s="77">
        <v>0.9950548958618578</v>
      </c>
      <c r="H12" s="71">
        <v>0</v>
      </c>
      <c r="I12" t="s">
        <v>1341</v>
      </c>
      <c r="J12" t="s">
        <v>1284</v>
      </c>
      <c r="K12" t="s">
        <v>1342</v>
      </c>
      <c r="L12" s="78">
        <v>180443</v>
      </c>
      <c r="M12" s="139"/>
      <c r="N12" s="72" t="s">
        <v>1285</v>
      </c>
      <c r="O12" t="s">
        <v>1290</v>
      </c>
      <c r="Q12" t="s">
        <v>1305</v>
      </c>
      <c r="R12" t="s">
        <v>1343</v>
      </c>
      <c r="S12" t="s">
        <v>1344</v>
      </c>
      <c r="W12" s="71">
        <v>13.05797247010084</v>
      </c>
      <c r="X12">
        <v>1</v>
      </c>
      <c r="Z12" s="2">
        <v>42948</v>
      </c>
      <c r="AA12" s="76">
        <v>12600</v>
      </c>
      <c r="AC12" s="71">
        <v>0</v>
      </c>
      <c r="AD12" s="71">
        <v>0</v>
      </c>
      <c r="AE12" s="76">
        <v>1280</v>
      </c>
    </row>
    <row r="13" spans="1:31" x14ac:dyDescent="0.25">
      <c r="A13" s="2">
        <v>43101</v>
      </c>
      <c r="B13" t="s">
        <v>1356</v>
      </c>
      <c r="C13" s="76"/>
      <c r="D13" s="75">
        <v>2017</v>
      </c>
      <c r="E13" s="71">
        <v>0</v>
      </c>
      <c r="F13" s="71">
        <v>0</v>
      </c>
      <c r="G13" s="77">
        <v>0.9950548958618578</v>
      </c>
      <c r="H13" s="71">
        <v>0</v>
      </c>
      <c r="I13" t="s">
        <v>1341</v>
      </c>
      <c r="J13" t="s">
        <v>1284</v>
      </c>
      <c r="K13" t="s">
        <v>1342</v>
      </c>
      <c r="L13" s="78">
        <v>176136</v>
      </c>
      <c r="M13" s="139"/>
      <c r="N13" s="72" t="s">
        <v>1285</v>
      </c>
      <c r="O13" t="s">
        <v>1290</v>
      </c>
      <c r="Q13" t="s">
        <v>1357</v>
      </c>
      <c r="R13" t="s">
        <v>1348</v>
      </c>
      <c r="S13" t="s">
        <v>1349</v>
      </c>
      <c r="W13" s="71">
        <v>13.083007376942414</v>
      </c>
      <c r="X13">
        <v>16</v>
      </c>
      <c r="Z13" s="2">
        <v>42972</v>
      </c>
      <c r="AA13" s="76">
        <v>3640</v>
      </c>
      <c r="AC13" s="71">
        <v>0</v>
      </c>
      <c r="AD13" s="71">
        <v>0</v>
      </c>
      <c r="AE13" s="76">
        <v>1200.58</v>
      </c>
    </row>
    <row r="14" spans="1:31" x14ac:dyDescent="0.25">
      <c r="A14" s="2">
        <v>43101</v>
      </c>
      <c r="C14" s="76"/>
      <c r="D14" s="75">
        <v>2017</v>
      </c>
      <c r="E14" s="71">
        <v>0</v>
      </c>
      <c r="F14" s="71">
        <v>0</v>
      </c>
      <c r="G14" s="77">
        <v>0.9950548958618578</v>
      </c>
      <c r="H14" s="71">
        <v>0</v>
      </c>
      <c r="I14" t="s">
        <v>1341</v>
      </c>
      <c r="J14" t="s">
        <v>1284</v>
      </c>
      <c r="K14" t="s">
        <v>1342</v>
      </c>
      <c r="L14" s="78">
        <v>176798</v>
      </c>
      <c r="M14" s="139"/>
      <c r="N14" s="72" t="s">
        <v>1285</v>
      </c>
      <c r="O14" t="s">
        <v>1290</v>
      </c>
      <c r="Q14" t="s">
        <v>1358</v>
      </c>
      <c r="R14" t="s">
        <v>1343</v>
      </c>
      <c r="S14" t="s">
        <v>1344</v>
      </c>
      <c r="W14" s="71">
        <v>13.05797247010084</v>
      </c>
      <c r="X14">
        <v>1</v>
      </c>
      <c r="Z14" s="2">
        <v>42865.333333333328</v>
      </c>
      <c r="AA14" s="76">
        <v>64242.53</v>
      </c>
      <c r="AC14" s="71">
        <v>0</v>
      </c>
      <c r="AD14" s="71">
        <v>0</v>
      </c>
      <c r="AE14" s="76">
        <v>1089.1600000000001</v>
      </c>
    </row>
    <row r="15" spans="1:31" x14ac:dyDescent="0.25">
      <c r="A15" s="2">
        <v>43101</v>
      </c>
      <c r="B15" t="s">
        <v>1345</v>
      </c>
      <c r="C15" s="76"/>
      <c r="D15" s="75">
        <v>2017</v>
      </c>
      <c r="E15" s="71">
        <v>0</v>
      </c>
      <c r="F15" s="71">
        <v>0</v>
      </c>
      <c r="G15" s="77">
        <v>0.9950548958618578</v>
      </c>
      <c r="H15" s="71">
        <v>0</v>
      </c>
      <c r="I15" t="s">
        <v>1341</v>
      </c>
      <c r="J15" t="s">
        <v>1284</v>
      </c>
      <c r="K15" t="s">
        <v>1342</v>
      </c>
      <c r="L15" s="78">
        <v>183270</v>
      </c>
      <c r="M15" s="139"/>
      <c r="N15" s="72" t="s">
        <v>1285</v>
      </c>
      <c r="O15" t="s">
        <v>1290</v>
      </c>
      <c r="Q15" t="s">
        <v>1359</v>
      </c>
      <c r="R15" t="s">
        <v>1343</v>
      </c>
      <c r="S15" t="s">
        <v>1344</v>
      </c>
      <c r="W15" s="71">
        <v>13.05797247010084</v>
      </c>
      <c r="X15">
        <v>1</v>
      </c>
      <c r="Z15" s="2">
        <v>43006</v>
      </c>
      <c r="AA15" s="76">
        <v>10850</v>
      </c>
      <c r="AC15" s="71">
        <v>0</v>
      </c>
      <c r="AD15" s="71">
        <v>0</v>
      </c>
      <c r="AE15" s="76">
        <v>960</v>
      </c>
    </row>
    <row r="16" spans="1:31" x14ac:dyDescent="0.25">
      <c r="A16" s="2">
        <v>43101</v>
      </c>
      <c r="C16" s="76"/>
      <c r="D16" s="75">
        <v>2017</v>
      </c>
      <c r="E16" s="71">
        <v>0</v>
      </c>
      <c r="F16" s="71">
        <v>0</v>
      </c>
      <c r="G16" s="77">
        <v>0.9950548958618578</v>
      </c>
      <c r="H16" s="71">
        <v>0</v>
      </c>
      <c r="I16" t="s">
        <v>1341</v>
      </c>
      <c r="J16" t="s">
        <v>1284</v>
      </c>
      <c r="K16" t="s">
        <v>1342</v>
      </c>
      <c r="L16" s="78">
        <v>183158</v>
      </c>
      <c r="M16" s="139"/>
      <c r="N16" s="72" t="s">
        <v>1285</v>
      </c>
      <c r="O16" t="s">
        <v>1290</v>
      </c>
      <c r="Q16" t="s">
        <v>1360</v>
      </c>
      <c r="R16" t="s">
        <v>1343</v>
      </c>
      <c r="S16" t="s">
        <v>1344</v>
      </c>
      <c r="W16" s="71">
        <v>13.05797247010084</v>
      </c>
      <c r="X16">
        <v>1</v>
      </c>
      <c r="Z16" s="2">
        <v>43026</v>
      </c>
      <c r="AA16" s="76">
        <v>6642</v>
      </c>
      <c r="AC16" s="71">
        <v>0</v>
      </c>
      <c r="AD16" s="71">
        <v>0</v>
      </c>
      <c r="AE16" s="76">
        <v>960</v>
      </c>
    </row>
    <row r="17" spans="1:31" x14ac:dyDescent="0.25">
      <c r="A17" s="2">
        <v>43101</v>
      </c>
      <c r="C17" s="76"/>
      <c r="D17" s="75">
        <v>2017</v>
      </c>
      <c r="E17" s="71">
        <v>0</v>
      </c>
      <c r="F17" s="71">
        <v>0</v>
      </c>
      <c r="G17" s="77">
        <v>0.9950548958618578</v>
      </c>
      <c r="H17" s="71">
        <v>0</v>
      </c>
      <c r="I17" t="s">
        <v>1341</v>
      </c>
      <c r="J17" t="s">
        <v>1284</v>
      </c>
      <c r="K17" t="s">
        <v>1342</v>
      </c>
      <c r="L17" s="78">
        <v>184804</v>
      </c>
      <c r="M17" s="139"/>
      <c r="N17" s="72" t="s">
        <v>1285</v>
      </c>
      <c r="O17" t="s">
        <v>1290</v>
      </c>
      <c r="Q17" t="s">
        <v>1294</v>
      </c>
      <c r="R17" t="s">
        <v>1343</v>
      </c>
      <c r="S17" t="s">
        <v>1344</v>
      </c>
      <c r="W17" s="71">
        <v>13.05797247010084</v>
      </c>
      <c r="X17">
        <v>1</v>
      </c>
      <c r="Z17" s="2">
        <v>43038</v>
      </c>
      <c r="AA17" s="76">
        <v>7255</v>
      </c>
      <c r="AC17" s="71">
        <v>0</v>
      </c>
      <c r="AD17" s="71">
        <v>0</v>
      </c>
      <c r="AE17" s="76">
        <v>800</v>
      </c>
    </row>
    <row r="18" spans="1:31" x14ac:dyDescent="0.25">
      <c r="A18" s="2">
        <v>43101</v>
      </c>
      <c r="C18" s="76"/>
      <c r="D18" s="75">
        <v>2017</v>
      </c>
      <c r="E18" s="71">
        <v>0</v>
      </c>
      <c r="F18" s="71">
        <v>0</v>
      </c>
      <c r="G18" s="77">
        <v>0.9950548958618578</v>
      </c>
      <c r="H18" s="71">
        <v>0</v>
      </c>
      <c r="I18" t="s">
        <v>1341</v>
      </c>
      <c r="J18" t="s">
        <v>1284</v>
      </c>
      <c r="K18" t="s">
        <v>1342</v>
      </c>
      <c r="L18" s="78">
        <v>179927</v>
      </c>
      <c r="M18" s="139"/>
      <c r="N18" s="72" t="s">
        <v>1285</v>
      </c>
      <c r="O18" t="s">
        <v>1290</v>
      </c>
      <c r="Q18" t="s">
        <v>1361</v>
      </c>
      <c r="R18" t="s">
        <v>1343</v>
      </c>
      <c r="S18" t="s">
        <v>1344</v>
      </c>
      <c r="W18" s="71">
        <v>13.05797247010084</v>
      </c>
      <c r="X18">
        <v>1</v>
      </c>
      <c r="Z18" s="2">
        <v>43022.333333333328</v>
      </c>
      <c r="AA18" s="76">
        <v>21597.81</v>
      </c>
      <c r="AC18" s="71">
        <v>0</v>
      </c>
      <c r="AD18" s="71">
        <v>0</v>
      </c>
      <c r="AE18" s="76">
        <v>582.75</v>
      </c>
    </row>
    <row r="19" spans="1:31" x14ac:dyDescent="0.25">
      <c r="A19" s="2">
        <v>43101</v>
      </c>
      <c r="B19" t="s">
        <v>1345</v>
      </c>
      <c r="C19" s="76"/>
      <c r="D19" s="75">
        <v>2017</v>
      </c>
      <c r="E19" s="71">
        <v>0</v>
      </c>
      <c r="F19" s="71">
        <v>0</v>
      </c>
      <c r="G19" s="77">
        <v>0.9950548958618578</v>
      </c>
      <c r="H19" s="71">
        <v>0</v>
      </c>
      <c r="I19" t="s">
        <v>1341</v>
      </c>
      <c r="J19" t="s">
        <v>1284</v>
      </c>
      <c r="K19" t="s">
        <v>1342</v>
      </c>
      <c r="L19" s="78">
        <v>175937</v>
      </c>
      <c r="M19" s="139"/>
      <c r="N19" s="72" t="s">
        <v>1285</v>
      </c>
      <c r="O19" t="s">
        <v>1290</v>
      </c>
      <c r="Q19" t="s">
        <v>1346</v>
      </c>
      <c r="R19" t="s">
        <v>1343</v>
      </c>
      <c r="S19" t="s">
        <v>1344</v>
      </c>
      <c r="W19" s="71">
        <v>13.05797247010084</v>
      </c>
      <c r="X19">
        <v>1</v>
      </c>
      <c r="Z19" s="2">
        <v>42902</v>
      </c>
      <c r="AA19" s="76">
        <v>2204</v>
      </c>
      <c r="AC19" s="71">
        <v>0</v>
      </c>
      <c r="AD19" s="71">
        <v>0</v>
      </c>
      <c r="AE19" s="76">
        <v>560</v>
      </c>
    </row>
    <row r="20" spans="1:31" x14ac:dyDescent="0.25">
      <c r="A20" s="2">
        <v>43101</v>
      </c>
      <c r="B20" t="s">
        <v>1356</v>
      </c>
      <c r="C20" s="76"/>
      <c r="D20" s="75">
        <v>2017</v>
      </c>
      <c r="E20" s="71">
        <v>0</v>
      </c>
      <c r="F20" s="71">
        <v>0</v>
      </c>
      <c r="G20" s="77">
        <v>0.9950548958618578</v>
      </c>
      <c r="H20" s="71">
        <v>0</v>
      </c>
      <c r="I20" t="s">
        <v>1341</v>
      </c>
      <c r="J20" t="s">
        <v>1284</v>
      </c>
      <c r="K20" t="s">
        <v>1342</v>
      </c>
      <c r="L20" s="78">
        <v>162181</v>
      </c>
      <c r="M20" s="139"/>
      <c r="N20" s="72" t="s">
        <v>1285</v>
      </c>
      <c r="O20" t="s">
        <v>1290</v>
      </c>
      <c r="Q20" t="s">
        <v>1362</v>
      </c>
      <c r="R20" t="s">
        <v>1348</v>
      </c>
      <c r="S20" t="s">
        <v>1349</v>
      </c>
      <c r="W20" s="71">
        <v>13.083007376942414</v>
      </c>
      <c r="X20">
        <v>3</v>
      </c>
      <c r="Z20" s="2">
        <v>42921.333333333328</v>
      </c>
      <c r="AA20" s="76">
        <v>1825</v>
      </c>
      <c r="AC20" s="71">
        <v>0</v>
      </c>
      <c r="AD20" s="71">
        <v>0</v>
      </c>
      <c r="AE20" s="76">
        <v>549</v>
      </c>
    </row>
    <row r="21" spans="1:31" x14ac:dyDescent="0.25">
      <c r="A21" s="2">
        <v>43101</v>
      </c>
      <c r="B21" t="s">
        <v>1354</v>
      </c>
      <c r="C21" s="76"/>
      <c r="D21" s="75">
        <v>2017</v>
      </c>
      <c r="E21" s="71">
        <v>0</v>
      </c>
      <c r="F21" s="71">
        <v>0</v>
      </c>
      <c r="G21" s="77">
        <v>0.9950548958618578</v>
      </c>
      <c r="H21" s="71">
        <v>0</v>
      </c>
      <c r="I21" t="s">
        <v>1341</v>
      </c>
      <c r="J21" t="s">
        <v>1284</v>
      </c>
      <c r="K21" t="s">
        <v>1342</v>
      </c>
      <c r="L21" s="78">
        <v>182717</v>
      </c>
      <c r="M21" s="139"/>
      <c r="N21" s="72" t="s">
        <v>1285</v>
      </c>
      <c r="O21" t="s">
        <v>1290</v>
      </c>
      <c r="Q21" t="s">
        <v>1363</v>
      </c>
      <c r="R21" t="s">
        <v>1348</v>
      </c>
      <c r="S21" t="s">
        <v>1349</v>
      </c>
      <c r="W21" s="71">
        <v>13.083007376942414</v>
      </c>
      <c r="X21">
        <v>1</v>
      </c>
      <c r="Z21" s="2">
        <v>43004</v>
      </c>
      <c r="AA21" s="76">
        <v>1894.45</v>
      </c>
      <c r="AC21" s="71">
        <v>0</v>
      </c>
      <c r="AD21" s="71">
        <v>0</v>
      </c>
      <c r="AE21" s="76">
        <v>535</v>
      </c>
    </row>
    <row r="22" spans="1:31" x14ac:dyDescent="0.25">
      <c r="A22" s="2">
        <v>43101</v>
      </c>
      <c r="B22" t="s">
        <v>1364</v>
      </c>
      <c r="C22" s="76"/>
      <c r="D22" s="75">
        <v>2017</v>
      </c>
      <c r="E22" s="71">
        <v>0</v>
      </c>
      <c r="F22" s="71">
        <v>0</v>
      </c>
      <c r="G22" s="77">
        <v>0.9950548958618578</v>
      </c>
      <c r="H22" s="71">
        <v>0</v>
      </c>
      <c r="I22" t="s">
        <v>1341</v>
      </c>
      <c r="J22" t="s">
        <v>1284</v>
      </c>
      <c r="K22" t="s">
        <v>1342</v>
      </c>
      <c r="L22" s="78">
        <v>178682</v>
      </c>
      <c r="M22" s="139"/>
      <c r="N22" s="72" t="s">
        <v>1285</v>
      </c>
      <c r="O22" t="s">
        <v>1290</v>
      </c>
      <c r="Q22" t="s">
        <v>1365</v>
      </c>
      <c r="R22" t="s">
        <v>1348</v>
      </c>
      <c r="S22" t="s">
        <v>1349</v>
      </c>
      <c r="W22" s="71">
        <v>13.083007376942414</v>
      </c>
      <c r="X22">
        <v>7</v>
      </c>
      <c r="Z22" s="2">
        <v>42951</v>
      </c>
      <c r="AA22" s="76">
        <v>3976.04</v>
      </c>
      <c r="AC22" s="71">
        <v>0</v>
      </c>
      <c r="AD22" s="71">
        <v>0</v>
      </c>
      <c r="AE22" s="76">
        <v>525</v>
      </c>
    </row>
    <row r="23" spans="1:31" x14ac:dyDescent="0.25">
      <c r="A23" s="2">
        <v>43101</v>
      </c>
      <c r="B23" t="s">
        <v>1345</v>
      </c>
      <c r="C23" s="76"/>
      <c r="D23" s="75">
        <v>2017</v>
      </c>
      <c r="E23" s="71">
        <v>0</v>
      </c>
      <c r="F23" s="71">
        <v>0</v>
      </c>
      <c r="G23" s="77">
        <v>0.9950548958618578</v>
      </c>
      <c r="H23" s="71">
        <v>0</v>
      </c>
      <c r="I23" t="s">
        <v>1341</v>
      </c>
      <c r="J23" t="s">
        <v>1284</v>
      </c>
      <c r="K23" t="s">
        <v>1342</v>
      </c>
      <c r="L23" s="78">
        <v>178340</v>
      </c>
      <c r="M23" s="139"/>
      <c r="N23" s="72" t="s">
        <v>1285</v>
      </c>
      <c r="O23" t="s">
        <v>1290</v>
      </c>
      <c r="Q23" t="s">
        <v>1366</v>
      </c>
      <c r="R23" t="s">
        <v>1343</v>
      </c>
      <c r="S23" t="s">
        <v>1344</v>
      </c>
      <c r="W23" s="71">
        <v>13.05797247010084</v>
      </c>
      <c r="X23">
        <v>1</v>
      </c>
      <c r="Z23" s="2">
        <v>42944</v>
      </c>
      <c r="AA23" s="76">
        <v>2085</v>
      </c>
      <c r="AC23" s="71">
        <v>0</v>
      </c>
      <c r="AD23" s="71">
        <v>0</v>
      </c>
      <c r="AE23" s="76">
        <v>400</v>
      </c>
    </row>
    <row r="24" spans="1:31" x14ac:dyDescent="0.25">
      <c r="A24" s="2">
        <v>43101</v>
      </c>
      <c r="B24" t="s">
        <v>1356</v>
      </c>
      <c r="C24" s="76"/>
      <c r="D24" s="75">
        <v>2017</v>
      </c>
      <c r="E24" s="71">
        <v>0</v>
      </c>
      <c r="F24" s="71">
        <v>0</v>
      </c>
      <c r="G24" s="77">
        <v>0.9950548958618578</v>
      </c>
      <c r="H24" s="71">
        <v>0</v>
      </c>
      <c r="I24" t="s">
        <v>1341</v>
      </c>
      <c r="J24" t="s">
        <v>1284</v>
      </c>
      <c r="K24" t="s">
        <v>1342</v>
      </c>
      <c r="L24" s="78">
        <v>178682</v>
      </c>
      <c r="M24" s="139"/>
      <c r="N24" s="72" t="s">
        <v>1285</v>
      </c>
      <c r="O24" t="s">
        <v>1290</v>
      </c>
      <c r="Q24" t="s">
        <v>1367</v>
      </c>
      <c r="R24" t="s">
        <v>1348</v>
      </c>
      <c r="S24" t="s">
        <v>1349</v>
      </c>
      <c r="W24" s="71">
        <v>13.083007376942414</v>
      </c>
      <c r="X24">
        <v>12</v>
      </c>
      <c r="Z24" s="2">
        <v>42951</v>
      </c>
      <c r="AA24" s="76">
        <v>3976.04</v>
      </c>
      <c r="AC24" s="71">
        <v>0</v>
      </c>
      <c r="AD24" s="71">
        <v>0</v>
      </c>
      <c r="AE24" s="76">
        <v>300</v>
      </c>
    </row>
    <row r="25" spans="1:31" x14ac:dyDescent="0.25">
      <c r="A25" s="2">
        <v>43101</v>
      </c>
      <c r="C25" s="76"/>
      <c r="D25" s="75">
        <v>2017</v>
      </c>
      <c r="E25" s="71">
        <v>0</v>
      </c>
      <c r="F25" s="71">
        <v>0</v>
      </c>
      <c r="G25" s="77">
        <v>0.9950548958618578</v>
      </c>
      <c r="H25" s="71">
        <v>0</v>
      </c>
      <c r="I25" t="s">
        <v>1341</v>
      </c>
      <c r="J25" t="s">
        <v>1284</v>
      </c>
      <c r="K25" t="s">
        <v>1342</v>
      </c>
      <c r="L25" s="78">
        <v>175937</v>
      </c>
      <c r="M25" s="139"/>
      <c r="N25" s="72" t="s">
        <v>1285</v>
      </c>
      <c r="O25" t="s">
        <v>1290</v>
      </c>
      <c r="Q25" t="s">
        <v>1368</v>
      </c>
      <c r="R25" t="s">
        <v>1348</v>
      </c>
      <c r="S25" t="s">
        <v>1349</v>
      </c>
      <c r="W25" s="71">
        <v>13.083007376942414</v>
      </c>
      <c r="X25">
        <v>6</v>
      </c>
      <c r="Z25" s="2">
        <v>42902</v>
      </c>
      <c r="AA25" s="76">
        <v>510</v>
      </c>
      <c r="AC25" s="71">
        <v>0</v>
      </c>
      <c r="AD25" s="71">
        <v>0</v>
      </c>
      <c r="AE25" s="76">
        <v>210</v>
      </c>
    </row>
    <row r="26" spans="1:31" x14ac:dyDescent="0.25">
      <c r="A26" s="2">
        <v>43101</v>
      </c>
      <c r="B26" t="s">
        <v>1364</v>
      </c>
      <c r="C26" s="76"/>
      <c r="D26" s="75">
        <v>2017</v>
      </c>
      <c r="E26" s="71">
        <v>0</v>
      </c>
      <c r="F26" s="71">
        <v>0</v>
      </c>
      <c r="G26" s="77">
        <v>0.9950548958618578</v>
      </c>
      <c r="H26" s="71">
        <v>0</v>
      </c>
      <c r="I26" t="s">
        <v>1341</v>
      </c>
      <c r="J26" t="s">
        <v>1284</v>
      </c>
      <c r="K26" t="s">
        <v>1342</v>
      </c>
      <c r="L26" s="78">
        <v>178340</v>
      </c>
      <c r="M26" s="139"/>
      <c r="N26" s="72" t="s">
        <v>1285</v>
      </c>
      <c r="O26" t="s">
        <v>1290</v>
      </c>
      <c r="Q26" t="s">
        <v>1369</v>
      </c>
      <c r="R26" t="s">
        <v>1348</v>
      </c>
      <c r="S26" t="s">
        <v>1349</v>
      </c>
      <c r="W26" s="71">
        <v>13.083007376942414</v>
      </c>
      <c r="X26">
        <v>4</v>
      </c>
      <c r="Z26" s="2">
        <v>42944</v>
      </c>
      <c r="AA26" s="76">
        <v>444.6</v>
      </c>
      <c r="AC26" s="71">
        <v>0</v>
      </c>
      <c r="AD26" s="71">
        <v>0</v>
      </c>
      <c r="AE26" s="76">
        <v>200</v>
      </c>
    </row>
    <row r="27" spans="1:31" x14ac:dyDescent="0.25">
      <c r="A27" s="2">
        <v>43101</v>
      </c>
      <c r="B27" t="s">
        <v>1356</v>
      </c>
      <c r="C27" s="76"/>
      <c r="D27" s="75">
        <v>2017</v>
      </c>
      <c r="E27" s="71">
        <v>0</v>
      </c>
      <c r="F27" s="71">
        <v>0</v>
      </c>
      <c r="G27" s="77">
        <v>0.9950548958618578</v>
      </c>
      <c r="H27" s="71">
        <v>0</v>
      </c>
      <c r="I27" t="s">
        <v>1341</v>
      </c>
      <c r="J27" t="s">
        <v>1284</v>
      </c>
      <c r="K27" t="s">
        <v>1342</v>
      </c>
      <c r="L27" s="78">
        <v>162181</v>
      </c>
      <c r="M27" s="139"/>
      <c r="N27" s="72" t="s">
        <v>1285</v>
      </c>
      <c r="O27" t="s">
        <v>1290</v>
      </c>
      <c r="Q27" t="s">
        <v>1370</v>
      </c>
      <c r="R27" t="s">
        <v>1348</v>
      </c>
      <c r="S27" t="s">
        <v>1349</v>
      </c>
      <c r="W27" s="71">
        <v>13.083007376942414</v>
      </c>
      <c r="X27">
        <v>2</v>
      </c>
      <c r="Z27" s="2">
        <v>42921.333333333328</v>
      </c>
      <c r="AA27" s="76">
        <v>1825</v>
      </c>
      <c r="AC27" s="71">
        <v>0</v>
      </c>
      <c r="AD27" s="71">
        <v>0</v>
      </c>
      <c r="AE27" s="76">
        <v>176</v>
      </c>
    </row>
    <row r="28" spans="1:31" x14ac:dyDescent="0.25">
      <c r="A28" s="2">
        <v>43101</v>
      </c>
      <c r="B28" t="s">
        <v>1356</v>
      </c>
      <c r="C28" s="76"/>
      <c r="D28" s="75">
        <v>2017</v>
      </c>
      <c r="E28" s="71">
        <v>0</v>
      </c>
      <c r="F28" s="71">
        <v>0</v>
      </c>
      <c r="G28" s="77">
        <v>0.9950548958618578</v>
      </c>
      <c r="H28" s="71">
        <v>0</v>
      </c>
      <c r="I28" t="s">
        <v>1341</v>
      </c>
      <c r="J28" t="s">
        <v>1284</v>
      </c>
      <c r="K28" t="s">
        <v>1342</v>
      </c>
      <c r="L28" s="78">
        <v>179839</v>
      </c>
      <c r="M28" s="139"/>
      <c r="N28" s="72" t="s">
        <v>1285</v>
      </c>
      <c r="O28" t="s">
        <v>1290</v>
      </c>
      <c r="Q28" t="s">
        <v>1367</v>
      </c>
      <c r="R28" t="s">
        <v>1348</v>
      </c>
      <c r="S28" t="s">
        <v>1349</v>
      </c>
      <c r="W28" s="71">
        <v>13.083007376942414</v>
      </c>
      <c r="X28">
        <v>5</v>
      </c>
      <c r="Z28" s="2">
        <v>43007</v>
      </c>
      <c r="AA28" s="76">
        <v>990</v>
      </c>
      <c r="AC28" s="71">
        <v>0</v>
      </c>
      <c r="AD28" s="71">
        <v>0</v>
      </c>
      <c r="AE28" s="76">
        <v>125</v>
      </c>
    </row>
    <row r="29" spans="1:31" x14ac:dyDescent="0.25">
      <c r="A29" s="2">
        <v>43101</v>
      </c>
      <c r="B29" t="s">
        <v>1356</v>
      </c>
      <c r="C29" s="76"/>
      <c r="D29" s="75">
        <v>2017</v>
      </c>
      <c r="E29" s="71">
        <v>0</v>
      </c>
      <c r="F29" s="71">
        <v>0</v>
      </c>
      <c r="G29" s="77">
        <v>0.9950548958618578</v>
      </c>
      <c r="H29" s="71">
        <v>0</v>
      </c>
      <c r="I29" t="s">
        <v>1341</v>
      </c>
      <c r="J29" t="s">
        <v>1284</v>
      </c>
      <c r="K29" t="s">
        <v>1342</v>
      </c>
      <c r="L29" s="78">
        <v>176136</v>
      </c>
      <c r="M29" s="139"/>
      <c r="N29" s="72" t="s">
        <v>1285</v>
      </c>
      <c r="O29" t="s">
        <v>1290</v>
      </c>
      <c r="Q29" t="s">
        <v>1367</v>
      </c>
      <c r="R29" t="s">
        <v>1348</v>
      </c>
      <c r="S29" t="s">
        <v>1349</v>
      </c>
      <c r="W29" s="71">
        <v>13.083007376942414</v>
      </c>
      <c r="X29">
        <v>3</v>
      </c>
      <c r="Z29" s="2">
        <v>42972</v>
      </c>
      <c r="AA29" s="76">
        <v>3640</v>
      </c>
      <c r="AC29" s="71">
        <v>0</v>
      </c>
      <c r="AD29" s="71">
        <v>0</v>
      </c>
      <c r="AE29" s="76">
        <v>112.55</v>
      </c>
    </row>
    <row r="30" spans="1:31" x14ac:dyDescent="0.25">
      <c r="A30" s="2">
        <v>43101</v>
      </c>
      <c r="B30" t="s">
        <v>1364</v>
      </c>
      <c r="C30" s="76"/>
      <c r="D30" s="75">
        <v>2017</v>
      </c>
      <c r="E30" s="71">
        <v>0</v>
      </c>
      <c r="F30" s="71">
        <v>0</v>
      </c>
      <c r="G30" s="77">
        <v>0.9950548958618578</v>
      </c>
      <c r="H30" s="71">
        <v>0</v>
      </c>
      <c r="I30" t="s">
        <v>1341</v>
      </c>
      <c r="J30" t="s">
        <v>1284</v>
      </c>
      <c r="K30" t="s">
        <v>1342</v>
      </c>
      <c r="L30" s="78">
        <v>176136</v>
      </c>
      <c r="M30" s="139"/>
      <c r="N30" s="72" t="s">
        <v>1285</v>
      </c>
      <c r="O30" t="s">
        <v>1290</v>
      </c>
      <c r="Q30" t="s">
        <v>1365</v>
      </c>
      <c r="R30" t="s">
        <v>1348</v>
      </c>
      <c r="S30" t="s">
        <v>1349</v>
      </c>
      <c r="W30" s="71">
        <v>13.083007376942414</v>
      </c>
      <c r="X30">
        <v>1</v>
      </c>
      <c r="Z30" s="2">
        <v>42972</v>
      </c>
      <c r="AA30" s="76">
        <v>3640</v>
      </c>
      <c r="AC30" s="71">
        <v>0</v>
      </c>
      <c r="AD30" s="71">
        <v>0</v>
      </c>
      <c r="AE30" s="76">
        <v>112.55</v>
      </c>
    </row>
    <row r="31" spans="1:31" x14ac:dyDescent="0.25">
      <c r="A31" s="2">
        <v>43101</v>
      </c>
      <c r="B31" t="s">
        <v>1356</v>
      </c>
      <c r="C31" s="76"/>
      <c r="D31" s="75">
        <v>2017</v>
      </c>
      <c r="E31" s="71">
        <v>0</v>
      </c>
      <c r="F31" s="71">
        <v>0</v>
      </c>
      <c r="G31" s="77">
        <v>0.9950548958618578</v>
      </c>
      <c r="H31" s="71">
        <v>0</v>
      </c>
      <c r="I31" t="s">
        <v>1341</v>
      </c>
      <c r="J31" t="s">
        <v>1284</v>
      </c>
      <c r="K31" t="s">
        <v>1342</v>
      </c>
      <c r="L31" s="78">
        <v>178682</v>
      </c>
      <c r="M31" s="139"/>
      <c r="N31" s="72" t="s">
        <v>1285</v>
      </c>
      <c r="O31" t="s">
        <v>1290</v>
      </c>
      <c r="Q31" t="s">
        <v>1357</v>
      </c>
      <c r="R31" t="s">
        <v>1348</v>
      </c>
      <c r="S31" t="s">
        <v>1349</v>
      </c>
      <c r="W31" s="71">
        <v>13.083007376942414</v>
      </c>
      <c r="X31">
        <v>2</v>
      </c>
      <c r="Z31" s="2">
        <v>42951</v>
      </c>
      <c r="AA31" s="76">
        <v>3976.04</v>
      </c>
      <c r="AC31" s="71">
        <v>0</v>
      </c>
      <c r="AD31" s="71">
        <v>0</v>
      </c>
      <c r="AE31" s="76">
        <v>100</v>
      </c>
    </row>
    <row r="32" spans="1:31" x14ac:dyDescent="0.25">
      <c r="A32" s="2">
        <v>43101</v>
      </c>
      <c r="C32" s="76"/>
      <c r="D32" s="75">
        <v>2017</v>
      </c>
      <c r="E32" s="71">
        <v>0</v>
      </c>
      <c r="F32" s="71">
        <v>0</v>
      </c>
      <c r="G32" s="77">
        <v>0.9950548958618578</v>
      </c>
      <c r="H32" s="71">
        <v>0</v>
      </c>
      <c r="I32" t="s">
        <v>1341</v>
      </c>
      <c r="J32" t="s">
        <v>1284</v>
      </c>
      <c r="K32" t="s">
        <v>1342</v>
      </c>
      <c r="L32" s="78">
        <v>179927</v>
      </c>
      <c r="M32" s="139"/>
      <c r="N32" s="72" t="s">
        <v>1285</v>
      </c>
      <c r="O32" t="s">
        <v>1290</v>
      </c>
      <c r="Q32" t="s">
        <v>1371</v>
      </c>
      <c r="R32" t="s">
        <v>1348</v>
      </c>
      <c r="S32" t="s">
        <v>1349</v>
      </c>
      <c r="W32" s="71">
        <v>13.083007376942414</v>
      </c>
      <c r="X32">
        <v>5</v>
      </c>
      <c r="Z32" s="2">
        <v>43022.333333333328</v>
      </c>
      <c r="AA32" s="76">
        <v>391.25</v>
      </c>
      <c r="AC32" s="71">
        <v>0</v>
      </c>
      <c r="AD32" s="71">
        <v>0</v>
      </c>
      <c r="AE32" s="76">
        <v>50</v>
      </c>
    </row>
    <row r="33" spans="1:31" x14ac:dyDescent="0.25">
      <c r="A33" s="2">
        <v>43101</v>
      </c>
      <c r="B33" t="s">
        <v>1372</v>
      </c>
      <c r="C33" s="76"/>
      <c r="D33" s="75">
        <v>2017</v>
      </c>
      <c r="E33" s="71">
        <v>0</v>
      </c>
      <c r="F33" s="71">
        <v>0</v>
      </c>
      <c r="G33" s="77">
        <v>0.9950548958618578</v>
      </c>
      <c r="H33" s="71">
        <v>0</v>
      </c>
      <c r="I33" t="s">
        <v>1341</v>
      </c>
      <c r="J33" t="s">
        <v>1284</v>
      </c>
      <c r="K33" t="s">
        <v>1342</v>
      </c>
      <c r="L33" s="78">
        <v>162181</v>
      </c>
      <c r="M33" s="139"/>
      <c r="N33" s="72" t="s">
        <v>1285</v>
      </c>
      <c r="O33" t="s">
        <v>1290</v>
      </c>
      <c r="Q33" t="s">
        <v>1373</v>
      </c>
      <c r="R33" t="s">
        <v>1374</v>
      </c>
      <c r="S33" t="s">
        <v>1375</v>
      </c>
      <c r="W33" s="71">
        <v>12.832011267371689</v>
      </c>
      <c r="X33">
        <v>1</v>
      </c>
      <c r="Z33" s="2">
        <v>42921.333333333328</v>
      </c>
      <c r="AA33" s="76">
        <v>507</v>
      </c>
      <c r="AC33" s="71">
        <v>0</v>
      </c>
      <c r="AD33" s="71">
        <v>0</v>
      </c>
      <c r="AE33" s="76">
        <v>8.1</v>
      </c>
    </row>
    <row r="34" spans="1:31" x14ac:dyDescent="0.25">
      <c r="A34" s="2">
        <v>43101</v>
      </c>
      <c r="B34" t="s">
        <v>1364</v>
      </c>
      <c r="C34" s="76"/>
      <c r="D34" s="75">
        <v>2017</v>
      </c>
      <c r="E34" s="71">
        <v>0</v>
      </c>
      <c r="F34" s="71">
        <v>0</v>
      </c>
      <c r="G34" s="77">
        <v>0.9950548958618578</v>
      </c>
      <c r="H34" s="71">
        <v>0</v>
      </c>
      <c r="I34" t="s">
        <v>1341</v>
      </c>
      <c r="J34" t="s">
        <v>1284</v>
      </c>
      <c r="K34" t="s">
        <v>1342</v>
      </c>
      <c r="L34" s="78">
        <v>175937</v>
      </c>
      <c r="M34" s="139"/>
      <c r="N34" s="72" t="s">
        <v>1285</v>
      </c>
      <c r="O34" t="s">
        <v>1290</v>
      </c>
      <c r="Q34" t="s">
        <v>1376</v>
      </c>
      <c r="R34" t="s">
        <v>1348</v>
      </c>
      <c r="S34" t="s">
        <v>1349</v>
      </c>
      <c r="W34" s="71">
        <v>13.083007376942414</v>
      </c>
      <c r="X34">
        <v>0</v>
      </c>
      <c r="Z34" s="2">
        <v>42902</v>
      </c>
      <c r="AA34" s="76">
        <v>510</v>
      </c>
      <c r="AC34" s="71">
        <v>0</v>
      </c>
      <c r="AD34" s="71">
        <v>0</v>
      </c>
      <c r="AE34" s="76">
        <v>0</v>
      </c>
    </row>
    <row r="35" spans="1:31" x14ac:dyDescent="0.25">
      <c r="A35" s="2">
        <v>43132</v>
      </c>
      <c r="B35" t="s">
        <v>1377</v>
      </c>
      <c r="C35" s="76">
        <v>9980000</v>
      </c>
      <c r="D35" s="75">
        <v>2018</v>
      </c>
      <c r="E35" s="71">
        <v>0</v>
      </c>
      <c r="F35" s="71">
        <v>0</v>
      </c>
      <c r="G35" s="77">
        <v>1</v>
      </c>
      <c r="H35" s="71">
        <v>0</v>
      </c>
      <c r="I35" t="s">
        <v>1290</v>
      </c>
      <c r="J35" t="s">
        <v>1287</v>
      </c>
      <c r="K35" t="s">
        <v>1342</v>
      </c>
      <c r="L35" s="78" t="s">
        <v>1199</v>
      </c>
      <c r="M35" s="139"/>
      <c r="N35" s="72" t="s">
        <v>1285</v>
      </c>
      <c r="O35" t="s">
        <v>1290</v>
      </c>
      <c r="P35" t="s">
        <v>1378</v>
      </c>
      <c r="Q35" t="s">
        <v>1379</v>
      </c>
      <c r="R35" t="s">
        <v>1343</v>
      </c>
      <c r="V35" t="s">
        <v>1380</v>
      </c>
      <c r="W35" s="71">
        <v>20</v>
      </c>
      <c r="X35">
        <v>1</v>
      </c>
      <c r="Z35" s="2">
        <v>43194</v>
      </c>
      <c r="AA35" s="76">
        <v>9980000</v>
      </c>
      <c r="AC35" s="71">
        <v>0</v>
      </c>
      <c r="AD35" s="71">
        <v>0</v>
      </c>
      <c r="AE35" s="76">
        <v>732375</v>
      </c>
    </row>
    <row r="36" spans="1:31" x14ac:dyDescent="0.25">
      <c r="A36" s="2">
        <v>43132</v>
      </c>
      <c r="B36" t="s">
        <v>1364</v>
      </c>
      <c r="C36" s="76"/>
      <c r="D36" s="75">
        <v>2017</v>
      </c>
      <c r="E36" s="71">
        <v>0</v>
      </c>
      <c r="F36" s="71">
        <v>0</v>
      </c>
      <c r="G36" s="77">
        <v>0.9950548958618578</v>
      </c>
      <c r="H36" s="71">
        <v>0</v>
      </c>
      <c r="I36" t="s">
        <v>1341</v>
      </c>
      <c r="J36" t="s">
        <v>1284</v>
      </c>
      <c r="K36" t="s">
        <v>1342</v>
      </c>
      <c r="L36" s="78">
        <v>173000</v>
      </c>
      <c r="M36" s="139"/>
      <c r="N36" s="72" t="s">
        <v>1285</v>
      </c>
      <c r="O36" t="s">
        <v>1290</v>
      </c>
      <c r="Q36" t="s">
        <v>1369</v>
      </c>
      <c r="R36" t="s">
        <v>1348</v>
      </c>
      <c r="S36" t="s">
        <v>1349</v>
      </c>
      <c r="W36" s="71">
        <v>13.083007376942414</v>
      </c>
      <c r="X36">
        <v>841</v>
      </c>
      <c r="Z36" s="2">
        <v>42944</v>
      </c>
      <c r="AA36" s="76">
        <v>81263.5</v>
      </c>
      <c r="AC36" s="71">
        <v>0</v>
      </c>
      <c r="AD36" s="71">
        <v>0</v>
      </c>
      <c r="AE36" s="76">
        <v>42050</v>
      </c>
    </row>
    <row r="37" spans="1:31" x14ac:dyDescent="0.25">
      <c r="A37" s="2">
        <v>43132</v>
      </c>
      <c r="B37" t="s">
        <v>1372</v>
      </c>
      <c r="C37" s="76"/>
      <c r="D37" s="75">
        <v>2016</v>
      </c>
      <c r="E37" s="71">
        <v>0</v>
      </c>
      <c r="F37" s="71">
        <v>0</v>
      </c>
      <c r="G37" s="77">
        <v>0.9950548958618578</v>
      </c>
      <c r="H37" s="71">
        <v>0</v>
      </c>
      <c r="I37" t="s">
        <v>1341</v>
      </c>
      <c r="J37" t="s">
        <v>1284</v>
      </c>
      <c r="K37" t="s">
        <v>1342</v>
      </c>
      <c r="L37" s="78">
        <v>157165</v>
      </c>
      <c r="M37" s="139"/>
      <c r="N37" s="72" t="s">
        <v>1285</v>
      </c>
      <c r="O37" t="s">
        <v>1290</v>
      </c>
      <c r="Q37" t="s">
        <v>1373</v>
      </c>
      <c r="R37" t="s">
        <v>1374</v>
      </c>
      <c r="S37" t="s">
        <v>1375</v>
      </c>
      <c r="W37" s="71">
        <v>12.832011267371689</v>
      </c>
      <c r="X37">
        <v>1</v>
      </c>
      <c r="Z37" s="2">
        <v>42573</v>
      </c>
      <c r="AA37" s="76">
        <v>19186.88</v>
      </c>
      <c r="AC37" s="71">
        <v>0</v>
      </c>
      <c r="AD37" s="71">
        <v>0</v>
      </c>
      <c r="AE37" s="76">
        <v>9593.44</v>
      </c>
    </row>
    <row r="38" spans="1:31" x14ac:dyDescent="0.25">
      <c r="A38" s="2">
        <v>43132</v>
      </c>
      <c r="C38" s="76"/>
      <c r="D38" s="75">
        <v>2017</v>
      </c>
      <c r="E38" s="71">
        <v>0</v>
      </c>
      <c r="F38" s="71">
        <v>0</v>
      </c>
      <c r="G38" s="77">
        <v>0.9950548958618578</v>
      </c>
      <c r="H38" s="71">
        <v>0</v>
      </c>
      <c r="I38" t="s">
        <v>1341</v>
      </c>
      <c r="J38" t="s">
        <v>1284</v>
      </c>
      <c r="K38" t="s">
        <v>1342</v>
      </c>
      <c r="L38" s="78">
        <v>177098</v>
      </c>
      <c r="M38" s="139"/>
      <c r="N38" s="72" t="s">
        <v>1285</v>
      </c>
      <c r="O38" t="s">
        <v>1290</v>
      </c>
      <c r="Q38" t="s">
        <v>1381</v>
      </c>
      <c r="R38" t="s">
        <v>1343</v>
      </c>
      <c r="S38" t="s">
        <v>1344</v>
      </c>
      <c r="W38" s="71">
        <v>13.05797247010084</v>
      </c>
      <c r="X38">
        <v>1</v>
      </c>
      <c r="Z38" s="2">
        <v>42901</v>
      </c>
      <c r="AA38" s="76">
        <v>26500</v>
      </c>
      <c r="AC38" s="71">
        <v>0</v>
      </c>
      <c r="AD38" s="71">
        <v>0</v>
      </c>
      <c r="AE38" s="76">
        <v>5680</v>
      </c>
    </row>
    <row r="39" spans="1:31" x14ac:dyDescent="0.25">
      <c r="A39" s="2">
        <v>43132</v>
      </c>
      <c r="B39" t="s">
        <v>1345</v>
      </c>
      <c r="C39" s="76"/>
      <c r="D39" s="75">
        <v>2017</v>
      </c>
      <c r="E39" s="71">
        <v>0</v>
      </c>
      <c r="F39" s="71">
        <v>0</v>
      </c>
      <c r="G39" s="77">
        <v>0.9950548958618578</v>
      </c>
      <c r="H39" s="71">
        <v>0</v>
      </c>
      <c r="I39" t="s">
        <v>1341</v>
      </c>
      <c r="J39" t="s">
        <v>1284</v>
      </c>
      <c r="K39" t="s">
        <v>1342</v>
      </c>
      <c r="L39" s="78">
        <v>170276</v>
      </c>
      <c r="M39" s="139"/>
      <c r="N39" s="72" t="s">
        <v>1285</v>
      </c>
      <c r="O39" t="s">
        <v>1290</v>
      </c>
      <c r="Q39" t="s">
        <v>1346</v>
      </c>
      <c r="R39" t="s">
        <v>1343</v>
      </c>
      <c r="S39" t="s">
        <v>1344</v>
      </c>
      <c r="W39" s="71">
        <v>13.05797247010084</v>
      </c>
      <c r="X39">
        <v>1</v>
      </c>
      <c r="Z39" s="2">
        <v>42839</v>
      </c>
      <c r="AA39" s="76">
        <v>10708.5</v>
      </c>
      <c r="AC39" s="71">
        <v>0</v>
      </c>
      <c r="AD39" s="71">
        <v>0</v>
      </c>
      <c r="AE39" s="76">
        <v>2904</v>
      </c>
    </row>
    <row r="40" spans="1:31" x14ac:dyDescent="0.25">
      <c r="A40" s="79">
        <v>43132</v>
      </c>
      <c r="B40" s="78" t="s">
        <v>1364</v>
      </c>
      <c r="C40" s="80">
        <v>24514.639999999999</v>
      </c>
      <c r="D40" s="81">
        <v>2018</v>
      </c>
      <c r="E40" s="82">
        <v>0</v>
      </c>
      <c r="F40" s="82">
        <v>26260.212410511831</v>
      </c>
      <c r="G40" s="83">
        <v>0.9950548958618578</v>
      </c>
      <c r="H40" s="82">
        <v>26130.352925452116</v>
      </c>
      <c r="I40" s="78" t="s">
        <v>1341</v>
      </c>
      <c r="J40" s="78" t="s">
        <v>1284</v>
      </c>
      <c r="K40" s="78" t="s">
        <v>1342</v>
      </c>
      <c r="L40" s="78">
        <v>184983</v>
      </c>
      <c r="M40" s="139"/>
      <c r="N40" s="72" t="s">
        <v>1296</v>
      </c>
      <c r="O40" s="78" t="s">
        <v>1290</v>
      </c>
      <c r="P40" s="72"/>
      <c r="Q40" s="72" t="s">
        <v>1365</v>
      </c>
      <c r="R40" s="72" t="s">
        <v>1348</v>
      </c>
      <c r="S40" s="72" t="s">
        <v>1349</v>
      </c>
      <c r="T40" s="72"/>
      <c r="U40" s="72"/>
      <c r="V40" s="72"/>
      <c r="W40" s="84">
        <v>13.083007376942414</v>
      </c>
      <c r="X40" s="72">
        <v>34</v>
      </c>
      <c r="Y40" s="72"/>
      <c r="Z40" s="85">
        <v>43116</v>
      </c>
      <c r="AA40" s="86">
        <v>24514.639999999999</v>
      </c>
      <c r="AB40" s="72"/>
      <c r="AC40" s="82">
        <v>28560</v>
      </c>
      <c r="AD40" s="82">
        <v>0</v>
      </c>
      <c r="AE40" s="80">
        <v>2550</v>
      </c>
    </row>
    <row r="41" spans="1:31" x14ac:dyDescent="0.25">
      <c r="A41" s="2">
        <v>43132</v>
      </c>
      <c r="B41" t="s">
        <v>1364</v>
      </c>
      <c r="C41" s="76"/>
      <c r="D41" s="75">
        <v>2017</v>
      </c>
      <c r="E41" s="71">
        <v>0</v>
      </c>
      <c r="F41" s="71">
        <v>0</v>
      </c>
      <c r="G41" s="77">
        <v>0.9950548958618578</v>
      </c>
      <c r="H41" s="71">
        <v>0</v>
      </c>
      <c r="I41" t="s">
        <v>1341</v>
      </c>
      <c r="J41" t="s">
        <v>1284</v>
      </c>
      <c r="K41" t="s">
        <v>1342</v>
      </c>
      <c r="L41" s="78">
        <v>177313</v>
      </c>
      <c r="M41" s="139"/>
      <c r="N41" s="72" t="s">
        <v>1285</v>
      </c>
      <c r="O41" t="s">
        <v>1290</v>
      </c>
      <c r="Q41" t="s">
        <v>1376</v>
      </c>
      <c r="R41" t="s">
        <v>1348</v>
      </c>
      <c r="S41" t="s">
        <v>1349</v>
      </c>
      <c r="W41" s="71">
        <v>13.083007376942414</v>
      </c>
      <c r="X41">
        <v>499</v>
      </c>
      <c r="Z41" s="2">
        <v>42916</v>
      </c>
      <c r="AA41" s="76">
        <v>5489</v>
      </c>
      <c r="AC41" s="71">
        <v>0</v>
      </c>
      <c r="AD41" s="71">
        <v>0</v>
      </c>
      <c r="AE41" s="76">
        <v>2495</v>
      </c>
    </row>
    <row r="42" spans="1:31" x14ac:dyDescent="0.25">
      <c r="A42" s="2">
        <v>43132</v>
      </c>
      <c r="B42" t="s">
        <v>1364</v>
      </c>
      <c r="C42" s="76"/>
      <c r="D42" s="75">
        <v>2017</v>
      </c>
      <c r="E42" s="71">
        <v>0</v>
      </c>
      <c r="F42" s="71">
        <v>0</v>
      </c>
      <c r="G42" s="77">
        <v>0.9950548958618578</v>
      </c>
      <c r="H42" s="71">
        <v>0</v>
      </c>
      <c r="I42" t="s">
        <v>1341</v>
      </c>
      <c r="J42" t="s">
        <v>1284</v>
      </c>
      <c r="K42" t="s">
        <v>1342</v>
      </c>
      <c r="L42" s="78">
        <v>179362</v>
      </c>
      <c r="M42" s="139"/>
      <c r="N42" s="72" t="s">
        <v>1285</v>
      </c>
      <c r="O42" t="s">
        <v>1290</v>
      </c>
      <c r="Q42" t="s">
        <v>1369</v>
      </c>
      <c r="R42" t="s">
        <v>1348</v>
      </c>
      <c r="S42" t="s">
        <v>1349</v>
      </c>
      <c r="W42" s="71">
        <v>13.083007376942414</v>
      </c>
      <c r="X42">
        <v>46</v>
      </c>
      <c r="Z42" s="2">
        <v>43004</v>
      </c>
      <c r="AA42" s="76">
        <v>6683.98</v>
      </c>
      <c r="AC42" s="71">
        <v>0</v>
      </c>
      <c r="AD42" s="71">
        <v>0</v>
      </c>
      <c r="AE42" s="76">
        <v>2300</v>
      </c>
    </row>
    <row r="43" spans="1:31" x14ac:dyDescent="0.25">
      <c r="A43" s="2">
        <v>43132</v>
      </c>
      <c r="B43" t="s">
        <v>1345</v>
      </c>
      <c r="C43" s="76"/>
      <c r="D43" s="75">
        <v>2017</v>
      </c>
      <c r="E43" s="71">
        <v>0</v>
      </c>
      <c r="F43" s="71">
        <v>0</v>
      </c>
      <c r="G43" s="77">
        <v>0.9950548958618578</v>
      </c>
      <c r="H43" s="71">
        <v>0</v>
      </c>
      <c r="I43" t="s">
        <v>1341</v>
      </c>
      <c r="J43" t="s">
        <v>1284</v>
      </c>
      <c r="K43" t="s">
        <v>1342</v>
      </c>
      <c r="L43" s="78">
        <v>176795</v>
      </c>
      <c r="M43" s="139"/>
      <c r="N43" s="72" t="s">
        <v>1285</v>
      </c>
      <c r="O43" t="s">
        <v>1290</v>
      </c>
      <c r="Q43" t="s">
        <v>1346</v>
      </c>
      <c r="R43" t="s">
        <v>1343</v>
      </c>
      <c r="S43" t="s">
        <v>1344</v>
      </c>
      <c r="W43" s="71">
        <v>13.05797247010084</v>
      </c>
      <c r="X43">
        <v>1</v>
      </c>
      <c r="Z43" s="2">
        <v>42870</v>
      </c>
      <c r="AA43" s="76">
        <v>4472</v>
      </c>
      <c r="AC43" s="71">
        <v>0</v>
      </c>
      <c r="AD43" s="71">
        <v>0</v>
      </c>
      <c r="AE43" s="76">
        <v>2236</v>
      </c>
    </row>
    <row r="44" spans="1:31" x14ac:dyDescent="0.25">
      <c r="A44" s="2">
        <v>43132</v>
      </c>
      <c r="B44" t="s">
        <v>1364</v>
      </c>
      <c r="C44" s="76"/>
      <c r="D44" s="75">
        <v>2017</v>
      </c>
      <c r="E44" s="71">
        <v>0</v>
      </c>
      <c r="F44" s="71">
        <v>0</v>
      </c>
      <c r="G44" s="77">
        <v>0.9950548958618578</v>
      </c>
      <c r="H44" s="71">
        <v>0</v>
      </c>
      <c r="I44" t="s">
        <v>1341</v>
      </c>
      <c r="J44" t="s">
        <v>1284</v>
      </c>
      <c r="K44" t="s">
        <v>1342</v>
      </c>
      <c r="L44" s="78">
        <v>176114</v>
      </c>
      <c r="M44" s="139"/>
      <c r="N44" s="72" t="s">
        <v>1285</v>
      </c>
      <c r="O44" t="s">
        <v>1290</v>
      </c>
      <c r="Q44" t="s">
        <v>1382</v>
      </c>
      <c r="R44" t="s">
        <v>1348</v>
      </c>
      <c r="S44" t="s">
        <v>1349</v>
      </c>
      <c r="W44" s="71">
        <v>13.083007376942414</v>
      </c>
      <c r="X44">
        <v>16</v>
      </c>
      <c r="Z44" s="2">
        <v>42886</v>
      </c>
      <c r="AA44" s="76">
        <v>13504.26</v>
      </c>
      <c r="AC44" s="71">
        <v>0</v>
      </c>
      <c r="AD44" s="71">
        <v>0</v>
      </c>
      <c r="AE44" s="76">
        <v>1760</v>
      </c>
    </row>
    <row r="45" spans="1:31" x14ac:dyDescent="0.25">
      <c r="A45" s="2">
        <v>43132</v>
      </c>
      <c r="B45" t="s">
        <v>1364</v>
      </c>
      <c r="C45" s="76"/>
      <c r="D45" s="75">
        <v>2017</v>
      </c>
      <c r="E45" s="71">
        <v>0</v>
      </c>
      <c r="F45" s="71">
        <v>0</v>
      </c>
      <c r="G45" s="77">
        <v>0.9950548958618578</v>
      </c>
      <c r="H45" s="71">
        <v>0</v>
      </c>
      <c r="I45" t="s">
        <v>1341</v>
      </c>
      <c r="J45" t="s">
        <v>1284</v>
      </c>
      <c r="K45" t="s">
        <v>1342</v>
      </c>
      <c r="L45" s="78">
        <v>185723</v>
      </c>
      <c r="M45" s="139"/>
      <c r="N45" s="72" t="s">
        <v>1285</v>
      </c>
      <c r="O45" t="s">
        <v>1290</v>
      </c>
      <c r="Q45" t="s">
        <v>1383</v>
      </c>
      <c r="R45" t="s">
        <v>1348</v>
      </c>
      <c r="S45" t="s">
        <v>1349</v>
      </c>
      <c r="W45" s="71">
        <v>13.083007376942414</v>
      </c>
      <c r="X45">
        <v>42</v>
      </c>
      <c r="Z45" s="2">
        <v>43083</v>
      </c>
      <c r="AA45" s="76">
        <v>7545.11</v>
      </c>
      <c r="AC45" s="71">
        <v>0</v>
      </c>
      <c r="AD45" s="71">
        <v>0</v>
      </c>
      <c r="AE45" s="76">
        <v>1680</v>
      </c>
    </row>
    <row r="46" spans="1:31" x14ac:dyDescent="0.25">
      <c r="A46" s="2">
        <v>43132</v>
      </c>
      <c r="B46" t="s">
        <v>1364</v>
      </c>
      <c r="C46" s="76"/>
      <c r="D46" s="75">
        <v>2017</v>
      </c>
      <c r="E46" s="71">
        <v>0</v>
      </c>
      <c r="F46" s="71">
        <v>0</v>
      </c>
      <c r="G46" s="77">
        <v>0.9950548958618578</v>
      </c>
      <c r="H46" s="71">
        <v>0</v>
      </c>
      <c r="I46" t="s">
        <v>1341</v>
      </c>
      <c r="J46" t="s">
        <v>1284</v>
      </c>
      <c r="K46" t="s">
        <v>1342</v>
      </c>
      <c r="L46" s="78">
        <v>173000</v>
      </c>
      <c r="M46" s="139"/>
      <c r="N46" s="72" t="s">
        <v>1285</v>
      </c>
      <c r="O46" t="s">
        <v>1290</v>
      </c>
      <c r="Q46" t="s">
        <v>1383</v>
      </c>
      <c r="R46" t="s">
        <v>1348</v>
      </c>
      <c r="S46" t="s">
        <v>1349</v>
      </c>
      <c r="W46" s="71">
        <v>13.083007376942414</v>
      </c>
      <c r="X46">
        <v>42</v>
      </c>
      <c r="Z46" s="2">
        <v>42944</v>
      </c>
      <c r="AA46" s="76">
        <v>81263.5</v>
      </c>
      <c r="AC46" s="71">
        <v>0</v>
      </c>
      <c r="AD46" s="71">
        <v>0</v>
      </c>
      <c r="AE46" s="76">
        <v>1680</v>
      </c>
    </row>
    <row r="47" spans="1:31" x14ac:dyDescent="0.25">
      <c r="A47" s="2">
        <v>43132</v>
      </c>
      <c r="B47" t="s">
        <v>1364</v>
      </c>
      <c r="C47" s="76"/>
      <c r="D47" s="75">
        <v>2017</v>
      </c>
      <c r="E47" s="71">
        <v>0</v>
      </c>
      <c r="F47" s="71">
        <v>0</v>
      </c>
      <c r="G47" s="77">
        <v>0.9950548958618578</v>
      </c>
      <c r="H47" s="71">
        <v>0</v>
      </c>
      <c r="I47" t="s">
        <v>1341</v>
      </c>
      <c r="J47" t="s">
        <v>1284</v>
      </c>
      <c r="K47" t="s">
        <v>1342</v>
      </c>
      <c r="L47" s="78">
        <v>185723</v>
      </c>
      <c r="M47" s="139"/>
      <c r="N47" s="72" t="s">
        <v>1285</v>
      </c>
      <c r="O47" t="s">
        <v>1290</v>
      </c>
      <c r="Q47" t="s">
        <v>1369</v>
      </c>
      <c r="R47" t="s">
        <v>1348</v>
      </c>
      <c r="S47" t="s">
        <v>1349</v>
      </c>
      <c r="W47" s="71">
        <v>13.083007376942414</v>
      </c>
      <c r="X47">
        <v>33</v>
      </c>
      <c r="Z47" s="2">
        <v>43083</v>
      </c>
      <c r="AA47" s="76">
        <v>7545.11</v>
      </c>
      <c r="AC47" s="71">
        <v>0</v>
      </c>
      <c r="AD47" s="71">
        <v>0</v>
      </c>
      <c r="AE47" s="76">
        <v>1650</v>
      </c>
    </row>
    <row r="48" spans="1:31" x14ac:dyDescent="0.25">
      <c r="A48" s="2">
        <v>43313</v>
      </c>
      <c r="C48" s="76">
        <v>1440</v>
      </c>
      <c r="D48" s="75">
        <v>2017</v>
      </c>
      <c r="E48" s="71">
        <v>0.3845339736623829</v>
      </c>
      <c r="F48" s="71">
        <v>4124.9192131188511</v>
      </c>
      <c r="G48" s="77">
        <v>0.64103795559176624</v>
      </c>
      <c r="H48" s="71">
        <v>2644.2297793589055</v>
      </c>
      <c r="I48" t="s">
        <v>1290</v>
      </c>
      <c r="J48" t="s">
        <v>1286</v>
      </c>
      <c r="K48" t="s">
        <v>1342</v>
      </c>
      <c r="L48" s="78" t="s">
        <v>231</v>
      </c>
      <c r="M48" s="139"/>
      <c r="N48" s="72" t="s">
        <v>1296</v>
      </c>
      <c r="O48" t="s">
        <v>1290</v>
      </c>
      <c r="Q48" t="s">
        <v>1384</v>
      </c>
      <c r="R48" t="s">
        <v>1348</v>
      </c>
      <c r="S48" t="s">
        <v>1385</v>
      </c>
      <c r="T48" t="s">
        <v>1386</v>
      </c>
      <c r="U48" t="s">
        <v>1387</v>
      </c>
      <c r="W48" s="71">
        <v>5.7038558065252101</v>
      </c>
      <c r="X48">
        <v>18</v>
      </c>
      <c r="Y48" t="s">
        <v>1388</v>
      </c>
      <c r="Z48" s="2">
        <v>43042</v>
      </c>
      <c r="AA48" s="76">
        <v>1440</v>
      </c>
      <c r="AC48" s="71">
        <v>6311.52</v>
      </c>
      <c r="AD48" s="71">
        <v>0.72</v>
      </c>
      <c r="AE48" s="76">
        <v>1388.53</v>
      </c>
    </row>
    <row r="49" spans="1:31" x14ac:dyDescent="0.25">
      <c r="A49" s="2">
        <v>43160</v>
      </c>
      <c r="C49" s="76">
        <v>888</v>
      </c>
      <c r="D49" s="75">
        <v>2018</v>
      </c>
      <c r="E49" s="71">
        <v>8.5451994147196203E-2</v>
      </c>
      <c r="F49" s="71">
        <v>916.6487140264112</v>
      </c>
      <c r="G49" s="77">
        <v>0.64298842881624785</v>
      </c>
      <c r="H49" s="71">
        <v>589.39451640827622</v>
      </c>
      <c r="I49" t="s">
        <v>1290</v>
      </c>
      <c r="J49" t="s">
        <v>1286</v>
      </c>
      <c r="K49" t="s">
        <v>1342</v>
      </c>
      <c r="L49" s="78" t="s">
        <v>232</v>
      </c>
      <c r="M49" s="139"/>
      <c r="N49" s="72" t="s">
        <v>1296</v>
      </c>
      <c r="O49" t="s">
        <v>1290</v>
      </c>
      <c r="Q49" t="s">
        <v>1384</v>
      </c>
      <c r="R49" t="s">
        <v>1348</v>
      </c>
      <c r="S49" t="s">
        <v>1385</v>
      </c>
      <c r="T49" t="s">
        <v>1386</v>
      </c>
      <c r="U49" t="s">
        <v>1387</v>
      </c>
      <c r="W49" s="71">
        <v>5.7038558065252101</v>
      </c>
      <c r="X49">
        <v>4</v>
      </c>
      <c r="Y49" t="s">
        <v>1388</v>
      </c>
      <c r="Z49" s="2">
        <v>43123</v>
      </c>
      <c r="AA49" s="76">
        <v>888</v>
      </c>
      <c r="AC49" s="71">
        <v>1402.56</v>
      </c>
      <c r="AD49" s="71">
        <v>0.16</v>
      </c>
      <c r="AE49" s="76">
        <v>308.56</v>
      </c>
    </row>
    <row r="50" spans="1:31" x14ac:dyDescent="0.25">
      <c r="A50" s="2">
        <v>43160</v>
      </c>
      <c r="C50" s="76">
        <v>888</v>
      </c>
      <c r="D50" s="75">
        <v>2018</v>
      </c>
      <c r="E50" s="71">
        <v>0.12817799122079432</v>
      </c>
      <c r="F50" s="71">
        <v>490.94977325507654</v>
      </c>
      <c r="G50" s="77">
        <v>0.64298842881624785</v>
      </c>
      <c r="H50" s="71">
        <v>315.67502333297477</v>
      </c>
      <c r="I50" t="s">
        <v>1290</v>
      </c>
      <c r="J50" t="s">
        <v>1286</v>
      </c>
      <c r="K50" t="s">
        <v>1342</v>
      </c>
      <c r="L50" s="78" t="s">
        <v>232</v>
      </c>
      <c r="M50" s="139"/>
      <c r="N50" s="72" t="s">
        <v>1296</v>
      </c>
      <c r="O50" t="s">
        <v>1290</v>
      </c>
      <c r="Q50" t="s">
        <v>1384</v>
      </c>
      <c r="R50" t="s">
        <v>1348</v>
      </c>
      <c r="S50" t="s">
        <v>1385</v>
      </c>
      <c r="T50" t="s">
        <v>1386</v>
      </c>
      <c r="U50" t="s">
        <v>1387</v>
      </c>
      <c r="W50" s="71">
        <v>15.9744408945686</v>
      </c>
      <c r="X50">
        <v>6</v>
      </c>
      <c r="Y50" t="s">
        <v>1388</v>
      </c>
      <c r="Z50" s="2">
        <v>43123</v>
      </c>
      <c r="AA50" s="76">
        <v>888</v>
      </c>
      <c r="AC50" s="71">
        <v>751.2</v>
      </c>
      <c r="AD50" s="71">
        <v>0.24</v>
      </c>
      <c r="AE50" s="76">
        <v>165.26</v>
      </c>
    </row>
    <row r="51" spans="1:31" x14ac:dyDescent="0.25">
      <c r="A51" s="2">
        <v>43160</v>
      </c>
      <c r="C51" s="76">
        <v>888</v>
      </c>
      <c r="D51" s="75">
        <v>2018</v>
      </c>
      <c r="E51" s="71">
        <v>0.18158548756279194</v>
      </c>
      <c r="F51" s="71">
        <v>687.32968255710716</v>
      </c>
      <c r="G51" s="77">
        <v>0.64298842881624785</v>
      </c>
      <c r="H51" s="71">
        <v>441.94503266616471</v>
      </c>
      <c r="I51" t="s">
        <v>1290</v>
      </c>
      <c r="J51" t="s">
        <v>1286</v>
      </c>
      <c r="K51" t="s">
        <v>1342</v>
      </c>
      <c r="L51" s="78" t="s">
        <v>232</v>
      </c>
      <c r="M51" s="139"/>
      <c r="N51" s="72" t="s">
        <v>1296</v>
      </c>
      <c r="O51" t="s">
        <v>1290</v>
      </c>
      <c r="Q51" t="s">
        <v>1389</v>
      </c>
      <c r="R51" t="s">
        <v>1348</v>
      </c>
      <c r="S51" t="s">
        <v>1390</v>
      </c>
      <c r="T51" t="s">
        <v>1386</v>
      </c>
      <c r="U51" t="s">
        <v>1391</v>
      </c>
      <c r="W51" s="71">
        <v>7.98722044728434</v>
      </c>
      <c r="X51">
        <v>4</v>
      </c>
      <c r="Y51" t="s">
        <v>1392</v>
      </c>
      <c r="Z51" s="2">
        <v>43123</v>
      </c>
      <c r="AA51" s="76">
        <v>888</v>
      </c>
      <c r="AC51" s="71">
        <v>1051.68</v>
      </c>
      <c r="AD51" s="71">
        <v>0.34</v>
      </c>
      <c r="AE51" s="76">
        <v>88</v>
      </c>
    </row>
    <row r="52" spans="1:31" x14ac:dyDescent="0.25">
      <c r="A52" s="2">
        <v>43132</v>
      </c>
      <c r="B52" t="s">
        <v>1364</v>
      </c>
      <c r="C52" s="76"/>
      <c r="D52" s="75">
        <v>2017</v>
      </c>
      <c r="E52" s="71">
        <v>0</v>
      </c>
      <c r="F52" s="71">
        <v>0</v>
      </c>
      <c r="G52" s="77">
        <v>0.9950548958618578</v>
      </c>
      <c r="H52" s="71">
        <v>0</v>
      </c>
      <c r="I52" t="s">
        <v>1341</v>
      </c>
      <c r="J52" t="s">
        <v>1284</v>
      </c>
      <c r="K52" t="s">
        <v>1342</v>
      </c>
      <c r="L52" s="78">
        <v>176114</v>
      </c>
      <c r="M52" s="139"/>
      <c r="N52" s="72" t="s">
        <v>1285</v>
      </c>
      <c r="O52" t="s">
        <v>1290</v>
      </c>
      <c r="Q52" t="s">
        <v>1393</v>
      </c>
      <c r="R52" t="s">
        <v>1348</v>
      </c>
      <c r="S52" t="s">
        <v>1349</v>
      </c>
      <c r="W52" s="71">
        <v>13.083007376942414</v>
      </c>
      <c r="X52">
        <v>3</v>
      </c>
      <c r="Z52" s="2">
        <v>42886</v>
      </c>
      <c r="AA52" s="76">
        <v>13504.26</v>
      </c>
      <c r="AC52" s="71">
        <v>0</v>
      </c>
      <c r="AD52" s="71">
        <v>0</v>
      </c>
      <c r="AE52" s="76">
        <v>825</v>
      </c>
    </row>
    <row r="53" spans="1:31" x14ac:dyDescent="0.25">
      <c r="A53" s="2">
        <v>43160</v>
      </c>
      <c r="C53" s="76">
        <v>2044</v>
      </c>
      <c r="D53" s="75">
        <v>2018</v>
      </c>
      <c r="E53" s="71">
        <v>0.4913489663463782</v>
      </c>
      <c r="F53" s="71">
        <v>5270.7301056518645</v>
      </c>
      <c r="G53" s="77">
        <v>0.64298842881624785</v>
      </c>
      <c r="H53" s="71">
        <v>3389.0184693475885</v>
      </c>
      <c r="I53" t="s">
        <v>1290</v>
      </c>
      <c r="J53" t="s">
        <v>1286</v>
      </c>
      <c r="K53" t="s">
        <v>1342</v>
      </c>
      <c r="L53" s="78" t="s">
        <v>234</v>
      </c>
      <c r="M53" s="139"/>
      <c r="N53" s="72" t="s">
        <v>1296</v>
      </c>
      <c r="O53" t="s">
        <v>1290</v>
      </c>
      <c r="Q53" t="s">
        <v>1384</v>
      </c>
      <c r="R53" t="s">
        <v>1348</v>
      </c>
      <c r="S53" t="s">
        <v>1385</v>
      </c>
      <c r="T53" t="s">
        <v>1386</v>
      </c>
      <c r="U53" t="s">
        <v>1387</v>
      </c>
      <c r="W53" s="71">
        <v>5.7038558065252101</v>
      </c>
      <c r="X53">
        <v>23</v>
      </c>
      <c r="Y53" t="s">
        <v>1388</v>
      </c>
      <c r="Z53" s="2">
        <v>43123</v>
      </c>
      <c r="AA53" s="76">
        <v>2044</v>
      </c>
      <c r="AC53" s="71">
        <v>8064.72</v>
      </c>
      <c r="AD53" s="71">
        <v>0.92</v>
      </c>
      <c r="AE53" s="76">
        <v>1774.24</v>
      </c>
    </row>
    <row r="54" spans="1:31" x14ac:dyDescent="0.25">
      <c r="A54" s="2">
        <v>43132</v>
      </c>
      <c r="C54" s="76">
        <v>1095</v>
      </c>
      <c r="D54" s="75">
        <v>2017</v>
      </c>
      <c r="E54" s="71">
        <v>0</v>
      </c>
      <c r="F54" s="71">
        <v>0</v>
      </c>
      <c r="G54" s="77">
        <v>0.85330663039497168</v>
      </c>
      <c r="H54" s="71">
        <v>0</v>
      </c>
      <c r="I54" t="s">
        <v>1290</v>
      </c>
      <c r="J54" t="s">
        <v>1283</v>
      </c>
      <c r="K54" t="s">
        <v>1342</v>
      </c>
      <c r="L54" s="78" t="s">
        <v>1177</v>
      </c>
      <c r="M54" s="139"/>
      <c r="N54" s="72" t="s">
        <v>1394</v>
      </c>
      <c r="O54" t="s">
        <v>1395</v>
      </c>
      <c r="Q54" t="s">
        <v>1396</v>
      </c>
      <c r="R54" t="s">
        <v>1348</v>
      </c>
      <c r="S54" t="s">
        <v>1397</v>
      </c>
      <c r="T54" t="s">
        <v>1398</v>
      </c>
      <c r="U54" t="s">
        <v>1399</v>
      </c>
      <c r="W54" s="71" t="s">
        <v>1400</v>
      </c>
      <c r="X54">
        <v>1</v>
      </c>
      <c r="Z54" s="2">
        <v>43100</v>
      </c>
      <c r="AA54" s="76">
        <v>1095</v>
      </c>
      <c r="AB54" t="s">
        <v>1401</v>
      </c>
      <c r="AC54" s="71">
        <v>0</v>
      </c>
      <c r="AD54" s="71">
        <v>0</v>
      </c>
      <c r="AE54" s="76">
        <v>770</v>
      </c>
    </row>
    <row r="55" spans="1:31" x14ac:dyDescent="0.25">
      <c r="A55" s="2">
        <v>43132</v>
      </c>
      <c r="C55" s="76">
        <v>1140</v>
      </c>
      <c r="D55" s="75">
        <v>2017</v>
      </c>
      <c r="E55" s="71">
        <v>0</v>
      </c>
      <c r="F55" s="71">
        <v>0</v>
      </c>
      <c r="G55" s="77">
        <v>0.85330663039497168</v>
      </c>
      <c r="H55" s="71">
        <v>0</v>
      </c>
      <c r="I55" t="s">
        <v>1290</v>
      </c>
      <c r="J55" t="s">
        <v>1283</v>
      </c>
      <c r="K55" t="s">
        <v>1342</v>
      </c>
      <c r="L55" s="78" t="s">
        <v>1178</v>
      </c>
      <c r="M55" s="139"/>
      <c r="N55" s="72" t="s">
        <v>1394</v>
      </c>
      <c r="O55" t="s">
        <v>1395</v>
      </c>
      <c r="Q55" t="s">
        <v>1396</v>
      </c>
      <c r="R55" t="s">
        <v>1348</v>
      </c>
      <c r="S55" t="s">
        <v>1397</v>
      </c>
      <c r="T55" t="s">
        <v>1398</v>
      </c>
      <c r="U55" t="s">
        <v>1399</v>
      </c>
      <c r="W55" s="71" t="s">
        <v>1400</v>
      </c>
      <c r="X55">
        <v>1</v>
      </c>
      <c r="Z55" s="2">
        <v>43100</v>
      </c>
      <c r="AA55" s="76">
        <v>1140</v>
      </c>
      <c r="AB55" t="s">
        <v>1401</v>
      </c>
      <c r="AC55" s="71">
        <v>0</v>
      </c>
      <c r="AD55" s="71">
        <v>0</v>
      </c>
      <c r="AE55" s="76">
        <v>770</v>
      </c>
    </row>
    <row r="56" spans="1:31" x14ac:dyDescent="0.25">
      <c r="A56" s="2">
        <v>43132</v>
      </c>
      <c r="C56" s="76">
        <v>1195</v>
      </c>
      <c r="D56" s="75">
        <v>2017</v>
      </c>
      <c r="E56" s="71">
        <v>0</v>
      </c>
      <c r="F56" s="71">
        <v>0</v>
      </c>
      <c r="G56" s="77">
        <v>0.85330663039497168</v>
      </c>
      <c r="H56" s="71">
        <v>0</v>
      </c>
      <c r="I56" t="s">
        <v>1290</v>
      </c>
      <c r="J56" t="s">
        <v>1283</v>
      </c>
      <c r="K56" t="s">
        <v>1342</v>
      </c>
      <c r="L56" s="78" t="s">
        <v>1179</v>
      </c>
      <c r="M56" s="139"/>
      <c r="N56" s="72" t="s">
        <v>1394</v>
      </c>
      <c r="O56" t="s">
        <v>1395</v>
      </c>
      <c r="Q56" t="s">
        <v>1396</v>
      </c>
      <c r="R56" t="s">
        <v>1348</v>
      </c>
      <c r="S56" t="s">
        <v>1397</v>
      </c>
      <c r="T56" t="s">
        <v>1398</v>
      </c>
      <c r="U56" t="s">
        <v>1399</v>
      </c>
      <c r="W56" s="71" t="s">
        <v>1400</v>
      </c>
      <c r="X56">
        <v>1</v>
      </c>
      <c r="Z56" s="2">
        <v>43100</v>
      </c>
      <c r="AA56" s="76">
        <v>1195</v>
      </c>
      <c r="AB56" t="s">
        <v>1401</v>
      </c>
      <c r="AC56" s="71">
        <v>0</v>
      </c>
      <c r="AD56" s="71">
        <v>0</v>
      </c>
      <c r="AE56" s="76">
        <v>770</v>
      </c>
    </row>
    <row r="57" spans="1:31" x14ac:dyDescent="0.25">
      <c r="A57" s="2">
        <v>43132</v>
      </c>
      <c r="C57" s="76">
        <v>1095</v>
      </c>
      <c r="D57" s="75">
        <v>2017</v>
      </c>
      <c r="E57" s="71">
        <v>0</v>
      </c>
      <c r="F57" s="71">
        <v>0</v>
      </c>
      <c r="G57" s="77">
        <v>0.85330663039497168</v>
      </c>
      <c r="H57" s="71">
        <v>0</v>
      </c>
      <c r="I57" t="s">
        <v>1290</v>
      </c>
      <c r="J57" t="s">
        <v>1283</v>
      </c>
      <c r="K57" t="s">
        <v>1342</v>
      </c>
      <c r="L57" s="78" t="s">
        <v>1180</v>
      </c>
      <c r="M57" s="139"/>
      <c r="N57" s="72" t="s">
        <v>1394</v>
      </c>
      <c r="O57" t="s">
        <v>1395</v>
      </c>
      <c r="Q57" t="s">
        <v>1396</v>
      </c>
      <c r="R57" t="s">
        <v>1348</v>
      </c>
      <c r="S57" t="s">
        <v>1397</v>
      </c>
      <c r="T57" t="s">
        <v>1398</v>
      </c>
      <c r="U57" t="s">
        <v>1399</v>
      </c>
      <c r="W57" s="71" t="s">
        <v>1400</v>
      </c>
      <c r="X57">
        <v>1</v>
      </c>
      <c r="Z57" s="2">
        <v>43100</v>
      </c>
      <c r="AA57" s="76">
        <v>1095</v>
      </c>
      <c r="AB57" t="s">
        <v>1401</v>
      </c>
      <c r="AC57" s="71">
        <v>0</v>
      </c>
      <c r="AD57" s="71">
        <v>0</v>
      </c>
      <c r="AE57" s="76">
        <v>770</v>
      </c>
    </row>
    <row r="58" spans="1:31" x14ac:dyDescent="0.25">
      <c r="A58" s="2">
        <v>43132</v>
      </c>
      <c r="C58" s="76">
        <v>1100</v>
      </c>
      <c r="D58" s="75">
        <v>2017</v>
      </c>
      <c r="E58" s="71">
        <v>0</v>
      </c>
      <c r="F58" s="71">
        <v>0</v>
      </c>
      <c r="G58" s="77">
        <v>0.85330663039497168</v>
      </c>
      <c r="H58" s="71">
        <v>0</v>
      </c>
      <c r="I58" t="s">
        <v>1290</v>
      </c>
      <c r="J58" t="s">
        <v>1283</v>
      </c>
      <c r="K58" t="s">
        <v>1342</v>
      </c>
      <c r="L58" s="78" t="s">
        <v>1181</v>
      </c>
      <c r="M58" s="139"/>
      <c r="N58" s="72" t="s">
        <v>1394</v>
      </c>
      <c r="O58" t="s">
        <v>1395</v>
      </c>
      <c r="Q58" t="s">
        <v>1396</v>
      </c>
      <c r="R58" t="s">
        <v>1348</v>
      </c>
      <c r="S58" t="s">
        <v>1397</v>
      </c>
      <c r="T58" t="s">
        <v>1398</v>
      </c>
      <c r="U58" t="s">
        <v>1399</v>
      </c>
      <c r="W58" s="71" t="s">
        <v>1400</v>
      </c>
      <c r="X58">
        <v>1</v>
      </c>
      <c r="Z58" s="2">
        <v>43100</v>
      </c>
      <c r="AA58" s="76">
        <v>1100</v>
      </c>
      <c r="AB58" t="s">
        <v>1401</v>
      </c>
      <c r="AC58" s="71">
        <v>0</v>
      </c>
      <c r="AD58" s="71">
        <v>0</v>
      </c>
      <c r="AE58" s="76">
        <v>770</v>
      </c>
    </row>
    <row r="59" spans="1:31" x14ac:dyDescent="0.25">
      <c r="A59" s="2">
        <v>43132</v>
      </c>
      <c r="C59" s="76">
        <v>1155</v>
      </c>
      <c r="D59" s="75">
        <v>2017</v>
      </c>
      <c r="E59" s="71">
        <v>0</v>
      </c>
      <c r="F59" s="71">
        <v>0</v>
      </c>
      <c r="G59" s="77">
        <v>0.85330663039497168</v>
      </c>
      <c r="H59" s="71">
        <v>0</v>
      </c>
      <c r="I59" t="s">
        <v>1290</v>
      </c>
      <c r="J59" t="s">
        <v>1283</v>
      </c>
      <c r="K59" t="s">
        <v>1342</v>
      </c>
      <c r="L59" s="78" t="s">
        <v>1182</v>
      </c>
      <c r="M59" s="139"/>
      <c r="N59" s="72" t="s">
        <v>1394</v>
      </c>
      <c r="O59" t="s">
        <v>1395</v>
      </c>
      <c r="Q59" t="s">
        <v>1396</v>
      </c>
      <c r="R59" t="s">
        <v>1348</v>
      </c>
      <c r="S59" t="s">
        <v>1397</v>
      </c>
      <c r="T59" t="s">
        <v>1398</v>
      </c>
      <c r="U59" t="s">
        <v>1399</v>
      </c>
      <c r="W59" s="71" t="s">
        <v>1400</v>
      </c>
      <c r="X59">
        <v>1</v>
      </c>
      <c r="Z59" s="2">
        <v>43100</v>
      </c>
      <c r="AA59" s="76">
        <v>1155</v>
      </c>
      <c r="AB59" t="s">
        <v>1401</v>
      </c>
      <c r="AC59" s="71">
        <v>0</v>
      </c>
      <c r="AD59" s="71">
        <v>0</v>
      </c>
      <c r="AE59" s="76">
        <v>770</v>
      </c>
    </row>
    <row r="60" spans="1:31" x14ac:dyDescent="0.25">
      <c r="A60" s="2">
        <v>43132</v>
      </c>
      <c r="C60" s="76">
        <v>1120</v>
      </c>
      <c r="D60" s="75">
        <v>2017</v>
      </c>
      <c r="E60" s="71">
        <v>0</v>
      </c>
      <c r="F60" s="71">
        <v>0</v>
      </c>
      <c r="G60" s="77">
        <v>0.85330663039497168</v>
      </c>
      <c r="H60" s="71">
        <v>0</v>
      </c>
      <c r="I60" t="s">
        <v>1290</v>
      </c>
      <c r="J60" t="s">
        <v>1283</v>
      </c>
      <c r="K60" t="s">
        <v>1342</v>
      </c>
      <c r="L60" s="78" t="s">
        <v>1183</v>
      </c>
      <c r="M60" s="139"/>
      <c r="N60" s="72" t="s">
        <v>1394</v>
      </c>
      <c r="O60" t="s">
        <v>1395</v>
      </c>
      <c r="Q60" t="s">
        <v>1396</v>
      </c>
      <c r="R60" t="s">
        <v>1348</v>
      </c>
      <c r="S60" t="s">
        <v>1397</v>
      </c>
      <c r="T60" t="s">
        <v>1398</v>
      </c>
      <c r="U60" t="s">
        <v>1399</v>
      </c>
      <c r="W60" s="71" t="s">
        <v>1400</v>
      </c>
      <c r="X60">
        <v>1</v>
      </c>
      <c r="Z60" s="2">
        <v>43100</v>
      </c>
      <c r="AA60" s="76">
        <v>1120</v>
      </c>
      <c r="AB60" t="s">
        <v>1401</v>
      </c>
      <c r="AC60" s="71">
        <v>0</v>
      </c>
      <c r="AD60" s="71">
        <v>0</v>
      </c>
      <c r="AE60" s="76">
        <v>770</v>
      </c>
    </row>
    <row r="61" spans="1:31" x14ac:dyDescent="0.25">
      <c r="A61" s="2">
        <v>43132</v>
      </c>
      <c r="C61" s="76">
        <v>1095</v>
      </c>
      <c r="D61" s="75">
        <v>2017</v>
      </c>
      <c r="E61" s="71">
        <v>0</v>
      </c>
      <c r="F61" s="71">
        <v>0</v>
      </c>
      <c r="G61" s="77">
        <v>0.85330663039497168</v>
      </c>
      <c r="H61" s="71">
        <v>0</v>
      </c>
      <c r="I61" t="s">
        <v>1290</v>
      </c>
      <c r="J61" t="s">
        <v>1283</v>
      </c>
      <c r="K61" t="s">
        <v>1342</v>
      </c>
      <c r="L61" s="78" t="s">
        <v>1184</v>
      </c>
      <c r="M61" s="139"/>
      <c r="N61" s="72" t="s">
        <v>1394</v>
      </c>
      <c r="O61" t="s">
        <v>1395</v>
      </c>
      <c r="Q61" t="s">
        <v>1396</v>
      </c>
      <c r="R61" t="s">
        <v>1348</v>
      </c>
      <c r="S61" t="s">
        <v>1397</v>
      </c>
      <c r="T61" t="s">
        <v>1398</v>
      </c>
      <c r="U61" t="s">
        <v>1399</v>
      </c>
      <c r="W61" s="71" t="s">
        <v>1400</v>
      </c>
      <c r="X61">
        <v>1</v>
      </c>
      <c r="Z61" s="2">
        <v>43100</v>
      </c>
      <c r="AA61" s="76">
        <v>1095</v>
      </c>
      <c r="AB61" t="s">
        <v>1401</v>
      </c>
      <c r="AC61" s="71">
        <v>0</v>
      </c>
      <c r="AD61" s="71">
        <v>0</v>
      </c>
      <c r="AE61" s="76">
        <v>770</v>
      </c>
    </row>
    <row r="62" spans="1:31" x14ac:dyDescent="0.25">
      <c r="A62" s="2">
        <v>43132</v>
      </c>
      <c r="C62" s="76">
        <v>1115</v>
      </c>
      <c r="D62" s="75">
        <v>2017</v>
      </c>
      <c r="E62" s="71">
        <v>0</v>
      </c>
      <c r="F62" s="71">
        <v>0</v>
      </c>
      <c r="G62" s="77">
        <v>0.85330663039497168</v>
      </c>
      <c r="H62" s="71">
        <v>0</v>
      </c>
      <c r="I62" t="s">
        <v>1290</v>
      </c>
      <c r="J62" t="s">
        <v>1283</v>
      </c>
      <c r="K62" t="s">
        <v>1342</v>
      </c>
      <c r="L62" s="78" t="s">
        <v>1185</v>
      </c>
      <c r="M62" s="139"/>
      <c r="N62" s="72" t="s">
        <v>1394</v>
      </c>
      <c r="O62" t="s">
        <v>1395</v>
      </c>
      <c r="Q62" t="s">
        <v>1396</v>
      </c>
      <c r="R62" t="s">
        <v>1348</v>
      </c>
      <c r="S62" t="s">
        <v>1397</v>
      </c>
      <c r="T62" t="s">
        <v>1398</v>
      </c>
      <c r="U62" t="s">
        <v>1399</v>
      </c>
      <c r="W62" s="71" t="s">
        <v>1400</v>
      </c>
      <c r="X62">
        <v>1</v>
      </c>
      <c r="Z62" s="2">
        <v>43100</v>
      </c>
      <c r="AA62" s="76">
        <v>1115</v>
      </c>
      <c r="AB62" t="s">
        <v>1401</v>
      </c>
      <c r="AC62" s="71">
        <v>0</v>
      </c>
      <c r="AD62" s="71">
        <v>0</v>
      </c>
      <c r="AE62" s="76">
        <v>770</v>
      </c>
    </row>
    <row r="63" spans="1:31" x14ac:dyDescent="0.25">
      <c r="A63" s="2">
        <v>43160</v>
      </c>
      <c r="C63" s="76">
        <v>2044</v>
      </c>
      <c r="D63" s="75">
        <v>2018</v>
      </c>
      <c r="E63" s="71">
        <v>4.8066746707797862E-2</v>
      </c>
      <c r="F63" s="71">
        <v>527.07170345716395</v>
      </c>
      <c r="G63" s="77">
        <v>0.64298842881624785</v>
      </c>
      <c r="H63" s="71">
        <v>338.90100647942518</v>
      </c>
      <c r="I63" t="s">
        <v>1290</v>
      </c>
      <c r="J63" t="s">
        <v>1286</v>
      </c>
      <c r="K63" t="s">
        <v>1342</v>
      </c>
      <c r="L63" s="78" t="s">
        <v>234</v>
      </c>
      <c r="M63" s="139"/>
      <c r="N63" s="72" t="s">
        <v>1296</v>
      </c>
      <c r="O63" t="s">
        <v>1290</v>
      </c>
      <c r="Q63" t="s">
        <v>1402</v>
      </c>
      <c r="R63" t="s">
        <v>1348</v>
      </c>
      <c r="S63" t="s">
        <v>1403</v>
      </c>
      <c r="T63" t="s">
        <v>1386</v>
      </c>
      <c r="U63" t="s">
        <v>1404</v>
      </c>
      <c r="W63" s="71">
        <v>5.7038558065252101</v>
      </c>
      <c r="X63">
        <v>4</v>
      </c>
      <c r="Y63" t="s">
        <v>1405</v>
      </c>
      <c r="Z63" s="2">
        <v>43123</v>
      </c>
      <c r="AA63" s="76">
        <v>2044</v>
      </c>
      <c r="AC63" s="71">
        <v>806.47</v>
      </c>
      <c r="AD63" s="71">
        <v>0.09</v>
      </c>
      <c r="AE63" s="76">
        <v>160</v>
      </c>
    </row>
    <row r="64" spans="1:31" x14ac:dyDescent="0.25">
      <c r="A64" s="2">
        <v>43132</v>
      </c>
      <c r="B64" t="s">
        <v>1345</v>
      </c>
      <c r="C64" s="76"/>
      <c r="D64" s="75">
        <v>2017</v>
      </c>
      <c r="E64" s="71">
        <v>0</v>
      </c>
      <c r="F64" s="71">
        <v>0</v>
      </c>
      <c r="G64" s="77">
        <v>0.9950548958618578</v>
      </c>
      <c r="H64" s="71">
        <v>0</v>
      </c>
      <c r="I64" t="s">
        <v>1341</v>
      </c>
      <c r="J64" t="s">
        <v>1284</v>
      </c>
      <c r="K64" t="s">
        <v>1342</v>
      </c>
      <c r="L64" s="78">
        <v>184049</v>
      </c>
      <c r="M64" s="139"/>
      <c r="N64" s="72" t="s">
        <v>1285</v>
      </c>
      <c r="O64" t="s">
        <v>1290</v>
      </c>
      <c r="Q64" t="s">
        <v>1346</v>
      </c>
      <c r="R64" t="s">
        <v>1343</v>
      </c>
      <c r="S64" t="s">
        <v>1344</v>
      </c>
      <c r="W64" s="71">
        <v>13.05797247010084</v>
      </c>
      <c r="X64">
        <v>1</v>
      </c>
      <c r="Z64" s="2">
        <v>43020</v>
      </c>
      <c r="AA64" s="76">
        <v>1742</v>
      </c>
      <c r="AC64" s="71">
        <v>0</v>
      </c>
      <c r="AD64" s="71">
        <v>0</v>
      </c>
      <c r="AE64" s="76">
        <v>733.95</v>
      </c>
    </row>
    <row r="65" spans="1:31" x14ac:dyDescent="0.25">
      <c r="A65" s="2">
        <v>43132</v>
      </c>
      <c r="C65" s="76">
        <v>1382</v>
      </c>
      <c r="D65" s="75">
        <v>2017</v>
      </c>
      <c r="E65" s="71">
        <v>0</v>
      </c>
      <c r="F65" s="71">
        <v>0</v>
      </c>
      <c r="G65" s="77">
        <v>0.85330663039497168</v>
      </c>
      <c r="H65" s="71">
        <v>0</v>
      </c>
      <c r="I65" t="s">
        <v>1290</v>
      </c>
      <c r="J65" t="s">
        <v>1283</v>
      </c>
      <c r="K65" t="s">
        <v>1342</v>
      </c>
      <c r="L65" s="78" t="s">
        <v>1189</v>
      </c>
      <c r="M65" s="139"/>
      <c r="N65" s="72" t="s">
        <v>1394</v>
      </c>
      <c r="O65" t="s">
        <v>1395</v>
      </c>
      <c r="Q65" t="s">
        <v>1406</v>
      </c>
      <c r="R65" t="s">
        <v>1348</v>
      </c>
      <c r="S65" t="s">
        <v>1407</v>
      </c>
      <c r="T65" t="s">
        <v>1408</v>
      </c>
      <c r="U65" t="s">
        <v>1409</v>
      </c>
      <c r="W65" s="71" t="s">
        <v>1410</v>
      </c>
      <c r="X65">
        <v>20</v>
      </c>
      <c r="Z65" s="2">
        <v>43100</v>
      </c>
      <c r="AA65" s="76">
        <v>1382</v>
      </c>
      <c r="AB65" t="s">
        <v>1411</v>
      </c>
      <c r="AC65" s="71">
        <v>0</v>
      </c>
      <c r="AD65" s="71">
        <v>0</v>
      </c>
      <c r="AE65" s="76">
        <v>700</v>
      </c>
    </row>
    <row r="66" spans="1:31" x14ac:dyDescent="0.25">
      <c r="A66" s="2">
        <v>43160</v>
      </c>
      <c r="C66" s="76">
        <v>2044</v>
      </c>
      <c r="D66" s="75">
        <v>2018</v>
      </c>
      <c r="E66" s="71">
        <v>9.0792743781395971E-2</v>
      </c>
      <c r="F66" s="71">
        <v>320.16957457392095</v>
      </c>
      <c r="G66" s="77">
        <v>0.64298842881624785</v>
      </c>
      <c r="H66" s="71">
        <v>205.86533171005192</v>
      </c>
      <c r="I66" t="s">
        <v>1290</v>
      </c>
      <c r="J66" t="s">
        <v>1286</v>
      </c>
      <c r="K66" t="s">
        <v>1342</v>
      </c>
      <c r="L66" s="78" t="s">
        <v>234</v>
      </c>
      <c r="M66" s="139"/>
      <c r="N66" s="72" t="s">
        <v>1296</v>
      </c>
      <c r="O66" t="s">
        <v>1290</v>
      </c>
      <c r="Q66" t="s">
        <v>1389</v>
      </c>
      <c r="R66" t="s">
        <v>1348</v>
      </c>
      <c r="S66" t="s">
        <v>1390</v>
      </c>
      <c r="T66" t="s">
        <v>1386</v>
      </c>
      <c r="U66" t="s">
        <v>1391</v>
      </c>
      <c r="W66" s="71">
        <v>8.5733882030178297</v>
      </c>
      <c r="X66">
        <v>2</v>
      </c>
      <c r="Y66" t="s">
        <v>1392</v>
      </c>
      <c r="Z66" s="2">
        <v>43123</v>
      </c>
      <c r="AA66" s="76">
        <v>2044</v>
      </c>
      <c r="AC66" s="71">
        <v>489.89</v>
      </c>
      <c r="AD66" s="71">
        <v>0.17</v>
      </c>
      <c r="AE66" s="76">
        <v>44</v>
      </c>
    </row>
    <row r="67" spans="1:31" x14ac:dyDescent="0.25">
      <c r="A67" s="2">
        <v>43132</v>
      </c>
      <c r="C67" s="76"/>
      <c r="D67" s="75">
        <v>2017</v>
      </c>
      <c r="E67" s="71">
        <v>0</v>
      </c>
      <c r="F67" s="71">
        <v>0</v>
      </c>
      <c r="G67" s="77">
        <v>0.9950548958618578</v>
      </c>
      <c r="H67" s="71">
        <v>0</v>
      </c>
      <c r="I67" t="s">
        <v>1341</v>
      </c>
      <c r="J67" t="s">
        <v>1284</v>
      </c>
      <c r="K67" t="s">
        <v>1342</v>
      </c>
      <c r="L67" s="78">
        <v>180717</v>
      </c>
      <c r="M67" s="139"/>
      <c r="N67" s="72" t="s">
        <v>1285</v>
      </c>
      <c r="O67" t="s">
        <v>1290</v>
      </c>
      <c r="Q67" t="s">
        <v>1294</v>
      </c>
      <c r="R67" t="s">
        <v>1343</v>
      </c>
      <c r="S67" t="s">
        <v>1344</v>
      </c>
      <c r="W67" s="71">
        <v>13.05797247010084</v>
      </c>
      <c r="X67">
        <v>1</v>
      </c>
      <c r="Z67" s="2">
        <v>42948</v>
      </c>
      <c r="AA67" s="76">
        <v>8987</v>
      </c>
      <c r="AC67" s="71">
        <v>0</v>
      </c>
      <c r="AD67" s="71">
        <v>0</v>
      </c>
      <c r="AE67" s="76">
        <v>640</v>
      </c>
    </row>
    <row r="68" spans="1:31" x14ac:dyDescent="0.25">
      <c r="A68" s="2">
        <v>43313</v>
      </c>
      <c r="C68" s="76">
        <v>660</v>
      </c>
      <c r="D68" s="75">
        <v>2018</v>
      </c>
      <c r="E68" s="71">
        <v>0.84383844220356252</v>
      </c>
      <c r="F68" s="71">
        <v>3888.319589964161</v>
      </c>
      <c r="G68" s="77">
        <v>0.64298842881624785</v>
      </c>
      <c r="H68" s="71">
        <v>2500.1445038864931</v>
      </c>
      <c r="I68" t="s">
        <v>1290</v>
      </c>
      <c r="J68" t="s">
        <v>1286</v>
      </c>
      <c r="K68" t="s">
        <v>1342</v>
      </c>
      <c r="L68" s="78" t="s">
        <v>235</v>
      </c>
      <c r="M68" s="139"/>
      <c r="N68" s="72" t="s">
        <v>1296</v>
      </c>
      <c r="O68" t="s">
        <v>1290</v>
      </c>
      <c r="Q68" t="s">
        <v>1412</v>
      </c>
      <c r="R68" t="s">
        <v>1348</v>
      </c>
      <c r="S68" t="s">
        <v>1413</v>
      </c>
      <c r="T68" t="s">
        <v>1386</v>
      </c>
      <c r="U68" t="s">
        <v>1391</v>
      </c>
      <c r="W68" s="71">
        <v>6.6560170394036202</v>
      </c>
      <c r="X68">
        <v>18</v>
      </c>
      <c r="Y68" t="s">
        <v>1392</v>
      </c>
      <c r="Z68" s="2">
        <v>43172</v>
      </c>
      <c r="AA68" s="76">
        <v>660</v>
      </c>
      <c r="AC68" s="71">
        <v>5949.5</v>
      </c>
      <c r="AD68" s="71">
        <v>1.58</v>
      </c>
      <c r="AE68" s="76">
        <v>360</v>
      </c>
    </row>
    <row r="69" spans="1:31" x14ac:dyDescent="0.25">
      <c r="A69" s="2">
        <v>43313</v>
      </c>
      <c r="C69" s="76">
        <v>660</v>
      </c>
      <c r="D69" s="75">
        <v>2018</v>
      </c>
      <c r="E69" s="71">
        <v>3.7385247439398341E-2</v>
      </c>
      <c r="F69" s="71">
        <v>171.83242063927679</v>
      </c>
      <c r="G69" s="77">
        <v>0.64298842881624785</v>
      </c>
      <c r="H69" s="71">
        <v>110.48625816654118</v>
      </c>
      <c r="I69" t="s">
        <v>1290</v>
      </c>
      <c r="J69" t="s">
        <v>1286</v>
      </c>
      <c r="K69" t="s">
        <v>1342</v>
      </c>
      <c r="L69" s="78" t="s">
        <v>235</v>
      </c>
      <c r="M69" s="139"/>
      <c r="N69" s="72" t="s">
        <v>1296</v>
      </c>
      <c r="O69" t="s">
        <v>1290</v>
      </c>
      <c r="Q69" t="s">
        <v>1414</v>
      </c>
      <c r="R69" t="s">
        <v>1348</v>
      </c>
      <c r="S69" t="s">
        <v>1415</v>
      </c>
      <c r="T69" t="s">
        <v>1386</v>
      </c>
      <c r="U69" t="s">
        <v>1416</v>
      </c>
      <c r="W69" s="71">
        <v>6.6560170394036202</v>
      </c>
      <c r="X69">
        <v>2</v>
      </c>
      <c r="Y69" t="s">
        <v>1417</v>
      </c>
      <c r="Z69" s="2">
        <v>43172</v>
      </c>
      <c r="AA69" s="76">
        <v>660</v>
      </c>
      <c r="AC69" s="71">
        <v>262.92</v>
      </c>
      <c r="AD69" s="71">
        <v>7.0000000000000007E-2</v>
      </c>
      <c r="AE69" s="76">
        <v>28</v>
      </c>
    </row>
    <row r="70" spans="1:31" x14ac:dyDescent="0.25">
      <c r="A70" s="2">
        <v>43313</v>
      </c>
      <c r="C70" s="76">
        <v>660</v>
      </c>
      <c r="D70" s="75">
        <v>2018</v>
      </c>
      <c r="E70" s="71">
        <v>0.12817799122079432</v>
      </c>
      <c r="F70" s="71">
        <v>579.32334665703524</v>
      </c>
      <c r="G70" s="77">
        <v>0.64298842881624785</v>
      </c>
      <c r="H70" s="71">
        <v>372.4982084435776</v>
      </c>
      <c r="I70" t="s">
        <v>1290</v>
      </c>
      <c r="J70" t="s">
        <v>1286</v>
      </c>
      <c r="K70" t="s">
        <v>1342</v>
      </c>
      <c r="L70" s="78" t="s">
        <v>235</v>
      </c>
      <c r="M70" s="139"/>
      <c r="N70" s="72" t="s">
        <v>1296</v>
      </c>
      <c r="O70" t="s">
        <v>1290</v>
      </c>
      <c r="Q70" t="s">
        <v>1418</v>
      </c>
      <c r="R70" t="s">
        <v>1348</v>
      </c>
      <c r="S70" t="s">
        <v>1419</v>
      </c>
      <c r="T70" t="s">
        <v>1386</v>
      </c>
      <c r="U70" t="s">
        <v>1420</v>
      </c>
      <c r="W70" s="71">
        <v>6.6560170394036202</v>
      </c>
      <c r="X70">
        <v>4</v>
      </c>
      <c r="Y70" t="s">
        <v>1421</v>
      </c>
      <c r="Z70" s="2">
        <v>43172</v>
      </c>
      <c r="AA70" s="76">
        <v>660</v>
      </c>
      <c r="AC70" s="71">
        <v>886.42</v>
      </c>
      <c r="AD70" s="71">
        <v>0.24</v>
      </c>
      <c r="AE70" s="76">
        <v>92</v>
      </c>
    </row>
    <row r="71" spans="1:31" x14ac:dyDescent="0.25">
      <c r="A71" s="2">
        <v>43313</v>
      </c>
      <c r="C71" s="76">
        <v>660</v>
      </c>
      <c r="D71" s="75">
        <v>2018</v>
      </c>
      <c r="E71" s="71">
        <v>5.340749634199763E-2</v>
      </c>
      <c r="F71" s="71">
        <v>549.61278130536368</v>
      </c>
      <c r="G71" s="77">
        <v>0.64298842881624785</v>
      </c>
      <c r="H71" s="71">
        <v>353.39465870886386</v>
      </c>
      <c r="I71" t="s">
        <v>1290</v>
      </c>
      <c r="J71" t="s">
        <v>1286</v>
      </c>
      <c r="K71" t="s">
        <v>1342</v>
      </c>
      <c r="L71" s="78" t="s">
        <v>235</v>
      </c>
      <c r="M71" s="139"/>
      <c r="N71" s="72" t="s">
        <v>1296</v>
      </c>
      <c r="O71" t="s">
        <v>1290</v>
      </c>
      <c r="Q71" t="s">
        <v>1422</v>
      </c>
      <c r="R71" t="s">
        <v>1348</v>
      </c>
      <c r="S71" t="s">
        <v>1423</v>
      </c>
      <c r="T71" t="s">
        <v>1386</v>
      </c>
      <c r="U71" t="s">
        <v>1424</v>
      </c>
      <c r="W71" s="71">
        <v>5.7077625570776203</v>
      </c>
      <c r="X71">
        <v>3</v>
      </c>
      <c r="Y71" t="s">
        <v>1425</v>
      </c>
      <c r="Z71" s="2">
        <v>43172</v>
      </c>
      <c r="AA71" s="76">
        <v>660</v>
      </c>
      <c r="AC71" s="71">
        <v>840.96</v>
      </c>
      <c r="AD71" s="71">
        <v>0.1</v>
      </c>
      <c r="AE71" s="76">
        <v>180</v>
      </c>
    </row>
    <row r="72" spans="1:31" x14ac:dyDescent="0.25">
      <c r="A72" s="2">
        <v>43132</v>
      </c>
      <c r="B72" t="s">
        <v>1364</v>
      </c>
      <c r="C72" s="76"/>
      <c r="D72" s="75">
        <v>2017</v>
      </c>
      <c r="E72" s="71">
        <v>0</v>
      </c>
      <c r="F72" s="71">
        <v>0</v>
      </c>
      <c r="G72" s="77">
        <v>0.9950548958618578</v>
      </c>
      <c r="H72" s="71">
        <v>0</v>
      </c>
      <c r="I72" t="s">
        <v>1341</v>
      </c>
      <c r="J72" t="s">
        <v>1284</v>
      </c>
      <c r="K72" t="s">
        <v>1342</v>
      </c>
      <c r="L72" s="78">
        <v>179362</v>
      </c>
      <c r="M72" s="139"/>
      <c r="N72" s="72" t="s">
        <v>1285</v>
      </c>
      <c r="O72" t="s">
        <v>1290</v>
      </c>
      <c r="Q72" t="s">
        <v>1383</v>
      </c>
      <c r="R72" t="s">
        <v>1348</v>
      </c>
      <c r="S72" t="s">
        <v>1349</v>
      </c>
      <c r="W72" s="71">
        <v>13.083007376942414</v>
      </c>
      <c r="X72">
        <v>12</v>
      </c>
      <c r="Z72" s="2">
        <v>43004</v>
      </c>
      <c r="AA72" s="76">
        <v>6683.98</v>
      </c>
      <c r="AC72" s="71">
        <v>0</v>
      </c>
      <c r="AD72" s="71">
        <v>0</v>
      </c>
      <c r="AE72" s="76">
        <v>480</v>
      </c>
    </row>
    <row r="73" spans="1:31" x14ac:dyDescent="0.25">
      <c r="A73" s="2">
        <v>43313</v>
      </c>
      <c r="C73" s="76">
        <v>632</v>
      </c>
      <c r="D73" s="75">
        <v>2017</v>
      </c>
      <c r="E73" s="71">
        <v>0.34180797658878481</v>
      </c>
      <c r="F73" s="71">
        <v>1472.2676566952123</v>
      </c>
      <c r="G73" s="77">
        <v>0.64103795559176624</v>
      </c>
      <c r="H73" s="71">
        <v>943.77944873177921</v>
      </c>
      <c r="I73" t="s">
        <v>1290</v>
      </c>
      <c r="J73" t="s">
        <v>1286</v>
      </c>
      <c r="K73" t="s">
        <v>1342</v>
      </c>
      <c r="L73" s="78" t="s">
        <v>243</v>
      </c>
      <c r="M73" s="139"/>
      <c r="N73" s="72" t="s">
        <v>1296</v>
      </c>
      <c r="O73" t="s">
        <v>1290</v>
      </c>
      <c r="Q73" t="s">
        <v>1426</v>
      </c>
      <c r="R73" t="s">
        <v>1348</v>
      </c>
      <c r="S73" t="s">
        <v>1427</v>
      </c>
      <c r="T73" t="s">
        <v>1386</v>
      </c>
      <c r="U73" t="s">
        <v>1428</v>
      </c>
      <c r="W73" s="71">
        <v>7.0581592320722697</v>
      </c>
      <c r="X73">
        <v>12</v>
      </c>
      <c r="Y73" t="s">
        <v>1429</v>
      </c>
      <c r="Z73" s="2">
        <v>43048</v>
      </c>
      <c r="AA73" s="76">
        <v>632</v>
      </c>
      <c r="AC73" s="71">
        <v>2252.71</v>
      </c>
      <c r="AD73" s="71">
        <v>0.64</v>
      </c>
      <c r="AE73" s="76">
        <v>276</v>
      </c>
    </row>
    <row r="74" spans="1:31" x14ac:dyDescent="0.25">
      <c r="A74" s="2">
        <v>43313</v>
      </c>
      <c r="C74" s="76">
        <v>632</v>
      </c>
      <c r="D74" s="75">
        <v>2017</v>
      </c>
      <c r="E74" s="71">
        <v>5.340749634199763E-2</v>
      </c>
      <c r="F74" s="71">
        <v>231.48883078667211</v>
      </c>
      <c r="G74" s="77">
        <v>0.64103795559176624</v>
      </c>
      <c r="H74" s="71">
        <v>148.39312682981659</v>
      </c>
      <c r="I74" t="s">
        <v>1290</v>
      </c>
      <c r="J74" t="s">
        <v>1286</v>
      </c>
      <c r="K74" t="s">
        <v>1342</v>
      </c>
      <c r="L74" s="78" t="s">
        <v>243</v>
      </c>
      <c r="M74" s="139"/>
      <c r="N74" s="72" t="s">
        <v>1296</v>
      </c>
      <c r="O74" t="s">
        <v>1290</v>
      </c>
      <c r="Q74" t="s">
        <v>1430</v>
      </c>
      <c r="R74" t="s">
        <v>1348</v>
      </c>
      <c r="S74" t="s">
        <v>1431</v>
      </c>
      <c r="T74" t="s">
        <v>1386</v>
      </c>
      <c r="U74" t="s">
        <v>1416</v>
      </c>
      <c r="W74" s="71">
        <v>7.0581592320722697</v>
      </c>
      <c r="X74">
        <v>2</v>
      </c>
      <c r="Y74" t="s">
        <v>1432</v>
      </c>
      <c r="Z74" s="2">
        <v>43048</v>
      </c>
      <c r="AA74" s="76">
        <v>632</v>
      </c>
      <c r="AC74" s="71">
        <v>354.2</v>
      </c>
      <c r="AD74" s="71">
        <v>0.1</v>
      </c>
      <c r="AE74" s="76">
        <v>36</v>
      </c>
    </row>
    <row r="75" spans="1:31" x14ac:dyDescent="0.25">
      <c r="A75" s="2">
        <v>43313</v>
      </c>
      <c r="C75" s="76">
        <v>632</v>
      </c>
      <c r="D75" s="75">
        <v>2017</v>
      </c>
      <c r="E75" s="71">
        <v>2.6703748170998815E-2</v>
      </c>
      <c r="F75" s="71">
        <v>263.53911949863823</v>
      </c>
      <c r="G75" s="77">
        <v>0.64103795559176624</v>
      </c>
      <c r="H75" s="71">
        <v>168.93857838186122</v>
      </c>
      <c r="I75" t="s">
        <v>1290</v>
      </c>
      <c r="J75" t="s">
        <v>1286</v>
      </c>
      <c r="K75" t="s">
        <v>1342</v>
      </c>
      <c r="L75" s="78" t="s">
        <v>243</v>
      </c>
      <c r="M75" s="139"/>
      <c r="N75" s="72" t="s">
        <v>1296</v>
      </c>
      <c r="O75" t="s">
        <v>1290</v>
      </c>
      <c r="Q75" t="s">
        <v>1402</v>
      </c>
      <c r="R75" t="s">
        <v>1348</v>
      </c>
      <c r="S75" t="s">
        <v>1403</v>
      </c>
      <c r="T75" t="s">
        <v>1386</v>
      </c>
      <c r="U75" t="s">
        <v>1404</v>
      </c>
      <c r="W75" s="71">
        <v>5.7038558065252101</v>
      </c>
      <c r="X75">
        <v>2</v>
      </c>
      <c r="Y75" t="s">
        <v>1405</v>
      </c>
      <c r="Z75" s="2">
        <v>43048</v>
      </c>
      <c r="AA75" s="76">
        <v>632</v>
      </c>
      <c r="AC75" s="71">
        <v>403.24</v>
      </c>
      <c r="AD75" s="71">
        <v>0.05</v>
      </c>
      <c r="AE75" s="76">
        <v>80</v>
      </c>
    </row>
    <row r="76" spans="1:31" x14ac:dyDescent="0.25">
      <c r="A76" s="2">
        <v>43132</v>
      </c>
      <c r="C76" s="76"/>
      <c r="D76" s="75">
        <v>2017</v>
      </c>
      <c r="E76" s="71">
        <v>0</v>
      </c>
      <c r="F76" s="71">
        <v>0</v>
      </c>
      <c r="G76" s="77">
        <v>0.9950548958618578</v>
      </c>
      <c r="H76" s="71">
        <v>0</v>
      </c>
      <c r="I76" t="s">
        <v>1341</v>
      </c>
      <c r="J76" t="s">
        <v>1284</v>
      </c>
      <c r="K76" t="s">
        <v>1342</v>
      </c>
      <c r="L76" s="78">
        <v>173000</v>
      </c>
      <c r="M76" s="139"/>
      <c r="N76" s="72" t="s">
        <v>1285</v>
      </c>
      <c r="O76" t="s">
        <v>1290</v>
      </c>
      <c r="Q76" t="s">
        <v>1371</v>
      </c>
      <c r="R76" t="s">
        <v>1348</v>
      </c>
      <c r="S76" t="s">
        <v>1349</v>
      </c>
      <c r="W76" s="71">
        <v>13.083007376942414</v>
      </c>
      <c r="X76">
        <v>41</v>
      </c>
      <c r="Z76" s="2">
        <v>42944</v>
      </c>
      <c r="AA76" s="76">
        <v>81263.5</v>
      </c>
      <c r="AC76" s="71">
        <v>0</v>
      </c>
      <c r="AD76" s="71">
        <v>0</v>
      </c>
      <c r="AE76" s="76">
        <v>410</v>
      </c>
    </row>
    <row r="77" spans="1:31" x14ac:dyDescent="0.25">
      <c r="A77" s="2">
        <v>43132</v>
      </c>
      <c r="B77" t="s">
        <v>1433</v>
      </c>
      <c r="C77" s="76"/>
      <c r="D77" s="75">
        <v>2017</v>
      </c>
      <c r="E77" s="71">
        <v>0</v>
      </c>
      <c r="F77" s="71">
        <v>0</v>
      </c>
      <c r="G77" s="77">
        <v>0.9950548958618578</v>
      </c>
      <c r="H77" s="71">
        <v>0</v>
      </c>
      <c r="I77" t="s">
        <v>1341</v>
      </c>
      <c r="J77" t="s">
        <v>1284</v>
      </c>
      <c r="K77" t="s">
        <v>1342</v>
      </c>
      <c r="L77" s="78">
        <v>187402</v>
      </c>
      <c r="M77" s="139"/>
      <c r="N77" s="72" t="s">
        <v>1285</v>
      </c>
      <c r="O77" t="s">
        <v>1290</v>
      </c>
      <c r="Q77" t="s">
        <v>1434</v>
      </c>
      <c r="R77" t="s">
        <v>1343</v>
      </c>
      <c r="S77" t="s">
        <v>1344</v>
      </c>
      <c r="W77" s="71">
        <v>13.05797247010084</v>
      </c>
      <c r="X77">
        <v>1</v>
      </c>
      <c r="Z77" s="2">
        <v>43054</v>
      </c>
      <c r="AA77" s="76">
        <v>12500</v>
      </c>
      <c r="AC77" s="71">
        <v>0</v>
      </c>
      <c r="AD77" s="71">
        <v>0</v>
      </c>
      <c r="AE77" s="76">
        <v>400</v>
      </c>
    </row>
    <row r="78" spans="1:31" x14ac:dyDescent="0.25">
      <c r="A78" s="2">
        <v>43313</v>
      </c>
      <c r="C78" s="76">
        <v>632</v>
      </c>
      <c r="D78" s="75">
        <v>2017</v>
      </c>
      <c r="E78" s="71">
        <v>5.8748245976197391E-2</v>
      </c>
      <c r="F78" s="71">
        <v>618.73918907585005</v>
      </c>
      <c r="G78" s="77">
        <v>0.64103795559176624</v>
      </c>
      <c r="H78" s="71">
        <v>396.63530480969024</v>
      </c>
      <c r="I78" t="s">
        <v>1290</v>
      </c>
      <c r="J78" t="s">
        <v>1286</v>
      </c>
      <c r="K78" t="s">
        <v>1342</v>
      </c>
      <c r="L78" s="78" t="s">
        <v>243</v>
      </c>
      <c r="M78" s="139"/>
      <c r="N78" s="72" t="s">
        <v>1296</v>
      </c>
      <c r="O78" t="s">
        <v>1290</v>
      </c>
      <c r="Q78" t="s">
        <v>1384</v>
      </c>
      <c r="R78" t="s">
        <v>1348</v>
      </c>
      <c r="S78" t="s">
        <v>1385</v>
      </c>
      <c r="T78" t="s">
        <v>1386</v>
      </c>
      <c r="U78" t="s">
        <v>1387</v>
      </c>
      <c r="W78" s="71">
        <v>5.7038558065252101</v>
      </c>
      <c r="X78">
        <v>3</v>
      </c>
      <c r="Y78" t="s">
        <v>1435</v>
      </c>
      <c r="Z78" s="2">
        <v>43048</v>
      </c>
      <c r="AA78" s="76">
        <v>632</v>
      </c>
      <c r="AC78" s="71">
        <v>946.73</v>
      </c>
      <c r="AD78" s="71">
        <v>0.11</v>
      </c>
      <c r="AE78" s="76">
        <v>208.28</v>
      </c>
    </row>
    <row r="79" spans="1:31" x14ac:dyDescent="0.25">
      <c r="A79" s="2">
        <v>43132</v>
      </c>
      <c r="C79" s="76">
        <v>440</v>
      </c>
      <c r="D79" s="75">
        <v>2018</v>
      </c>
      <c r="E79" s="71">
        <v>8.5451994147196203E-2</v>
      </c>
      <c r="F79" s="71">
        <v>420.05223411408787</v>
      </c>
      <c r="G79" s="77">
        <v>0.64298842881624785</v>
      </c>
      <c r="H79" s="71">
        <v>270.08872603377205</v>
      </c>
      <c r="I79" t="s">
        <v>1290</v>
      </c>
      <c r="J79" t="s">
        <v>1286</v>
      </c>
      <c r="K79" t="s">
        <v>1342</v>
      </c>
      <c r="L79" s="78" t="s">
        <v>249</v>
      </c>
      <c r="M79" s="139"/>
      <c r="N79" s="72" t="s">
        <v>1296</v>
      </c>
      <c r="O79" t="s">
        <v>1290</v>
      </c>
      <c r="Q79" t="s">
        <v>1422</v>
      </c>
      <c r="R79" t="s">
        <v>1348</v>
      </c>
      <c r="S79" t="s">
        <v>1423</v>
      </c>
      <c r="T79" t="s">
        <v>1386</v>
      </c>
      <c r="U79" t="s">
        <v>1424</v>
      </c>
      <c r="W79" s="71">
        <v>12.447099825740599</v>
      </c>
      <c r="X79">
        <v>5</v>
      </c>
      <c r="Y79" t="s">
        <v>1425</v>
      </c>
      <c r="Z79" s="2">
        <v>43116</v>
      </c>
      <c r="AA79" s="76">
        <v>440</v>
      </c>
      <c r="AC79" s="71">
        <v>642.72</v>
      </c>
      <c r="AD79" s="71">
        <v>0.16</v>
      </c>
      <c r="AE79" s="76">
        <v>141.4</v>
      </c>
    </row>
    <row r="80" spans="1:31" x14ac:dyDescent="0.25">
      <c r="A80" s="2">
        <v>43132</v>
      </c>
      <c r="C80" s="76">
        <v>440</v>
      </c>
      <c r="D80" s="75">
        <v>2018</v>
      </c>
      <c r="E80" s="71">
        <v>1.602224890259929E-2</v>
      </c>
      <c r="F80" s="71">
        <v>183.2042604351212</v>
      </c>
      <c r="G80" s="77">
        <v>0.64298842881624785</v>
      </c>
      <c r="H80" s="71">
        <v>117.79821956962125</v>
      </c>
      <c r="I80" t="s">
        <v>1290</v>
      </c>
      <c r="J80" t="s">
        <v>1286</v>
      </c>
      <c r="K80" t="s">
        <v>1342</v>
      </c>
      <c r="L80" s="78" t="s">
        <v>249</v>
      </c>
      <c r="M80" s="139"/>
      <c r="N80" s="72" t="s">
        <v>1296</v>
      </c>
      <c r="O80" t="s">
        <v>1290</v>
      </c>
      <c r="Q80" t="s">
        <v>1422</v>
      </c>
      <c r="R80" t="s">
        <v>1348</v>
      </c>
      <c r="S80" t="s">
        <v>1423</v>
      </c>
      <c r="T80" t="s">
        <v>1386</v>
      </c>
      <c r="U80" t="s">
        <v>1424</v>
      </c>
      <c r="W80" s="71">
        <v>5.7077625570776203</v>
      </c>
      <c r="X80">
        <v>1</v>
      </c>
      <c r="Y80" t="s">
        <v>1425</v>
      </c>
      <c r="Z80" s="2">
        <v>43116</v>
      </c>
      <c r="AA80" s="76">
        <v>440</v>
      </c>
      <c r="AC80" s="71">
        <v>280.32</v>
      </c>
      <c r="AD80" s="71">
        <v>0.03</v>
      </c>
      <c r="AE80" s="76">
        <v>60</v>
      </c>
    </row>
    <row r="81" spans="1:31" x14ac:dyDescent="0.25">
      <c r="A81" s="2">
        <v>43132</v>
      </c>
      <c r="C81" s="76"/>
      <c r="D81" s="75">
        <v>2017</v>
      </c>
      <c r="E81" s="71">
        <v>0</v>
      </c>
      <c r="F81" s="71">
        <v>0</v>
      </c>
      <c r="G81" s="77">
        <v>0.9950548958618578</v>
      </c>
      <c r="H81" s="71">
        <v>0</v>
      </c>
      <c r="I81" t="s">
        <v>1341</v>
      </c>
      <c r="J81" t="s">
        <v>1284</v>
      </c>
      <c r="K81" t="s">
        <v>1342</v>
      </c>
      <c r="L81" s="78">
        <v>185723</v>
      </c>
      <c r="M81" s="139"/>
      <c r="N81" s="72" t="s">
        <v>1285</v>
      </c>
      <c r="O81" t="s">
        <v>1290</v>
      </c>
      <c r="Q81" t="s">
        <v>1436</v>
      </c>
      <c r="R81" t="s">
        <v>1348</v>
      </c>
      <c r="S81" t="s">
        <v>1349</v>
      </c>
      <c r="W81" s="71">
        <v>13.083007376942414</v>
      </c>
      <c r="X81">
        <v>22</v>
      </c>
      <c r="Z81" s="2">
        <v>43083</v>
      </c>
      <c r="AA81" s="76">
        <v>7545.11</v>
      </c>
      <c r="AC81" s="71">
        <v>0</v>
      </c>
      <c r="AD81" s="71">
        <v>0</v>
      </c>
      <c r="AE81" s="76">
        <v>352</v>
      </c>
    </row>
    <row r="82" spans="1:31" x14ac:dyDescent="0.25">
      <c r="A82" s="2">
        <v>43132</v>
      </c>
      <c r="C82" s="76">
        <v>440</v>
      </c>
      <c r="D82" s="75">
        <v>2018</v>
      </c>
      <c r="E82" s="71">
        <v>2.6703748170998815E-2</v>
      </c>
      <c r="F82" s="71">
        <v>120.76371019977775</v>
      </c>
      <c r="G82" s="77">
        <v>0.64298842881624785</v>
      </c>
      <c r="H82" s="71">
        <v>77.649668279375774</v>
      </c>
      <c r="I82" t="s">
        <v>1290</v>
      </c>
      <c r="J82" t="s">
        <v>1286</v>
      </c>
      <c r="K82" t="s">
        <v>1342</v>
      </c>
      <c r="L82" s="78" t="s">
        <v>249</v>
      </c>
      <c r="M82" s="139"/>
      <c r="N82" s="72" t="s">
        <v>1296</v>
      </c>
      <c r="O82" t="s">
        <v>1290</v>
      </c>
      <c r="Q82" t="s">
        <v>1402</v>
      </c>
      <c r="R82" t="s">
        <v>1348</v>
      </c>
      <c r="S82" t="s">
        <v>1403</v>
      </c>
      <c r="T82" t="s">
        <v>1386</v>
      </c>
      <c r="U82" t="s">
        <v>1404</v>
      </c>
      <c r="W82" s="71">
        <v>12.447099825740599</v>
      </c>
      <c r="X82">
        <v>2</v>
      </c>
      <c r="Y82" t="s">
        <v>1405</v>
      </c>
      <c r="Z82" s="2">
        <v>43116</v>
      </c>
      <c r="AA82" s="76">
        <v>440</v>
      </c>
      <c r="AC82" s="71">
        <v>184.78</v>
      </c>
      <c r="AD82" s="71">
        <v>0.05</v>
      </c>
      <c r="AE82" s="76">
        <v>40.65</v>
      </c>
    </row>
    <row r="83" spans="1:31" x14ac:dyDescent="0.25">
      <c r="A83" s="2">
        <v>43132</v>
      </c>
      <c r="C83" s="76">
        <v>919.99999999999898</v>
      </c>
      <c r="D83" s="75">
        <v>2017</v>
      </c>
      <c r="E83" s="71">
        <v>0</v>
      </c>
      <c r="F83" s="71">
        <v>0</v>
      </c>
      <c r="G83" s="77">
        <v>0.64103795559176624</v>
      </c>
      <c r="H83" s="71">
        <v>0</v>
      </c>
      <c r="I83" t="s">
        <v>1290</v>
      </c>
      <c r="J83" t="s">
        <v>1286</v>
      </c>
      <c r="K83" t="s">
        <v>1342</v>
      </c>
      <c r="L83" s="78" t="s">
        <v>254</v>
      </c>
      <c r="M83" s="139"/>
      <c r="N83" s="72" t="s">
        <v>1296</v>
      </c>
      <c r="O83" t="s">
        <v>1290</v>
      </c>
      <c r="Q83" t="s">
        <v>1384</v>
      </c>
      <c r="R83" t="s">
        <v>1348</v>
      </c>
      <c r="S83" t="s">
        <v>1385</v>
      </c>
      <c r="T83" t="s">
        <v>1386</v>
      </c>
      <c r="U83" t="s">
        <v>1387</v>
      </c>
      <c r="W83" s="71">
        <v>5.7038558065252101</v>
      </c>
      <c r="X83">
        <v>4</v>
      </c>
      <c r="Y83" t="s">
        <v>1388</v>
      </c>
      <c r="Z83" s="2">
        <v>43091</v>
      </c>
      <c r="AA83" s="76">
        <v>919.99999999999898</v>
      </c>
      <c r="AC83" s="71">
        <v>0</v>
      </c>
      <c r="AD83" s="71">
        <v>0</v>
      </c>
      <c r="AE83" s="76">
        <v>308.56</v>
      </c>
    </row>
    <row r="84" spans="1:31" x14ac:dyDescent="0.25">
      <c r="A84" s="2">
        <v>43132</v>
      </c>
      <c r="C84" s="76">
        <v>919.99999999999898</v>
      </c>
      <c r="D84" s="75">
        <v>2017</v>
      </c>
      <c r="E84" s="71">
        <v>0</v>
      </c>
      <c r="F84" s="71">
        <v>0</v>
      </c>
      <c r="G84" s="77">
        <v>0.64103795559176624</v>
      </c>
      <c r="H84" s="71">
        <v>0</v>
      </c>
      <c r="I84" t="s">
        <v>1290</v>
      </c>
      <c r="J84" t="s">
        <v>1286</v>
      </c>
      <c r="K84" t="s">
        <v>1342</v>
      </c>
      <c r="L84" s="78" t="s">
        <v>254</v>
      </c>
      <c r="M84" s="139"/>
      <c r="N84" s="72" t="s">
        <v>1296</v>
      </c>
      <c r="O84" t="s">
        <v>1290</v>
      </c>
      <c r="Q84" t="s">
        <v>1384</v>
      </c>
      <c r="R84" t="s">
        <v>1348</v>
      </c>
      <c r="S84" t="s">
        <v>1385</v>
      </c>
      <c r="T84" t="s">
        <v>1386</v>
      </c>
      <c r="U84" t="s">
        <v>1387</v>
      </c>
      <c r="W84" s="71">
        <v>8.9557585527494101</v>
      </c>
      <c r="X84">
        <v>6</v>
      </c>
      <c r="Y84" t="s">
        <v>1388</v>
      </c>
      <c r="Z84" s="2">
        <v>43091</v>
      </c>
      <c r="AA84" s="76">
        <v>919.99999999999898</v>
      </c>
      <c r="AC84" s="71">
        <v>0</v>
      </c>
      <c r="AD84" s="71">
        <v>0</v>
      </c>
      <c r="AE84" s="76">
        <v>294.77999999999997</v>
      </c>
    </row>
    <row r="85" spans="1:31" x14ac:dyDescent="0.25">
      <c r="A85" s="2">
        <v>43132</v>
      </c>
      <c r="C85" s="76">
        <v>919.99999999999898</v>
      </c>
      <c r="D85" s="75">
        <v>2017</v>
      </c>
      <c r="E85" s="71">
        <v>0</v>
      </c>
      <c r="F85" s="71">
        <v>0</v>
      </c>
      <c r="G85" s="77">
        <v>0.64103795559176624</v>
      </c>
      <c r="H85" s="71">
        <v>0</v>
      </c>
      <c r="I85" t="s">
        <v>1290</v>
      </c>
      <c r="J85" t="s">
        <v>1286</v>
      </c>
      <c r="K85" t="s">
        <v>1342</v>
      </c>
      <c r="L85" s="78" t="s">
        <v>254</v>
      </c>
      <c r="M85" s="139"/>
      <c r="N85" s="72" t="s">
        <v>1296</v>
      </c>
      <c r="O85" t="s">
        <v>1290</v>
      </c>
      <c r="Q85" t="s">
        <v>1402</v>
      </c>
      <c r="R85" t="s">
        <v>1348</v>
      </c>
      <c r="S85" t="s">
        <v>1403</v>
      </c>
      <c r="T85" t="s">
        <v>1386</v>
      </c>
      <c r="U85" t="s">
        <v>1404</v>
      </c>
      <c r="W85" s="71">
        <v>8.9557585527494101</v>
      </c>
      <c r="X85">
        <v>3</v>
      </c>
      <c r="Y85" t="s">
        <v>1405</v>
      </c>
      <c r="Z85" s="2">
        <v>43091</v>
      </c>
      <c r="AA85" s="76">
        <v>919.99999999999898</v>
      </c>
      <c r="AC85" s="71">
        <v>0</v>
      </c>
      <c r="AD85" s="71">
        <v>0</v>
      </c>
      <c r="AE85" s="76">
        <v>84.75</v>
      </c>
    </row>
    <row r="86" spans="1:31" x14ac:dyDescent="0.25">
      <c r="A86" s="2">
        <v>43132</v>
      </c>
      <c r="C86" s="76"/>
      <c r="D86" s="75">
        <v>2017</v>
      </c>
      <c r="E86" s="71">
        <v>0</v>
      </c>
      <c r="F86" s="71">
        <v>0</v>
      </c>
      <c r="G86" s="77">
        <v>0.9950548958618578</v>
      </c>
      <c r="H86" s="71">
        <v>0</v>
      </c>
      <c r="I86" t="s">
        <v>1341</v>
      </c>
      <c r="J86" t="s">
        <v>1284</v>
      </c>
      <c r="K86" t="s">
        <v>1342</v>
      </c>
      <c r="L86" s="78">
        <v>179362</v>
      </c>
      <c r="M86" s="139"/>
      <c r="N86" s="72" t="s">
        <v>1285</v>
      </c>
      <c r="O86" t="s">
        <v>1290</v>
      </c>
      <c r="Q86" t="s">
        <v>1368</v>
      </c>
      <c r="R86" t="s">
        <v>1348</v>
      </c>
      <c r="S86" t="s">
        <v>1349</v>
      </c>
      <c r="W86" s="71">
        <v>13.083007376942414</v>
      </c>
      <c r="X86">
        <v>8</v>
      </c>
      <c r="Z86" s="2">
        <v>43004</v>
      </c>
      <c r="AA86" s="76">
        <v>6683.98</v>
      </c>
      <c r="AC86" s="71">
        <v>0</v>
      </c>
      <c r="AD86" s="71">
        <v>0</v>
      </c>
      <c r="AE86" s="76">
        <v>280</v>
      </c>
    </row>
    <row r="87" spans="1:31" x14ac:dyDescent="0.25">
      <c r="A87" s="2">
        <v>43132</v>
      </c>
      <c r="C87" s="76">
        <v>1382</v>
      </c>
      <c r="D87" s="75">
        <v>2017</v>
      </c>
      <c r="E87" s="71">
        <v>0</v>
      </c>
      <c r="F87" s="71">
        <v>0</v>
      </c>
      <c r="G87" s="77">
        <v>0.85330663039497168</v>
      </c>
      <c r="H87" s="71">
        <v>0</v>
      </c>
      <c r="I87" t="s">
        <v>1290</v>
      </c>
      <c r="J87" t="s">
        <v>1283</v>
      </c>
      <c r="K87" t="s">
        <v>1342</v>
      </c>
      <c r="L87" s="78" t="s">
        <v>1189</v>
      </c>
      <c r="M87" s="139"/>
      <c r="N87" s="72" t="s">
        <v>1394</v>
      </c>
      <c r="O87" t="s">
        <v>1395</v>
      </c>
      <c r="Q87" t="s">
        <v>1437</v>
      </c>
      <c r="R87" t="s">
        <v>1348</v>
      </c>
      <c r="S87" t="s">
        <v>1438</v>
      </c>
      <c r="T87" t="s">
        <v>1408</v>
      </c>
      <c r="U87" t="s">
        <v>1409</v>
      </c>
      <c r="W87" s="71" t="s">
        <v>1410</v>
      </c>
      <c r="X87">
        <v>20</v>
      </c>
      <c r="Z87" s="2">
        <v>43100</v>
      </c>
      <c r="AA87" s="76">
        <v>1382</v>
      </c>
      <c r="AB87" t="s">
        <v>1439</v>
      </c>
      <c r="AC87" s="71">
        <v>0</v>
      </c>
      <c r="AD87" s="71">
        <v>0</v>
      </c>
      <c r="AE87" s="76">
        <v>280</v>
      </c>
    </row>
    <row r="88" spans="1:31" x14ac:dyDescent="0.25">
      <c r="A88" s="2">
        <v>43132</v>
      </c>
      <c r="C88" s="76">
        <v>120</v>
      </c>
      <c r="D88" s="75">
        <v>2017</v>
      </c>
      <c r="E88" s="71">
        <v>0</v>
      </c>
      <c r="F88" s="71">
        <v>0</v>
      </c>
      <c r="G88" s="77">
        <v>0.64103795559176624</v>
      </c>
      <c r="H88" s="71">
        <v>0</v>
      </c>
      <c r="I88" t="s">
        <v>1290</v>
      </c>
      <c r="J88" t="s">
        <v>1286</v>
      </c>
      <c r="K88" t="s">
        <v>1342</v>
      </c>
      <c r="L88" s="78" t="s">
        <v>256</v>
      </c>
      <c r="M88" s="139"/>
      <c r="N88" s="72" t="s">
        <v>1296</v>
      </c>
      <c r="O88" t="s">
        <v>1290</v>
      </c>
      <c r="Q88" t="s">
        <v>1384</v>
      </c>
      <c r="R88" t="s">
        <v>1348</v>
      </c>
      <c r="S88" t="s">
        <v>1385</v>
      </c>
      <c r="T88" t="s">
        <v>1386</v>
      </c>
      <c r="U88" t="s">
        <v>1387</v>
      </c>
      <c r="W88" s="71">
        <v>5.7038558065252101</v>
      </c>
      <c r="X88">
        <v>1</v>
      </c>
      <c r="Y88" t="s">
        <v>1388</v>
      </c>
      <c r="Z88" s="2">
        <v>43091</v>
      </c>
      <c r="AA88" s="76">
        <v>120</v>
      </c>
      <c r="AC88" s="71">
        <v>0</v>
      </c>
      <c r="AD88" s="71">
        <v>0</v>
      </c>
      <c r="AE88" s="76">
        <v>77.14</v>
      </c>
    </row>
    <row r="89" spans="1:31" x14ac:dyDescent="0.25">
      <c r="A89" s="2">
        <v>43132</v>
      </c>
      <c r="C89" s="76"/>
      <c r="D89" s="75">
        <v>2017</v>
      </c>
      <c r="E89" s="71">
        <v>0</v>
      </c>
      <c r="F89" s="71">
        <v>0</v>
      </c>
      <c r="G89" s="77">
        <v>0.9950548958618578</v>
      </c>
      <c r="H89" s="71">
        <v>0</v>
      </c>
      <c r="I89" t="s">
        <v>1341</v>
      </c>
      <c r="J89" t="s">
        <v>1284</v>
      </c>
      <c r="K89" t="s">
        <v>1342</v>
      </c>
      <c r="L89" s="78">
        <v>187506</v>
      </c>
      <c r="M89" s="139"/>
      <c r="N89" s="72" t="s">
        <v>1285</v>
      </c>
      <c r="O89" t="s">
        <v>1290</v>
      </c>
      <c r="Q89" t="s">
        <v>1368</v>
      </c>
      <c r="R89" t="s">
        <v>1348</v>
      </c>
      <c r="S89" t="s">
        <v>1349</v>
      </c>
      <c r="W89" s="71">
        <v>13.083007376942414</v>
      </c>
      <c r="X89">
        <v>7</v>
      </c>
      <c r="Z89" s="2">
        <v>43084</v>
      </c>
      <c r="AA89" s="76">
        <v>855.54</v>
      </c>
      <c r="AC89" s="71">
        <v>0</v>
      </c>
      <c r="AD89" s="71">
        <v>0</v>
      </c>
      <c r="AE89" s="76">
        <v>245</v>
      </c>
    </row>
    <row r="90" spans="1:31" x14ac:dyDescent="0.25">
      <c r="A90" s="2">
        <v>43132</v>
      </c>
      <c r="C90" s="76">
        <v>120</v>
      </c>
      <c r="D90" s="75">
        <v>2017</v>
      </c>
      <c r="E90" s="71">
        <v>0</v>
      </c>
      <c r="F90" s="71">
        <v>0</v>
      </c>
      <c r="G90" s="77">
        <v>0.64103795559176624</v>
      </c>
      <c r="H90" s="71">
        <v>0</v>
      </c>
      <c r="I90" t="s">
        <v>1290</v>
      </c>
      <c r="J90" t="s">
        <v>1286</v>
      </c>
      <c r="K90" t="s">
        <v>1342</v>
      </c>
      <c r="L90" s="78" t="s">
        <v>256</v>
      </c>
      <c r="M90" s="139"/>
      <c r="N90" s="72" t="s">
        <v>1296</v>
      </c>
      <c r="O90" t="s">
        <v>1290</v>
      </c>
      <c r="Q90" t="s">
        <v>1402</v>
      </c>
      <c r="R90" t="s">
        <v>1348</v>
      </c>
      <c r="S90" t="s">
        <v>1403</v>
      </c>
      <c r="T90" t="s">
        <v>1386</v>
      </c>
      <c r="U90" t="s">
        <v>1404</v>
      </c>
      <c r="W90" s="71">
        <v>7.6057195010648</v>
      </c>
      <c r="X90">
        <v>1</v>
      </c>
      <c r="Y90" t="s">
        <v>1405</v>
      </c>
      <c r="Z90" s="2">
        <v>43091</v>
      </c>
      <c r="AA90" s="76">
        <v>120</v>
      </c>
      <c r="AC90" s="71">
        <v>0</v>
      </c>
      <c r="AD90" s="71">
        <v>0</v>
      </c>
      <c r="AE90" s="76">
        <v>33.26</v>
      </c>
    </row>
    <row r="91" spans="1:31" x14ac:dyDescent="0.25">
      <c r="A91" s="2">
        <v>43132</v>
      </c>
      <c r="C91" s="76">
        <v>720</v>
      </c>
      <c r="D91" s="75">
        <v>2018</v>
      </c>
      <c r="E91" s="71">
        <v>0.19226698683119145</v>
      </c>
      <c r="F91" s="71">
        <v>1153.8103936307805</v>
      </c>
      <c r="G91" s="77">
        <v>0.64298842881624785</v>
      </c>
      <c r="H91" s="71">
        <v>741.88673215251197</v>
      </c>
      <c r="I91" t="s">
        <v>1290</v>
      </c>
      <c r="J91" t="s">
        <v>1286</v>
      </c>
      <c r="K91" t="s">
        <v>1342</v>
      </c>
      <c r="L91" s="78" t="s">
        <v>257</v>
      </c>
      <c r="M91" s="139"/>
      <c r="N91" s="72" t="s">
        <v>1296</v>
      </c>
      <c r="O91" t="s">
        <v>1290</v>
      </c>
      <c r="Q91" t="s">
        <v>1384</v>
      </c>
      <c r="R91" t="s">
        <v>1348</v>
      </c>
      <c r="S91" t="s">
        <v>1385</v>
      </c>
      <c r="T91" t="s">
        <v>1386</v>
      </c>
      <c r="U91" t="s">
        <v>1387</v>
      </c>
      <c r="W91" s="71">
        <v>10.195758564437099</v>
      </c>
      <c r="X91">
        <v>9</v>
      </c>
      <c r="Y91" t="s">
        <v>1388</v>
      </c>
      <c r="Z91" s="2">
        <v>43118</v>
      </c>
      <c r="AA91" s="76">
        <v>720</v>
      </c>
      <c r="AC91" s="71">
        <v>1765.44</v>
      </c>
      <c r="AD91" s="71">
        <v>0.36</v>
      </c>
      <c r="AE91" s="76">
        <v>388.4</v>
      </c>
    </row>
    <row r="92" spans="1:31" x14ac:dyDescent="0.25">
      <c r="A92" s="2">
        <v>43132</v>
      </c>
      <c r="C92" s="76">
        <v>400</v>
      </c>
      <c r="D92" s="75">
        <v>2018</v>
      </c>
      <c r="E92" s="71">
        <v>0.11215574231819501</v>
      </c>
      <c r="F92" s="71">
        <v>1185.912966663647</v>
      </c>
      <c r="G92" s="77">
        <v>0.64298842881624785</v>
      </c>
      <c r="H92" s="71">
        <v>762.52831514787374</v>
      </c>
      <c r="I92" t="s">
        <v>1290</v>
      </c>
      <c r="J92" t="s">
        <v>1286</v>
      </c>
      <c r="K92" t="s">
        <v>1342</v>
      </c>
      <c r="L92" s="78" t="s">
        <v>258</v>
      </c>
      <c r="M92" s="139"/>
      <c r="N92" s="72" t="s">
        <v>1296</v>
      </c>
      <c r="O92" t="s">
        <v>1290</v>
      </c>
      <c r="Q92" t="s">
        <v>1402</v>
      </c>
      <c r="R92" t="s">
        <v>1348</v>
      </c>
      <c r="S92" t="s">
        <v>1403</v>
      </c>
      <c r="T92" t="s">
        <v>1386</v>
      </c>
      <c r="U92" t="s">
        <v>1404</v>
      </c>
      <c r="W92" s="71">
        <v>5.7038558065252101</v>
      </c>
      <c r="X92">
        <v>9</v>
      </c>
      <c r="Y92" t="s">
        <v>1405</v>
      </c>
      <c r="Z92" s="2">
        <v>43118</v>
      </c>
      <c r="AA92" s="76">
        <v>400</v>
      </c>
      <c r="AC92" s="71">
        <v>1814.56</v>
      </c>
      <c r="AD92" s="71">
        <v>0.21</v>
      </c>
      <c r="AE92" s="76">
        <v>360</v>
      </c>
    </row>
    <row r="93" spans="1:31" x14ac:dyDescent="0.25">
      <c r="A93" s="2">
        <v>43132</v>
      </c>
      <c r="C93" s="76">
        <v>1195</v>
      </c>
      <c r="D93" s="75">
        <v>2017</v>
      </c>
      <c r="E93" s="71">
        <v>0</v>
      </c>
      <c r="F93" s="71">
        <v>0</v>
      </c>
      <c r="G93" s="77">
        <v>0.85330663039497168</v>
      </c>
      <c r="H93" s="71">
        <v>0</v>
      </c>
      <c r="I93" t="s">
        <v>1290</v>
      </c>
      <c r="J93" t="s">
        <v>1283</v>
      </c>
      <c r="K93" t="s">
        <v>1342</v>
      </c>
      <c r="L93" s="78" t="s">
        <v>1179</v>
      </c>
      <c r="M93" s="139"/>
      <c r="N93" s="72" t="s">
        <v>1394</v>
      </c>
      <c r="O93" t="s">
        <v>1395</v>
      </c>
      <c r="Q93" t="s">
        <v>1440</v>
      </c>
      <c r="R93" t="s">
        <v>1348</v>
      </c>
      <c r="S93" t="s">
        <v>1441</v>
      </c>
      <c r="T93" t="s">
        <v>1408</v>
      </c>
      <c r="U93" t="s">
        <v>1409</v>
      </c>
      <c r="W93" s="71" t="s">
        <v>1410</v>
      </c>
      <c r="X93">
        <v>20</v>
      </c>
      <c r="Z93" s="2">
        <v>43100</v>
      </c>
      <c r="AA93" s="76">
        <v>1195</v>
      </c>
      <c r="AB93" t="s">
        <v>1442</v>
      </c>
      <c r="AC93" s="71">
        <v>0</v>
      </c>
      <c r="AD93" s="71">
        <v>0</v>
      </c>
      <c r="AE93" s="76">
        <v>200</v>
      </c>
    </row>
    <row r="94" spans="1:31" x14ac:dyDescent="0.25">
      <c r="A94" s="2">
        <v>43132</v>
      </c>
      <c r="C94" s="76">
        <v>400</v>
      </c>
      <c r="D94" s="75">
        <v>2018</v>
      </c>
      <c r="E94" s="71">
        <v>1.602224890259929E-2</v>
      </c>
      <c r="F94" s="71">
        <v>148.95803024533683</v>
      </c>
      <c r="G94" s="77">
        <v>0.64298842881624785</v>
      </c>
      <c r="H94" s="71">
        <v>95.778289827012259</v>
      </c>
      <c r="I94" t="s">
        <v>1290</v>
      </c>
      <c r="J94" t="s">
        <v>1286</v>
      </c>
      <c r="K94" t="s">
        <v>1342</v>
      </c>
      <c r="L94" s="78" t="s">
        <v>258</v>
      </c>
      <c r="M94" s="139"/>
      <c r="N94" s="72" t="s">
        <v>1296</v>
      </c>
      <c r="O94" t="s">
        <v>1290</v>
      </c>
      <c r="Q94" t="s">
        <v>1443</v>
      </c>
      <c r="R94" t="s">
        <v>1348</v>
      </c>
      <c r="S94" t="s">
        <v>1444</v>
      </c>
      <c r="T94" t="s">
        <v>1386</v>
      </c>
      <c r="U94" t="s">
        <v>1445</v>
      </c>
      <c r="W94" s="71">
        <v>5.7038558065252101</v>
      </c>
      <c r="X94">
        <v>2</v>
      </c>
      <c r="Y94" t="s">
        <v>1446</v>
      </c>
      <c r="Z94" s="2">
        <v>43118</v>
      </c>
      <c r="AA94" s="76">
        <v>400</v>
      </c>
      <c r="AC94" s="71">
        <v>227.92</v>
      </c>
      <c r="AD94" s="71">
        <v>0.03</v>
      </c>
      <c r="AE94" s="76">
        <v>40</v>
      </c>
    </row>
    <row r="95" spans="1:31" x14ac:dyDescent="0.25">
      <c r="A95" s="2">
        <v>43132</v>
      </c>
      <c r="C95" s="76">
        <v>1440</v>
      </c>
      <c r="D95" s="75">
        <v>2018</v>
      </c>
      <c r="E95" s="71">
        <v>0.12817799122079432</v>
      </c>
      <c r="F95" s="71">
        <v>1374.973071039617</v>
      </c>
      <c r="G95" s="77">
        <v>0.64298842881624785</v>
      </c>
      <c r="H95" s="71">
        <v>884.0917746124145</v>
      </c>
      <c r="I95" t="s">
        <v>1290</v>
      </c>
      <c r="J95" t="s">
        <v>1286</v>
      </c>
      <c r="K95" t="s">
        <v>1342</v>
      </c>
      <c r="L95" s="78" t="s">
        <v>259</v>
      </c>
      <c r="M95" s="139"/>
      <c r="N95" s="72" t="s">
        <v>1296</v>
      </c>
      <c r="O95" t="s">
        <v>1290</v>
      </c>
      <c r="Q95" t="s">
        <v>1384</v>
      </c>
      <c r="R95" t="s">
        <v>1348</v>
      </c>
      <c r="S95" t="s">
        <v>1385</v>
      </c>
      <c r="T95" t="s">
        <v>1386</v>
      </c>
      <c r="U95" t="s">
        <v>1387</v>
      </c>
      <c r="W95" s="71">
        <v>5.7038558065252101</v>
      </c>
      <c r="X95">
        <v>6</v>
      </c>
      <c r="Y95" t="s">
        <v>1388</v>
      </c>
      <c r="Z95" s="2">
        <v>43118</v>
      </c>
      <c r="AA95" s="76">
        <v>1440</v>
      </c>
      <c r="AC95" s="71">
        <v>2103.84</v>
      </c>
      <c r="AD95" s="71">
        <v>0.24</v>
      </c>
      <c r="AE95" s="76">
        <v>462.84</v>
      </c>
    </row>
    <row r="96" spans="1:31" x14ac:dyDescent="0.25">
      <c r="A96" s="2">
        <v>43132</v>
      </c>
      <c r="C96" s="76">
        <v>1140</v>
      </c>
      <c r="D96" s="75">
        <v>2017</v>
      </c>
      <c r="E96" s="71">
        <v>0</v>
      </c>
      <c r="F96" s="71">
        <v>0</v>
      </c>
      <c r="G96" s="77">
        <v>0.85330663039497168</v>
      </c>
      <c r="H96" s="71">
        <v>0</v>
      </c>
      <c r="I96" t="s">
        <v>1290</v>
      </c>
      <c r="J96" t="s">
        <v>1283</v>
      </c>
      <c r="K96" t="s">
        <v>1342</v>
      </c>
      <c r="L96" s="78" t="s">
        <v>1178</v>
      </c>
      <c r="M96" s="139"/>
      <c r="N96" s="72" t="s">
        <v>1394</v>
      </c>
      <c r="O96" t="s">
        <v>1395</v>
      </c>
      <c r="Q96" t="s">
        <v>1440</v>
      </c>
      <c r="R96" t="s">
        <v>1348</v>
      </c>
      <c r="S96" t="s">
        <v>1441</v>
      </c>
      <c r="T96" t="s">
        <v>1408</v>
      </c>
      <c r="U96" t="s">
        <v>1409</v>
      </c>
      <c r="W96" s="71" t="s">
        <v>1410</v>
      </c>
      <c r="X96">
        <v>17</v>
      </c>
      <c r="Z96" s="2">
        <v>43100</v>
      </c>
      <c r="AA96" s="76">
        <v>1140</v>
      </c>
      <c r="AB96" t="s">
        <v>1442</v>
      </c>
      <c r="AC96" s="71">
        <v>0</v>
      </c>
      <c r="AD96" s="71">
        <v>0</v>
      </c>
      <c r="AE96" s="76">
        <v>170</v>
      </c>
    </row>
    <row r="97" spans="1:31" x14ac:dyDescent="0.25">
      <c r="A97" s="2">
        <v>43132</v>
      </c>
      <c r="C97" s="76">
        <v>1155</v>
      </c>
      <c r="D97" s="75">
        <v>2017</v>
      </c>
      <c r="E97" s="71">
        <v>0</v>
      </c>
      <c r="F97" s="71">
        <v>0</v>
      </c>
      <c r="G97" s="77">
        <v>0.85330663039497168</v>
      </c>
      <c r="H97" s="71">
        <v>0</v>
      </c>
      <c r="I97" t="s">
        <v>1290</v>
      </c>
      <c r="J97" t="s">
        <v>1283</v>
      </c>
      <c r="K97" t="s">
        <v>1342</v>
      </c>
      <c r="L97" s="78" t="s">
        <v>1182</v>
      </c>
      <c r="M97" s="139"/>
      <c r="N97" s="72" t="s">
        <v>1394</v>
      </c>
      <c r="O97" t="s">
        <v>1395</v>
      </c>
      <c r="Q97" t="s">
        <v>1440</v>
      </c>
      <c r="R97" t="s">
        <v>1348</v>
      </c>
      <c r="S97" t="s">
        <v>1441</v>
      </c>
      <c r="T97" t="s">
        <v>1408</v>
      </c>
      <c r="U97" t="s">
        <v>1409</v>
      </c>
      <c r="W97" s="71" t="s">
        <v>1410</v>
      </c>
      <c r="X97">
        <v>16</v>
      </c>
      <c r="Z97" s="2">
        <v>43100</v>
      </c>
      <c r="AA97" s="76">
        <v>1155</v>
      </c>
      <c r="AB97" t="s">
        <v>1442</v>
      </c>
      <c r="AC97" s="71">
        <v>0</v>
      </c>
      <c r="AD97" s="71">
        <v>0</v>
      </c>
      <c r="AE97" s="76">
        <v>160</v>
      </c>
    </row>
    <row r="98" spans="1:31" x14ac:dyDescent="0.25">
      <c r="A98" s="2">
        <v>43132</v>
      </c>
      <c r="C98" s="76">
        <v>1440</v>
      </c>
      <c r="D98" s="75">
        <v>2018</v>
      </c>
      <c r="E98" s="71">
        <v>0.19226698683119145</v>
      </c>
      <c r="F98" s="71">
        <v>932.88299566599608</v>
      </c>
      <c r="G98" s="77">
        <v>0.64298842881624785</v>
      </c>
      <c r="H98" s="71">
        <v>599.83297165267334</v>
      </c>
      <c r="I98" t="s">
        <v>1290</v>
      </c>
      <c r="J98" t="s">
        <v>1286</v>
      </c>
      <c r="K98" t="s">
        <v>1342</v>
      </c>
      <c r="L98" s="78" t="s">
        <v>259</v>
      </c>
      <c r="M98" s="139"/>
      <c r="N98" s="72" t="s">
        <v>1296</v>
      </c>
      <c r="O98" t="s">
        <v>1290</v>
      </c>
      <c r="Q98" t="s">
        <v>1384</v>
      </c>
      <c r="R98" t="s">
        <v>1348</v>
      </c>
      <c r="S98" t="s">
        <v>1385</v>
      </c>
      <c r="T98" t="s">
        <v>1386</v>
      </c>
      <c r="U98" t="s">
        <v>1387</v>
      </c>
      <c r="W98" s="71">
        <v>12.610340479192899</v>
      </c>
      <c r="X98">
        <v>9</v>
      </c>
      <c r="Y98" t="s">
        <v>1388</v>
      </c>
      <c r="Z98" s="2">
        <v>43118</v>
      </c>
      <c r="AA98" s="76">
        <v>1440</v>
      </c>
      <c r="AC98" s="71">
        <v>1427.4</v>
      </c>
      <c r="AD98" s="71">
        <v>0.36</v>
      </c>
      <c r="AE98" s="76">
        <v>314.02999999999997</v>
      </c>
    </row>
    <row r="99" spans="1:31" x14ac:dyDescent="0.25">
      <c r="A99" s="2">
        <v>43132</v>
      </c>
      <c r="C99" s="76">
        <v>1382</v>
      </c>
      <c r="D99" s="75">
        <v>2017</v>
      </c>
      <c r="E99" s="71">
        <v>0</v>
      </c>
      <c r="F99" s="71">
        <v>0</v>
      </c>
      <c r="G99" s="77">
        <v>0.85330663039497168</v>
      </c>
      <c r="H99" s="71">
        <v>0</v>
      </c>
      <c r="I99" t="s">
        <v>1290</v>
      </c>
      <c r="J99" t="s">
        <v>1283</v>
      </c>
      <c r="K99" t="s">
        <v>1342</v>
      </c>
      <c r="L99" s="78" t="s">
        <v>1189</v>
      </c>
      <c r="M99" s="139"/>
      <c r="N99" s="72" t="s">
        <v>1394</v>
      </c>
      <c r="O99" t="s">
        <v>1395</v>
      </c>
      <c r="Q99" t="s">
        <v>1447</v>
      </c>
      <c r="R99" t="s">
        <v>1348</v>
      </c>
      <c r="S99" t="s">
        <v>1448</v>
      </c>
      <c r="T99" t="s">
        <v>1408</v>
      </c>
      <c r="U99" t="s">
        <v>1409</v>
      </c>
      <c r="W99" s="71" t="s">
        <v>1410</v>
      </c>
      <c r="X99">
        <v>4</v>
      </c>
      <c r="Z99" s="2">
        <v>43100</v>
      </c>
      <c r="AA99" s="76">
        <v>1382</v>
      </c>
      <c r="AB99" t="s">
        <v>1449</v>
      </c>
      <c r="AC99" s="71">
        <v>0</v>
      </c>
      <c r="AD99" s="71">
        <v>0</v>
      </c>
      <c r="AE99" s="76">
        <v>152</v>
      </c>
    </row>
    <row r="100" spans="1:31" x14ac:dyDescent="0.25">
      <c r="A100" s="2">
        <v>43132</v>
      </c>
      <c r="B100" t="s">
        <v>1356</v>
      </c>
      <c r="C100" s="76"/>
      <c r="D100" s="75">
        <v>2017</v>
      </c>
      <c r="E100" s="71">
        <v>0</v>
      </c>
      <c r="F100" s="71">
        <v>0</v>
      </c>
      <c r="G100" s="77">
        <v>0.9950548958618578</v>
      </c>
      <c r="H100" s="71">
        <v>0</v>
      </c>
      <c r="I100" t="s">
        <v>1341</v>
      </c>
      <c r="J100" t="s">
        <v>1284</v>
      </c>
      <c r="K100" t="s">
        <v>1342</v>
      </c>
      <c r="L100" s="78">
        <v>175659</v>
      </c>
      <c r="M100" s="139"/>
      <c r="N100" s="72" t="s">
        <v>1285</v>
      </c>
      <c r="O100" t="s">
        <v>1290</v>
      </c>
      <c r="Q100" t="s">
        <v>1357</v>
      </c>
      <c r="R100" t="s">
        <v>1348</v>
      </c>
      <c r="S100" t="s">
        <v>1349</v>
      </c>
      <c r="W100" s="71">
        <v>13.083007376942414</v>
      </c>
      <c r="X100">
        <v>3</v>
      </c>
      <c r="Z100" s="2">
        <v>42853</v>
      </c>
      <c r="AA100" s="76">
        <v>797.01</v>
      </c>
      <c r="AC100" s="71">
        <v>0</v>
      </c>
      <c r="AD100" s="71">
        <v>0</v>
      </c>
      <c r="AE100" s="76">
        <v>150</v>
      </c>
    </row>
    <row r="101" spans="1:31" x14ac:dyDescent="0.25">
      <c r="A101" s="2">
        <v>43132</v>
      </c>
      <c r="C101" s="76">
        <v>1120</v>
      </c>
      <c r="D101" s="75">
        <v>2017</v>
      </c>
      <c r="E101" s="71">
        <v>0</v>
      </c>
      <c r="F101" s="71">
        <v>0</v>
      </c>
      <c r="G101" s="77">
        <v>0.85330663039497168</v>
      </c>
      <c r="H101" s="71">
        <v>0</v>
      </c>
      <c r="I101" t="s">
        <v>1290</v>
      </c>
      <c r="J101" t="s">
        <v>1283</v>
      </c>
      <c r="K101" t="s">
        <v>1342</v>
      </c>
      <c r="L101" s="78" t="s">
        <v>1183</v>
      </c>
      <c r="M101" s="139"/>
      <c r="N101" s="72" t="s">
        <v>1394</v>
      </c>
      <c r="O101" t="s">
        <v>1395</v>
      </c>
      <c r="Q101" t="s">
        <v>1440</v>
      </c>
      <c r="R101" t="s">
        <v>1348</v>
      </c>
      <c r="S101" t="s">
        <v>1441</v>
      </c>
      <c r="T101" t="s">
        <v>1408</v>
      </c>
      <c r="U101" t="s">
        <v>1409</v>
      </c>
      <c r="W101" s="71" t="s">
        <v>1410</v>
      </c>
      <c r="X101">
        <v>15</v>
      </c>
      <c r="Z101" s="2">
        <v>43100</v>
      </c>
      <c r="AA101" s="76">
        <v>1120</v>
      </c>
      <c r="AB101" t="s">
        <v>1442</v>
      </c>
      <c r="AC101" s="71">
        <v>0</v>
      </c>
      <c r="AD101" s="71">
        <v>0</v>
      </c>
      <c r="AE101" s="76">
        <v>150</v>
      </c>
    </row>
    <row r="102" spans="1:31" x14ac:dyDescent="0.25">
      <c r="A102" s="2">
        <v>43132</v>
      </c>
      <c r="C102" s="76"/>
      <c r="D102" s="75">
        <v>2017</v>
      </c>
      <c r="E102" s="71">
        <v>0</v>
      </c>
      <c r="F102" s="71">
        <v>0</v>
      </c>
      <c r="G102" s="77">
        <v>0.9950548958618578</v>
      </c>
      <c r="H102" s="71">
        <v>0</v>
      </c>
      <c r="I102" t="s">
        <v>1341</v>
      </c>
      <c r="J102" t="s">
        <v>1284</v>
      </c>
      <c r="K102" t="s">
        <v>1342</v>
      </c>
      <c r="L102" s="78">
        <v>179362</v>
      </c>
      <c r="M102" s="139"/>
      <c r="N102" s="72" t="s">
        <v>1285</v>
      </c>
      <c r="O102" t="s">
        <v>1290</v>
      </c>
      <c r="Q102" t="s">
        <v>1436</v>
      </c>
      <c r="R102" t="s">
        <v>1348</v>
      </c>
      <c r="S102" t="s">
        <v>1349</v>
      </c>
      <c r="W102" s="71">
        <v>13.083007376942414</v>
      </c>
      <c r="X102">
        <v>9</v>
      </c>
      <c r="Z102" s="2">
        <v>43004</v>
      </c>
      <c r="AA102" s="76">
        <v>6683.98</v>
      </c>
      <c r="AC102" s="71">
        <v>0</v>
      </c>
      <c r="AD102" s="71">
        <v>0</v>
      </c>
      <c r="AE102" s="76">
        <v>144</v>
      </c>
    </row>
    <row r="103" spans="1:31" x14ac:dyDescent="0.25">
      <c r="A103" s="2">
        <v>43132</v>
      </c>
      <c r="C103" s="76">
        <v>1440</v>
      </c>
      <c r="D103" s="75">
        <v>2018</v>
      </c>
      <c r="E103" s="71">
        <v>0.25635598244158864</v>
      </c>
      <c r="F103" s="71">
        <v>1243.8439942213281</v>
      </c>
      <c r="G103" s="77">
        <v>0.64298842881624785</v>
      </c>
      <c r="H103" s="71">
        <v>799.77729553689778</v>
      </c>
      <c r="I103" t="s">
        <v>1290</v>
      </c>
      <c r="J103" t="s">
        <v>1286</v>
      </c>
      <c r="K103" t="s">
        <v>1342</v>
      </c>
      <c r="L103" s="78" t="s">
        <v>259</v>
      </c>
      <c r="M103" s="139"/>
      <c r="N103" s="72" t="s">
        <v>1296</v>
      </c>
      <c r="O103" t="s">
        <v>1290</v>
      </c>
      <c r="Q103" t="s">
        <v>1412</v>
      </c>
      <c r="R103" t="s">
        <v>1348</v>
      </c>
      <c r="S103" t="s">
        <v>1413</v>
      </c>
      <c r="T103" t="s">
        <v>1386</v>
      </c>
      <c r="U103" t="s">
        <v>1416</v>
      </c>
      <c r="W103" s="71">
        <v>6.3051702395964604</v>
      </c>
      <c r="X103">
        <v>10</v>
      </c>
      <c r="Y103" t="s">
        <v>1432</v>
      </c>
      <c r="Z103" s="2">
        <v>43118</v>
      </c>
      <c r="AA103" s="76">
        <v>1440</v>
      </c>
      <c r="AC103" s="71">
        <v>1903.2</v>
      </c>
      <c r="AD103" s="71">
        <v>0.48</v>
      </c>
      <c r="AE103" s="76">
        <v>200</v>
      </c>
    </row>
    <row r="104" spans="1:31" x14ac:dyDescent="0.25">
      <c r="A104" s="2">
        <v>43132</v>
      </c>
      <c r="C104" s="76">
        <v>1440</v>
      </c>
      <c r="D104" s="75">
        <v>2018</v>
      </c>
      <c r="E104" s="71">
        <v>1.0681499268399525E-2</v>
      </c>
      <c r="F104" s="71">
        <v>131.76955974931911</v>
      </c>
      <c r="G104" s="77">
        <v>0.64298842881624785</v>
      </c>
      <c r="H104" s="71">
        <v>84.726302189023386</v>
      </c>
      <c r="I104" t="s">
        <v>1290</v>
      </c>
      <c r="J104" t="s">
        <v>1286</v>
      </c>
      <c r="K104" t="s">
        <v>1342</v>
      </c>
      <c r="L104" s="78" t="s">
        <v>259</v>
      </c>
      <c r="M104" s="139"/>
      <c r="N104" s="72" t="s">
        <v>1296</v>
      </c>
      <c r="O104" t="s">
        <v>1290</v>
      </c>
      <c r="Q104" t="s">
        <v>1402</v>
      </c>
      <c r="R104" t="s">
        <v>1348</v>
      </c>
      <c r="S104" t="s">
        <v>1403</v>
      </c>
      <c r="T104" t="s">
        <v>1386</v>
      </c>
      <c r="U104" t="s">
        <v>1404</v>
      </c>
      <c r="W104" s="71">
        <v>5.7038558065252101</v>
      </c>
      <c r="X104">
        <v>1</v>
      </c>
      <c r="Y104" t="s">
        <v>1405</v>
      </c>
      <c r="Z104" s="2">
        <v>43118</v>
      </c>
      <c r="AA104" s="76">
        <v>1440</v>
      </c>
      <c r="AC104" s="71">
        <v>201.62</v>
      </c>
      <c r="AD104" s="71">
        <v>0.02</v>
      </c>
      <c r="AE104" s="76">
        <v>40</v>
      </c>
    </row>
    <row r="105" spans="1:31" x14ac:dyDescent="0.25">
      <c r="A105" s="2">
        <v>43132</v>
      </c>
      <c r="C105" s="76">
        <v>1100</v>
      </c>
      <c r="D105" s="75">
        <v>2017</v>
      </c>
      <c r="E105" s="71">
        <v>0</v>
      </c>
      <c r="F105" s="71">
        <v>0</v>
      </c>
      <c r="G105" s="77">
        <v>0.85330663039497168</v>
      </c>
      <c r="H105" s="71">
        <v>0</v>
      </c>
      <c r="I105" t="s">
        <v>1290</v>
      </c>
      <c r="J105" t="s">
        <v>1283</v>
      </c>
      <c r="K105" t="s">
        <v>1342</v>
      </c>
      <c r="L105" s="78" t="s">
        <v>1181</v>
      </c>
      <c r="M105" s="139"/>
      <c r="N105" s="72" t="s">
        <v>1394</v>
      </c>
      <c r="O105" t="s">
        <v>1395</v>
      </c>
      <c r="Q105" t="s">
        <v>1440</v>
      </c>
      <c r="R105" t="s">
        <v>1348</v>
      </c>
      <c r="S105" t="s">
        <v>1441</v>
      </c>
      <c r="T105" t="s">
        <v>1408</v>
      </c>
      <c r="U105" t="s">
        <v>1409</v>
      </c>
      <c r="W105" s="71" t="s">
        <v>1410</v>
      </c>
      <c r="X105">
        <v>13</v>
      </c>
      <c r="Z105" s="2">
        <v>43100</v>
      </c>
      <c r="AA105" s="76">
        <v>1100</v>
      </c>
      <c r="AB105" t="s">
        <v>1442</v>
      </c>
      <c r="AC105" s="71">
        <v>0</v>
      </c>
      <c r="AD105" s="71">
        <v>0</v>
      </c>
      <c r="AE105" s="76">
        <v>130</v>
      </c>
    </row>
    <row r="106" spans="1:31" x14ac:dyDescent="0.25">
      <c r="A106" s="2">
        <v>43132</v>
      </c>
      <c r="C106" s="76">
        <v>281</v>
      </c>
      <c r="D106" s="75">
        <v>2018</v>
      </c>
      <c r="E106" s="71">
        <v>0.55307592868804922</v>
      </c>
      <c r="F106" s="71">
        <v>735.84</v>
      </c>
      <c r="G106" s="77">
        <v>0.87325382678820218</v>
      </c>
      <c r="H106" s="71">
        <v>642.57509590383074</v>
      </c>
      <c r="I106" t="s">
        <v>1290</v>
      </c>
      <c r="J106" t="s">
        <v>1283</v>
      </c>
      <c r="K106" t="s">
        <v>1342</v>
      </c>
      <c r="L106" s="78" t="s">
        <v>1190</v>
      </c>
      <c r="M106" s="139"/>
      <c r="N106" s="72" t="s">
        <v>1394</v>
      </c>
      <c r="O106" t="s">
        <v>1395</v>
      </c>
      <c r="Q106" t="s">
        <v>1437</v>
      </c>
      <c r="R106" t="s">
        <v>1348</v>
      </c>
      <c r="S106" t="s">
        <v>1438</v>
      </c>
      <c r="T106" t="s">
        <v>1408</v>
      </c>
      <c r="U106" t="s">
        <v>1409</v>
      </c>
      <c r="W106" s="71">
        <v>9</v>
      </c>
      <c r="X106">
        <v>9</v>
      </c>
      <c r="Z106" s="2">
        <v>43129</v>
      </c>
      <c r="AA106" s="76">
        <v>281</v>
      </c>
      <c r="AB106">
        <v>14</v>
      </c>
      <c r="AC106" s="71">
        <v>840.96</v>
      </c>
      <c r="AD106" s="71">
        <v>0.57999999999999996</v>
      </c>
      <c r="AE106" s="76">
        <v>126</v>
      </c>
    </row>
    <row r="107" spans="1:31" x14ac:dyDescent="0.25">
      <c r="A107" s="2">
        <v>43132</v>
      </c>
      <c r="C107" s="76">
        <v>1095</v>
      </c>
      <c r="D107" s="75">
        <v>2017</v>
      </c>
      <c r="E107" s="71">
        <v>0</v>
      </c>
      <c r="F107" s="71">
        <v>0</v>
      </c>
      <c r="G107" s="77">
        <v>0.85330663039497168</v>
      </c>
      <c r="H107" s="71">
        <v>0</v>
      </c>
      <c r="I107" t="s">
        <v>1290</v>
      </c>
      <c r="J107" t="s">
        <v>1283</v>
      </c>
      <c r="K107" t="s">
        <v>1342</v>
      </c>
      <c r="L107" s="78" t="s">
        <v>1177</v>
      </c>
      <c r="M107" s="139"/>
      <c r="N107" s="72" t="s">
        <v>1394</v>
      </c>
      <c r="O107" t="s">
        <v>1395</v>
      </c>
      <c r="Q107" t="s">
        <v>1450</v>
      </c>
      <c r="R107" t="s">
        <v>1348</v>
      </c>
      <c r="S107" t="s">
        <v>1450</v>
      </c>
      <c r="T107" t="s">
        <v>1450</v>
      </c>
      <c r="W107" s="71"/>
      <c r="X107">
        <v>1</v>
      </c>
      <c r="Z107" s="2">
        <v>43100</v>
      </c>
      <c r="AA107" s="76">
        <v>1095</v>
      </c>
      <c r="AC107" s="71">
        <v>0</v>
      </c>
      <c r="AD107" s="71">
        <v>0</v>
      </c>
      <c r="AE107" s="76">
        <v>125</v>
      </c>
    </row>
    <row r="108" spans="1:31" x14ac:dyDescent="0.25">
      <c r="A108" s="2">
        <v>43132</v>
      </c>
      <c r="C108" s="76">
        <v>1140</v>
      </c>
      <c r="D108" s="75">
        <v>2017</v>
      </c>
      <c r="E108" s="71">
        <v>0</v>
      </c>
      <c r="F108" s="71">
        <v>0</v>
      </c>
      <c r="G108" s="77">
        <v>0.85330663039497168</v>
      </c>
      <c r="H108" s="71">
        <v>0</v>
      </c>
      <c r="I108" t="s">
        <v>1290</v>
      </c>
      <c r="J108" t="s">
        <v>1283</v>
      </c>
      <c r="K108" t="s">
        <v>1342</v>
      </c>
      <c r="L108" s="78" t="s">
        <v>1178</v>
      </c>
      <c r="M108" s="139"/>
      <c r="N108" s="72" t="s">
        <v>1394</v>
      </c>
      <c r="O108" t="s">
        <v>1395</v>
      </c>
      <c r="Q108" t="s">
        <v>1450</v>
      </c>
      <c r="R108" t="s">
        <v>1348</v>
      </c>
      <c r="S108" t="s">
        <v>1450</v>
      </c>
      <c r="T108" t="s">
        <v>1450</v>
      </c>
      <c r="W108" s="71"/>
      <c r="X108">
        <v>1</v>
      </c>
      <c r="Z108" s="2">
        <v>43100</v>
      </c>
      <c r="AA108" s="76">
        <v>1140</v>
      </c>
      <c r="AC108" s="71">
        <v>0</v>
      </c>
      <c r="AD108" s="71">
        <v>0</v>
      </c>
      <c r="AE108" s="76">
        <v>125</v>
      </c>
    </row>
    <row r="109" spans="1:31" x14ac:dyDescent="0.25">
      <c r="A109" s="2">
        <v>43132</v>
      </c>
      <c r="C109" s="76">
        <v>1195</v>
      </c>
      <c r="D109" s="75">
        <v>2017</v>
      </c>
      <c r="E109" s="71">
        <v>0</v>
      </c>
      <c r="F109" s="71">
        <v>0</v>
      </c>
      <c r="G109" s="77">
        <v>0.85330663039497168</v>
      </c>
      <c r="H109" s="71">
        <v>0</v>
      </c>
      <c r="I109" t="s">
        <v>1290</v>
      </c>
      <c r="J109" t="s">
        <v>1283</v>
      </c>
      <c r="K109" t="s">
        <v>1342</v>
      </c>
      <c r="L109" s="78" t="s">
        <v>1179</v>
      </c>
      <c r="M109" s="139"/>
      <c r="N109" s="72" t="s">
        <v>1394</v>
      </c>
      <c r="O109" t="s">
        <v>1395</v>
      </c>
      <c r="Q109" t="s">
        <v>1450</v>
      </c>
      <c r="R109" t="s">
        <v>1348</v>
      </c>
      <c r="S109" t="s">
        <v>1450</v>
      </c>
      <c r="T109" t="s">
        <v>1450</v>
      </c>
      <c r="W109" s="71"/>
      <c r="X109">
        <v>1</v>
      </c>
      <c r="Z109" s="2">
        <v>43100</v>
      </c>
      <c r="AA109" s="76">
        <v>1195</v>
      </c>
      <c r="AC109" s="71">
        <v>0</v>
      </c>
      <c r="AD109" s="71">
        <v>0</v>
      </c>
      <c r="AE109" s="76">
        <v>125</v>
      </c>
    </row>
    <row r="110" spans="1:31" x14ac:dyDescent="0.25">
      <c r="A110" s="2">
        <v>43132</v>
      </c>
      <c r="C110" s="76">
        <v>1095</v>
      </c>
      <c r="D110" s="75">
        <v>2017</v>
      </c>
      <c r="E110" s="71">
        <v>0</v>
      </c>
      <c r="F110" s="71">
        <v>0</v>
      </c>
      <c r="G110" s="77">
        <v>0.85330663039497168</v>
      </c>
      <c r="H110" s="71">
        <v>0</v>
      </c>
      <c r="I110" t="s">
        <v>1290</v>
      </c>
      <c r="J110" t="s">
        <v>1283</v>
      </c>
      <c r="K110" t="s">
        <v>1342</v>
      </c>
      <c r="L110" s="78" t="s">
        <v>1180</v>
      </c>
      <c r="M110" s="139"/>
      <c r="N110" s="72" t="s">
        <v>1394</v>
      </c>
      <c r="O110" t="s">
        <v>1395</v>
      </c>
      <c r="Q110" t="s">
        <v>1450</v>
      </c>
      <c r="R110" t="s">
        <v>1348</v>
      </c>
      <c r="S110" t="s">
        <v>1450</v>
      </c>
      <c r="T110" t="s">
        <v>1450</v>
      </c>
      <c r="W110" s="71"/>
      <c r="X110">
        <v>1</v>
      </c>
      <c r="Z110" s="2">
        <v>43100</v>
      </c>
      <c r="AA110" s="76">
        <v>1095</v>
      </c>
      <c r="AC110" s="71">
        <v>0</v>
      </c>
      <c r="AD110" s="71">
        <v>0</v>
      </c>
      <c r="AE110" s="76">
        <v>125</v>
      </c>
    </row>
    <row r="111" spans="1:31" x14ac:dyDescent="0.25">
      <c r="A111" s="2">
        <v>43132</v>
      </c>
      <c r="C111" s="76">
        <v>1100</v>
      </c>
      <c r="D111" s="75">
        <v>2017</v>
      </c>
      <c r="E111" s="71">
        <v>0</v>
      </c>
      <c r="F111" s="71">
        <v>0</v>
      </c>
      <c r="G111" s="77">
        <v>0.85330663039497168</v>
      </c>
      <c r="H111" s="71">
        <v>0</v>
      </c>
      <c r="I111" t="s">
        <v>1290</v>
      </c>
      <c r="J111" t="s">
        <v>1283</v>
      </c>
      <c r="K111" t="s">
        <v>1342</v>
      </c>
      <c r="L111" s="78" t="s">
        <v>1181</v>
      </c>
      <c r="M111" s="139"/>
      <c r="N111" s="72" t="s">
        <v>1394</v>
      </c>
      <c r="O111" t="s">
        <v>1395</v>
      </c>
      <c r="Q111" t="s">
        <v>1450</v>
      </c>
      <c r="R111" t="s">
        <v>1348</v>
      </c>
      <c r="S111" t="s">
        <v>1450</v>
      </c>
      <c r="T111" t="s">
        <v>1450</v>
      </c>
      <c r="W111" s="71"/>
      <c r="X111">
        <v>1</v>
      </c>
      <c r="Z111" s="2">
        <v>43100</v>
      </c>
      <c r="AA111" s="76">
        <v>1100</v>
      </c>
      <c r="AC111" s="71">
        <v>0</v>
      </c>
      <c r="AD111" s="71">
        <v>0</v>
      </c>
      <c r="AE111" s="76">
        <v>125</v>
      </c>
    </row>
    <row r="112" spans="1:31" x14ac:dyDescent="0.25">
      <c r="A112" s="2">
        <v>43132</v>
      </c>
      <c r="C112" s="76">
        <v>1155</v>
      </c>
      <c r="D112" s="75">
        <v>2017</v>
      </c>
      <c r="E112" s="71">
        <v>0</v>
      </c>
      <c r="F112" s="71">
        <v>0</v>
      </c>
      <c r="G112" s="77">
        <v>0.85330663039497168</v>
      </c>
      <c r="H112" s="71">
        <v>0</v>
      </c>
      <c r="I112" t="s">
        <v>1290</v>
      </c>
      <c r="J112" t="s">
        <v>1283</v>
      </c>
      <c r="K112" t="s">
        <v>1342</v>
      </c>
      <c r="L112" s="78" t="s">
        <v>1182</v>
      </c>
      <c r="M112" s="139"/>
      <c r="N112" s="72" t="s">
        <v>1394</v>
      </c>
      <c r="O112" t="s">
        <v>1395</v>
      </c>
      <c r="Q112" t="s">
        <v>1450</v>
      </c>
      <c r="R112" t="s">
        <v>1348</v>
      </c>
      <c r="S112" t="s">
        <v>1450</v>
      </c>
      <c r="T112" t="s">
        <v>1450</v>
      </c>
      <c r="W112" s="71"/>
      <c r="X112">
        <v>1</v>
      </c>
      <c r="Z112" s="2">
        <v>43100</v>
      </c>
      <c r="AA112" s="76">
        <v>1155</v>
      </c>
      <c r="AC112" s="71">
        <v>0</v>
      </c>
      <c r="AD112" s="71">
        <v>0</v>
      </c>
      <c r="AE112" s="76">
        <v>125</v>
      </c>
    </row>
    <row r="113" spans="1:31" x14ac:dyDescent="0.25">
      <c r="A113" s="2">
        <v>43132</v>
      </c>
      <c r="C113" s="76">
        <v>1120</v>
      </c>
      <c r="D113" s="75">
        <v>2017</v>
      </c>
      <c r="E113" s="71">
        <v>0</v>
      </c>
      <c r="F113" s="71">
        <v>0</v>
      </c>
      <c r="G113" s="77">
        <v>0.85330663039497168</v>
      </c>
      <c r="H113" s="71">
        <v>0</v>
      </c>
      <c r="I113" t="s">
        <v>1290</v>
      </c>
      <c r="J113" t="s">
        <v>1283</v>
      </c>
      <c r="K113" t="s">
        <v>1342</v>
      </c>
      <c r="L113" s="78" t="s">
        <v>1183</v>
      </c>
      <c r="M113" s="139"/>
      <c r="N113" s="72" t="s">
        <v>1394</v>
      </c>
      <c r="O113" t="s">
        <v>1395</v>
      </c>
      <c r="Q113" t="s">
        <v>1450</v>
      </c>
      <c r="R113" t="s">
        <v>1348</v>
      </c>
      <c r="S113" t="s">
        <v>1450</v>
      </c>
      <c r="T113" t="s">
        <v>1450</v>
      </c>
      <c r="W113" s="71"/>
      <c r="X113">
        <v>1</v>
      </c>
      <c r="Z113" s="2">
        <v>43100</v>
      </c>
      <c r="AA113" s="76">
        <v>1120</v>
      </c>
      <c r="AC113" s="71">
        <v>0</v>
      </c>
      <c r="AD113" s="71">
        <v>0</v>
      </c>
      <c r="AE113" s="76">
        <v>125</v>
      </c>
    </row>
    <row r="114" spans="1:31" x14ac:dyDescent="0.25">
      <c r="A114" s="2">
        <v>43132</v>
      </c>
      <c r="C114" s="76">
        <v>1095</v>
      </c>
      <c r="D114" s="75">
        <v>2017</v>
      </c>
      <c r="E114" s="71">
        <v>0</v>
      </c>
      <c r="F114" s="71">
        <v>0</v>
      </c>
      <c r="G114" s="77">
        <v>0.85330663039497168</v>
      </c>
      <c r="H114" s="71">
        <v>0</v>
      </c>
      <c r="I114" t="s">
        <v>1290</v>
      </c>
      <c r="J114" t="s">
        <v>1283</v>
      </c>
      <c r="K114" t="s">
        <v>1342</v>
      </c>
      <c r="L114" s="78" t="s">
        <v>1184</v>
      </c>
      <c r="M114" s="139"/>
      <c r="N114" s="72" t="s">
        <v>1394</v>
      </c>
      <c r="O114" t="s">
        <v>1395</v>
      </c>
      <c r="Q114" t="s">
        <v>1450</v>
      </c>
      <c r="R114" t="s">
        <v>1348</v>
      </c>
      <c r="S114" t="s">
        <v>1450</v>
      </c>
      <c r="T114" t="s">
        <v>1450</v>
      </c>
      <c r="W114" s="71"/>
      <c r="X114">
        <v>1</v>
      </c>
      <c r="Z114" s="2">
        <v>43100</v>
      </c>
      <c r="AA114" s="76">
        <v>1095</v>
      </c>
      <c r="AC114" s="71">
        <v>0</v>
      </c>
      <c r="AD114" s="71">
        <v>0</v>
      </c>
      <c r="AE114" s="76">
        <v>125</v>
      </c>
    </row>
    <row r="115" spans="1:31" x14ac:dyDescent="0.25">
      <c r="A115" s="2">
        <v>43132</v>
      </c>
      <c r="C115" s="76">
        <v>1115</v>
      </c>
      <c r="D115" s="75">
        <v>2017</v>
      </c>
      <c r="E115" s="71">
        <v>0</v>
      </c>
      <c r="F115" s="71">
        <v>0</v>
      </c>
      <c r="G115" s="77">
        <v>0.85330663039497168</v>
      </c>
      <c r="H115" s="71">
        <v>0</v>
      </c>
      <c r="I115" t="s">
        <v>1290</v>
      </c>
      <c r="J115" t="s">
        <v>1283</v>
      </c>
      <c r="K115" t="s">
        <v>1342</v>
      </c>
      <c r="L115" s="78" t="s">
        <v>1185</v>
      </c>
      <c r="M115" s="139"/>
      <c r="N115" s="72" t="s">
        <v>1394</v>
      </c>
      <c r="O115" t="s">
        <v>1395</v>
      </c>
      <c r="Q115" t="s">
        <v>1450</v>
      </c>
      <c r="R115" t="s">
        <v>1348</v>
      </c>
      <c r="S115" t="s">
        <v>1450</v>
      </c>
      <c r="T115" t="s">
        <v>1450</v>
      </c>
      <c r="W115" s="71"/>
      <c r="X115">
        <v>1</v>
      </c>
      <c r="Z115" s="2">
        <v>43100</v>
      </c>
      <c r="AA115" s="76">
        <v>1115</v>
      </c>
      <c r="AC115" s="71">
        <v>0</v>
      </c>
      <c r="AD115" s="71">
        <v>0</v>
      </c>
      <c r="AE115" s="76">
        <v>125</v>
      </c>
    </row>
    <row r="116" spans="1:31" x14ac:dyDescent="0.25">
      <c r="A116" s="2">
        <v>43132</v>
      </c>
      <c r="C116" s="76">
        <v>1382</v>
      </c>
      <c r="D116" s="75">
        <v>2017</v>
      </c>
      <c r="E116" s="71">
        <v>0</v>
      </c>
      <c r="F116" s="71">
        <v>0</v>
      </c>
      <c r="G116" s="77">
        <v>0.85330663039497168</v>
      </c>
      <c r="H116" s="71">
        <v>0</v>
      </c>
      <c r="I116" t="s">
        <v>1290</v>
      </c>
      <c r="J116" t="s">
        <v>1283</v>
      </c>
      <c r="K116" t="s">
        <v>1342</v>
      </c>
      <c r="L116" s="78" t="s">
        <v>1189</v>
      </c>
      <c r="M116" s="139"/>
      <c r="N116" s="72" t="s">
        <v>1394</v>
      </c>
      <c r="O116" t="s">
        <v>1395</v>
      </c>
      <c r="Q116" t="s">
        <v>1450</v>
      </c>
      <c r="R116" t="s">
        <v>1348</v>
      </c>
      <c r="S116" t="s">
        <v>1450</v>
      </c>
      <c r="T116" t="s">
        <v>1450</v>
      </c>
      <c r="W116" s="71"/>
      <c r="X116">
        <v>1</v>
      </c>
      <c r="Z116" s="2">
        <v>43100</v>
      </c>
      <c r="AA116" s="76">
        <v>1382</v>
      </c>
      <c r="AC116" s="71">
        <v>0</v>
      </c>
      <c r="AD116" s="71">
        <v>0</v>
      </c>
      <c r="AE116" s="76">
        <v>125</v>
      </c>
    </row>
    <row r="117" spans="1:31" x14ac:dyDescent="0.25">
      <c r="A117" s="2">
        <v>43132</v>
      </c>
      <c r="C117" s="76">
        <v>281</v>
      </c>
      <c r="D117" s="75">
        <v>2018</v>
      </c>
      <c r="E117" s="71">
        <v>0</v>
      </c>
      <c r="F117" s="71">
        <v>0</v>
      </c>
      <c r="G117" s="77">
        <v>0.87325382678820218</v>
      </c>
      <c r="H117" s="71">
        <v>0</v>
      </c>
      <c r="I117" t="s">
        <v>1290</v>
      </c>
      <c r="J117" t="s">
        <v>1283</v>
      </c>
      <c r="K117" t="s">
        <v>1342</v>
      </c>
      <c r="L117" s="78" t="s">
        <v>1190</v>
      </c>
      <c r="M117" s="139"/>
      <c r="N117" s="72" t="s">
        <v>1394</v>
      </c>
      <c r="O117" t="s">
        <v>1395</v>
      </c>
      <c r="Q117" t="s">
        <v>1450</v>
      </c>
      <c r="R117" t="s">
        <v>1348</v>
      </c>
      <c r="S117" t="s">
        <v>1450</v>
      </c>
      <c r="T117" t="s">
        <v>1450</v>
      </c>
      <c r="W117" s="71"/>
      <c r="X117">
        <v>1</v>
      </c>
      <c r="Z117" s="2">
        <v>43129</v>
      </c>
      <c r="AA117" s="76">
        <v>281</v>
      </c>
      <c r="AC117" s="71">
        <v>0</v>
      </c>
      <c r="AD117" s="71">
        <v>0</v>
      </c>
      <c r="AE117" s="76">
        <v>125</v>
      </c>
    </row>
    <row r="118" spans="1:31" x14ac:dyDescent="0.25">
      <c r="A118" s="2">
        <v>43132</v>
      </c>
      <c r="B118" t="s">
        <v>1345</v>
      </c>
      <c r="C118" s="76"/>
      <c r="D118" s="75">
        <v>2017</v>
      </c>
      <c r="E118" s="71">
        <v>0</v>
      </c>
      <c r="F118" s="71">
        <v>0</v>
      </c>
      <c r="G118" s="77">
        <v>0.9950548958618578</v>
      </c>
      <c r="H118" s="71">
        <v>0</v>
      </c>
      <c r="I118" t="s">
        <v>1341</v>
      </c>
      <c r="J118" t="s">
        <v>1284</v>
      </c>
      <c r="K118" t="s">
        <v>1342</v>
      </c>
      <c r="L118" s="78">
        <v>173000</v>
      </c>
      <c r="M118" s="139"/>
      <c r="N118" s="72" t="s">
        <v>1285</v>
      </c>
      <c r="O118" t="s">
        <v>1290</v>
      </c>
      <c r="Q118" t="s">
        <v>1451</v>
      </c>
      <c r="R118" t="s">
        <v>1343</v>
      </c>
      <c r="S118" t="s">
        <v>1344</v>
      </c>
      <c r="W118" s="71">
        <v>13.05797247010084</v>
      </c>
      <c r="X118">
        <v>1</v>
      </c>
      <c r="Z118" s="2">
        <v>42944</v>
      </c>
      <c r="AA118" s="76">
        <v>22275.45</v>
      </c>
      <c r="AC118" s="71">
        <v>0</v>
      </c>
      <c r="AD118" s="71">
        <v>0</v>
      </c>
      <c r="AE118" s="76">
        <v>120</v>
      </c>
    </row>
    <row r="119" spans="1:31" x14ac:dyDescent="0.25">
      <c r="A119" s="2">
        <v>43132</v>
      </c>
      <c r="C119" s="76">
        <v>1115</v>
      </c>
      <c r="D119" s="75">
        <v>2017</v>
      </c>
      <c r="E119" s="71">
        <v>0</v>
      </c>
      <c r="F119" s="71">
        <v>0</v>
      </c>
      <c r="G119" s="77">
        <v>0.85330663039497168</v>
      </c>
      <c r="H119" s="71">
        <v>0</v>
      </c>
      <c r="I119" t="s">
        <v>1290</v>
      </c>
      <c r="J119" t="s">
        <v>1283</v>
      </c>
      <c r="K119" t="s">
        <v>1342</v>
      </c>
      <c r="L119" s="78" t="s">
        <v>1185</v>
      </c>
      <c r="M119" s="139"/>
      <c r="N119" s="72" t="s">
        <v>1394</v>
      </c>
      <c r="O119" t="s">
        <v>1395</v>
      </c>
      <c r="Q119" t="s">
        <v>1440</v>
      </c>
      <c r="R119" t="s">
        <v>1348</v>
      </c>
      <c r="S119" t="s">
        <v>1441</v>
      </c>
      <c r="T119" t="s">
        <v>1408</v>
      </c>
      <c r="U119" t="s">
        <v>1409</v>
      </c>
      <c r="W119" s="71" t="s">
        <v>1410</v>
      </c>
      <c r="X119">
        <v>12</v>
      </c>
      <c r="Z119" s="2">
        <v>43100</v>
      </c>
      <c r="AA119" s="76">
        <v>1115</v>
      </c>
      <c r="AB119" t="s">
        <v>1442</v>
      </c>
      <c r="AC119" s="71">
        <v>0</v>
      </c>
      <c r="AD119" s="71">
        <v>0</v>
      </c>
      <c r="AE119" s="76">
        <v>120</v>
      </c>
    </row>
    <row r="120" spans="1:31" x14ac:dyDescent="0.25">
      <c r="A120" s="2">
        <v>43132</v>
      </c>
      <c r="C120" s="76">
        <v>840</v>
      </c>
      <c r="D120" s="75">
        <v>2017</v>
      </c>
      <c r="E120" s="71">
        <v>0</v>
      </c>
      <c r="F120" s="71">
        <v>0</v>
      </c>
      <c r="G120" s="77">
        <v>0.64103795559176624</v>
      </c>
      <c r="H120" s="71">
        <v>0</v>
      </c>
      <c r="I120" t="s">
        <v>1290</v>
      </c>
      <c r="J120" t="s">
        <v>1286</v>
      </c>
      <c r="K120" t="s">
        <v>1342</v>
      </c>
      <c r="L120" s="78" t="s">
        <v>260</v>
      </c>
      <c r="M120" s="139"/>
      <c r="N120" s="72" t="s">
        <v>1296</v>
      </c>
      <c r="O120" t="s">
        <v>1290</v>
      </c>
      <c r="Q120" t="s">
        <v>1402</v>
      </c>
      <c r="R120" t="s">
        <v>1348</v>
      </c>
      <c r="S120" t="s">
        <v>1403</v>
      </c>
      <c r="T120" t="s">
        <v>1386</v>
      </c>
      <c r="U120" t="s">
        <v>1404</v>
      </c>
      <c r="W120" s="71">
        <v>5.7038558065252101</v>
      </c>
      <c r="X120">
        <v>19</v>
      </c>
      <c r="Y120" t="s">
        <v>1405</v>
      </c>
      <c r="Z120" s="2">
        <v>43090</v>
      </c>
      <c r="AA120" s="76">
        <v>840</v>
      </c>
      <c r="AC120" s="71">
        <v>0</v>
      </c>
      <c r="AD120" s="71">
        <v>0</v>
      </c>
      <c r="AE120" s="76">
        <v>760</v>
      </c>
    </row>
    <row r="121" spans="1:31" x14ac:dyDescent="0.25">
      <c r="A121" s="2">
        <v>43132</v>
      </c>
      <c r="C121" s="76">
        <v>840</v>
      </c>
      <c r="D121" s="75">
        <v>2017</v>
      </c>
      <c r="E121" s="71">
        <v>0</v>
      </c>
      <c r="F121" s="71">
        <v>0</v>
      </c>
      <c r="G121" s="77">
        <v>0.64103795559176624</v>
      </c>
      <c r="H121" s="71">
        <v>0</v>
      </c>
      <c r="I121" t="s">
        <v>1290</v>
      </c>
      <c r="J121" t="s">
        <v>1286</v>
      </c>
      <c r="K121" t="s">
        <v>1342</v>
      </c>
      <c r="L121" s="78" t="s">
        <v>260</v>
      </c>
      <c r="M121" s="139"/>
      <c r="N121" s="72" t="s">
        <v>1296</v>
      </c>
      <c r="O121" t="s">
        <v>1290</v>
      </c>
      <c r="Q121" t="s">
        <v>1384</v>
      </c>
      <c r="R121" t="s">
        <v>1348</v>
      </c>
      <c r="S121" t="s">
        <v>1385</v>
      </c>
      <c r="T121" t="s">
        <v>1386</v>
      </c>
      <c r="U121" t="s">
        <v>1387</v>
      </c>
      <c r="W121" s="71">
        <v>5.7038558065252101</v>
      </c>
      <c r="X121">
        <v>1</v>
      </c>
      <c r="Y121" t="s">
        <v>1388</v>
      </c>
      <c r="Z121" s="2">
        <v>43090</v>
      </c>
      <c r="AA121" s="76">
        <v>840</v>
      </c>
      <c r="AC121" s="71">
        <v>0</v>
      </c>
      <c r="AD121" s="71">
        <v>0</v>
      </c>
      <c r="AE121" s="76">
        <v>77.14</v>
      </c>
    </row>
    <row r="122" spans="1:31" x14ac:dyDescent="0.25">
      <c r="A122" s="2">
        <v>43132</v>
      </c>
      <c r="C122" s="76">
        <v>1095</v>
      </c>
      <c r="D122" s="75">
        <v>2017</v>
      </c>
      <c r="E122" s="71">
        <v>0</v>
      </c>
      <c r="F122" s="71">
        <v>0</v>
      </c>
      <c r="G122" s="77">
        <v>0.85330663039497168</v>
      </c>
      <c r="H122" s="71">
        <v>0</v>
      </c>
      <c r="I122" t="s">
        <v>1290</v>
      </c>
      <c r="J122" t="s">
        <v>1283</v>
      </c>
      <c r="K122" t="s">
        <v>1342</v>
      </c>
      <c r="L122" s="78" t="s">
        <v>1177</v>
      </c>
      <c r="M122" s="139"/>
      <c r="N122" s="72" t="s">
        <v>1394</v>
      </c>
      <c r="O122" t="s">
        <v>1395</v>
      </c>
      <c r="Q122" t="s">
        <v>1440</v>
      </c>
      <c r="R122" t="s">
        <v>1348</v>
      </c>
      <c r="S122" t="s">
        <v>1441</v>
      </c>
      <c r="T122" t="s">
        <v>1408</v>
      </c>
      <c r="U122" t="s">
        <v>1409</v>
      </c>
      <c r="W122" s="71" t="s">
        <v>1410</v>
      </c>
      <c r="X122">
        <v>10</v>
      </c>
      <c r="Z122" s="2">
        <v>43100</v>
      </c>
      <c r="AA122" s="76">
        <v>1095</v>
      </c>
      <c r="AB122" t="s">
        <v>1442</v>
      </c>
      <c r="AC122" s="71">
        <v>0</v>
      </c>
      <c r="AD122" s="71">
        <v>0</v>
      </c>
      <c r="AE122" s="76">
        <v>100</v>
      </c>
    </row>
    <row r="123" spans="1:31" x14ac:dyDescent="0.25">
      <c r="A123" s="2">
        <v>43132</v>
      </c>
      <c r="C123" s="76">
        <v>1095</v>
      </c>
      <c r="D123" s="75">
        <v>2017</v>
      </c>
      <c r="E123" s="71">
        <v>0</v>
      </c>
      <c r="F123" s="71">
        <v>0</v>
      </c>
      <c r="G123" s="77">
        <v>0.85330663039497168</v>
      </c>
      <c r="H123" s="71">
        <v>0</v>
      </c>
      <c r="I123" t="s">
        <v>1290</v>
      </c>
      <c r="J123" t="s">
        <v>1283</v>
      </c>
      <c r="K123" t="s">
        <v>1342</v>
      </c>
      <c r="L123" s="78" t="s">
        <v>1180</v>
      </c>
      <c r="M123" s="139"/>
      <c r="N123" s="72" t="s">
        <v>1394</v>
      </c>
      <c r="O123" t="s">
        <v>1395</v>
      </c>
      <c r="Q123" t="s">
        <v>1440</v>
      </c>
      <c r="R123" t="s">
        <v>1348</v>
      </c>
      <c r="S123" t="s">
        <v>1441</v>
      </c>
      <c r="T123" t="s">
        <v>1408</v>
      </c>
      <c r="U123" t="s">
        <v>1409</v>
      </c>
      <c r="W123" s="71" t="s">
        <v>1410</v>
      </c>
      <c r="X123">
        <v>10</v>
      </c>
      <c r="Z123" s="2">
        <v>43100</v>
      </c>
      <c r="AA123" s="76">
        <v>1095</v>
      </c>
      <c r="AB123" t="s">
        <v>1442</v>
      </c>
      <c r="AC123" s="71">
        <v>0</v>
      </c>
      <c r="AD123" s="71">
        <v>0</v>
      </c>
      <c r="AE123" s="76">
        <v>100</v>
      </c>
    </row>
    <row r="124" spans="1:31" x14ac:dyDescent="0.25">
      <c r="A124" s="2">
        <v>43132</v>
      </c>
      <c r="C124" s="76">
        <v>1095</v>
      </c>
      <c r="D124" s="75">
        <v>2017</v>
      </c>
      <c r="E124" s="71">
        <v>0</v>
      </c>
      <c r="F124" s="71">
        <v>0</v>
      </c>
      <c r="G124" s="77">
        <v>0.85330663039497168</v>
      </c>
      <c r="H124" s="71">
        <v>0</v>
      </c>
      <c r="I124" t="s">
        <v>1290</v>
      </c>
      <c r="J124" t="s">
        <v>1283</v>
      </c>
      <c r="K124" t="s">
        <v>1342</v>
      </c>
      <c r="L124" s="78" t="s">
        <v>1184</v>
      </c>
      <c r="M124" s="139"/>
      <c r="N124" s="72" t="s">
        <v>1394</v>
      </c>
      <c r="O124" t="s">
        <v>1395</v>
      </c>
      <c r="Q124" t="s">
        <v>1440</v>
      </c>
      <c r="R124" t="s">
        <v>1348</v>
      </c>
      <c r="S124" t="s">
        <v>1441</v>
      </c>
      <c r="T124" t="s">
        <v>1408</v>
      </c>
      <c r="U124" t="s">
        <v>1409</v>
      </c>
      <c r="W124" s="71" t="s">
        <v>1410</v>
      </c>
      <c r="X124">
        <v>10</v>
      </c>
      <c r="Z124" s="2">
        <v>43100</v>
      </c>
      <c r="AA124" s="76">
        <v>1095</v>
      </c>
      <c r="AB124" t="s">
        <v>1442</v>
      </c>
      <c r="AC124" s="71">
        <v>0</v>
      </c>
      <c r="AD124" s="71">
        <v>0</v>
      </c>
      <c r="AE124" s="76">
        <v>100</v>
      </c>
    </row>
    <row r="125" spans="1:31" x14ac:dyDescent="0.25">
      <c r="A125" s="2">
        <v>43132</v>
      </c>
      <c r="C125" s="76">
        <v>1140</v>
      </c>
      <c r="D125" s="75">
        <v>2017</v>
      </c>
      <c r="E125" s="71">
        <v>0</v>
      </c>
      <c r="F125" s="71">
        <v>0</v>
      </c>
      <c r="G125" s="77">
        <v>0.64103795559176624</v>
      </c>
      <c r="H125" s="71">
        <v>0</v>
      </c>
      <c r="I125" t="s">
        <v>1290</v>
      </c>
      <c r="J125" t="s">
        <v>1286</v>
      </c>
      <c r="K125" t="s">
        <v>1342</v>
      </c>
      <c r="L125" s="78" t="s">
        <v>263</v>
      </c>
      <c r="M125" s="139"/>
      <c r="N125" s="72" t="s">
        <v>1296</v>
      </c>
      <c r="O125" t="s">
        <v>1290</v>
      </c>
      <c r="Q125" t="s">
        <v>1384</v>
      </c>
      <c r="R125" t="s">
        <v>1348</v>
      </c>
      <c r="S125" t="s">
        <v>1385</v>
      </c>
      <c r="T125" t="s">
        <v>1386</v>
      </c>
      <c r="U125" t="s">
        <v>1387</v>
      </c>
      <c r="W125" s="71">
        <v>6.8446269678302496</v>
      </c>
      <c r="X125">
        <v>10</v>
      </c>
      <c r="Y125" t="s">
        <v>1388</v>
      </c>
      <c r="Z125" s="2">
        <v>43090</v>
      </c>
      <c r="AA125" s="76">
        <v>1140</v>
      </c>
      <c r="AC125" s="71">
        <v>0</v>
      </c>
      <c r="AD125" s="71">
        <v>0</v>
      </c>
      <c r="AE125" s="76">
        <v>642.84</v>
      </c>
    </row>
    <row r="126" spans="1:31" x14ac:dyDescent="0.25">
      <c r="A126" s="2">
        <v>43132</v>
      </c>
      <c r="B126" t="s">
        <v>1356</v>
      </c>
      <c r="C126" s="76"/>
      <c r="D126" s="75">
        <v>2017</v>
      </c>
      <c r="E126" s="71">
        <v>0</v>
      </c>
      <c r="F126" s="71">
        <v>0</v>
      </c>
      <c r="G126" s="77">
        <v>0.9950548958618578</v>
      </c>
      <c r="H126" s="71">
        <v>0</v>
      </c>
      <c r="I126" t="s">
        <v>1341</v>
      </c>
      <c r="J126" t="s">
        <v>1284</v>
      </c>
      <c r="K126" t="s">
        <v>1342</v>
      </c>
      <c r="L126" s="78">
        <v>162168</v>
      </c>
      <c r="M126" s="139"/>
      <c r="N126" s="72" t="s">
        <v>1285</v>
      </c>
      <c r="O126" t="s">
        <v>1290</v>
      </c>
      <c r="Q126" t="s">
        <v>1370</v>
      </c>
      <c r="R126" t="s">
        <v>1348</v>
      </c>
      <c r="S126" t="s">
        <v>1349</v>
      </c>
      <c r="W126" s="71">
        <v>13.083007376942414</v>
      </c>
      <c r="X126">
        <v>1</v>
      </c>
      <c r="Z126" s="2">
        <v>42921.333333333328</v>
      </c>
      <c r="AA126" s="76">
        <v>400</v>
      </c>
      <c r="AC126" s="71">
        <v>0</v>
      </c>
      <c r="AD126" s="71">
        <v>0</v>
      </c>
      <c r="AE126" s="76">
        <v>88</v>
      </c>
    </row>
    <row r="127" spans="1:31" x14ac:dyDescent="0.25">
      <c r="A127" s="2">
        <v>43132</v>
      </c>
      <c r="C127" s="76">
        <v>1140</v>
      </c>
      <c r="D127" s="75">
        <v>2017</v>
      </c>
      <c r="E127" s="71">
        <v>0</v>
      </c>
      <c r="F127" s="71">
        <v>0</v>
      </c>
      <c r="G127" s="77">
        <v>0.64103795559176624</v>
      </c>
      <c r="H127" s="71">
        <v>0</v>
      </c>
      <c r="I127" t="s">
        <v>1290</v>
      </c>
      <c r="J127" t="s">
        <v>1286</v>
      </c>
      <c r="K127" t="s">
        <v>1342</v>
      </c>
      <c r="L127" s="78" t="s">
        <v>263</v>
      </c>
      <c r="M127" s="139"/>
      <c r="N127" s="72" t="s">
        <v>1296</v>
      </c>
      <c r="O127" t="s">
        <v>1290</v>
      </c>
      <c r="Q127" t="s">
        <v>1402</v>
      </c>
      <c r="R127" t="s">
        <v>1348</v>
      </c>
      <c r="S127" t="s">
        <v>1403</v>
      </c>
      <c r="T127" t="s">
        <v>1386</v>
      </c>
      <c r="U127" t="s">
        <v>1404</v>
      </c>
      <c r="W127" s="71">
        <v>6.8446269678302496</v>
      </c>
      <c r="X127">
        <v>5</v>
      </c>
      <c r="Y127" t="s">
        <v>1405</v>
      </c>
      <c r="Z127" s="2">
        <v>43090</v>
      </c>
      <c r="AA127" s="76">
        <v>1140</v>
      </c>
      <c r="AC127" s="71">
        <v>0</v>
      </c>
      <c r="AD127" s="71">
        <v>0</v>
      </c>
      <c r="AE127" s="76">
        <v>184.82</v>
      </c>
    </row>
    <row r="128" spans="1:31" x14ac:dyDescent="0.25">
      <c r="A128" s="2">
        <v>43132</v>
      </c>
      <c r="C128" s="76">
        <v>1140</v>
      </c>
      <c r="D128" s="75">
        <v>2017</v>
      </c>
      <c r="E128" s="71">
        <v>0</v>
      </c>
      <c r="F128" s="71">
        <v>0</v>
      </c>
      <c r="G128" s="77">
        <v>0.64103795559176624</v>
      </c>
      <c r="H128" s="71">
        <v>0</v>
      </c>
      <c r="I128" t="s">
        <v>1290</v>
      </c>
      <c r="J128" t="s">
        <v>1286</v>
      </c>
      <c r="K128" t="s">
        <v>1342</v>
      </c>
      <c r="L128" s="78" t="s">
        <v>263</v>
      </c>
      <c r="M128" s="139"/>
      <c r="N128" s="72" t="s">
        <v>1296</v>
      </c>
      <c r="O128" t="s">
        <v>1290</v>
      </c>
      <c r="Q128" t="s">
        <v>1384</v>
      </c>
      <c r="R128" t="s">
        <v>1348</v>
      </c>
      <c r="S128" t="s">
        <v>1385</v>
      </c>
      <c r="T128" t="s">
        <v>1386</v>
      </c>
      <c r="U128" t="s">
        <v>1387</v>
      </c>
      <c r="W128" s="71">
        <v>5.7038558065252101</v>
      </c>
      <c r="X128">
        <v>1</v>
      </c>
      <c r="Y128" t="s">
        <v>1388</v>
      </c>
      <c r="Z128" s="2">
        <v>43090</v>
      </c>
      <c r="AA128" s="76">
        <v>1140</v>
      </c>
      <c r="AC128" s="71">
        <v>0</v>
      </c>
      <c r="AD128" s="71">
        <v>0</v>
      </c>
      <c r="AE128" s="76">
        <v>77.14</v>
      </c>
    </row>
    <row r="129" spans="1:31" x14ac:dyDescent="0.25">
      <c r="A129" s="2">
        <v>43132</v>
      </c>
      <c r="C129" s="76">
        <v>1140</v>
      </c>
      <c r="D129" s="75">
        <v>2017</v>
      </c>
      <c r="E129" s="71">
        <v>0</v>
      </c>
      <c r="F129" s="71">
        <v>0</v>
      </c>
      <c r="G129" s="77">
        <v>0.64103795559176624</v>
      </c>
      <c r="H129" s="71">
        <v>0</v>
      </c>
      <c r="I129" t="s">
        <v>1290</v>
      </c>
      <c r="J129" t="s">
        <v>1286</v>
      </c>
      <c r="K129" t="s">
        <v>1342</v>
      </c>
      <c r="L129" s="78" t="s">
        <v>263</v>
      </c>
      <c r="M129" s="139"/>
      <c r="N129" s="72" t="s">
        <v>1296</v>
      </c>
      <c r="O129" t="s">
        <v>1290</v>
      </c>
      <c r="Q129" t="s">
        <v>1412</v>
      </c>
      <c r="R129" t="s">
        <v>1348</v>
      </c>
      <c r="S129" t="s">
        <v>1413</v>
      </c>
      <c r="T129" t="s">
        <v>1386</v>
      </c>
      <c r="U129" t="s">
        <v>1416</v>
      </c>
      <c r="W129" s="71">
        <v>3.4223134839151199</v>
      </c>
      <c r="X129">
        <v>3</v>
      </c>
      <c r="Y129" t="s">
        <v>1432</v>
      </c>
      <c r="Z129" s="2">
        <v>43090</v>
      </c>
      <c r="AA129" s="76">
        <v>1140</v>
      </c>
      <c r="AC129" s="71">
        <v>0</v>
      </c>
      <c r="AD129" s="71">
        <v>0</v>
      </c>
      <c r="AE129" s="76">
        <v>60</v>
      </c>
    </row>
    <row r="130" spans="1:31" x14ac:dyDescent="0.25">
      <c r="A130" s="2">
        <v>43132</v>
      </c>
      <c r="C130" s="76">
        <v>1660</v>
      </c>
      <c r="D130" s="75">
        <v>2018</v>
      </c>
      <c r="E130" s="71">
        <v>0.42725997073598104</v>
      </c>
      <c r="F130" s="71">
        <v>4583.2435701320564</v>
      </c>
      <c r="G130" s="77">
        <v>0.64298842881624785</v>
      </c>
      <c r="H130" s="71">
        <v>2946.9725820413814</v>
      </c>
      <c r="I130" t="s">
        <v>1290</v>
      </c>
      <c r="J130" t="s">
        <v>1286</v>
      </c>
      <c r="K130" t="s">
        <v>1342</v>
      </c>
      <c r="L130" s="78" t="s">
        <v>264</v>
      </c>
      <c r="M130" s="139"/>
      <c r="N130" s="72" t="s">
        <v>1296</v>
      </c>
      <c r="O130" t="s">
        <v>1290</v>
      </c>
      <c r="Q130" t="s">
        <v>1384</v>
      </c>
      <c r="R130" t="s">
        <v>1348</v>
      </c>
      <c r="S130" t="s">
        <v>1385</v>
      </c>
      <c r="T130" t="s">
        <v>1386</v>
      </c>
      <c r="U130" t="s">
        <v>1387</v>
      </c>
      <c r="W130" s="71">
        <v>5.7038558065252101</v>
      </c>
      <c r="X130">
        <v>20</v>
      </c>
      <c r="Y130" t="s">
        <v>1388</v>
      </c>
      <c r="Z130" s="2">
        <v>43115</v>
      </c>
      <c r="AA130" s="76">
        <v>1660</v>
      </c>
      <c r="AC130" s="71">
        <v>7012.8</v>
      </c>
      <c r="AD130" s="71">
        <v>0.8</v>
      </c>
      <c r="AE130" s="76">
        <v>1542.82</v>
      </c>
    </row>
    <row r="131" spans="1:31" x14ac:dyDescent="0.25">
      <c r="A131" s="2">
        <v>43132</v>
      </c>
      <c r="B131" t="s">
        <v>1356</v>
      </c>
      <c r="C131" s="76"/>
      <c r="D131" s="75">
        <v>2017</v>
      </c>
      <c r="E131" s="71">
        <v>0</v>
      </c>
      <c r="F131" s="71">
        <v>0</v>
      </c>
      <c r="G131" s="77">
        <v>0.9950548958618578</v>
      </c>
      <c r="H131" s="71">
        <v>0</v>
      </c>
      <c r="I131" t="s">
        <v>1341</v>
      </c>
      <c r="J131" t="s">
        <v>1284</v>
      </c>
      <c r="K131" t="s">
        <v>1342</v>
      </c>
      <c r="L131" s="78">
        <v>162168</v>
      </c>
      <c r="M131" s="139"/>
      <c r="N131" s="72" t="s">
        <v>1285</v>
      </c>
      <c r="O131" t="s">
        <v>1290</v>
      </c>
      <c r="Q131" t="s">
        <v>1452</v>
      </c>
      <c r="R131" t="s">
        <v>1348</v>
      </c>
      <c r="S131" t="s">
        <v>1349</v>
      </c>
      <c r="W131" s="71">
        <v>13.083007376942414</v>
      </c>
      <c r="X131">
        <v>2</v>
      </c>
      <c r="Z131" s="2">
        <v>42921.333333333328</v>
      </c>
      <c r="AA131" s="76">
        <v>400</v>
      </c>
      <c r="AC131" s="71">
        <v>0</v>
      </c>
      <c r="AD131" s="71">
        <v>0</v>
      </c>
      <c r="AE131" s="76">
        <v>82</v>
      </c>
    </row>
    <row r="132" spans="1:31" x14ac:dyDescent="0.25">
      <c r="A132" s="2">
        <v>43132</v>
      </c>
      <c r="C132" s="76">
        <v>1660</v>
      </c>
      <c r="D132" s="75">
        <v>2018</v>
      </c>
      <c r="E132" s="71">
        <v>7.4770494878796681E-2</v>
      </c>
      <c r="F132" s="71">
        <v>824.9812284077251</v>
      </c>
      <c r="G132" s="77">
        <v>0.64298842881624785</v>
      </c>
      <c r="H132" s="71">
        <v>530.45338385678122</v>
      </c>
      <c r="I132" t="s">
        <v>1290</v>
      </c>
      <c r="J132" t="s">
        <v>1286</v>
      </c>
      <c r="K132" t="s">
        <v>1342</v>
      </c>
      <c r="L132" s="78" t="s">
        <v>264</v>
      </c>
      <c r="M132" s="139"/>
      <c r="N132" s="72" t="s">
        <v>1296</v>
      </c>
      <c r="O132" t="s">
        <v>1290</v>
      </c>
      <c r="Q132" t="s">
        <v>1412</v>
      </c>
      <c r="R132" t="s">
        <v>1348</v>
      </c>
      <c r="S132" t="s">
        <v>1413</v>
      </c>
      <c r="T132" t="s">
        <v>1386</v>
      </c>
      <c r="U132" t="s">
        <v>1416</v>
      </c>
      <c r="W132" s="71">
        <v>2.8519279032626002</v>
      </c>
      <c r="X132">
        <v>3</v>
      </c>
      <c r="Y132" t="s">
        <v>1432</v>
      </c>
      <c r="Z132" s="2">
        <v>43115</v>
      </c>
      <c r="AA132" s="76">
        <v>1660</v>
      </c>
      <c r="AC132" s="71">
        <v>1262.3</v>
      </c>
      <c r="AD132" s="71">
        <v>0.14000000000000001</v>
      </c>
      <c r="AE132" s="76">
        <v>60</v>
      </c>
    </row>
    <row r="133" spans="1:31" x14ac:dyDescent="0.25">
      <c r="A133" s="2">
        <v>43132</v>
      </c>
      <c r="C133" s="76">
        <v>1280</v>
      </c>
      <c r="D133" s="75">
        <v>2018</v>
      </c>
      <c r="E133" s="71">
        <v>0.29908197951518672</v>
      </c>
      <c r="F133" s="71">
        <v>1871.3081293474381</v>
      </c>
      <c r="G133" s="77">
        <v>0.64298842881624785</v>
      </c>
      <c r="H133" s="71">
        <v>1203.2294739201811</v>
      </c>
      <c r="I133" t="s">
        <v>1290</v>
      </c>
      <c r="J133" t="s">
        <v>1286</v>
      </c>
      <c r="K133" t="s">
        <v>1342</v>
      </c>
      <c r="L133" s="78" t="s">
        <v>266</v>
      </c>
      <c r="M133" s="139"/>
      <c r="N133" s="72" t="s">
        <v>1296</v>
      </c>
      <c r="O133" t="s">
        <v>1290</v>
      </c>
      <c r="Q133" t="s">
        <v>1384</v>
      </c>
      <c r="R133" t="s">
        <v>1348</v>
      </c>
      <c r="S133" t="s">
        <v>1385</v>
      </c>
      <c r="T133" t="s">
        <v>1386</v>
      </c>
      <c r="U133" t="s">
        <v>1387</v>
      </c>
      <c r="W133" s="71">
        <v>9.7789947193428493</v>
      </c>
      <c r="X133">
        <v>14</v>
      </c>
      <c r="Y133" t="s">
        <v>1388</v>
      </c>
      <c r="Z133" s="2">
        <v>43118</v>
      </c>
      <c r="AA133" s="76">
        <v>1280</v>
      </c>
      <c r="AC133" s="71">
        <v>2863.28</v>
      </c>
      <c r="AD133" s="71">
        <v>0.56000000000000005</v>
      </c>
      <c r="AE133" s="76">
        <v>629.91999999999996</v>
      </c>
    </row>
    <row r="134" spans="1:31" x14ac:dyDescent="0.25">
      <c r="A134" s="2">
        <v>43132</v>
      </c>
      <c r="C134" s="76">
        <v>1280</v>
      </c>
      <c r="D134" s="75">
        <v>2018</v>
      </c>
      <c r="E134" s="71">
        <v>3.7385247439398341E-2</v>
      </c>
      <c r="F134" s="71">
        <v>395.30214370784483</v>
      </c>
      <c r="G134" s="77">
        <v>0.64298842881624785</v>
      </c>
      <c r="H134" s="71">
        <v>254.17470429040176</v>
      </c>
      <c r="I134" t="s">
        <v>1290</v>
      </c>
      <c r="J134" t="s">
        <v>1286</v>
      </c>
      <c r="K134" t="s">
        <v>1342</v>
      </c>
      <c r="L134" s="78" t="s">
        <v>266</v>
      </c>
      <c r="M134" s="139"/>
      <c r="N134" s="72" t="s">
        <v>1296</v>
      </c>
      <c r="O134" t="s">
        <v>1290</v>
      </c>
      <c r="Q134" t="s">
        <v>1402</v>
      </c>
      <c r="R134" t="s">
        <v>1348</v>
      </c>
      <c r="S134" t="s">
        <v>1403</v>
      </c>
      <c r="T134" t="s">
        <v>1386</v>
      </c>
      <c r="U134" t="s">
        <v>1404</v>
      </c>
      <c r="W134" s="71">
        <v>5.7038558065252101</v>
      </c>
      <c r="X134">
        <v>3</v>
      </c>
      <c r="Y134" t="s">
        <v>1405</v>
      </c>
      <c r="Z134" s="2">
        <v>43118</v>
      </c>
      <c r="AA134" s="76">
        <v>1280</v>
      </c>
      <c r="AC134" s="71">
        <v>604.85</v>
      </c>
      <c r="AD134" s="71">
        <v>7.0000000000000007E-2</v>
      </c>
      <c r="AE134" s="76">
        <v>120</v>
      </c>
    </row>
    <row r="135" spans="1:31" x14ac:dyDescent="0.25">
      <c r="A135" s="2">
        <v>43132</v>
      </c>
      <c r="C135" s="76">
        <v>1280</v>
      </c>
      <c r="D135" s="75">
        <v>2018</v>
      </c>
      <c r="E135" s="71">
        <v>5.340749634199763E-2</v>
      </c>
      <c r="F135" s="71">
        <v>320.79698642472619</v>
      </c>
      <c r="G135" s="77">
        <v>0.64298842881624785</v>
      </c>
      <c r="H135" s="71">
        <v>206.26875027022189</v>
      </c>
      <c r="I135" t="s">
        <v>1290</v>
      </c>
      <c r="J135" t="s">
        <v>1286</v>
      </c>
      <c r="K135" t="s">
        <v>1342</v>
      </c>
      <c r="L135" s="78" t="s">
        <v>266</v>
      </c>
      <c r="M135" s="139"/>
      <c r="N135" s="72" t="s">
        <v>1296</v>
      </c>
      <c r="O135" t="s">
        <v>1290</v>
      </c>
      <c r="Q135" t="s">
        <v>1412</v>
      </c>
      <c r="R135" t="s">
        <v>1348</v>
      </c>
      <c r="S135" t="s">
        <v>1413</v>
      </c>
      <c r="T135" t="s">
        <v>1386</v>
      </c>
      <c r="U135" t="s">
        <v>1416</v>
      </c>
      <c r="W135" s="71">
        <v>4.8894973596714202</v>
      </c>
      <c r="X135">
        <v>2</v>
      </c>
      <c r="Y135" t="s">
        <v>1432</v>
      </c>
      <c r="Z135" s="2">
        <v>43118</v>
      </c>
      <c r="AA135" s="76">
        <v>1280</v>
      </c>
      <c r="AC135" s="71">
        <v>490.85</v>
      </c>
      <c r="AD135" s="71">
        <v>0.1</v>
      </c>
      <c r="AE135" s="76">
        <v>40</v>
      </c>
    </row>
    <row r="136" spans="1:31" x14ac:dyDescent="0.25">
      <c r="A136" s="2">
        <v>43132</v>
      </c>
      <c r="C136" s="76">
        <v>1040</v>
      </c>
      <c r="D136" s="75">
        <v>2017</v>
      </c>
      <c r="E136" s="71">
        <v>0</v>
      </c>
      <c r="F136" s="71">
        <v>0</v>
      </c>
      <c r="G136" s="77">
        <v>0.64103795559176624</v>
      </c>
      <c r="H136" s="71">
        <v>0</v>
      </c>
      <c r="I136" t="s">
        <v>1290</v>
      </c>
      <c r="J136" t="s">
        <v>1286</v>
      </c>
      <c r="K136" t="s">
        <v>1342</v>
      </c>
      <c r="L136" s="78" t="s">
        <v>268</v>
      </c>
      <c r="M136" s="139"/>
      <c r="N136" s="72" t="s">
        <v>1296</v>
      </c>
      <c r="O136" t="s">
        <v>1290</v>
      </c>
      <c r="Q136" t="s">
        <v>1384</v>
      </c>
      <c r="R136" t="s">
        <v>1348</v>
      </c>
      <c r="S136" t="s">
        <v>1385</v>
      </c>
      <c r="T136" t="s">
        <v>1386</v>
      </c>
      <c r="U136" t="s">
        <v>1387</v>
      </c>
      <c r="W136" s="71">
        <v>9.7789947193428493</v>
      </c>
      <c r="X136">
        <v>10</v>
      </c>
      <c r="Y136" t="s">
        <v>1388</v>
      </c>
      <c r="Z136" s="2">
        <v>43090</v>
      </c>
      <c r="AA136" s="76">
        <v>1040</v>
      </c>
      <c r="AC136" s="71">
        <v>0</v>
      </c>
      <c r="AD136" s="71">
        <v>0</v>
      </c>
      <c r="AE136" s="76">
        <v>449.94</v>
      </c>
    </row>
    <row r="137" spans="1:31" x14ac:dyDescent="0.25">
      <c r="A137" s="2">
        <v>43132</v>
      </c>
      <c r="C137" s="76">
        <v>1040</v>
      </c>
      <c r="D137" s="75">
        <v>2017</v>
      </c>
      <c r="E137" s="71">
        <v>0</v>
      </c>
      <c r="F137" s="71">
        <v>0</v>
      </c>
      <c r="G137" s="77">
        <v>0.64103795559176624</v>
      </c>
      <c r="H137" s="71">
        <v>0</v>
      </c>
      <c r="I137" t="s">
        <v>1290</v>
      </c>
      <c r="J137" t="s">
        <v>1286</v>
      </c>
      <c r="K137" t="s">
        <v>1342</v>
      </c>
      <c r="L137" s="78" t="s">
        <v>268</v>
      </c>
      <c r="M137" s="139"/>
      <c r="N137" s="72" t="s">
        <v>1296</v>
      </c>
      <c r="O137" t="s">
        <v>1290</v>
      </c>
      <c r="Q137" t="s">
        <v>1412</v>
      </c>
      <c r="R137" t="s">
        <v>1348</v>
      </c>
      <c r="S137" t="s">
        <v>1413</v>
      </c>
      <c r="T137" t="s">
        <v>1386</v>
      </c>
      <c r="U137" t="s">
        <v>1416</v>
      </c>
      <c r="W137" s="71">
        <v>4.8894973596714202</v>
      </c>
      <c r="X137">
        <v>12</v>
      </c>
      <c r="Y137" t="s">
        <v>1432</v>
      </c>
      <c r="Z137" s="2">
        <v>43090</v>
      </c>
      <c r="AA137" s="76">
        <v>1040</v>
      </c>
      <c r="AC137" s="71">
        <v>0</v>
      </c>
      <c r="AD137" s="71">
        <v>0</v>
      </c>
      <c r="AE137" s="76">
        <v>240</v>
      </c>
    </row>
    <row r="138" spans="1:31" x14ac:dyDescent="0.25">
      <c r="A138" s="2">
        <v>43132</v>
      </c>
      <c r="C138" s="76">
        <v>511.99999999999898</v>
      </c>
      <c r="D138" s="75">
        <v>2018</v>
      </c>
      <c r="E138" s="71">
        <v>6.4088995610397159E-2</v>
      </c>
      <c r="F138" s="71">
        <v>687.48653551980851</v>
      </c>
      <c r="G138" s="77">
        <v>0.64298842881624785</v>
      </c>
      <c r="H138" s="71">
        <v>442.04588730620725</v>
      </c>
      <c r="I138" t="s">
        <v>1290</v>
      </c>
      <c r="J138" t="s">
        <v>1286</v>
      </c>
      <c r="K138" t="s">
        <v>1342</v>
      </c>
      <c r="L138" s="78" t="s">
        <v>269</v>
      </c>
      <c r="M138" s="139"/>
      <c r="N138" s="72" t="s">
        <v>1296</v>
      </c>
      <c r="O138" t="s">
        <v>1290</v>
      </c>
      <c r="Q138" t="s">
        <v>1384</v>
      </c>
      <c r="R138" t="s">
        <v>1348</v>
      </c>
      <c r="S138" t="s">
        <v>1385</v>
      </c>
      <c r="T138" t="s">
        <v>1386</v>
      </c>
      <c r="U138" t="s">
        <v>1387</v>
      </c>
      <c r="W138" s="71">
        <v>5.7038558065252101</v>
      </c>
      <c r="X138">
        <v>3</v>
      </c>
      <c r="Y138" t="s">
        <v>1388</v>
      </c>
      <c r="Z138" s="2">
        <v>43118</v>
      </c>
      <c r="AA138" s="76">
        <v>511.99999999999898</v>
      </c>
      <c r="AC138" s="71">
        <v>1051.92</v>
      </c>
      <c r="AD138" s="71">
        <v>0.12</v>
      </c>
      <c r="AE138" s="76">
        <v>231.42</v>
      </c>
    </row>
    <row r="139" spans="1:31" x14ac:dyDescent="0.25">
      <c r="A139" s="2">
        <v>43132</v>
      </c>
      <c r="C139" s="76">
        <v>511.99999999999898</v>
      </c>
      <c r="D139" s="75">
        <v>2018</v>
      </c>
      <c r="E139" s="71">
        <v>0.23499298390478957</v>
      </c>
      <c r="F139" s="71">
        <v>1052.5683417472023</v>
      </c>
      <c r="G139" s="77">
        <v>0.64298842881624785</v>
      </c>
      <c r="H139" s="71">
        <v>676.78926428175703</v>
      </c>
      <c r="I139" t="s">
        <v>1290</v>
      </c>
      <c r="J139" t="s">
        <v>1286</v>
      </c>
      <c r="K139" t="s">
        <v>1342</v>
      </c>
      <c r="L139" s="78" t="s">
        <v>269</v>
      </c>
      <c r="M139" s="139"/>
      <c r="N139" s="72" t="s">
        <v>1296</v>
      </c>
      <c r="O139" t="s">
        <v>1290</v>
      </c>
      <c r="Q139" t="s">
        <v>1418</v>
      </c>
      <c r="R139" t="s">
        <v>1348</v>
      </c>
      <c r="S139" t="s">
        <v>1419</v>
      </c>
      <c r="T139" t="s">
        <v>1386</v>
      </c>
      <c r="U139" t="s">
        <v>1428</v>
      </c>
      <c r="W139" s="71">
        <v>6.8455640744797304</v>
      </c>
      <c r="X139">
        <v>9</v>
      </c>
      <c r="Y139" t="s">
        <v>1429</v>
      </c>
      <c r="Z139" s="2">
        <v>43118</v>
      </c>
      <c r="AA139" s="76">
        <v>511.99999999999898</v>
      </c>
      <c r="AC139" s="71">
        <v>1610.53</v>
      </c>
      <c r="AD139" s="71">
        <v>0.44</v>
      </c>
      <c r="AE139" s="76">
        <v>207</v>
      </c>
    </row>
    <row r="140" spans="1:31" x14ac:dyDescent="0.25">
      <c r="A140" s="2">
        <v>43132</v>
      </c>
      <c r="C140" s="76">
        <v>511.99999999999898</v>
      </c>
      <c r="D140" s="75">
        <v>2018</v>
      </c>
      <c r="E140" s="71">
        <v>9.6133493415595725E-2</v>
      </c>
      <c r="F140" s="71">
        <v>420.07184073442551</v>
      </c>
      <c r="G140" s="77">
        <v>0.64298842881624785</v>
      </c>
      <c r="H140" s="71">
        <v>270.10133286377737</v>
      </c>
      <c r="I140" t="s">
        <v>1290</v>
      </c>
      <c r="J140" t="s">
        <v>1286</v>
      </c>
      <c r="K140" t="s">
        <v>1342</v>
      </c>
      <c r="L140" s="78" t="s">
        <v>269</v>
      </c>
      <c r="M140" s="139"/>
      <c r="N140" s="72" t="s">
        <v>1296</v>
      </c>
      <c r="O140" t="s">
        <v>1290</v>
      </c>
      <c r="Q140" t="s">
        <v>1412</v>
      </c>
      <c r="R140" t="s">
        <v>1348</v>
      </c>
      <c r="S140" t="s">
        <v>1413</v>
      </c>
      <c r="T140" t="s">
        <v>1386</v>
      </c>
      <c r="U140" t="s">
        <v>1391</v>
      </c>
      <c r="W140" s="71">
        <v>6.8455640744797304</v>
      </c>
      <c r="X140">
        <v>2</v>
      </c>
      <c r="Y140" t="s">
        <v>1392</v>
      </c>
      <c r="Z140" s="2">
        <v>43118</v>
      </c>
      <c r="AA140" s="76">
        <v>511.99999999999898</v>
      </c>
      <c r="AC140" s="71">
        <v>642.75</v>
      </c>
      <c r="AD140" s="71">
        <v>0.18</v>
      </c>
      <c r="AE140" s="76">
        <v>40</v>
      </c>
    </row>
    <row r="141" spans="1:31" x14ac:dyDescent="0.25">
      <c r="A141" s="2">
        <v>43132</v>
      </c>
      <c r="C141" s="76">
        <v>1382</v>
      </c>
      <c r="D141" s="75">
        <v>2017</v>
      </c>
      <c r="E141" s="71">
        <v>0</v>
      </c>
      <c r="F141" s="71">
        <v>0</v>
      </c>
      <c r="G141" s="77">
        <v>0.85330663039497168</v>
      </c>
      <c r="H141" s="71">
        <v>0</v>
      </c>
      <c r="I141" t="s">
        <v>1290</v>
      </c>
      <c r="J141" t="s">
        <v>1283</v>
      </c>
      <c r="K141" t="s">
        <v>1342</v>
      </c>
      <c r="L141" s="78" t="s">
        <v>1189</v>
      </c>
      <c r="M141" s="139"/>
      <c r="N141" s="72" t="s">
        <v>1394</v>
      </c>
      <c r="O141" t="s">
        <v>1395</v>
      </c>
      <c r="Q141" t="s">
        <v>1453</v>
      </c>
      <c r="R141" t="s">
        <v>1348</v>
      </c>
      <c r="S141" t="s">
        <v>1454</v>
      </c>
      <c r="T141" t="s">
        <v>1408</v>
      </c>
      <c r="U141" t="s">
        <v>1409</v>
      </c>
      <c r="W141" s="71" t="s">
        <v>1410</v>
      </c>
      <c r="X141">
        <v>2</v>
      </c>
      <c r="Z141" s="2">
        <v>43100</v>
      </c>
      <c r="AA141" s="76">
        <v>1382</v>
      </c>
      <c r="AB141" t="s">
        <v>1455</v>
      </c>
      <c r="AC141" s="71">
        <v>0</v>
      </c>
      <c r="AD141" s="71">
        <v>0</v>
      </c>
      <c r="AE141" s="76">
        <v>50</v>
      </c>
    </row>
    <row r="142" spans="1:31" x14ac:dyDescent="0.25">
      <c r="A142" s="2">
        <v>43132</v>
      </c>
      <c r="C142" s="76">
        <v>1095</v>
      </c>
      <c r="D142" s="75">
        <v>2017</v>
      </c>
      <c r="E142" s="71">
        <v>0</v>
      </c>
      <c r="F142" s="71">
        <v>0</v>
      </c>
      <c r="G142" s="77">
        <v>0.85330663039497168</v>
      </c>
      <c r="H142" s="71">
        <v>0</v>
      </c>
      <c r="I142" t="s">
        <v>1290</v>
      </c>
      <c r="J142" t="s">
        <v>1283</v>
      </c>
      <c r="K142" t="s">
        <v>1342</v>
      </c>
      <c r="L142" s="78" t="s">
        <v>1177</v>
      </c>
      <c r="M142" s="139"/>
      <c r="N142" s="72" t="s">
        <v>1394</v>
      </c>
      <c r="O142" t="s">
        <v>1395</v>
      </c>
      <c r="Q142" t="s">
        <v>1456</v>
      </c>
      <c r="R142" t="s">
        <v>1348</v>
      </c>
      <c r="S142" t="s">
        <v>1457</v>
      </c>
      <c r="T142" t="s">
        <v>1458</v>
      </c>
      <c r="U142" t="s">
        <v>1409</v>
      </c>
      <c r="W142" s="71" t="s">
        <v>1459</v>
      </c>
      <c r="X142">
        <v>1</v>
      </c>
      <c r="Z142" s="2">
        <v>43100</v>
      </c>
      <c r="AA142" s="76">
        <v>1095</v>
      </c>
      <c r="AB142" t="s">
        <v>1460</v>
      </c>
      <c r="AC142" s="71">
        <v>0</v>
      </c>
      <c r="AD142" s="71">
        <v>0</v>
      </c>
      <c r="AE142" s="76">
        <v>45</v>
      </c>
    </row>
    <row r="143" spans="1:31" x14ac:dyDescent="0.25">
      <c r="A143" s="2">
        <v>43132</v>
      </c>
      <c r="C143" s="76">
        <v>1140</v>
      </c>
      <c r="D143" s="75">
        <v>2017</v>
      </c>
      <c r="E143" s="71">
        <v>0</v>
      </c>
      <c r="F143" s="71">
        <v>0</v>
      </c>
      <c r="G143" s="77">
        <v>0.85330663039497168</v>
      </c>
      <c r="H143" s="71">
        <v>0</v>
      </c>
      <c r="I143" t="s">
        <v>1290</v>
      </c>
      <c r="J143" t="s">
        <v>1283</v>
      </c>
      <c r="K143" t="s">
        <v>1342</v>
      </c>
      <c r="L143" s="78" t="s">
        <v>1178</v>
      </c>
      <c r="M143" s="139"/>
      <c r="N143" s="72" t="s">
        <v>1394</v>
      </c>
      <c r="O143" t="s">
        <v>1395</v>
      </c>
      <c r="Q143" t="s">
        <v>1456</v>
      </c>
      <c r="R143" t="s">
        <v>1348</v>
      </c>
      <c r="S143" t="s">
        <v>1457</v>
      </c>
      <c r="T143" t="s">
        <v>1458</v>
      </c>
      <c r="U143" t="s">
        <v>1409</v>
      </c>
      <c r="W143" s="71" t="s">
        <v>1459</v>
      </c>
      <c r="X143">
        <v>1</v>
      </c>
      <c r="Z143" s="2">
        <v>43100</v>
      </c>
      <c r="AA143" s="76">
        <v>1140</v>
      </c>
      <c r="AB143" t="s">
        <v>1460</v>
      </c>
      <c r="AC143" s="71">
        <v>0</v>
      </c>
      <c r="AD143" s="71">
        <v>0</v>
      </c>
      <c r="AE143" s="76">
        <v>45</v>
      </c>
    </row>
    <row r="144" spans="1:31" x14ac:dyDescent="0.25">
      <c r="A144" s="2">
        <v>43132</v>
      </c>
      <c r="C144" s="76">
        <v>1195</v>
      </c>
      <c r="D144" s="75">
        <v>2017</v>
      </c>
      <c r="E144" s="71">
        <v>0</v>
      </c>
      <c r="F144" s="71">
        <v>0</v>
      </c>
      <c r="G144" s="77">
        <v>0.85330663039497168</v>
      </c>
      <c r="H144" s="71">
        <v>0</v>
      </c>
      <c r="I144" t="s">
        <v>1290</v>
      </c>
      <c r="J144" t="s">
        <v>1283</v>
      </c>
      <c r="K144" t="s">
        <v>1342</v>
      </c>
      <c r="L144" s="78" t="s">
        <v>1179</v>
      </c>
      <c r="M144" s="139"/>
      <c r="N144" s="72" t="s">
        <v>1394</v>
      </c>
      <c r="O144" t="s">
        <v>1395</v>
      </c>
      <c r="Q144" t="s">
        <v>1456</v>
      </c>
      <c r="R144" t="s">
        <v>1348</v>
      </c>
      <c r="S144" t="s">
        <v>1457</v>
      </c>
      <c r="T144" t="s">
        <v>1458</v>
      </c>
      <c r="U144" t="s">
        <v>1409</v>
      </c>
      <c r="W144" s="71" t="s">
        <v>1459</v>
      </c>
      <c r="X144">
        <v>1</v>
      </c>
      <c r="Z144" s="2">
        <v>43100</v>
      </c>
      <c r="AA144" s="76">
        <v>1195</v>
      </c>
      <c r="AB144" t="s">
        <v>1460</v>
      </c>
      <c r="AC144" s="71">
        <v>0</v>
      </c>
      <c r="AD144" s="71">
        <v>0</v>
      </c>
      <c r="AE144" s="76">
        <v>45</v>
      </c>
    </row>
    <row r="145" spans="1:31" x14ac:dyDescent="0.25">
      <c r="A145" s="2">
        <v>43132</v>
      </c>
      <c r="C145" s="76">
        <v>1095</v>
      </c>
      <c r="D145" s="75">
        <v>2017</v>
      </c>
      <c r="E145" s="71">
        <v>0</v>
      </c>
      <c r="F145" s="71">
        <v>0</v>
      </c>
      <c r="G145" s="77">
        <v>0.85330663039497168</v>
      </c>
      <c r="H145" s="71">
        <v>0</v>
      </c>
      <c r="I145" t="s">
        <v>1290</v>
      </c>
      <c r="J145" t="s">
        <v>1283</v>
      </c>
      <c r="K145" t="s">
        <v>1342</v>
      </c>
      <c r="L145" s="78" t="s">
        <v>1180</v>
      </c>
      <c r="M145" s="139"/>
      <c r="N145" s="72" t="s">
        <v>1394</v>
      </c>
      <c r="O145" t="s">
        <v>1395</v>
      </c>
      <c r="Q145" t="s">
        <v>1456</v>
      </c>
      <c r="R145" t="s">
        <v>1348</v>
      </c>
      <c r="S145" t="s">
        <v>1457</v>
      </c>
      <c r="T145" t="s">
        <v>1458</v>
      </c>
      <c r="U145" t="s">
        <v>1409</v>
      </c>
      <c r="W145" s="71" t="s">
        <v>1459</v>
      </c>
      <c r="X145">
        <v>1</v>
      </c>
      <c r="Z145" s="2">
        <v>43100</v>
      </c>
      <c r="AA145" s="76">
        <v>1095</v>
      </c>
      <c r="AB145" t="s">
        <v>1460</v>
      </c>
      <c r="AC145" s="71">
        <v>0</v>
      </c>
      <c r="AD145" s="71">
        <v>0</v>
      </c>
      <c r="AE145" s="76">
        <v>45</v>
      </c>
    </row>
    <row r="146" spans="1:31" x14ac:dyDescent="0.25">
      <c r="A146" s="2">
        <v>43132</v>
      </c>
      <c r="C146" s="76">
        <v>1100</v>
      </c>
      <c r="D146" s="75">
        <v>2017</v>
      </c>
      <c r="E146" s="71">
        <v>0</v>
      </c>
      <c r="F146" s="71">
        <v>0</v>
      </c>
      <c r="G146" s="77">
        <v>0.85330663039497168</v>
      </c>
      <c r="H146" s="71">
        <v>0</v>
      </c>
      <c r="I146" t="s">
        <v>1290</v>
      </c>
      <c r="J146" t="s">
        <v>1283</v>
      </c>
      <c r="K146" t="s">
        <v>1342</v>
      </c>
      <c r="L146" s="78" t="s">
        <v>1181</v>
      </c>
      <c r="M146" s="139"/>
      <c r="N146" s="72" t="s">
        <v>1394</v>
      </c>
      <c r="O146" t="s">
        <v>1395</v>
      </c>
      <c r="Q146" t="s">
        <v>1456</v>
      </c>
      <c r="R146" t="s">
        <v>1348</v>
      </c>
      <c r="S146" t="s">
        <v>1457</v>
      </c>
      <c r="T146" t="s">
        <v>1458</v>
      </c>
      <c r="U146" t="s">
        <v>1409</v>
      </c>
      <c r="W146" s="71" t="s">
        <v>1459</v>
      </c>
      <c r="X146">
        <v>1</v>
      </c>
      <c r="Z146" s="2">
        <v>43100</v>
      </c>
      <c r="AA146" s="76">
        <v>1100</v>
      </c>
      <c r="AB146" t="s">
        <v>1460</v>
      </c>
      <c r="AC146" s="71">
        <v>0</v>
      </c>
      <c r="AD146" s="71">
        <v>0</v>
      </c>
      <c r="AE146" s="76">
        <v>45</v>
      </c>
    </row>
    <row r="147" spans="1:31" x14ac:dyDescent="0.25">
      <c r="A147" s="2">
        <v>43132</v>
      </c>
      <c r="C147" s="76">
        <v>1155</v>
      </c>
      <c r="D147" s="75">
        <v>2017</v>
      </c>
      <c r="E147" s="71">
        <v>0</v>
      </c>
      <c r="F147" s="71">
        <v>0</v>
      </c>
      <c r="G147" s="77">
        <v>0.85330663039497168</v>
      </c>
      <c r="H147" s="71">
        <v>0</v>
      </c>
      <c r="I147" t="s">
        <v>1290</v>
      </c>
      <c r="J147" t="s">
        <v>1283</v>
      </c>
      <c r="K147" t="s">
        <v>1342</v>
      </c>
      <c r="L147" s="78" t="s">
        <v>1182</v>
      </c>
      <c r="M147" s="139"/>
      <c r="N147" s="72" t="s">
        <v>1394</v>
      </c>
      <c r="O147" t="s">
        <v>1395</v>
      </c>
      <c r="Q147" t="s">
        <v>1456</v>
      </c>
      <c r="R147" t="s">
        <v>1348</v>
      </c>
      <c r="S147" t="s">
        <v>1457</v>
      </c>
      <c r="T147" t="s">
        <v>1458</v>
      </c>
      <c r="U147" t="s">
        <v>1409</v>
      </c>
      <c r="W147" s="71" t="s">
        <v>1459</v>
      </c>
      <c r="X147">
        <v>1</v>
      </c>
      <c r="Z147" s="2">
        <v>43100</v>
      </c>
      <c r="AA147" s="76">
        <v>1155</v>
      </c>
      <c r="AB147" t="s">
        <v>1460</v>
      </c>
      <c r="AC147" s="71">
        <v>0</v>
      </c>
      <c r="AD147" s="71">
        <v>0</v>
      </c>
      <c r="AE147" s="76">
        <v>45</v>
      </c>
    </row>
    <row r="148" spans="1:31" x14ac:dyDescent="0.25">
      <c r="A148" s="2">
        <v>43132</v>
      </c>
      <c r="C148" s="76">
        <v>1120</v>
      </c>
      <c r="D148" s="75">
        <v>2017</v>
      </c>
      <c r="E148" s="71">
        <v>0</v>
      </c>
      <c r="F148" s="71">
        <v>0</v>
      </c>
      <c r="G148" s="77">
        <v>0.85330663039497168</v>
      </c>
      <c r="H148" s="71">
        <v>0</v>
      </c>
      <c r="I148" t="s">
        <v>1290</v>
      </c>
      <c r="J148" t="s">
        <v>1283</v>
      </c>
      <c r="K148" t="s">
        <v>1342</v>
      </c>
      <c r="L148" s="78" t="s">
        <v>1183</v>
      </c>
      <c r="M148" s="139"/>
      <c r="N148" s="72" t="s">
        <v>1394</v>
      </c>
      <c r="O148" t="s">
        <v>1395</v>
      </c>
      <c r="Q148" t="s">
        <v>1456</v>
      </c>
      <c r="R148" t="s">
        <v>1348</v>
      </c>
      <c r="S148" t="s">
        <v>1457</v>
      </c>
      <c r="T148" t="s">
        <v>1458</v>
      </c>
      <c r="U148" t="s">
        <v>1409</v>
      </c>
      <c r="W148" s="71" t="s">
        <v>1459</v>
      </c>
      <c r="X148">
        <v>1</v>
      </c>
      <c r="Z148" s="2">
        <v>43100</v>
      </c>
      <c r="AA148" s="76">
        <v>1120</v>
      </c>
      <c r="AB148" t="s">
        <v>1460</v>
      </c>
      <c r="AC148" s="71">
        <v>0</v>
      </c>
      <c r="AD148" s="71">
        <v>0</v>
      </c>
      <c r="AE148" s="76">
        <v>45</v>
      </c>
    </row>
    <row r="149" spans="1:31" x14ac:dyDescent="0.25">
      <c r="A149" s="2">
        <v>43132</v>
      </c>
      <c r="C149" s="76">
        <v>1095</v>
      </c>
      <c r="D149" s="75">
        <v>2017</v>
      </c>
      <c r="E149" s="71">
        <v>0</v>
      </c>
      <c r="F149" s="71">
        <v>0</v>
      </c>
      <c r="G149" s="77">
        <v>0.85330663039497168</v>
      </c>
      <c r="H149" s="71">
        <v>0</v>
      </c>
      <c r="I149" t="s">
        <v>1290</v>
      </c>
      <c r="J149" t="s">
        <v>1283</v>
      </c>
      <c r="K149" t="s">
        <v>1342</v>
      </c>
      <c r="L149" s="78" t="s">
        <v>1184</v>
      </c>
      <c r="M149" s="139"/>
      <c r="N149" s="72" t="s">
        <v>1394</v>
      </c>
      <c r="O149" t="s">
        <v>1395</v>
      </c>
      <c r="Q149" t="s">
        <v>1456</v>
      </c>
      <c r="R149" t="s">
        <v>1348</v>
      </c>
      <c r="S149" t="s">
        <v>1457</v>
      </c>
      <c r="T149" t="s">
        <v>1458</v>
      </c>
      <c r="U149" t="s">
        <v>1409</v>
      </c>
      <c r="W149" s="71" t="s">
        <v>1459</v>
      </c>
      <c r="X149">
        <v>1</v>
      </c>
      <c r="Z149" s="2">
        <v>43100</v>
      </c>
      <c r="AA149" s="76">
        <v>1095</v>
      </c>
      <c r="AB149" t="s">
        <v>1460</v>
      </c>
      <c r="AC149" s="71">
        <v>0</v>
      </c>
      <c r="AD149" s="71">
        <v>0</v>
      </c>
      <c r="AE149" s="76">
        <v>45</v>
      </c>
    </row>
    <row r="150" spans="1:31" x14ac:dyDescent="0.25">
      <c r="A150" s="2">
        <v>43132</v>
      </c>
      <c r="C150" s="76">
        <v>1115</v>
      </c>
      <c r="D150" s="75">
        <v>2017</v>
      </c>
      <c r="E150" s="71">
        <v>0</v>
      </c>
      <c r="F150" s="71">
        <v>0</v>
      </c>
      <c r="G150" s="77">
        <v>0.85330663039497168</v>
      </c>
      <c r="H150" s="71">
        <v>0</v>
      </c>
      <c r="I150" t="s">
        <v>1290</v>
      </c>
      <c r="J150" t="s">
        <v>1283</v>
      </c>
      <c r="K150" t="s">
        <v>1342</v>
      </c>
      <c r="L150" s="78" t="s">
        <v>1185</v>
      </c>
      <c r="M150" s="139"/>
      <c r="N150" s="72" t="s">
        <v>1394</v>
      </c>
      <c r="O150" t="s">
        <v>1395</v>
      </c>
      <c r="Q150" t="s">
        <v>1456</v>
      </c>
      <c r="R150" t="s">
        <v>1348</v>
      </c>
      <c r="S150" t="s">
        <v>1457</v>
      </c>
      <c r="T150" t="s">
        <v>1458</v>
      </c>
      <c r="U150" t="s">
        <v>1409</v>
      </c>
      <c r="W150" s="71" t="s">
        <v>1459</v>
      </c>
      <c r="X150">
        <v>1</v>
      </c>
      <c r="Z150" s="2">
        <v>43100</v>
      </c>
      <c r="AA150" s="76">
        <v>1115</v>
      </c>
      <c r="AB150" t="s">
        <v>1460</v>
      </c>
      <c r="AC150" s="71">
        <v>0</v>
      </c>
      <c r="AD150" s="71">
        <v>0</v>
      </c>
      <c r="AE150" s="76">
        <v>45</v>
      </c>
    </row>
    <row r="151" spans="1:31" x14ac:dyDescent="0.25">
      <c r="A151" s="2">
        <v>43132</v>
      </c>
      <c r="C151" s="76">
        <v>1382</v>
      </c>
      <c r="D151" s="75">
        <v>2017</v>
      </c>
      <c r="E151" s="71">
        <v>0</v>
      </c>
      <c r="F151" s="71">
        <v>0</v>
      </c>
      <c r="G151" s="77">
        <v>0.85330663039497168</v>
      </c>
      <c r="H151" s="71">
        <v>0</v>
      </c>
      <c r="I151" t="s">
        <v>1290</v>
      </c>
      <c r="J151" t="s">
        <v>1283</v>
      </c>
      <c r="K151" t="s">
        <v>1342</v>
      </c>
      <c r="L151" s="78" t="s">
        <v>1189</v>
      </c>
      <c r="M151" s="139"/>
      <c r="N151" s="72" t="s">
        <v>1394</v>
      </c>
      <c r="O151" t="s">
        <v>1395</v>
      </c>
      <c r="Q151" t="s">
        <v>1456</v>
      </c>
      <c r="R151" t="s">
        <v>1348</v>
      </c>
      <c r="S151" t="s">
        <v>1457</v>
      </c>
      <c r="T151" t="s">
        <v>1458</v>
      </c>
      <c r="U151" t="s">
        <v>1409</v>
      </c>
      <c r="W151" s="71" t="s">
        <v>1459</v>
      </c>
      <c r="X151">
        <v>1</v>
      </c>
      <c r="Z151" s="2">
        <v>43100</v>
      </c>
      <c r="AA151" s="76">
        <v>1382</v>
      </c>
      <c r="AB151" t="s">
        <v>1460</v>
      </c>
      <c r="AC151" s="71">
        <v>0</v>
      </c>
      <c r="AD151" s="71">
        <v>0</v>
      </c>
      <c r="AE151" s="76">
        <v>45</v>
      </c>
    </row>
    <row r="152" spans="1:31" x14ac:dyDescent="0.25">
      <c r="A152" s="2">
        <v>43132</v>
      </c>
      <c r="C152" s="76">
        <v>511.99999999999898</v>
      </c>
      <c r="D152" s="75">
        <v>2018</v>
      </c>
      <c r="E152" s="71">
        <v>4.2725997073598102E-2</v>
      </c>
      <c r="F152" s="71">
        <v>200.49076403282723</v>
      </c>
      <c r="G152" s="77">
        <v>0.64298842881624785</v>
      </c>
      <c r="H152" s="71">
        <v>128.91324135763668</v>
      </c>
      <c r="I152" t="s">
        <v>1290</v>
      </c>
      <c r="J152" t="s">
        <v>1286</v>
      </c>
      <c r="K152" t="s">
        <v>1342</v>
      </c>
      <c r="L152" s="78" t="s">
        <v>269</v>
      </c>
      <c r="M152" s="139"/>
      <c r="N152" s="72" t="s">
        <v>1296</v>
      </c>
      <c r="O152" t="s">
        <v>1290</v>
      </c>
      <c r="Q152" t="s">
        <v>1461</v>
      </c>
      <c r="R152" t="s">
        <v>1348</v>
      </c>
      <c r="S152" t="s">
        <v>1462</v>
      </c>
      <c r="T152" t="s">
        <v>1386</v>
      </c>
      <c r="U152" t="s">
        <v>1391</v>
      </c>
      <c r="W152" s="71">
        <v>6.8455640744797304</v>
      </c>
      <c r="X152">
        <v>1</v>
      </c>
      <c r="Y152" t="s">
        <v>1463</v>
      </c>
      <c r="Z152" s="2">
        <v>43118</v>
      </c>
      <c r="AA152" s="76">
        <v>511.99999999999898</v>
      </c>
      <c r="AC152" s="71">
        <v>306.77</v>
      </c>
      <c r="AD152" s="71">
        <v>0.08</v>
      </c>
      <c r="AE152" s="76">
        <v>25</v>
      </c>
    </row>
    <row r="153" spans="1:31" x14ac:dyDescent="0.25">
      <c r="A153" s="2">
        <v>43132</v>
      </c>
      <c r="B153" t="s">
        <v>1372</v>
      </c>
      <c r="C153" s="76"/>
      <c r="D153" s="75">
        <v>2017</v>
      </c>
      <c r="E153" s="71">
        <v>0</v>
      </c>
      <c r="F153" s="71">
        <v>0</v>
      </c>
      <c r="G153" s="77">
        <v>0.9950548958618578</v>
      </c>
      <c r="H153" s="71">
        <v>0</v>
      </c>
      <c r="I153" t="s">
        <v>1341</v>
      </c>
      <c r="J153" t="s">
        <v>1284</v>
      </c>
      <c r="K153" t="s">
        <v>1342</v>
      </c>
      <c r="L153" s="78">
        <v>162168</v>
      </c>
      <c r="M153" s="139"/>
      <c r="N153" s="72" t="s">
        <v>1285</v>
      </c>
      <c r="O153" t="s">
        <v>1290</v>
      </c>
      <c r="Q153" t="s">
        <v>1373</v>
      </c>
      <c r="R153" t="s">
        <v>1374</v>
      </c>
      <c r="S153" t="s">
        <v>1375</v>
      </c>
      <c r="W153" s="71">
        <v>12.832011267371689</v>
      </c>
      <c r="X153">
        <v>1</v>
      </c>
      <c r="Z153" s="2">
        <v>42921.333333333328</v>
      </c>
      <c r="AA153" s="76">
        <v>537.70000000000005</v>
      </c>
      <c r="AC153" s="71">
        <v>0</v>
      </c>
      <c r="AD153" s="71">
        <v>0</v>
      </c>
      <c r="AE153" s="76">
        <v>40</v>
      </c>
    </row>
    <row r="154" spans="1:31" x14ac:dyDescent="0.25">
      <c r="A154" s="2">
        <v>43160</v>
      </c>
      <c r="C154" s="76">
        <v>1236</v>
      </c>
      <c r="D154" s="75">
        <v>2018</v>
      </c>
      <c r="E154" s="71">
        <v>0.23499298390478957</v>
      </c>
      <c r="F154" s="71">
        <v>2503.5954930766129</v>
      </c>
      <c r="G154" s="77">
        <v>0.64298842881624785</v>
      </c>
      <c r="H154" s="71">
        <v>1609.7829324847708</v>
      </c>
      <c r="I154" t="s">
        <v>1290</v>
      </c>
      <c r="J154" t="s">
        <v>1286</v>
      </c>
      <c r="K154" t="s">
        <v>1342</v>
      </c>
      <c r="L154" s="78" t="s">
        <v>270</v>
      </c>
      <c r="M154" s="139"/>
      <c r="N154" s="72" t="s">
        <v>1296</v>
      </c>
      <c r="O154" t="s">
        <v>1290</v>
      </c>
      <c r="Q154" t="s">
        <v>1402</v>
      </c>
      <c r="R154" t="s">
        <v>1348</v>
      </c>
      <c r="S154" t="s">
        <v>1403</v>
      </c>
      <c r="T154" t="s">
        <v>1386</v>
      </c>
      <c r="U154" t="s">
        <v>1404</v>
      </c>
      <c r="W154" s="71">
        <v>5.7038558065252101</v>
      </c>
      <c r="X154">
        <v>19</v>
      </c>
      <c r="Y154" t="s">
        <v>1405</v>
      </c>
      <c r="Z154" s="2">
        <v>43146</v>
      </c>
      <c r="AA154" s="76">
        <v>1236</v>
      </c>
      <c r="AC154" s="71">
        <v>3830.74</v>
      </c>
      <c r="AD154" s="71">
        <v>0.44</v>
      </c>
      <c r="AE154" s="76">
        <v>760</v>
      </c>
    </row>
    <row r="155" spans="1:31" x14ac:dyDescent="0.25">
      <c r="A155" s="2">
        <v>43160</v>
      </c>
      <c r="C155" s="76">
        <v>1236</v>
      </c>
      <c r="D155" s="75">
        <v>2018</v>
      </c>
      <c r="E155" s="71">
        <v>0.40589697219918197</v>
      </c>
      <c r="F155" s="71">
        <v>1442.7335509265795</v>
      </c>
      <c r="G155" s="77">
        <v>0.64298842881624785</v>
      </c>
      <c r="H155" s="71">
        <v>927.66097911076747</v>
      </c>
      <c r="I155" t="s">
        <v>1290</v>
      </c>
      <c r="J155" t="s">
        <v>1286</v>
      </c>
      <c r="K155" t="s">
        <v>1342</v>
      </c>
      <c r="L155" s="78" t="s">
        <v>270</v>
      </c>
      <c r="M155" s="139"/>
      <c r="N155" s="72" t="s">
        <v>1296</v>
      </c>
      <c r="O155" t="s">
        <v>1290</v>
      </c>
      <c r="Q155" t="s">
        <v>1464</v>
      </c>
      <c r="R155" t="s">
        <v>1348</v>
      </c>
      <c r="S155" t="s">
        <v>1465</v>
      </c>
      <c r="T155" t="s">
        <v>1386</v>
      </c>
      <c r="U155" t="s">
        <v>1466</v>
      </c>
      <c r="W155" s="71">
        <v>8.5616438356164295</v>
      </c>
      <c r="X155">
        <v>18</v>
      </c>
      <c r="Y155" t="s">
        <v>1467</v>
      </c>
      <c r="Z155" s="2">
        <v>43146</v>
      </c>
      <c r="AA155" s="76">
        <v>1236</v>
      </c>
      <c r="AC155" s="71">
        <v>2207.52</v>
      </c>
      <c r="AD155" s="71">
        <v>0.76</v>
      </c>
      <c r="AE155" s="76">
        <v>396</v>
      </c>
    </row>
    <row r="156" spans="1:31" x14ac:dyDescent="0.25">
      <c r="A156" s="2">
        <v>43160</v>
      </c>
      <c r="C156" s="76">
        <v>1236</v>
      </c>
      <c r="D156" s="75">
        <v>2018</v>
      </c>
      <c r="E156" s="71">
        <v>0.1869262371969917</v>
      </c>
      <c r="F156" s="71">
        <v>671.74895492877772</v>
      </c>
      <c r="G156" s="77">
        <v>0.64298842881624785</v>
      </c>
      <c r="H156" s="71">
        <v>431.92680508861127</v>
      </c>
      <c r="I156" t="s">
        <v>1290</v>
      </c>
      <c r="J156" t="s">
        <v>1286</v>
      </c>
      <c r="K156" t="s">
        <v>1342</v>
      </c>
      <c r="L156" s="78" t="s">
        <v>270</v>
      </c>
      <c r="M156" s="139"/>
      <c r="N156" s="72" t="s">
        <v>1296</v>
      </c>
      <c r="O156" t="s">
        <v>1290</v>
      </c>
      <c r="Q156" t="s">
        <v>1412</v>
      </c>
      <c r="R156" t="s">
        <v>1348</v>
      </c>
      <c r="S156" t="s">
        <v>1413</v>
      </c>
      <c r="T156" t="s">
        <v>1386</v>
      </c>
      <c r="U156" t="s">
        <v>1391</v>
      </c>
      <c r="W156" s="71">
        <v>8.5616438356164295</v>
      </c>
      <c r="X156">
        <v>4</v>
      </c>
      <c r="Y156" t="s">
        <v>1392</v>
      </c>
      <c r="Z156" s="2">
        <v>43146</v>
      </c>
      <c r="AA156" s="76">
        <v>1236</v>
      </c>
      <c r="AC156" s="71">
        <v>1027.8399999999999</v>
      </c>
      <c r="AD156" s="71">
        <v>0.35</v>
      </c>
      <c r="AE156" s="76">
        <v>80</v>
      </c>
    </row>
    <row r="157" spans="1:31" x14ac:dyDescent="0.25">
      <c r="A157" s="2">
        <v>43132</v>
      </c>
      <c r="C157" s="76">
        <v>1540</v>
      </c>
      <c r="D157" s="75">
        <v>2018</v>
      </c>
      <c r="E157" s="71">
        <v>0.3845339736623829</v>
      </c>
      <c r="F157" s="71">
        <v>2749.9461420792341</v>
      </c>
      <c r="G157" s="77">
        <v>0.64298842881624785</v>
      </c>
      <c r="H157" s="71">
        <v>1768.183549224829</v>
      </c>
      <c r="I157" t="s">
        <v>1290</v>
      </c>
      <c r="J157" t="s">
        <v>1286</v>
      </c>
      <c r="K157" t="s">
        <v>1342</v>
      </c>
      <c r="L157" s="78" t="s">
        <v>271</v>
      </c>
      <c r="M157" s="139"/>
      <c r="N157" s="72" t="s">
        <v>1296</v>
      </c>
      <c r="O157" t="s">
        <v>1290</v>
      </c>
      <c r="Q157" t="s">
        <v>1384</v>
      </c>
      <c r="R157" t="s">
        <v>1348</v>
      </c>
      <c r="S157" t="s">
        <v>1385</v>
      </c>
      <c r="T157" t="s">
        <v>1386</v>
      </c>
      <c r="U157" t="s">
        <v>1387</v>
      </c>
      <c r="W157" s="71">
        <v>8.5557837097878107</v>
      </c>
      <c r="X157">
        <v>18</v>
      </c>
      <c r="Y157" t="s">
        <v>1388</v>
      </c>
      <c r="Z157" s="2">
        <v>43116</v>
      </c>
      <c r="AA157" s="76">
        <v>1540</v>
      </c>
      <c r="AC157" s="71">
        <v>4207.68</v>
      </c>
      <c r="AD157" s="71">
        <v>0.72</v>
      </c>
      <c r="AE157" s="76">
        <v>925.69</v>
      </c>
    </row>
    <row r="158" spans="1:31" x14ac:dyDescent="0.25">
      <c r="A158" s="2">
        <v>43132</v>
      </c>
      <c r="C158" s="76">
        <v>1540</v>
      </c>
      <c r="D158" s="75">
        <v>2018</v>
      </c>
      <c r="E158" s="71">
        <v>7.4770494878796681E-2</v>
      </c>
      <c r="F158" s="71">
        <v>549.9918426318917</v>
      </c>
      <c r="G158" s="77">
        <v>0.64298842881624785</v>
      </c>
      <c r="H158" s="71">
        <v>353.63839075563311</v>
      </c>
      <c r="I158" t="s">
        <v>1290</v>
      </c>
      <c r="J158" t="s">
        <v>1286</v>
      </c>
      <c r="K158" t="s">
        <v>1342</v>
      </c>
      <c r="L158" s="78" t="s">
        <v>271</v>
      </c>
      <c r="M158" s="139"/>
      <c r="N158" s="72" t="s">
        <v>1296</v>
      </c>
      <c r="O158" t="s">
        <v>1290</v>
      </c>
      <c r="Q158" t="s">
        <v>1412</v>
      </c>
      <c r="R158" t="s">
        <v>1348</v>
      </c>
      <c r="S158" t="s">
        <v>1413</v>
      </c>
      <c r="T158" t="s">
        <v>1386</v>
      </c>
      <c r="U158" t="s">
        <v>1416</v>
      </c>
      <c r="W158" s="71">
        <v>4.2778918548939</v>
      </c>
      <c r="X158">
        <v>3</v>
      </c>
      <c r="Y158" t="s">
        <v>1432</v>
      </c>
      <c r="Z158" s="2">
        <v>43116</v>
      </c>
      <c r="AA158" s="76">
        <v>1540</v>
      </c>
      <c r="AC158" s="71">
        <v>841.54</v>
      </c>
      <c r="AD158" s="71">
        <v>0.14000000000000001</v>
      </c>
      <c r="AE158" s="76">
        <v>60</v>
      </c>
    </row>
    <row r="159" spans="1:31" x14ac:dyDescent="0.25">
      <c r="A159" s="2">
        <v>43132</v>
      </c>
      <c r="C159" s="76">
        <v>1540</v>
      </c>
      <c r="D159" s="75">
        <v>2018</v>
      </c>
      <c r="E159" s="71">
        <v>1.0681499268399525E-2</v>
      </c>
      <c r="F159" s="71">
        <v>87.844194652841892</v>
      </c>
      <c r="G159" s="77">
        <v>0.64298842881624785</v>
      </c>
      <c r="H159" s="71">
        <v>56.48280070045945</v>
      </c>
      <c r="I159" t="s">
        <v>1290</v>
      </c>
      <c r="J159" t="s">
        <v>1286</v>
      </c>
      <c r="K159" t="s">
        <v>1342</v>
      </c>
      <c r="L159" s="78" t="s">
        <v>271</v>
      </c>
      <c r="M159" s="139"/>
      <c r="N159" s="72" t="s">
        <v>1296</v>
      </c>
      <c r="O159" t="s">
        <v>1290</v>
      </c>
      <c r="Q159" t="s">
        <v>1402</v>
      </c>
      <c r="R159" t="s">
        <v>1348</v>
      </c>
      <c r="S159" t="s">
        <v>1403</v>
      </c>
      <c r="T159" t="s">
        <v>1386</v>
      </c>
      <c r="U159" t="s">
        <v>1404</v>
      </c>
      <c r="W159" s="71">
        <v>8.5557837097878107</v>
      </c>
      <c r="X159">
        <v>1</v>
      </c>
      <c r="Y159" t="s">
        <v>1405</v>
      </c>
      <c r="Z159" s="2">
        <v>43116</v>
      </c>
      <c r="AA159" s="76">
        <v>1540</v>
      </c>
      <c r="AC159" s="71">
        <v>134.41</v>
      </c>
      <c r="AD159" s="71">
        <v>0.02</v>
      </c>
      <c r="AE159" s="76">
        <v>29.57</v>
      </c>
    </row>
    <row r="160" spans="1:31" x14ac:dyDescent="0.25">
      <c r="A160" s="2">
        <v>43160</v>
      </c>
      <c r="C160" s="76">
        <v>564</v>
      </c>
      <c r="D160" s="75">
        <v>2018</v>
      </c>
      <c r="E160" s="71">
        <v>8.5451994147196203E-2</v>
      </c>
      <c r="F160" s="71">
        <v>614.91589811000586</v>
      </c>
      <c r="G160" s="77">
        <v>0.64298842881624785</v>
      </c>
      <c r="H160" s="71">
        <v>395.38380717988463</v>
      </c>
      <c r="I160" t="s">
        <v>1290</v>
      </c>
      <c r="J160" t="s">
        <v>1286</v>
      </c>
      <c r="K160" t="s">
        <v>1342</v>
      </c>
      <c r="L160" s="78" t="s">
        <v>272</v>
      </c>
      <c r="M160" s="139"/>
      <c r="N160" s="72" t="s">
        <v>1296</v>
      </c>
      <c r="O160" t="s">
        <v>1290</v>
      </c>
      <c r="Q160" t="s">
        <v>1402</v>
      </c>
      <c r="R160" t="s">
        <v>1348</v>
      </c>
      <c r="S160" t="s">
        <v>1403</v>
      </c>
      <c r="T160" t="s">
        <v>1386</v>
      </c>
      <c r="U160" t="s">
        <v>1404</v>
      </c>
      <c r="W160" s="71">
        <v>8.5557837097878107</v>
      </c>
      <c r="X160">
        <v>7</v>
      </c>
      <c r="Y160" t="s">
        <v>1405</v>
      </c>
      <c r="Z160" s="2">
        <v>43123</v>
      </c>
      <c r="AA160" s="76">
        <v>564</v>
      </c>
      <c r="AC160" s="71">
        <v>940.88</v>
      </c>
      <c r="AD160" s="71">
        <v>0.16</v>
      </c>
      <c r="AE160" s="76">
        <v>206.99</v>
      </c>
    </row>
    <row r="161" spans="1:31" x14ac:dyDescent="0.25">
      <c r="A161" s="2">
        <v>43132</v>
      </c>
      <c r="C161" s="76">
        <v>1095</v>
      </c>
      <c r="D161" s="75">
        <v>2017</v>
      </c>
      <c r="E161" s="71">
        <v>0</v>
      </c>
      <c r="F161" s="71">
        <v>0</v>
      </c>
      <c r="G161" s="77">
        <v>0.85330663039497168</v>
      </c>
      <c r="H161" s="71">
        <v>0</v>
      </c>
      <c r="I161" t="s">
        <v>1290</v>
      </c>
      <c r="J161" t="s">
        <v>1283</v>
      </c>
      <c r="K161" t="s">
        <v>1342</v>
      </c>
      <c r="L161" s="78" t="s">
        <v>1177</v>
      </c>
      <c r="M161" s="139"/>
      <c r="N161" s="72" t="s">
        <v>1394</v>
      </c>
      <c r="O161" t="s">
        <v>1395</v>
      </c>
      <c r="Q161" t="s">
        <v>1468</v>
      </c>
      <c r="R161" t="s">
        <v>1348</v>
      </c>
      <c r="S161" t="s">
        <v>1469</v>
      </c>
      <c r="T161" t="s">
        <v>1470</v>
      </c>
      <c r="U161" t="s">
        <v>1409</v>
      </c>
      <c r="W161" s="71" t="s">
        <v>1459</v>
      </c>
      <c r="X161">
        <v>1</v>
      </c>
      <c r="Z161" s="2">
        <v>43100</v>
      </c>
      <c r="AA161" s="76">
        <v>1095</v>
      </c>
      <c r="AB161" t="s">
        <v>1471</v>
      </c>
      <c r="AC161" s="71">
        <v>0</v>
      </c>
      <c r="AD161" s="71">
        <v>0</v>
      </c>
      <c r="AE161" s="76">
        <v>30</v>
      </c>
    </row>
    <row r="162" spans="1:31" x14ac:dyDescent="0.25">
      <c r="A162" s="2">
        <v>43132</v>
      </c>
      <c r="C162" s="76">
        <v>1140</v>
      </c>
      <c r="D162" s="75">
        <v>2017</v>
      </c>
      <c r="E162" s="71">
        <v>0</v>
      </c>
      <c r="F162" s="71">
        <v>0</v>
      </c>
      <c r="G162" s="77">
        <v>0.85330663039497168</v>
      </c>
      <c r="H162" s="71">
        <v>0</v>
      </c>
      <c r="I162" t="s">
        <v>1290</v>
      </c>
      <c r="J162" t="s">
        <v>1283</v>
      </c>
      <c r="K162" t="s">
        <v>1342</v>
      </c>
      <c r="L162" s="78" t="s">
        <v>1178</v>
      </c>
      <c r="M162" s="139"/>
      <c r="N162" s="72" t="s">
        <v>1394</v>
      </c>
      <c r="O162" t="s">
        <v>1395</v>
      </c>
      <c r="Q162" t="s">
        <v>1468</v>
      </c>
      <c r="R162" t="s">
        <v>1348</v>
      </c>
      <c r="S162" t="s">
        <v>1469</v>
      </c>
      <c r="T162" t="s">
        <v>1470</v>
      </c>
      <c r="U162" t="s">
        <v>1409</v>
      </c>
      <c r="W162" s="71" t="s">
        <v>1459</v>
      </c>
      <c r="X162">
        <v>1</v>
      </c>
      <c r="Z162" s="2">
        <v>43100</v>
      </c>
      <c r="AA162" s="76">
        <v>1140</v>
      </c>
      <c r="AB162" t="s">
        <v>1471</v>
      </c>
      <c r="AC162" s="71">
        <v>0</v>
      </c>
      <c r="AD162" s="71">
        <v>0</v>
      </c>
      <c r="AE162" s="76">
        <v>30</v>
      </c>
    </row>
    <row r="163" spans="1:31" x14ac:dyDescent="0.25">
      <c r="A163" s="2">
        <v>43132</v>
      </c>
      <c r="C163" s="76">
        <v>1195</v>
      </c>
      <c r="D163" s="75">
        <v>2017</v>
      </c>
      <c r="E163" s="71">
        <v>0</v>
      </c>
      <c r="F163" s="71">
        <v>0</v>
      </c>
      <c r="G163" s="77">
        <v>0.85330663039497168</v>
      </c>
      <c r="H163" s="71">
        <v>0</v>
      </c>
      <c r="I163" t="s">
        <v>1290</v>
      </c>
      <c r="J163" t="s">
        <v>1283</v>
      </c>
      <c r="K163" t="s">
        <v>1342</v>
      </c>
      <c r="L163" s="78" t="s">
        <v>1179</v>
      </c>
      <c r="M163" s="139"/>
      <c r="N163" s="72" t="s">
        <v>1394</v>
      </c>
      <c r="O163" t="s">
        <v>1395</v>
      </c>
      <c r="Q163" t="s">
        <v>1468</v>
      </c>
      <c r="R163" t="s">
        <v>1348</v>
      </c>
      <c r="S163" t="s">
        <v>1469</v>
      </c>
      <c r="T163" t="s">
        <v>1470</v>
      </c>
      <c r="U163" t="s">
        <v>1409</v>
      </c>
      <c r="W163" s="71" t="s">
        <v>1459</v>
      </c>
      <c r="X163">
        <v>1</v>
      </c>
      <c r="Z163" s="2">
        <v>43100</v>
      </c>
      <c r="AA163" s="76">
        <v>1195</v>
      </c>
      <c r="AB163" t="s">
        <v>1471</v>
      </c>
      <c r="AC163" s="71">
        <v>0</v>
      </c>
      <c r="AD163" s="71">
        <v>0</v>
      </c>
      <c r="AE163" s="76">
        <v>30</v>
      </c>
    </row>
    <row r="164" spans="1:31" x14ac:dyDescent="0.25">
      <c r="A164" s="2">
        <v>43132</v>
      </c>
      <c r="C164" s="76">
        <v>1095</v>
      </c>
      <c r="D164" s="75">
        <v>2017</v>
      </c>
      <c r="E164" s="71">
        <v>0</v>
      </c>
      <c r="F164" s="71">
        <v>0</v>
      </c>
      <c r="G164" s="77">
        <v>0.85330663039497168</v>
      </c>
      <c r="H164" s="71">
        <v>0</v>
      </c>
      <c r="I164" t="s">
        <v>1290</v>
      </c>
      <c r="J164" t="s">
        <v>1283</v>
      </c>
      <c r="K164" t="s">
        <v>1342</v>
      </c>
      <c r="L164" s="78" t="s">
        <v>1180</v>
      </c>
      <c r="M164" s="139"/>
      <c r="N164" s="72" t="s">
        <v>1394</v>
      </c>
      <c r="O164" t="s">
        <v>1395</v>
      </c>
      <c r="Q164" t="s">
        <v>1468</v>
      </c>
      <c r="R164" t="s">
        <v>1348</v>
      </c>
      <c r="S164" t="s">
        <v>1469</v>
      </c>
      <c r="T164" t="s">
        <v>1470</v>
      </c>
      <c r="U164" t="s">
        <v>1409</v>
      </c>
      <c r="W164" s="71" t="s">
        <v>1459</v>
      </c>
      <c r="X164">
        <v>1</v>
      </c>
      <c r="Z164" s="2">
        <v>43100</v>
      </c>
      <c r="AA164" s="76">
        <v>1095</v>
      </c>
      <c r="AB164" t="s">
        <v>1471</v>
      </c>
      <c r="AC164" s="71">
        <v>0</v>
      </c>
      <c r="AD164" s="71">
        <v>0</v>
      </c>
      <c r="AE164" s="76">
        <v>30</v>
      </c>
    </row>
    <row r="165" spans="1:31" x14ac:dyDescent="0.25">
      <c r="A165" s="2">
        <v>43132</v>
      </c>
      <c r="C165" s="76">
        <v>1100</v>
      </c>
      <c r="D165" s="75">
        <v>2017</v>
      </c>
      <c r="E165" s="71">
        <v>0</v>
      </c>
      <c r="F165" s="71">
        <v>0</v>
      </c>
      <c r="G165" s="77">
        <v>0.85330663039497168</v>
      </c>
      <c r="H165" s="71">
        <v>0</v>
      </c>
      <c r="I165" t="s">
        <v>1290</v>
      </c>
      <c r="J165" t="s">
        <v>1283</v>
      </c>
      <c r="K165" t="s">
        <v>1342</v>
      </c>
      <c r="L165" s="78" t="s">
        <v>1181</v>
      </c>
      <c r="M165" s="139"/>
      <c r="N165" s="72" t="s">
        <v>1394</v>
      </c>
      <c r="O165" t="s">
        <v>1395</v>
      </c>
      <c r="Q165" t="s">
        <v>1468</v>
      </c>
      <c r="R165" t="s">
        <v>1348</v>
      </c>
      <c r="S165" t="s">
        <v>1469</v>
      </c>
      <c r="T165" t="s">
        <v>1470</v>
      </c>
      <c r="U165" t="s">
        <v>1409</v>
      </c>
      <c r="W165" s="71" t="s">
        <v>1459</v>
      </c>
      <c r="X165">
        <v>1</v>
      </c>
      <c r="Z165" s="2">
        <v>43100</v>
      </c>
      <c r="AA165" s="76">
        <v>1100</v>
      </c>
      <c r="AB165" t="s">
        <v>1471</v>
      </c>
      <c r="AC165" s="71">
        <v>0</v>
      </c>
      <c r="AD165" s="71">
        <v>0</v>
      </c>
      <c r="AE165" s="76">
        <v>30</v>
      </c>
    </row>
    <row r="166" spans="1:31" x14ac:dyDescent="0.25">
      <c r="A166" s="2">
        <v>43132</v>
      </c>
      <c r="C166" s="76">
        <v>1155</v>
      </c>
      <c r="D166" s="75">
        <v>2017</v>
      </c>
      <c r="E166" s="71">
        <v>0</v>
      </c>
      <c r="F166" s="71">
        <v>0</v>
      </c>
      <c r="G166" s="77">
        <v>0.85330663039497168</v>
      </c>
      <c r="H166" s="71">
        <v>0</v>
      </c>
      <c r="I166" t="s">
        <v>1290</v>
      </c>
      <c r="J166" t="s">
        <v>1283</v>
      </c>
      <c r="K166" t="s">
        <v>1342</v>
      </c>
      <c r="L166" s="78" t="s">
        <v>1182</v>
      </c>
      <c r="M166" s="139"/>
      <c r="N166" s="72" t="s">
        <v>1394</v>
      </c>
      <c r="O166" t="s">
        <v>1395</v>
      </c>
      <c r="Q166" t="s">
        <v>1468</v>
      </c>
      <c r="R166" t="s">
        <v>1348</v>
      </c>
      <c r="S166" t="s">
        <v>1469</v>
      </c>
      <c r="T166" t="s">
        <v>1470</v>
      </c>
      <c r="U166" t="s">
        <v>1409</v>
      </c>
      <c r="W166" s="71" t="s">
        <v>1459</v>
      </c>
      <c r="X166">
        <v>1</v>
      </c>
      <c r="Z166" s="2">
        <v>43100</v>
      </c>
      <c r="AA166" s="76">
        <v>1155</v>
      </c>
      <c r="AB166" t="s">
        <v>1471</v>
      </c>
      <c r="AC166" s="71">
        <v>0</v>
      </c>
      <c r="AD166" s="71">
        <v>0</v>
      </c>
      <c r="AE166" s="76">
        <v>30</v>
      </c>
    </row>
    <row r="167" spans="1:31" x14ac:dyDescent="0.25">
      <c r="A167" s="2">
        <v>43132</v>
      </c>
      <c r="C167" s="76">
        <v>1120</v>
      </c>
      <c r="D167" s="75">
        <v>2017</v>
      </c>
      <c r="E167" s="71">
        <v>0</v>
      </c>
      <c r="F167" s="71">
        <v>0</v>
      </c>
      <c r="G167" s="77">
        <v>0.85330663039497168</v>
      </c>
      <c r="H167" s="71">
        <v>0</v>
      </c>
      <c r="I167" t="s">
        <v>1290</v>
      </c>
      <c r="J167" t="s">
        <v>1283</v>
      </c>
      <c r="K167" t="s">
        <v>1342</v>
      </c>
      <c r="L167" s="78" t="s">
        <v>1183</v>
      </c>
      <c r="M167" s="139"/>
      <c r="N167" s="72" t="s">
        <v>1394</v>
      </c>
      <c r="O167" t="s">
        <v>1395</v>
      </c>
      <c r="Q167" t="s">
        <v>1468</v>
      </c>
      <c r="R167" t="s">
        <v>1348</v>
      </c>
      <c r="S167" t="s">
        <v>1469</v>
      </c>
      <c r="T167" t="s">
        <v>1470</v>
      </c>
      <c r="U167" t="s">
        <v>1409</v>
      </c>
      <c r="W167" s="71" t="s">
        <v>1459</v>
      </c>
      <c r="X167">
        <v>1</v>
      </c>
      <c r="Z167" s="2">
        <v>43100</v>
      </c>
      <c r="AA167" s="76">
        <v>1120</v>
      </c>
      <c r="AB167" t="s">
        <v>1471</v>
      </c>
      <c r="AC167" s="71">
        <v>0</v>
      </c>
      <c r="AD167" s="71">
        <v>0</v>
      </c>
      <c r="AE167" s="76">
        <v>30</v>
      </c>
    </row>
    <row r="168" spans="1:31" x14ac:dyDescent="0.25">
      <c r="A168" s="2">
        <v>43132</v>
      </c>
      <c r="C168" s="76">
        <v>1095</v>
      </c>
      <c r="D168" s="75">
        <v>2017</v>
      </c>
      <c r="E168" s="71">
        <v>0</v>
      </c>
      <c r="F168" s="71">
        <v>0</v>
      </c>
      <c r="G168" s="77">
        <v>0.85330663039497168</v>
      </c>
      <c r="H168" s="71">
        <v>0</v>
      </c>
      <c r="I168" t="s">
        <v>1290</v>
      </c>
      <c r="J168" t="s">
        <v>1283</v>
      </c>
      <c r="K168" t="s">
        <v>1342</v>
      </c>
      <c r="L168" s="78" t="s">
        <v>1184</v>
      </c>
      <c r="M168" s="139"/>
      <c r="N168" s="72" t="s">
        <v>1394</v>
      </c>
      <c r="O168" t="s">
        <v>1395</v>
      </c>
      <c r="Q168" t="s">
        <v>1468</v>
      </c>
      <c r="R168" t="s">
        <v>1348</v>
      </c>
      <c r="S168" t="s">
        <v>1469</v>
      </c>
      <c r="T168" t="s">
        <v>1470</v>
      </c>
      <c r="U168" t="s">
        <v>1409</v>
      </c>
      <c r="W168" s="71" t="s">
        <v>1459</v>
      </c>
      <c r="X168">
        <v>1</v>
      </c>
      <c r="Z168" s="2">
        <v>43100</v>
      </c>
      <c r="AA168" s="76">
        <v>1095</v>
      </c>
      <c r="AB168" t="s">
        <v>1471</v>
      </c>
      <c r="AC168" s="71">
        <v>0</v>
      </c>
      <c r="AD168" s="71">
        <v>0</v>
      </c>
      <c r="AE168" s="76">
        <v>30</v>
      </c>
    </row>
    <row r="169" spans="1:31" x14ac:dyDescent="0.25">
      <c r="A169" s="2">
        <v>43132</v>
      </c>
      <c r="C169" s="76">
        <v>1115</v>
      </c>
      <c r="D169" s="75">
        <v>2017</v>
      </c>
      <c r="E169" s="71">
        <v>0</v>
      </c>
      <c r="F169" s="71">
        <v>0</v>
      </c>
      <c r="G169" s="77">
        <v>0.85330663039497168</v>
      </c>
      <c r="H169" s="71">
        <v>0</v>
      </c>
      <c r="I169" t="s">
        <v>1290</v>
      </c>
      <c r="J169" t="s">
        <v>1283</v>
      </c>
      <c r="K169" t="s">
        <v>1342</v>
      </c>
      <c r="L169" s="78" t="s">
        <v>1185</v>
      </c>
      <c r="M169" s="139"/>
      <c r="N169" s="72" t="s">
        <v>1394</v>
      </c>
      <c r="O169" t="s">
        <v>1395</v>
      </c>
      <c r="Q169" t="s">
        <v>1468</v>
      </c>
      <c r="R169" t="s">
        <v>1348</v>
      </c>
      <c r="S169" t="s">
        <v>1469</v>
      </c>
      <c r="T169" t="s">
        <v>1470</v>
      </c>
      <c r="U169" t="s">
        <v>1409</v>
      </c>
      <c r="W169" s="71" t="s">
        <v>1459</v>
      </c>
      <c r="X169">
        <v>1</v>
      </c>
      <c r="Z169" s="2">
        <v>43100</v>
      </c>
      <c r="AA169" s="76">
        <v>1115</v>
      </c>
      <c r="AB169" t="s">
        <v>1471</v>
      </c>
      <c r="AC169" s="71">
        <v>0</v>
      </c>
      <c r="AD169" s="71">
        <v>0</v>
      </c>
      <c r="AE169" s="76">
        <v>30</v>
      </c>
    </row>
    <row r="170" spans="1:31" x14ac:dyDescent="0.25">
      <c r="A170" s="2">
        <v>43132</v>
      </c>
      <c r="C170" s="76">
        <v>1382</v>
      </c>
      <c r="D170" s="75">
        <v>2017</v>
      </c>
      <c r="E170" s="71">
        <v>0</v>
      </c>
      <c r="F170" s="71">
        <v>0</v>
      </c>
      <c r="G170" s="77">
        <v>0.85330663039497168</v>
      </c>
      <c r="H170" s="71">
        <v>0</v>
      </c>
      <c r="I170" t="s">
        <v>1290</v>
      </c>
      <c r="J170" t="s">
        <v>1283</v>
      </c>
      <c r="K170" t="s">
        <v>1342</v>
      </c>
      <c r="L170" s="78" t="s">
        <v>1189</v>
      </c>
      <c r="M170" s="139"/>
      <c r="N170" s="72" t="s">
        <v>1394</v>
      </c>
      <c r="O170" t="s">
        <v>1395</v>
      </c>
      <c r="Q170" t="s">
        <v>1468</v>
      </c>
      <c r="R170" t="s">
        <v>1348</v>
      </c>
      <c r="S170" t="s">
        <v>1469</v>
      </c>
      <c r="T170" t="s">
        <v>1470</v>
      </c>
      <c r="U170" t="s">
        <v>1409</v>
      </c>
      <c r="W170" s="71" t="s">
        <v>1459</v>
      </c>
      <c r="X170">
        <v>1</v>
      </c>
      <c r="Z170" s="2">
        <v>43100</v>
      </c>
      <c r="AA170" s="76">
        <v>1382</v>
      </c>
      <c r="AB170" t="s">
        <v>1471</v>
      </c>
      <c r="AC170" s="71">
        <v>0</v>
      </c>
      <c r="AD170" s="71">
        <v>0</v>
      </c>
      <c r="AE170" s="76">
        <v>30</v>
      </c>
    </row>
    <row r="171" spans="1:31" x14ac:dyDescent="0.25">
      <c r="A171" s="2">
        <v>43132</v>
      </c>
      <c r="C171" s="76">
        <v>281</v>
      </c>
      <c r="D171" s="75">
        <v>2018</v>
      </c>
      <c r="E171" s="71">
        <v>0</v>
      </c>
      <c r="F171" s="71">
        <v>190.22499999999999</v>
      </c>
      <c r="G171" s="77">
        <v>0.87325382678820218</v>
      </c>
      <c r="H171" s="71">
        <v>166.11470920078577</v>
      </c>
      <c r="I171" t="s">
        <v>1290</v>
      </c>
      <c r="J171" t="s">
        <v>1283</v>
      </c>
      <c r="K171" t="s">
        <v>1342</v>
      </c>
      <c r="L171" s="78" t="s">
        <v>1190</v>
      </c>
      <c r="M171" s="139"/>
      <c r="N171" s="72" t="s">
        <v>1394</v>
      </c>
      <c r="O171" t="s">
        <v>1395</v>
      </c>
      <c r="Q171" t="s">
        <v>1468</v>
      </c>
      <c r="R171" t="s">
        <v>1348</v>
      </c>
      <c r="S171" t="s">
        <v>1469</v>
      </c>
      <c r="T171" t="s">
        <v>1470</v>
      </c>
      <c r="U171" t="s">
        <v>1409</v>
      </c>
      <c r="W171" s="71">
        <v>10</v>
      </c>
      <c r="X171">
        <v>1</v>
      </c>
      <c r="Z171" s="2">
        <v>43129</v>
      </c>
      <c r="AA171" s="76">
        <v>281</v>
      </c>
      <c r="AB171">
        <v>30</v>
      </c>
      <c r="AC171" s="71">
        <v>217.4</v>
      </c>
      <c r="AD171" s="71">
        <v>0</v>
      </c>
      <c r="AE171" s="76">
        <v>30</v>
      </c>
    </row>
    <row r="172" spans="1:31" x14ac:dyDescent="0.25">
      <c r="A172" s="2">
        <v>43160</v>
      </c>
      <c r="C172" s="76">
        <v>564</v>
      </c>
      <c r="D172" s="75">
        <v>2018</v>
      </c>
      <c r="E172" s="71">
        <v>6.4088995610397159E-2</v>
      </c>
      <c r="F172" s="71">
        <v>458.3243570132056</v>
      </c>
      <c r="G172" s="77">
        <v>0.64298842881624785</v>
      </c>
      <c r="H172" s="71">
        <v>294.69725820413811</v>
      </c>
      <c r="I172" t="s">
        <v>1290</v>
      </c>
      <c r="J172" t="s">
        <v>1286</v>
      </c>
      <c r="K172" t="s">
        <v>1342</v>
      </c>
      <c r="L172" s="78" t="s">
        <v>272</v>
      </c>
      <c r="M172" s="139"/>
      <c r="N172" s="72" t="s">
        <v>1296</v>
      </c>
      <c r="O172" t="s">
        <v>1290</v>
      </c>
      <c r="Q172" t="s">
        <v>1384</v>
      </c>
      <c r="R172" t="s">
        <v>1348</v>
      </c>
      <c r="S172" t="s">
        <v>1385</v>
      </c>
      <c r="T172" t="s">
        <v>1386</v>
      </c>
      <c r="U172" t="s">
        <v>1387</v>
      </c>
      <c r="W172" s="71">
        <v>8.5557837097878107</v>
      </c>
      <c r="X172">
        <v>3</v>
      </c>
      <c r="Y172" t="s">
        <v>1388</v>
      </c>
      <c r="Z172" s="2">
        <v>43123</v>
      </c>
      <c r="AA172" s="76">
        <v>564</v>
      </c>
      <c r="AC172" s="71">
        <v>701.28</v>
      </c>
      <c r="AD172" s="71">
        <v>0.12</v>
      </c>
      <c r="AE172" s="76">
        <v>154.28</v>
      </c>
    </row>
    <row r="173" spans="1:31" x14ac:dyDescent="0.25">
      <c r="A173" s="2">
        <v>43132</v>
      </c>
      <c r="C173" s="76">
        <v>1095</v>
      </c>
      <c r="D173" s="75">
        <v>2017</v>
      </c>
      <c r="E173" s="71">
        <v>0</v>
      </c>
      <c r="F173" s="71">
        <v>0</v>
      </c>
      <c r="G173" s="77">
        <v>0.85330663039497168</v>
      </c>
      <c r="H173" s="71">
        <v>0</v>
      </c>
      <c r="I173" t="s">
        <v>1290</v>
      </c>
      <c r="J173" t="s">
        <v>1283</v>
      </c>
      <c r="K173" t="s">
        <v>1342</v>
      </c>
      <c r="L173" s="78" t="s">
        <v>1177</v>
      </c>
      <c r="M173" s="139"/>
      <c r="N173" s="72" t="s">
        <v>1394</v>
      </c>
      <c r="O173" t="s">
        <v>1395</v>
      </c>
      <c r="Q173" t="s">
        <v>1453</v>
      </c>
      <c r="R173" t="s">
        <v>1348</v>
      </c>
      <c r="S173" t="s">
        <v>1454</v>
      </c>
      <c r="T173" t="s">
        <v>1408</v>
      </c>
      <c r="U173" t="s">
        <v>1409</v>
      </c>
      <c r="W173" s="71" t="s">
        <v>1410</v>
      </c>
      <c r="X173">
        <v>1</v>
      </c>
      <c r="Z173" s="2">
        <v>43100</v>
      </c>
      <c r="AA173" s="76">
        <v>1095</v>
      </c>
      <c r="AB173" t="s">
        <v>1455</v>
      </c>
      <c r="AC173" s="71">
        <v>0</v>
      </c>
      <c r="AD173" s="71">
        <v>0</v>
      </c>
      <c r="AE173" s="76">
        <v>25</v>
      </c>
    </row>
    <row r="174" spans="1:31" x14ac:dyDescent="0.25">
      <c r="A174" s="2">
        <v>43132</v>
      </c>
      <c r="C174" s="76">
        <v>1195</v>
      </c>
      <c r="D174" s="75">
        <v>2017</v>
      </c>
      <c r="E174" s="71">
        <v>0</v>
      </c>
      <c r="F174" s="71">
        <v>0</v>
      </c>
      <c r="G174" s="77">
        <v>0.85330663039497168</v>
      </c>
      <c r="H174" s="71">
        <v>0</v>
      </c>
      <c r="I174" t="s">
        <v>1290</v>
      </c>
      <c r="J174" t="s">
        <v>1283</v>
      </c>
      <c r="K174" t="s">
        <v>1342</v>
      </c>
      <c r="L174" s="78" t="s">
        <v>1179</v>
      </c>
      <c r="M174" s="139"/>
      <c r="N174" s="72" t="s">
        <v>1394</v>
      </c>
      <c r="O174" t="s">
        <v>1395</v>
      </c>
      <c r="Q174" t="s">
        <v>1453</v>
      </c>
      <c r="R174" t="s">
        <v>1348</v>
      </c>
      <c r="S174" t="s">
        <v>1454</v>
      </c>
      <c r="T174" t="s">
        <v>1408</v>
      </c>
      <c r="U174" t="s">
        <v>1409</v>
      </c>
      <c r="W174" s="71" t="s">
        <v>1410</v>
      </c>
      <c r="X174">
        <v>1</v>
      </c>
      <c r="Z174" s="2">
        <v>43100</v>
      </c>
      <c r="AA174" s="76">
        <v>1195</v>
      </c>
      <c r="AB174" t="s">
        <v>1455</v>
      </c>
      <c r="AC174" s="71">
        <v>0</v>
      </c>
      <c r="AD174" s="71">
        <v>0</v>
      </c>
      <c r="AE174" s="76">
        <v>25</v>
      </c>
    </row>
    <row r="175" spans="1:31" x14ac:dyDescent="0.25">
      <c r="A175" s="2">
        <v>43132</v>
      </c>
      <c r="C175" s="76">
        <v>1095</v>
      </c>
      <c r="D175" s="75">
        <v>2017</v>
      </c>
      <c r="E175" s="71">
        <v>0</v>
      </c>
      <c r="F175" s="71">
        <v>0</v>
      </c>
      <c r="G175" s="77">
        <v>0.85330663039497168</v>
      </c>
      <c r="H175" s="71">
        <v>0</v>
      </c>
      <c r="I175" t="s">
        <v>1290</v>
      </c>
      <c r="J175" t="s">
        <v>1283</v>
      </c>
      <c r="K175" t="s">
        <v>1342</v>
      </c>
      <c r="L175" s="78" t="s">
        <v>1180</v>
      </c>
      <c r="M175" s="139"/>
      <c r="N175" s="72" t="s">
        <v>1394</v>
      </c>
      <c r="O175" t="s">
        <v>1395</v>
      </c>
      <c r="Q175" t="s">
        <v>1453</v>
      </c>
      <c r="R175" t="s">
        <v>1348</v>
      </c>
      <c r="S175" t="s">
        <v>1454</v>
      </c>
      <c r="T175" t="s">
        <v>1408</v>
      </c>
      <c r="U175" t="s">
        <v>1409</v>
      </c>
      <c r="W175" s="71" t="s">
        <v>1410</v>
      </c>
      <c r="X175">
        <v>1</v>
      </c>
      <c r="Z175" s="2">
        <v>43100</v>
      </c>
      <c r="AA175" s="76">
        <v>1095</v>
      </c>
      <c r="AB175" t="s">
        <v>1455</v>
      </c>
      <c r="AC175" s="71">
        <v>0</v>
      </c>
      <c r="AD175" s="71">
        <v>0</v>
      </c>
      <c r="AE175" s="76">
        <v>25</v>
      </c>
    </row>
    <row r="176" spans="1:31" x14ac:dyDescent="0.25">
      <c r="A176" s="2">
        <v>43132</v>
      </c>
      <c r="C176" s="76">
        <v>1155</v>
      </c>
      <c r="D176" s="75">
        <v>2017</v>
      </c>
      <c r="E176" s="71">
        <v>0</v>
      </c>
      <c r="F176" s="71">
        <v>0</v>
      </c>
      <c r="G176" s="77">
        <v>0.85330663039497168</v>
      </c>
      <c r="H176" s="71">
        <v>0</v>
      </c>
      <c r="I176" t="s">
        <v>1290</v>
      </c>
      <c r="J176" t="s">
        <v>1283</v>
      </c>
      <c r="K176" t="s">
        <v>1342</v>
      </c>
      <c r="L176" s="78" t="s">
        <v>1182</v>
      </c>
      <c r="M176" s="139"/>
      <c r="N176" s="72" t="s">
        <v>1394</v>
      </c>
      <c r="O176" t="s">
        <v>1395</v>
      </c>
      <c r="Q176" t="s">
        <v>1453</v>
      </c>
      <c r="R176" t="s">
        <v>1348</v>
      </c>
      <c r="S176" t="s">
        <v>1454</v>
      </c>
      <c r="T176" t="s">
        <v>1408</v>
      </c>
      <c r="U176" t="s">
        <v>1409</v>
      </c>
      <c r="W176" s="71" t="s">
        <v>1410</v>
      </c>
      <c r="X176">
        <v>1</v>
      </c>
      <c r="Z176" s="2">
        <v>43100</v>
      </c>
      <c r="AA176" s="76">
        <v>1155</v>
      </c>
      <c r="AB176" t="s">
        <v>1455</v>
      </c>
      <c r="AC176" s="71">
        <v>0</v>
      </c>
      <c r="AD176" s="71">
        <v>0</v>
      </c>
      <c r="AE176" s="76">
        <v>25</v>
      </c>
    </row>
    <row r="177" spans="1:31" x14ac:dyDescent="0.25">
      <c r="A177" s="2">
        <v>43132</v>
      </c>
      <c r="C177" s="76">
        <v>1095</v>
      </c>
      <c r="D177" s="75">
        <v>2017</v>
      </c>
      <c r="E177" s="71">
        <v>0</v>
      </c>
      <c r="F177" s="71">
        <v>0</v>
      </c>
      <c r="G177" s="77">
        <v>0.85330663039497168</v>
      </c>
      <c r="H177" s="71">
        <v>0</v>
      </c>
      <c r="I177" t="s">
        <v>1290</v>
      </c>
      <c r="J177" t="s">
        <v>1283</v>
      </c>
      <c r="K177" t="s">
        <v>1342</v>
      </c>
      <c r="L177" s="78" t="s">
        <v>1184</v>
      </c>
      <c r="M177" s="139"/>
      <c r="N177" s="72" t="s">
        <v>1394</v>
      </c>
      <c r="O177" t="s">
        <v>1395</v>
      </c>
      <c r="Q177" t="s">
        <v>1453</v>
      </c>
      <c r="R177" t="s">
        <v>1348</v>
      </c>
      <c r="S177" t="s">
        <v>1454</v>
      </c>
      <c r="T177" t="s">
        <v>1408</v>
      </c>
      <c r="U177" t="s">
        <v>1409</v>
      </c>
      <c r="W177" s="71" t="s">
        <v>1410</v>
      </c>
      <c r="X177">
        <v>1</v>
      </c>
      <c r="Z177" s="2">
        <v>43100</v>
      </c>
      <c r="AA177" s="76">
        <v>1095</v>
      </c>
      <c r="AB177" t="s">
        <v>1455</v>
      </c>
      <c r="AC177" s="71">
        <v>0</v>
      </c>
      <c r="AD177" s="71">
        <v>0</v>
      </c>
      <c r="AE177" s="76">
        <v>25</v>
      </c>
    </row>
    <row r="178" spans="1:31" x14ac:dyDescent="0.25">
      <c r="A178" s="2">
        <v>43132</v>
      </c>
      <c r="C178" s="76">
        <v>1115</v>
      </c>
      <c r="D178" s="75">
        <v>2017</v>
      </c>
      <c r="E178" s="71">
        <v>0</v>
      </c>
      <c r="F178" s="71">
        <v>0</v>
      </c>
      <c r="G178" s="77">
        <v>0.85330663039497168</v>
      </c>
      <c r="H178" s="71">
        <v>0</v>
      </c>
      <c r="I178" t="s">
        <v>1290</v>
      </c>
      <c r="J178" t="s">
        <v>1283</v>
      </c>
      <c r="K178" t="s">
        <v>1342</v>
      </c>
      <c r="L178" s="78" t="s">
        <v>1185</v>
      </c>
      <c r="M178" s="139"/>
      <c r="N178" s="72" t="s">
        <v>1394</v>
      </c>
      <c r="O178" t="s">
        <v>1395</v>
      </c>
      <c r="Q178" t="s">
        <v>1453</v>
      </c>
      <c r="R178" t="s">
        <v>1348</v>
      </c>
      <c r="S178" t="s">
        <v>1454</v>
      </c>
      <c r="T178" t="s">
        <v>1408</v>
      </c>
      <c r="U178" t="s">
        <v>1409</v>
      </c>
      <c r="W178" s="71" t="s">
        <v>1410</v>
      </c>
      <c r="X178">
        <v>1</v>
      </c>
      <c r="Z178" s="2">
        <v>43100</v>
      </c>
      <c r="AA178" s="76">
        <v>1115</v>
      </c>
      <c r="AB178" t="s">
        <v>1455</v>
      </c>
      <c r="AC178" s="71">
        <v>0</v>
      </c>
      <c r="AD178" s="71">
        <v>0</v>
      </c>
      <c r="AE178" s="76">
        <v>25</v>
      </c>
    </row>
    <row r="179" spans="1:31" x14ac:dyDescent="0.25">
      <c r="A179" s="2">
        <v>43160</v>
      </c>
      <c r="C179" s="76">
        <v>564</v>
      </c>
      <c r="D179" s="75">
        <v>2018</v>
      </c>
      <c r="E179" s="71">
        <v>9.0792743781395971E-2</v>
      </c>
      <c r="F179" s="71">
        <v>641.65279271046529</v>
      </c>
      <c r="G179" s="77">
        <v>0.64298842881624785</v>
      </c>
      <c r="H179" s="71">
        <v>412.57532103045963</v>
      </c>
      <c r="I179" t="s">
        <v>1290</v>
      </c>
      <c r="J179" t="s">
        <v>1286</v>
      </c>
      <c r="K179" t="s">
        <v>1342</v>
      </c>
      <c r="L179" s="78" t="s">
        <v>272</v>
      </c>
      <c r="M179" s="139"/>
      <c r="N179" s="72" t="s">
        <v>1296</v>
      </c>
      <c r="O179" t="s">
        <v>1290</v>
      </c>
      <c r="Q179" t="s">
        <v>1389</v>
      </c>
      <c r="R179" t="s">
        <v>1348</v>
      </c>
      <c r="S179" t="s">
        <v>1390</v>
      </c>
      <c r="T179" t="s">
        <v>1386</v>
      </c>
      <c r="U179" t="s">
        <v>1391</v>
      </c>
      <c r="W179" s="71">
        <v>4.2778918548939</v>
      </c>
      <c r="X179">
        <v>2</v>
      </c>
      <c r="Y179" t="s">
        <v>1392</v>
      </c>
      <c r="Z179" s="2">
        <v>43123</v>
      </c>
      <c r="AA179" s="76">
        <v>564</v>
      </c>
      <c r="AC179" s="71">
        <v>981.79</v>
      </c>
      <c r="AD179" s="71">
        <v>0.17</v>
      </c>
      <c r="AE179" s="76">
        <v>44</v>
      </c>
    </row>
    <row r="180" spans="1:31" x14ac:dyDescent="0.25">
      <c r="A180" s="2">
        <v>43132</v>
      </c>
      <c r="C180" s="76">
        <v>1220</v>
      </c>
      <c r="D180" s="75">
        <v>2018</v>
      </c>
      <c r="E180" s="71">
        <v>0.17090398829439241</v>
      </c>
      <c r="F180" s="71">
        <v>1833.2974280528224</v>
      </c>
      <c r="G180" s="77">
        <v>0.64298842881624785</v>
      </c>
      <c r="H180" s="71">
        <v>1178.7890328165524</v>
      </c>
      <c r="I180" t="s">
        <v>1290</v>
      </c>
      <c r="J180" t="s">
        <v>1286</v>
      </c>
      <c r="K180" t="s">
        <v>1342</v>
      </c>
      <c r="L180" s="78" t="s">
        <v>273</v>
      </c>
      <c r="M180" s="139"/>
      <c r="N180" s="72" t="s">
        <v>1296</v>
      </c>
      <c r="O180" t="s">
        <v>1290</v>
      </c>
      <c r="Q180" t="s">
        <v>1384</v>
      </c>
      <c r="R180" t="s">
        <v>1348</v>
      </c>
      <c r="S180" t="s">
        <v>1385</v>
      </c>
      <c r="T180" t="s">
        <v>1386</v>
      </c>
      <c r="U180" t="s">
        <v>1387</v>
      </c>
      <c r="W180" s="71">
        <v>5.7038558065252101</v>
      </c>
      <c r="X180">
        <v>8</v>
      </c>
      <c r="Y180" t="s">
        <v>1388</v>
      </c>
      <c r="Z180" s="2">
        <v>43117</v>
      </c>
      <c r="AA180" s="76">
        <v>1220</v>
      </c>
      <c r="AC180" s="71">
        <v>2805.12</v>
      </c>
      <c r="AD180" s="71">
        <v>0.32</v>
      </c>
      <c r="AE180" s="76">
        <v>617.13</v>
      </c>
    </row>
    <row r="181" spans="1:31" x14ac:dyDescent="0.25">
      <c r="A181" s="2">
        <v>43132</v>
      </c>
      <c r="B181" t="s">
        <v>1364</v>
      </c>
      <c r="C181" s="76"/>
      <c r="D181" s="75">
        <v>2017</v>
      </c>
      <c r="E181" s="71">
        <v>0</v>
      </c>
      <c r="F181" s="71">
        <v>0</v>
      </c>
      <c r="G181" s="77">
        <v>0.9950548958618578</v>
      </c>
      <c r="H181" s="71">
        <v>0</v>
      </c>
      <c r="I181" t="s">
        <v>1341</v>
      </c>
      <c r="J181" t="s">
        <v>1284</v>
      </c>
      <c r="K181" t="s">
        <v>1342</v>
      </c>
      <c r="L181" s="78">
        <v>179362</v>
      </c>
      <c r="M181" s="139"/>
      <c r="N181" s="72" t="s">
        <v>1285</v>
      </c>
      <c r="O181" t="s">
        <v>1290</v>
      </c>
      <c r="Q181" t="s">
        <v>1472</v>
      </c>
      <c r="R181" t="s">
        <v>1348</v>
      </c>
      <c r="S181" t="s">
        <v>1349</v>
      </c>
      <c r="W181" s="71">
        <v>13.083007376942414</v>
      </c>
      <c r="X181">
        <v>3</v>
      </c>
      <c r="Z181" s="2">
        <v>43004</v>
      </c>
      <c r="AA181" s="76">
        <v>6683.98</v>
      </c>
      <c r="AC181" s="71">
        <v>0</v>
      </c>
      <c r="AD181" s="71">
        <v>0</v>
      </c>
      <c r="AE181" s="76">
        <v>10.5</v>
      </c>
    </row>
    <row r="182" spans="1:31" x14ac:dyDescent="0.25">
      <c r="A182" s="2">
        <v>43160</v>
      </c>
      <c r="C182" s="76">
        <v>1208334.94</v>
      </c>
      <c r="D182" s="75">
        <v>2017</v>
      </c>
      <c r="E182" s="71">
        <v>0</v>
      </c>
      <c r="F182" s="71">
        <v>0</v>
      </c>
      <c r="G182" s="77">
        <v>1</v>
      </c>
      <c r="H182" s="71">
        <v>0</v>
      </c>
      <c r="I182" t="s">
        <v>1290</v>
      </c>
      <c r="J182" t="s">
        <v>1287</v>
      </c>
      <c r="K182" t="s">
        <v>1342</v>
      </c>
      <c r="L182" s="78" t="s">
        <v>1203</v>
      </c>
      <c r="M182" s="139"/>
      <c r="N182" s="72" t="s">
        <v>1285</v>
      </c>
      <c r="O182" t="s">
        <v>1290</v>
      </c>
      <c r="Q182" t="s">
        <v>1379</v>
      </c>
      <c r="R182" t="s">
        <v>1343</v>
      </c>
      <c r="V182" t="s">
        <v>1473</v>
      </c>
      <c r="W182" s="71">
        <v>10</v>
      </c>
      <c r="X182">
        <v>1</v>
      </c>
      <c r="Z182" s="2">
        <v>42979</v>
      </c>
      <c r="AA182" s="76">
        <v>1208334.94</v>
      </c>
      <c r="AC182" s="71">
        <v>0</v>
      </c>
      <c r="AD182" s="71">
        <v>0</v>
      </c>
      <c r="AE182" s="76">
        <v>361500</v>
      </c>
    </row>
    <row r="183" spans="1:31" x14ac:dyDescent="0.25">
      <c r="A183" s="2">
        <v>43160</v>
      </c>
      <c r="B183" t="s">
        <v>1474</v>
      </c>
      <c r="C183" s="76">
        <v>0</v>
      </c>
      <c r="D183" s="75">
        <v>2019</v>
      </c>
      <c r="E183" s="71">
        <v>0</v>
      </c>
      <c r="F183" s="71">
        <v>0</v>
      </c>
      <c r="G183" s="77">
        <v>0</v>
      </c>
      <c r="H183" s="71">
        <v>0</v>
      </c>
      <c r="I183" t="s">
        <v>1290</v>
      </c>
      <c r="J183" t="s">
        <v>1288</v>
      </c>
      <c r="K183" t="s">
        <v>1342</v>
      </c>
      <c r="L183" s="78" t="s">
        <v>1475</v>
      </c>
      <c r="M183" s="139"/>
      <c r="N183" s="72" t="s">
        <v>1285</v>
      </c>
      <c r="O183" t="s">
        <v>1290</v>
      </c>
      <c r="Q183" t="s">
        <v>1474</v>
      </c>
      <c r="W183" s="71"/>
      <c r="Z183" s="2">
        <v>43500</v>
      </c>
      <c r="AA183" s="76"/>
      <c r="AC183" s="71"/>
      <c r="AD183" s="71"/>
      <c r="AE183" s="76">
        <v>50000</v>
      </c>
    </row>
    <row r="184" spans="1:31" x14ac:dyDescent="0.25">
      <c r="A184" s="2">
        <v>43160</v>
      </c>
      <c r="C184" s="76"/>
      <c r="D184" s="75">
        <v>2017</v>
      </c>
      <c r="E184" s="71">
        <v>0</v>
      </c>
      <c r="F184" s="71">
        <v>0</v>
      </c>
      <c r="G184" s="77">
        <v>0.9950548958618578</v>
      </c>
      <c r="H184" s="71">
        <v>0</v>
      </c>
      <c r="I184" t="s">
        <v>1341</v>
      </c>
      <c r="J184" t="s">
        <v>1284</v>
      </c>
      <c r="K184" t="s">
        <v>1342</v>
      </c>
      <c r="L184" s="78">
        <v>185004</v>
      </c>
      <c r="M184" s="139"/>
      <c r="N184" s="72" t="s">
        <v>1285</v>
      </c>
      <c r="O184" t="s">
        <v>1290</v>
      </c>
      <c r="Q184" t="s">
        <v>1476</v>
      </c>
      <c r="R184" t="s">
        <v>1343</v>
      </c>
      <c r="S184" t="s">
        <v>1344</v>
      </c>
      <c r="W184" s="71">
        <v>13.05797247010084</v>
      </c>
      <c r="X184">
        <v>1</v>
      </c>
      <c r="Z184" s="2">
        <v>43069.5</v>
      </c>
      <c r="AA184" s="76">
        <v>84101.3</v>
      </c>
      <c r="AC184" s="71">
        <v>0</v>
      </c>
      <c r="AD184" s="71">
        <v>0</v>
      </c>
      <c r="AE184" s="76">
        <v>37534</v>
      </c>
    </row>
    <row r="185" spans="1:31" x14ac:dyDescent="0.25">
      <c r="A185" s="2">
        <v>43160</v>
      </c>
      <c r="B185" t="s">
        <v>1345</v>
      </c>
      <c r="C185" s="76"/>
      <c r="D185" s="75">
        <v>2017</v>
      </c>
      <c r="E185" s="71">
        <v>0</v>
      </c>
      <c r="F185" s="71">
        <v>0</v>
      </c>
      <c r="G185" s="77">
        <v>0.9950548958618578</v>
      </c>
      <c r="H185" s="71">
        <v>0</v>
      </c>
      <c r="I185" t="s">
        <v>1341</v>
      </c>
      <c r="J185" t="s">
        <v>1284</v>
      </c>
      <c r="K185" t="s">
        <v>1342</v>
      </c>
      <c r="L185" s="78">
        <v>166103</v>
      </c>
      <c r="M185" s="139"/>
      <c r="N185" s="72" t="s">
        <v>1285</v>
      </c>
      <c r="O185" t="s">
        <v>1290</v>
      </c>
      <c r="Q185" t="s">
        <v>1346</v>
      </c>
      <c r="R185" t="s">
        <v>1343</v>
      </c>
      <c r="S185" t="s">
        <v>1344</v>
      </c>
      <c r="W185" s="71">
        <v>13.05797247010084</v>
      </c>
      <c r="X185">
        <v>1</v>
      </c>
      <c r="Z185" s="2">
        <v>42915</v>
      </c>
      <c r="AA185" s="76">
        <v>80040</v>
      </c>
      <c r="AC185" s="71">
        <v>0</v>
      </c>
      <c r="AD185" s="71">
        <v>0</v>
      </c>
      <c r="AE185" s="76">
        <v>31363</v>
      </c>
    </row>
    <row r="186" spans="1:31" x14ac:dyDescent="0.25">
      <c r="A186" s="2">
        <v>43160</v>
      </c>
      <c r="C186" s="76"/>
      <c r="D186" s="75">
        <v>2016</v>
      </c>
      <c r="E186" s="71">
        <v>0</v>
      </c>
      <c r="F186" s="71">
        <v>0</v>
      </c>
      <c r="G186" s="77">
        <v>0.9950548958618578</v>
      </c>
      <c r="H186" s="71">
        <v>0</v>
      </c>
      <c r="I186" t="s">
        <v>1341</v>
      </c>
      <c r="J186" t="s">
        <v>1284</v>
      </c>
      <c r="K186" t="s">
        <v>1342</v>
      </c>
      <c r="L186" s="78">
        <v>170955</v>
      </c>
      <c r="M186" s="139"/>
      <c r="N186" s="72" t="s">
        <v>1285</v>
      </c>
      <c r="O186" t="s">
        <v>1290</v>
      </c>
      <c r="Q186" t="s">
        <v>1477</v>
      </c>
      <c r="R186" t="s">
        <v>1343</v>
      </c>
      <c r="S186" t="s">
        <v>1344</v>
      </c>
      <c r="W186" s="71">
        <v>13.05797247010084</v>
      </c>
      <c r="X186">
        <v>1</v>
      </c>
      <c r="Z186" s="2">
        <v>42552</v>
      </c>
      <c r="AA186" s="76">
        <v>161165.74</v>
      </c>
      <c r="AC186" s="71">
        <v>0</v>
      </c>
      <c r="AD186" s="71">
        <v>0</v>
      </c>
      <c r="AE186" s="76">
        <v>28800</v>
      </c>
    </row>
    <row r="187" spans="1:31" x14ac:dyDescent="0.25">
      <c r="A187" s="2">
        <v>43160</v>
      </c>
      <c r="B187" t="s">
        <v>1345</v>
      </c>
      <c r="C187" s="76"/>
      <c r="D187" s="75">
        <v>2017</v>
      </c>
      <c r="E187" s="71">
        <v>0</v>
      </c>
      <c r="F187" s="71">
        <v>0</v>
      </c>
      <c r="G187" s="77">
        <v>0.9950548958618578</v>
      </c>
      <c r="H187" s="71">
        <v>0</v>
      </c>
      <c r="I187" t="s">
        <v>1341</v>
      </c>
      <c r="J187" t="s">
        <v>1284</v>
      </c>
      <c r="K187" t="s">
        <v>1342</v>
      </c>
      <c r="L187" s="78">
        <v>181751</v>
      </c>
      <c r="M187" s="139"/>
      <c r="N187" s="72" t="s">
        <v>1285</v>
      </c>
      <c r="O187" t="s">
        <v>1290</v>
      </c>
      <c r="Q187" t="s">
        <v>1478</v>
      </c>
      <c r="R187" t="s">
        <v>1343</v>
      </c>
      <c r="S187" t="s">
        <v>1344</v>
      </c>
      <c r="W187" s="71">
        <v>13.05797247010084</v>
      </c>
      <c r="X187">
        <v>1</v>
      </c>
      <c r="Z187" s="2">
        <v>43056</v>
      </c>
      <c r="AA187" s="76">
        <v>76040.94</v>
      </c>
      <c r="AC187" s="71">
        <v>0</v>
      </c>
      <c r="AD187" s="71">
        <v>0</v>
      </c>
      <c r="AE187" s="76">
        <v>8140</v>
      </c>
    </row>
    <row r="188" spans="1:31" x14ac:dyDescent="0.25">
      <c r="A188" s="2">
        <v>43160</v>
      </c>
      <c r="C188" s="76"/>
      <c r="D188" s="75">
        <v>2017</v>
      </c>
      <c r="E188" s="71">
        <v>0</v>
      </c>
      <c r="F188" s="71">
        <v>0</v>
      </c>
      <c r="G188" s="77">
        <v>0.9950548958618578</v>
      </c>
      <c r="H188" s="71">
        <v>0</v>
      </c>
      <c r="I188" t="s">
        <v>1341</v>
      </c>
      <c r="J188" t="s">
        <v>1284</v>
      </c>
      <c r="K188" t="s">
        <v>1342</v>
      </c>
      <c r="L188" s="78">
        <v>180226</v>
      </c>
      <c r="M188" s="139"/>
      <c r="N188" s="72" t="s">
        <v>1285</v>
      </c>
      <c r="O188" t="s">
        <v>1290</v>
      </c>
      <c r="Q188" t="s">
        <v>1304</v>
      </c>
      <c r="R188" t="s">
        <v>1343</v>
      </c>
      <c r="S188" t="s">
        <v>1344</v>
      </c>
      <c r="W188" s="71">
        <v>13.05797247010084</v>
      </c>
      <c r="X188">
        <v>1</v>
      </c>
      <c r="Z188" s="2">
        <v>42941</v>
      </c>
      <c r="AA188" s="76">
        <v>41250</v>
      </c>
      <c r="AC188" s="71">
        <v>0</v>
      </c>
      <c r="AD188" s="71">
        <v>0</v>
      </c>
      <c r="AE188" s="76">
        <v>6000</v>
      </c>
    </row>
    <row r="189" spans="1:31" x14ac:dyDescent="0.25">
      <c r="A189" s="2">
        <v>43160</v>
      </c>
      <c r="C189" s="76"/>
      <c r="D189" s="75">
        <v>2017</v>
      </c>
      <c r="E189" s="71">
        <v>0</v>
      </c>
      <c r="F189" s="71">
        <v>0</v>
      </c>
      <c r="G189" s="77">
        <v>0.9950548958618578</v>
      </c>
      <c r="H189" s="71">
        <v>0</v>
      </c>
      <c r="I189" t="s">
        <v>1341</v>
      </c>
      <c r="J189" t="s">
        <v>1284</v>
      </c>
      <c r="K189" t="s">
        <v>1342</v>
      </c>
      <c r="L189" s="78">
        <v>177322</v>
      </c>
      <c r="M189" s="139"/>
      <c r="N189" s="72" t="s">
        <v>1285</v>
      </c>
      <c r="O189" t="s">
        <v>1290</v>
      </c>
      <c r="Q189" t="s">
        <v>1479</v>
      </c>
      <c r="R189" t="s">
        <v>1343</v>
      </c>
      <c r="S189" t="s">
        <v>1344</v>
      </c>
      <c r="W189" s="71">
        <v>13.05797247010084</v>
      </c>
      <c r="X189">
        <v>1</v>
      </c>
      <c r="Z189" s="2">
        <v>42992</v>
      </c>
      <c r="AA189" s="76">
        <v>10020</v>
      </c>
      <c r="AC189" s="71">
        <v>0</v>
      </c>
      <c r="AD189" s="71">
        <v>0</v>
      </c>
      <c r="AE189" s="76">
        <v>3880</v>
      </c>
    </row>
    <row r="190" spans="1:31" x14ac:dyDescent="0.25">
      <c r="A190" s="2">
        <v>43160</v>
      </c>
      <c r="B190" t="s">
        <v>1345</v>
      </c>
      <c r="C190" s="76">
        <v>7400.7</v>
      </c>
      <c r="D190" s="75">
        <v>2018</v>
      </c>
      <c r="E190" s="71">
        <v>5.9569108705519591</v>
      </c>
      <c r="F190" s="71">
        <v>22182.864521843978</v>
      </c>
      <c r="G190" s="77">
        <v>0.9950548958618578</v>
      </c>
      <c r="H190" s="71">
        <v>22073.16794670116</v>
      </c>
      <c r="I190" t="s">
        <v>1341</v>
      </c>
      <c r="J190" t="s">
        <v>1284</v>
      </c>
      <c r="K190" t="s">
        <v>1342</v>
      </c>
      <c r="L190" s="78">
        <v>189207</v>
      </c>
      <c r="M190" s="139"/>
      <c r="N190" s="72" t="s">
        <v>1295</v>
      </c>
      <c r="O190" t="s">
        <v>1290</v>
      </c>
      <c r="Q190" t="s">
        <v>1480</v>
      </c>
      <c r="R190" t="s">
        <v>1343</v>
      </c>
      <c r="S190" t="s">
        <v>1344</v>
      </c>
      <c r="W190" s="71">
        <v>13.05797247010084</v>
      </c>
      <c r="X190">
        <v>1</v>
      </c>
      <c r="Z190" s="2">
        <v>43154</v>
      </c>
      <c r="AA190" s="76">
        <v>7400.7</v>
      </c>
      <c r="AC190" s="71">
        <v>34165</v>
      </c>
      <c r="AD190" s="71">
        <v>9.1</v>
      </c>
      <c r="AE190" s="76">
        <v>3640</v>
      </c>
    </row>
    <row r="191" spans="1:31" x14ac:dyDescent="0.25">
      <c r="A191" s="2">
        <v>43160</v>
      </c>
      <c r="B191" t="s">
        <v>1364</v>
      </c>
      <c r="C191" s="76"/>
      <c r="D191" s="75">
        <v>2017</v>
      </c>
      <c r="E191" s="71">
        <v>0</v>
      </c>
      <c r="F191" s="71">
        <v>0</v>
      </c>
      <c r="G191" s="77">
        <v>0.9950548958618578</v>
      </c>
      <c r="H191" s="71">
        <v>0</v>
      </c>
      <c r="I191" t="s">
        <v>1341</v>
      </c>
      <c r="J191" t="s">
        <v>1284</v>
      </c>
      <c r="K191" t="s">
        <v>1342</v>
      </c>
      <c r="L191" s="78">
        <v>170371</v>
      </c>
      <c r="M191" s="139"/>
      <c r="N191" s="72" t="s">
        <v>1285</v>
      </c>
      <c r="O191" t="s">
        <v>1290</v>
      </c>
      <c r="Q191" t="s">
        <v>1382</v>
      </c>
      <c r="R191" t="s">
        <v>1348</v>
      </c>
      <c r="S191" t="s">
        <v>1349</v>
      </c>
      <c r="W191" s="71">
        <v>13.083007376942414</v>
      </c>
      <c r="X191">
        <v>33</v>
      </c>
      <c r="Z191" s="2">
        <v>42855</v>
      </c>
      <c r="AA191" s="76">
        <v>70425</v>
      </c>
      <c r="AC191" s="71">
        <v>0</v>
      </c>
      <c r="AD191" s="71">
        <v>0</v>
      </c>
      <c r="AE191" s="76">
        <v>3630</v>
      </c>
    </row>
    <row r="192" spans="1:31" x14ac:dyDescent="0.25">
      <c r="A192" s="2">
        <v>43160</v>
      </c>
      <c r="C192" s="76">
        <v>120823</v>
      </c>
      <c r="D192" s="75">
        <v>2018</v>
      </c>
      <c r="E192" s="71">
        <v>0</v>
      </c>
      <c r="F192" s="71">
        <v>9956.8045497578642</v>
      </c>
      <c r="G192" s="77">
        <v>0.9950548958618578</v>
      </c>
      <c r="H192" s="71">
        <v>9907.5671143761829</v>
      </c>
      <c r="I192" t="s">
        <v>1341</v>
      </c>
      <c r="J192" t="s">
        <v>1284</v>
      </c>
      <c r="K192" t="s">
        <v>1342</v>
      </c>
      <c r="L192" s="78">
        <v>182846</v>
      </c>
      <c r="M192" s="139"/>
      <c r="N192" s="72" t="s">
        <v>1295</v>
      </c>
      <c r="O192" t="s">
        <v>1290</v>
      </c>
      <c r="Q192" t="s">
        <v>1481</v>
      </c>
      <c r="R192" t="s">
        <v>1343</v>
      </c>
      <c r="S192" t="s">
        <v>1344</v>
      </c>
      <c r="W192" s="71">
        <v>13.05797247010084</v>
      </c>
      <c r="X192">
        <v>1</v>
      </c>
      <c r="Z192" s="2">
        <v>43112</v>
      </c>
      <c r="AA192" s="76">
        <v>120823</v>
      </c>
      <c r="AC192" s="71">
        <v>15335</v>
      </c>
      <c r="AD192" s="71">
        <v>0</v>
      </c>
      <c r="AE192" s="76">
        <v>3067</v>
      </c>
    </row>
    <row r="193" spans="1:31" x14ac:dyDescent="0.25">
      <c r="A193" s="2">
        <v>43160</v>
      </c>
      <c r="C193" s="76">
        <v>6710.78</v>
      </c>
      <c r="D193" s="75">
        <v>2018</v>
      </c>
      <c r="E193" s="71">
        <v>4.9750024852961419</v>
      </c>
      <c r="F193" s="71">
        <v>15500.410499926278</v>
      </c>
      <c r="G193" s="77">
        <v>0.9950548958618578</v>
      </c>
      <c r="H193" s="71">
        <v>15423.75935582019</v>
      </c>
      <c r="I193" t="s">
        <v>1341</v>
      </c>
      <c r="J193" t="s">
        <v>1284</v>
      </c>
      <c r="K193" t="s">
        <v>1342</v>
      </c>
      <c r="L193" s="78">
        <v>185694</v>
      </c>
      <c r="M193" s="139"/>
      <c r="N193" s="72" t="s">
        <v>1296</v>
      </c>
      <c r="O193" t="s">
        <v>1290</v>
      </c>
      <c r="Q193" t="s">
        <v>1482</v>
      </c>
      <c r="R193" t="s">
        <v>1343</v>
      </c>
      <c r="S193" t="s">
        <v>1344</v>
      </c>
      <c r="W193" s="71">
        <v>13.05797247010084</v>
      </c>
      <c r="X193">
        <v>1</v>
      </c>
      <c r="Z193" s="2">
        <v>43164</v>
      </c>
      <c r="AA193" s="76">
        <v>6710.78</v>
      </c>
      <c r="AC193" s="71">
        <v>23873</v>
      </c>
      <c r="AD193" s="71">
        <v>7.6</v>
      </c>
      <c r="AE193" s="76">
        <v>3040</v>
      </c>
    </row>
    <row r="194" spans="1:31" x14ac:dyDescent="0.25">
      <c r="A194" s="2">
        <v>43160</v>
      </c>
      <c r="B194" t="s">
        <v>1364</v>
      </c>
      <c r="C194" s="76">
        <v>3083.5137332114477</v>
      </c>
      <c r="D194" s="75">
        <v>2018</v>
      </c>
      <c r="E194" s="71">
        <v>2.8834453237180493</v>
      </c>
      <c r="F194" s="71">
        <v>17741.090560866374</v>
      </c>
      <c r="G194" s="77">
        <v>0.9950548958618578</v>
      </c>
      <c r="H194" s="71">
        <v>17653.359020518677</v>
      </c>
      <c r="I194" t="s">
        <v>1341</v>
      </c>
      <c r="J194" t="s">
        <v>1284</v>
      </c>
      <c r="K194" t="s">
        <v>1342</v>
      </c>
      <c r="L194" s="78">
        <v>189198</v>
      </c>
      <c r="M194" s="139"/>
      <c r="N194" s="72" t="s">
        <v>1296</v>
      </c>
      <c r="O194" t="s">
        <v>1290</v>
      </c>
      <c r="Q194" t="s">
        <v>1483</v>
      </c>
      <c r="R194" t="s">
        <v>1348</v>
      </c>
      <c r="S194" t="s">
        <v>1349</v>
      </c>
      <c r="W194" s="71">
        <v>13.083007376942414</v>
      </c>
      <c r="X194">
        <v>420</v>
      </c>
      <c r="Z194" s="2">
        <v>43159</v>
      </c>
      <c r="AA194" s="76">
        <v>8181.6</v>
      </c>
      <c r="AC194" s="71">
        <v>19294.8</v>
      </c>
      <c r="AD194" s="71">
        <v>4.2</v>
      </c>
      <c r="AE194" s="76">
        <v>2940</v>
      </c>
    </row>
    <row r="195" spans="1:31" x14ac:dyDescent="0.25">
      <c r="A195" s="2">
        <v>43160</v>
      </c>
      <c r="C195" s="76">
        <v>6184.7323379352902</v>
      </c>
      <c r="D195" s="75">
        <v>2018</v>
      </c>
      <c r="E195" s="71">
        <v>4.7131602492279239</v>
      </c>
      <c r="F195" s="71">
        <v>20116.1864076034</v>
      </c>
      <c r="G195" s="77">
        <v>0.9950548958618578</v>
      </c>
      <c r="H195" s="71">
        <v>20016.70977095552</v>
      </c>
      <c r="I195" t="s">
        <v>1341</v>
      </c>
      <c r="J195" t="s">
        <v>1284</v>
      </c>
      <c r="K195" t="s">
        <v>1342</v>
      </c>
      <c r="L195" s="78">
        <v>189198</v>
      </c>
      <c r="M195" s="139"/>
      <c r="N195" s="72" t="s">
        <v>1296</v>
      </c>
      <c r="O195" t="s">
        <v>1290</v>
      </c>
      <c r="Q195" t="s">
        <v>1484</v>
      </c>
      <c r="R195" t="s">
        <v>1343</v>
      </c>
      <c r="S195" t="s">
        <v>1344</v>
      </c>
      <c r="W195" s="71">
        <v>13.05797247010084</v>
      </c>
      <c r="X195">
        <v>1</v>
      </c>
      <c r="Z195" s="2">
        <v>43159</v>
      </c>
      <c r="AA195" s="76">
        <v>10219.84</v>
      </c>
      <c r="AC195" s="71">
        <v>30982</v>
      </c>
      <c r="AD195" s="71">
        <v>7.2</v>
      </c>
      <c r="AE195" s="76">
        <v>2880</v>
      </c>
    </row>
    <row r="196" spans="1:31" x14ac:dyDescent="0.25">
      <c r="A196" s="2">
        <v>43160</v>
      </c>
      <c r="B196" t="s">
        <v>1345</v>
      </c>
      <c r="C196" s="76">
        <v>8842</v>
      </c>
      <c r="D196" s="75">
        <v>2018</v>
      </c>
      <c r="E196" s="71">
        <v>3.3384885098697792</v>
      </c>
      <c r="F196" s="71">
        <v>12094.904150824224</v>
      </c>
      <c r="G196" s="77">
        <v>0.9950548958618578</v>
      </c>
      <c r="H196" s="71">
        <v>12035.093590257551</v>
      </c>
      <c r="I196" t="s">
        <v>1341</v>
      </c>
      <c r="J196" t="s">
        <v>1284</v>
      </c>
      <c r="K196" t="s">
        <v>1342</v>
      </c>
      <c r="L196" s="78">
        <v>189195</v>
      </c>
      <c r="M196" s="139"/>
      <c r="N196" s="72" t="s">
        <v>1296</v>
      </c>
      <c r="O196" t="s">
        <v>1290</v>
      </c>
      <c r="Q196" t="s">
        <v>1480</v>
      </c>
      <c r="R196" t="s">
        <v>1343</v>
      </c>
      <c r="S196" t="s">
        <v>1344</v>
      </c>
      <c r="W196" s="71">
        <v>13.05797247010084</v>
      </c>
      <c r="X196">
        <v>1</v>
      </c>
      <c r="Z196" s="2">
        <v>43162</v>
      </c>
      <c r="AA196" s="76">
        <v>8842</v>
      </c>
      <c r="AC196" s="71">
        <v>18628</v>
      </c>
      <c r="AD196" s="71">
        <v>5.0999999999999996</v>
      </c>
      <c r="AE196" s="76">
        <v>2040</v>
      </c>
    </row>
    <row r="197" spans="1:31" x14ac:dyDescent="0.25">
      <c r="A197" s="2">
        <v>43160</v>
      </c>
      <c r="B197" t="s">
        <v>1364</v>
      </c>
      <c r="C197" s="76"/>
      <c r="D197" s="75">
        <v>2017</v>
      </c>
      <c r="E197" s="71">
        <v>0</v>
      </c>
      <c r="F197" s="71">
        <v>0</v>
      </c>
      <c r="G197" s="77">
        <v>0.9950548958618578</v>
      </c>
      <c r="H197" s="71">
        <v>0</v>
      </c>
      <c r="I197" t="s">
        <v>1341</v>
      </c>
      <c r="J197" t="s">
        <v>1284</v>
      </c>
      <c r="K197" t="s">
        <v>1342</v>
      </c>
      <c r="L197" s="78">
        <v>173896</v>
      </c>
      <c r="M197" s="139"/>
      <c r="N197" s="72" t="s">
        <v>1285</v>
      </c>
      <c r="O197" t="s">
        <v>1290</v>
      </c>
      <c r="Q197" t="s">
        <v>1483</v>
      </c>
      <c r="R197" t="s">
        <v>1348</v>
      </c>
      <c r="S197" t="s">
        <v>1349</v>
      </c>
      <c r="W197" s="71">
        <v>13.083007376942414</v>
      </c>
      <c r="X197">
        <v>284</v>
      </c>
      <c r="Z197" s="2">
        <v>42825</v>
      </c>
      <c r="AA197" s="76">
        <v>5207.8599999999997</v>
      </c>
      <c r="AC197" s="71">
        <v>0</v>
      </c>
      <c r="AD197" s="71">
        <v>0</v>
      </c>
      <c r="AE197" s="76">
        <v>1988</v>
      </c>
    </row>
    <row r="198" spans="1:31" x14ac:dyDescent="0.25">
      <c r="A198" s="2">
        <v>43160</v>
      </c>
      <c r="B198" t="s">
        <v>1364</v>
      </c>
      <c r="C198" s="76"/>
      <c r="D198" s="75">
        <v>2017</v>
      </c>
      <c r="E198" s="71">
        <v>0</v>
      </c>
      <c r="F198" s="71">
        <v>0</v>
      </c>
      <c r="G198" s="77">
        <v>0.9950548958618578</v>
      </c>
      <c r="H198" s="71">
        <v>0</v>
      </c>
      <c r="I198" t="s">
        <v>1341</v>
      </c>
      <c r="J198" t="s">
        <v>1284</v>
      </c>
      <c r="K198" t="s">
        <v>1342</v>
      </c>
      <c r="L198" s="78">
        <v>182299</v>
      </c>
      <c r="M198" s="139"/>
      <c r="N198" s="72" t="s">
        <v>1285</v>
      </c>
      <c r="O198" t="s">
        <v>1290</v>
      </c>
      <c r="Q198" t="s">
        <v>1382</v>
      </c>
      <c r="R198" t="s">
        <v>1348</v>
      </c>
      <c r="S198" t="s">
        <v>1349</v>
      </c>
      <c r="W198" s="71">
        <v>13.083007376942414</v>
      </c>
      <c r="X198">
        <v>20</v>
      </c>
      <c r="Z198" s="2">
        <v>43026</v>
      </c>
      <c r="AA198" s="76">
        <v>19196.75</v>
      </c>
      <c r="AC198" s="71">
        <v>0</v>
      </c>
      <c r="AD198" s="71">
        <v>0</v>
      </c>
      <c r="AE198" s="76">
        <v>1978.29</v>
      </c>
    </row>
    <row r="199" spans="1:31" x14ac:dyDescent="0.25">
      <c r="A199" s="2">
        <v>43132</v>
      </c>
      <c r="C199" s="76">
        <v>1220</v>
      </c>
      <c r="D199" s="75">
        <v>2018</v>
      </c>
      <c r="E199" s="71">
        <v>0.11749649195239478</v>
      </c>
      <c r="F199" s="71">
        <v>1283.3055854209306</v>
      </c>
      <c r="G199" s="77">
        <v>0.64298842881624785</v>
      </c>
      <c r="H199" s="71">
        <v>825.15064206091927</v>
      </c>
      <c r="I199" t="s">
        <v>1290</v>
      </c>
      <c r="J199" t="s">
        <v>1286</v>
      </c>
      <c r="K199" t="s">
        <v>1342</v>
      </c>
      <c r="L199" s="78" t="s">
        <v>273</v>
      </c>
      <c r="M199" s="139"/>
      <c r="N199" s="72" t="s">
        <v>1296</v>
      </c>
      <c r="O199" t="s">
        <v>1290</v>
      </c>
      <c r="Q199" t="s">
        <v>1422</v>
      </c>
      <c r="R199" t="s">
        <v>1348</v>
      </c>
      <c r="S199" t="s">
        <v>1423</v>
      </c>
      <c r="T199" t="s">
        <v>1386</v>
      </c>
      <c r="U199" t="s">
        <v>1424</v>
      </c>
      <c r="W199" s="71">
        <v>5.7038558065252101</v>
      </c>
      <c r="X199">
        <v>7</v>
      </c>
      <c r="Y199" t="s">
        <v>1425</v>
      </c>
      <c r="Z199" s="2">
        <v>43117</v>
      </c>
      <c r="AA199" s="76">
        <v>1220</v>
      </c>
      <c r="AC199" s="71">
        <v>1963.58</v>
      </c>
      <c r="AD199" s="71">
        <v>0.22</v>
      </c>
      <c r="AE199" s="76">
        <v>420</v>
      </c>
    </row>
    <row r="200" spans="1:31" x14ac:dyDescent="0.25">
      <c r="A200" s="2">
        <v>43160</v>
      </c>
      <c r="B200" t="s">
        <v>1354</v>
      </c>
      <c r="C200" s="76"/>
      <c r="D200" s="75">
        <v>2017</v>
      </c>
      <c r="E200" s="71">
        <v>0</v>
      </c>
      <c r="F200" s="71">
        <v>0</v>
      </c>
      <c r="G200" s="77">
        <v>0.9950548958618578</v>
      </c>
      <c r="H200" s="71">
        <v>0</v>
      </c>
      <c r="I200" t="s">
        <v>1341</v>
      </c>
      <c r="J200" t="s">
        <v>1284</v>
      </c>
      <c r="K200" t="s">
        <v>1342</v>
      </c>
      <c r="L200" s="78">
        <v>183155</v>
      </c>
      <c r="M200" s="139"/>
      <c r="N200" s="72" t="s">
        <v>1285</v>
      </c>
      <c r="O200" t="s">
        <v>1290</v>
      </c>
      <c r="Q200" t="s">
        <v>1485</v>
      </c>
      <c r="R200" t="s">
        <v>1348</v>
      </c>
      <c r="S200" t="s">
        <v>1349</v>
      </c>
      <c r="W200" s="71">
        <v>13.083007376942414</v>
      </c>
      <c r="X200">
        <v>1</v>
      </c>
      <c r="Z200" s="2">
        <v>43021</v>
      </c>
      <c r="AA200" s="76">
        <v>6313.95</v>
      </c>
      <c r="AC200" s="71">
        <v>0</v>
      </c>
      <c r="AD200" s="71">
        <v>0</v>
      </c>
      <c r="AE200" s="76">
        <v>1610</v>
      </c>
    </row>
    <row r="201" spans="1:31" x14ac:dyDescent="0.25">
      <c r="A201" s="2">
        <v>43160</v>
      </c>
      <c r="B201" t="s">
        <v>1364</v>
      </c>
      <c r="C201" s="76"/>
      <c r="D201" s="75">
        <v>2017</v>
      </c>
      <c r="E201" s="71">
        <v>0</v>
      </c>
      <c r="F201" s="71">
        <v>0</v>
      </c>
      <c r="G201" s="77">
        <v>0.9950548958618578</v>
      </c>
      <c r="H201" s="71">
        <v>0</v>
      </c>
      <c r="I201" t="s">
        <v>1341</v>
      </c>
      <c r="J201" t="s">
        <v>1284</v>
      </c>
      <c r="K201" t="s">
        <v>1342</v>
      </c>
      <c r="L201" s="78">
        <v>176540</v>
      </c>
      <c r="M201" s="139"/>
      <c r="N201" s="72" t="s">
        <v>1285</v>
      </c>
      <c r="O201" t="s">
        <v>1290</v>
      </c>
      <c r="Q201" t="s">
        <v>1483</v>
      </c>
      <c r="R201" t="s">
        <v>1348</v>
      </c>
      <c r="S201" t="s">
        <v>1349</v>
      </c>
      <c r="W201" s="71">
        <v>13.083007376942414</v>
      </c>
      <c r="X201">
        <v>169</v>
      </c>
      <c r="Z201" s="2">
        <v>43074</v>
      </c>
      <c r="AA201" s="76">
        <v>23000</v>
      </c>
      <c r="AC201" s="71">
        <v>0</v>
      </c>
      <c r="AD201" s="71">
        <v>0</v>
      </c>
      <c r="AE201" s="76">
        <v>1183</v>
      </c>
    </row>
    <row r="202" spans="1:31" x14ac:dyDescent="0.25">
      <c r="A202" s="2">
        <v>43160</v>
      </c>
      <c r="B202" t="s">
        <v>1354</v>
      </c>
      <c r="C202" s="76">
        <v>8075</v>
      </c>
      <c r="D202" s="75">
        <v>2018</v>
      </c>
      <c r="E202" s="71">
        <v>0.53103451378474065</v>
      </c>
      <c r="F202" s="71">
        <v>425.94689773002818</v>
      </c>
      <c r="G202" s="77">
        <v>0.9950548958618578</v>
      </c>
      <c r="H202" s="71">
        <v>423.84054596343458</v>
      </c>
      <c r="I202" t="s">
        <v>1341</v>
      </c>
      <c r="J202" t="s">
        <v>1284</v>
      </c>
      <c r="K202" t="s">
        <v>1342</v>
      </c>
      <c r="L202" s="78">
        <v>188812</v>
      </c>
      <c r="M202" s="139"/>
      <c r="N202" s="72" t="s">
        <v>1295</v>
      </c>
      <c r="O202" t="s">
        <v>1290</v>
      </c>
      <c r="Q202" t="s">
        <v>1355</v>
      </c>
      <c r="R202" t="s">
        <v>1348</v>
      </c>
      <c r="S202" t="s">
        <v>1349</v>
      </c>
      <c r="W202" s="71">
        <v>13.083007376942414</v>
      </c>
      <c r="X202">
        <v>1</v>
      </c>
      <c r="Z202" s="2">
        <v>43124</v>
      </c>
      <c r="AA202" s="76">
        <v>8075</v>
      </c>
      <c r="AC202" s="71">
        <v>463.25</v>
      </c>
      <c r="AD202" s="71">
        <v>0.77349999999999997</v>
      </c>
      <c r="AE202" s="76">
        <v>1122.26</v>
      </c>
    </row>
    <row r="203" spans="1:31" x14ac:dyDescent="0.25">
      <c r="A203" s="2">
        <v>43160</v>
      </c>
      <c r="B203" t="s">
        <v>1345</v>
      </c>
      <c r="C203" s="76">
        <v>2430.9491341991343</v>
      </c>
      <c r="D203" s="75">
        <v>2018</v>
      </c>
      <c r="E203" s="71">
        <v>1.8328956524775257</v>
      </c>
      <c r="F203" s="71">
        <v>7790.1363539611903</v>
      </c>
      <c r="G203" s="77">
        <v>0.9950548958618578</v>
      </c>
      <c r="H203" s="71">
        <v>7751.6133184405244</v>
      </c>
      <c r="I203" t="s">
        <v>1341</v>
      </c>
      <c r="J203" t="s">
        <v>1284</v>
      </c>
      <c r="K203" t="s">
        <v>1342</v>
      </c>
      <c r="L203" s="78">
        <v>189029</v>
      </c>
      <c r="M203" s="139"/>
      <c r="N203" s="72" t="s">
        <v>1296</v>
      </c>
      <c r="O203" t="s">
        <v>1290</v>
      </c>
      <c r="Q203" t="s">
        <v>1480</v>
      </c>
      <c r="R203" t="s">
        <v>1343</v>
      </c>
      <c r="S203" t="s">
        <v>1344</v>
      </c>
      <c r="W203" s="71">
        <v>13.05797247010084</v>
      </c>
      <c r="X203">
        <v>1</v>
      </c>
      <c r="Z203" s="2">
        <v>43140</v>
      </c>
      <c r="AA203" s="76">
        <v>2621</v>
      </c>
      <c r="AC203" s="71">
        <v>11998</v>
      </c>
      <c r="AD203" s="71">
        <v>2.8</v>
      </c>
      <c r="AE203" s="76">
        <v>1120</v>
      </c>
    </row>
    <row r="204" spans="1:31" x14ac:dyDescent="0.25">
      <c r="A204" s="2">
        <v>43160</v>
      </c>
      <c r="C204" s="76"/>
      <c r="D204" s="75">
        <v>2017</v>
      </c>
      <c r="E204" s="71">
        <v>0</v>
      </c>
      <c r="F204" s="71">
        <v>0</v>
      </c>
      <c r="G204" s="77">
        <v>0.9950548958618578</v>
      </c>
      <c r="H204" s="71">
        <v>0</v>
      </c>
      <c r="I204" t="s">
        <v>1341</v>
      </c>
      <c r="J204" t="s">
        <v>1284</v>
      </c>
      <c r="K204" t="s">
        <v>1342</v>
      </c>
      <c r="L204" s="78">
        <v>185823</v>
      </c>
      <c r="M204" s="139"/>
      <c r="N204" s="72" t="s">
        <v>1285</v>
      </c>
      <c r="O204" t="s">
        <v>1290</v>
      </c>
      <c r="Q204" t="s">
        <v>1486</v>
      </c>
      <c r="R204" t="s">
        <v>1348</v>
      </c>
      <c r="S204" t="s">
        <v>1349</v>
      </c>
      <c r="W204" s="71">
        <v>13.083007376942414</v>
      </c>
      <c r="X204">
        <v>1</v>
      </c>
      <c r="Z204" s="2">
        <v>43069</v>
      </c>
      <c r="AA204" s="76">
        <v>2764.66</v>
      </c>
      <c r="AC204" s="71">
        <v>0</v>
      </c>
      <c r="AD204" s="71">
        <v>0</v>
      </c>
      <c r="AE204" s="76">
        <v>1070</v>
      </c>
    </row>
    <row r="205" spans="1:31" x14ac:dyDescent="0.25">
      <c r="A205" s="2">
        <v>43160</v>
      </c>
      <c r="B205" t="s">
        <v>1364</v>
      </c>
      <c r="C205" s="76"/>
      <c r="D205" s="75">
        <v>2017</v>
      </c>
      <c r="E205" s="71">
        <v>0</v>
      </c>
      <c r="F205" s="71">
        <v>0</v>
      </c>
      <c r="G205" s="77">
        <v>0.9950548958618578</v>
      </c>
      <c r="H205" s="71">
        <v>0</v>
      </c>
      <c r="I205" t="s">
        <v>1341</v>
      </c>
      <c r="J205" t="s">
        <v>1284</v>
      </c>
      <c r="K205" t="s">
        <v>1342</v>
      </c>
      <c r="L205" s="78">
        <v>184041</v>
      </c>
      <c r="M205" s="139"/>
      <c r="N205" s="72" t="s">
        <v>1285</v>
      </c>
      <c r="O205" t="s">
        <v>1290</v>
      </c>
      <c r="Q205" t="s">
        <v>1369</v>
      </c>
      <c r="R205" t="s">
        <v>1348</v>
      </c>
      <c r="S205" t="s">
        <v>1349</v>
      </c>
      <c r="W205" s="71">
        <v>13.083007376942414</v>
      </c>
      <c r="X205">
        <v>21</v>
      </c>
      <c r="Z205" s="2">
        <v>43047</v>
      </c>
      <c r="AA205" s="76">
        <v>2667</v>
      </c>
      <c r="AC205" s="71">
        <v>0</v>
      </c>
      <c r="AD205" s="71">
        <v>0</v>
      </c>
      <c r="AE205" s="76">
        <v>1050</v>
      </c>
    </row>
    <row r="206" spans="1:31" x14ac:dyDescent="0.25">
      <c r="A206" s="2">
        <v>43132</v>
      </c>
      <c r="C206" s="76">
        <v>1220</v>
      </c>
      <c r="D206" s="75">
        <v>2018</v>
      </c>
      <c r="E206" s="71">
        <v>0.20294848609959099</v>
      </c>
      <c r="F206" s="71">
        <v>1466.640556658303</v>
      </c>
      <c r="G206" s="77">
        <v>0.64298842881624785</v>
      </c>
      <c r="H206" s="71">
        <v>943.03290716390939</v>
      </c>
      <c r="I206" t="s">
        <v>1290</v>
      </c>
      <c r="J206" t="s">
        <v>1286</v>
      </c>
      <c r="K206" t="s">
        <v>1342</v>
      </c>
      <c r="L206" s="78" t="s">
        <v>273</v>
      </c>
      <c r="M206" s="139"/>
      <c r="N206" s="72" t="s">
        <v>1296</v>
      </c>
      <c r="O206" t="s">
        <v>1290</v>
      </c>
      <c r="Q206" t="s">
        <v>1412</v>
      </c>
      <c r="R206" t="s">
        <v>1348</v>
      </c>
      <c r="S206" t="s">
        <v>1413</v>
      </c>
      <c r="T206" t="s">
        <v>1386</v>
      </c>
      <c r="U206" t="s">
        <v>1416</v>
      </c>
      <c r="W206" s="71">
        <v>4.2778918548939</v>
      </c>
      <c r="X206">
        <v>8</v>
      </c>
      <c r="Y206" t="s">
        <v>1432</v>
      </c>
      <c r="Z206" s="2">
        <v>43117</v>
      </c>
      <c r="AA206" s="76">
        <v>1220</v>
      </c>
      <c r="AC206" s="71">
        <v>2244.1</v>
      </c>
      <c r="AD206" s="71">
        <v>0.38</v>
      </c>
      <c r="AE206" s="76">
        <v>160</v>
      </c>
    </row>
    <row r="207" spans="1:31" x14ac:dyDescent="0.25">
      <c r="A207" s="2">
        <v>43160</v>
      </c>
      <c r="C207" s="76">
        <v>2540</v>
      </c>
      <c r="D207" s="75">
        <v>2018</v>
      </c>
      <c r="E207" s="71">
        <v>0.25635598244158864</v>
      </c>
      <c r="F207" s="71">
        <v>2749.9461420792341</v>
      </c>
      <c r="G207" s="77">
        <v>0.64298842881624785</v>
      </c>
      <c r="H207" s="71">
        <v>1768.183549224829</v>
      </c>
      <c r="I207" t="s">
        <v>1290</v>
      </c>
      <c r="J207" t="s">
        <v>1286</v>
      </c>
      <c r="K207" t="s">
        <v>1342</v>
      </c>
      <c r="L207" s="78" t="s">
        <v>275</v>
      </c>
      <c r="M207" s="139"/>
      <c r="N207" s="72" t="s">
        <v>1296</v>
      </c>
      <c r="O207" t="s">
        <v>1290</v>
      </c>
      <c r="Q207" t="s">
        <v>1384</v>
      </c>
      <c r="R207" t="s">
        <v>1348</v>
      </c>
      <c r="S207" t="s">
        <v>1385</v>
      </c>
      <c r="T207" t="s">
        <v>1386</v>
      </c>
      <c r="U207" t="s">
        <v>1387</v>
      </c>
      <c r="W207" s="71">
        <v>5.7038558065252101</v>
      </c>
      <c r="X207">
        <v>12</v>
      </c>
      <c r="Y207" t="s">
        <v>1388</v>
      </c>
      <c r="Z207" s="2">
        <v>43122</v>
      </c>
      <c r="AA207" s="76">
        <v>2540</v>
      </c>
      <c r="AC207" s="71">
        <v>4207.68</v>
      </c>
      <c r="AD207" s="71">
        <v>0.48</v>
      </c>
      <c r="AE207" s="76">
        <v>925.69</v>
      </c>
    </row>
    <row r="208" spans="1:31" x14ac:dyDescent="0.25">
      <c r="A208" s="2">
        <v>43160</v>
      </c>
      <c r="C208" s="76">
        <v>2540</v>
      </c>
      <c r="D208" s="75">
        <v>2018</v>
      </c>
      <c r="E208" s="71">
        <v>0.3845339736623829</v>
      </c>
      <c r="F208" s="71">
        <v>2749.9461420792341</v>
      </c>
      <c r="G208" s="77">
        <v>0.64298842881624785</v>
      </c>
      <c r="H208" s="71">
        <v>1768.183549224829</v>
      </c>
      <c r="I208" t="s">
        <v>1290</v>
      </c>
      <c r="J208" t="s">
        <v>1286</v>
      </c>
      <c r="K208" t="s">
        <v>1342</v>
      </c>
      <c r="L208" s="78" t="s">
        <v>275</v>
      </c>
      <c r="M208" s="139"/>
      <c r="N208" s="72" t="s">
        <v>1296</v>
      </c>
      <c r="O208" t="s">
        <v>1290</v>
      </c>
      <c r="Q208" t="s">
        <v>1384</v>
      </c>
      <c r="R208" t="s">
        <v>1348</v>
      </c>
      <c r="S208" t="s">
        <v>1385</v>
      </c>
      <c r="T208" t="s">
        <v>1386</v>
      </c>
      <c r="U208" t="s">
        <v>1387</v>
      </c>
      <c r="W208" s="71">
        <v>8.5557837097878107</v>
      </c>
      <c r="X208">
        <v>18</v>
      </c>
      <c r="Y208" t="s">
        <v>1388</v>
      </c>
      <c r="Z208" s="2">
        <v>43122</v>
      </c>
      <c r="AA208" s="76">
        <v>2540</v>
      </c>
      <c r="AC208" s="71">
        <v>4207.68</v>
      </c>
      <c r="AD208" s="71">
        <v>0.72</v>
      </c>
      <c r="AE208" s="76">
        <v>925.69</v>
      </c>
    </row>
    <row r="209" spans="1:31" x14ac:dyDescent="0.25">
      <c r="A209" s="2">
        <v>43160</v>
      </c>
      <c r="C209" s="76"/>
      <c r="D209" s="75">
        <v>2017</v>
      </c>
      <c r="E209" s="71">
        <v>0</v>
      </c>
      <c r="F209" s="71">
        <v>0</v>
      </c>
      <c r="G209" s="77">
        <v>0.9950548958618578</v>
      </c>
      <c r="H209" s="71">
        <v>0</v>
      </c>
      <c r="I209" t="s">
        <v>1341</v>
      </c>
      <c r="J209" t="s">
        <v>1284</v>
      </c>
      <c r="K209" t="s">
        <v>1342</v>
      </c>
      <c r="L209" s="78">
        <v>186171</v>
      </c>
      <c r="M209" s="139"/>
      <c r="N209" s="72" t="s">
        <v>1285</v>
      </c>
      <c r="O209" t="s">
        <v>1290</v>
      </c>
      <c r="Q209" t="s">
        <v>1487</v>
      </c>
      <c r="R209" t="s">
        <v>1348</v>
      </c>
      <c r="S209" t="s">
        <v>1349</v>
      </c>
      <c r="W209" s="71">
        <v>13.083007376942414</v>
      </c>
      <c r="X209">
        <v>8</v>
      </c>
      <c r="Z209" s="2">
        <v>43075.5</v>
      </c>
      <c r="AA209" s="76">
        <v>1967.04</v>
      </c>
      <c r="AC209" s="71">
        <v>0</v>
      </c>
      <c r="AD209" s="71">
        <v>0</v>
      </c>
      <c r="AE209" s="76">
        <v>880</v>
      </c>
    </row>
    <row r="210" spans="1:31" x14ac:dyDescent="0.25">
      <c r="A210" s="2">
        <v>43160</v>
      </c>
      <c r="C210" s="76">
        <v>2540</v>
      </c>
      <c r="D210" s="75">
        <v>2018</v>
      </c>
      <c r="E210" s="71">
        <v>0.10147424304979549</v>
      </c>
      <c r="F210" s="71">
        <v>733.32027832915151</v>
      </c>
      <c r="G210" s="77">
        <v>0.64298842881624785</v>
      </c>
      <c r="H210" s="71">
        <v>471.51645358195469</v>
      </c>
      <c r="I210" t="s">
        <v>1290</v>
      </c>
      <c r="J210" t="s">
        <v>1286</v>
      </c>
      <c r="K210" t="s">
        <v>1342</v>
      </c>
      <c r="L210" s="78" t="s">
        <v>275</v>
      </c>
      <c r="M210" s="139"/>
      <c r="N210" s="72" t="s">
        <v>1296</v>
      </c>
      <c r="O210" t="s">
        <v>1290</v>
      </c>
      <c r="Q210" t="s">
        <v>1412</v>
      </c>
      <c r="R210" t="s">
        <v>1348</v>
      </c>
      <c r="S210" t="s">
        <v>1413</v>
      </c>
      <c r="T210" t="s">
        <v>1386</v>
      </c>
      <c r="U210" t="s">
        <v>1416</v>
      </c>
      <c r="W210" s="71">
        <v>4.2778918548939</v>
      </c>
      <c r="X210">
        <v>4</v>
      </c>
      <c r="Y210" t="s">
        <v>1432</v>
      </c>
      <c r="Z210" s="2">
        <v>43122</v>
      </c>
      <c r="AA210" s="76">
        <v>2540</v>
      </c>
      <c r="AC210" s="71">
        <v>1122.05</v>
      </c>
      <c r="AD210" s="71">
        <v>0.19</v>
      </c>
      <c r="AE210" s="76">
        <v>80</v>
      </c>
    </row>
    <row r="211" spans="1:31" x14ac:dyDescent="0.25">
      <c r="A211" s="2">
        <v>43160</v>
      </c>
      <c r="C211" s="76">
        <v>1451</v>
      </c>
      <c r="D211" s="75">
        <v>2018</v>
      </c>
      <c r="E211" s="71">
        <v>8.5822126865386955E-2</v>
      </c>
      <c r="F211" s="71">
        <v>590.625</v>
      </c>
      <c r="G211" s="77">
        <v>0.87325382678820218</v>
      </c>
      <c r="H211" s="71">
        <v>515.76554144678187</v>
      </c>
      <c r="I211" t="s">
        <v>1290</v>
      </c>
      <c r="J211" t="s">
        <v>1283</v>
      </c>
      <c r="K211" t="s">
        <v>1342</v>
      </c>
      <c r="L211" s="78" t="s">
        <v>1187</v>
      </c>
      <c r="M211" s="139"/>
      <c r="N211" s="72" t="s">
        <v>1394</v>
      </c>
      <c r="O211" t="s">
        <v>1290</v>
      </c>
      <c r="Q211" t="s">
        <v>1488</v>
      </c>
      <c r="R211" t="s">
        <v>1348</v>
      </c>
      <c r="S211" t="s">
        <v>1489</v>
      </c>
      <c r="T211" t="s">
        <v>1398</v>
      </c>
      <c r="U211" t="s">
        <v>1399</v>
      </c>
      <c r="W211" s="71">
        <v>14</v>
      </c>
      <c r="X211">
        <v>1</v>
      </c>
      <c r="Z211" s="2">
        <v>43187</v>
      </c>
      <c r="AA211" s="76">
        <v>1451</v>
      </c>
      <c r="AB211">
        <v>825</v>
      </c>
      <c r="AC211" s="71">
        <v>675</v>
      </c>
      <c r="AD211" s="71" t="s">
        <v>1490</v>
      </c>
      <c r="AE211" s="76">
        <v>825</v>
      </c>
    </row>
    <row r="212" spans="1:31" x14ac:dyDescent="0.25">
      <c r="A212" s="2">
        <v>43160</v>
      </c>
      <c r="C212" s="76">
        <v>1243</v>
      </c>
      <c r="D212" s="75">
        <v>2018</v>
      </c>
      <c r="E212" s="71">
        <v>8.5822126865386955E-2</v>
      </c>
      <c r="F212" s="71">
        <v>590.625</v>
      </c>
      <c r="G212" s="77">
        <v>0.87325382678820218</v>
      </c>
      <c r="H212" s="71">
        <v>515.76554144678187</v>
      </c>
      <c r="I212" t="s">
        <v>1290</v>
      </c>
      <c r="J212" t="s">
        <v>1283</v>
      </c>
      <c r="K212" t="s">
        <v>1342</v>
      </c>
      <c r="L212" s="78" t="s">
        <v>1191</v>
      </c>
      <c r="M212" s="139"/>
      <c r="N212" s="72" t="s">
        <v>1394</v>
      </c>
      <c r="O212" t="s">
        <v>1290</v>
      </c>
      <c r="Q212" t="s">
        <v>1488</v>
      </c>
      <c r="R212" t="s">
        <v>1348</v>
      </c>
      <c r="S212" t="s">
        <v>1489</v>
      </c>
      <c r="T212" t="s">
        <v>1398</v>
      </c>
      <c r="U212" t="s">
        <v>1399</v>
      </c>
      <c r="W212" s="71">
        <v>14</v>
      </c>
      <c r="X212">
        <v>1</v>
      </c>
      <c r="Z212" s="2">
        <v>43187</v>
      </c>
      <c r="AA212" s="76">
        <v>1243</v>
      </c>
      <c r="AB212">
        <v>825</v>
      </c>
      <c r="AC212" s="71">
        <v>675</v>
      </c>
      <c r="AD212" s="71" t="s">
        <v>1490</v>
      </c>
      <c r="AE212" s="76">
        <v>825</v>
      </c>
    </row>
    <row r="213" spans="1:31" x14ac:dyDescent="0.25">
      <c r="A213" s="2">
        <v>43160</v>
      </c>
      <c r="C213" s="76"/>
      <c r="D213" s="75">
        <v>2017</v>
      </c>
      <c r="E213" s="71">
        <v>0</v>
      </c>
      <c r="F213" s="71">
        <v>0</v>
      </c>
      <c r="G213" s="77">
        <v>0.9950548958618578</v>
      </c>
      <c r="H213" s="71">
        <v>0</v>
      </c>
      <c r="I213" t="s">
        <v>1341</v>
      </c>
      <c r="J213" t="s">
        <v>1284</v>
      </c>
      <c r="K213" t="s">
        <v>1342</v>
      </c>
      <c r="L213" s="78">
        <v>182718</v>
      </c>
      <c r="M213" s="139"/>
      <c r="N213" s="72" t="s">
        <v>1285</v>
      </c>
      <c r="O213" t="s">
        <v>1290</v>
      </c>
      <c r="Q213" t="s">
        <v>1491</v>
      </c>
      <c r="R213" t="s">
        <v>1348</v>
      </c>
      <c r="S213" t="s">
        <v>1349</v>
      </c>
      <c r="W213" s="71">
        <v>13.083007376942414</v>
      </c>
      <c r="X213">
        <v>1</v>
      </c>
      <c r="Z213" s="2">
        <v>43021</v>
      </c>
      <c r="AA213" s="76">
        <v>2310.3000000000002</v>
      </c>
      <c r="AC213" s="71">
        <v>0</v>
      </c>
      <c r="AD213" s="71">
        <v>0</v>
      </c>
      <c r="AE213" s="76">
        <v>805</v>
      </c>
    </row>
    <row r="214" spans="1:31" x14ac:dyDescent="0.25">
      <c r="A214" s="2">
        <v>43160</v>
      </c>
      <c r="C214" s="76">
        <v>1396</v>
      </c>
      <c r="D214" s="75">
        <v>2018</v>
      </c>
      <c r="E214" s="71">
        <v>7.6286334991455082E-2</v>
      </c>
      <c r="F214" s="71">
        <v>571.375</v>
      </c>
      <c r="G214" s="77">
        <v>0.87325382678820218</v>
      </c>
      <c r="H214" s="71">
        <v>498.95540528110899</v>
      </c>
      <c r="I214" t="s">
        <v>1290</v>
      </c>
      <c r="J214" t="s">
        <v>1283</v>
      </c>
      <c r="K214" t="s">
        <v>1342</v>
      </c>
      <c r="L214" s="78" t="s">
        <v>1186</v>
      </c>
      <c r="M214" s="139"/>
      <c r="N214" s="72" t="s">
        <v>1394</v>
      </c>
      <c r="O214" t="s">
        <v>1290</v>
      </c>
      <c r="Q214" t="s">
        <v>1396</v>
      </c>
      <c r="R214" t="s">
        <v>1348</v>
      </c>
      <c r="S214" t="s">
        <v>1397</v>
      </c>
      <c r="T214" t="s">
        <v>1398</v>
      </c>
      <c r="U214" t="s">
        <v>1399</v>
      </c>
      <c r="W214" s="71">
        <v>14</v>
      </c>
      <c r="X214">
        <v>1</v>
      </c>
      <c r="Z214" s="2">
        <v>43187</v>
      </c>
      <c r="AA214" s="76">
        <v>1396</v>
      </c>
      <c r="AB214">
        <v>770</v>
      </c>
      <c r="AC214" s="71">
        <v>653</v>
      </c>
      <c r="AD214" s="71" t="s">
        <v>1492</v>
      </c>
      <c r="AE214" s="76">
        <v>770</v>
      </c>
    </row>
    <row r="215" spans="1:31" x14ac:dyDescent="0.25">
      <c r="A215" s="2">
        <v>43160</v>
      </c>
      <c r="C215" s="76">
        <v>2540</v>
      </c>
      <c r="D215" s="75">
        <v>2018</v>
      </c>
      <c r="E215" s="71">
        <v>1.602224890259929E-2</v>
      </c>
      <c r="F215" s="71">
        <v>122.22113564487734</v>
      </c>
      <c r="G215" s="77">
        <v>0.64298842881624785</v>
      </c>
      <c r="H215" s="71">
        <v>78.586775976437181</v>
      </c>
      <c r="I215" t="s">
        <v>1290</v>
      </c>
      <c r="J215" t="s">
        <v>1286</v>
      </c>
      <c r="K215" t="s">
        <v>1342</v>
      </c>
      <c r="L215" s="78" t="s">
        <v>275</v>
      </c>
      <c r="M215" s="139"/>
      <c r="N215" s="72" t="s">
        <v>1296</v>
      </c>
      <c r="O215" t="s">
        <v>1290</v>
      </c>
      <c r="Q215" t="s">
        <v>1422</v>
      </c>
      <c r="R215" t="s">
        <v>1348</v>
      </c>
      <c r="S215" t="s">
        <v>1423</v>
      </c>
      <c r="T215" t="s">
        <v>1386</v>
      </c>
      <c r="U215" t="s">
        <v>1424</v>
      </c>
      <c r="W215" s="71">
        <v>8.5557837097878107</v>
      </c>
      <c r="X215">
        <v>1</v>
      </c>
      <c r="Y215" t="s">
        <v>1425</v>
      </c>
      <c r="Z215" s="2">
        <v>43122</v>
      </c>
      <c r="AA215" s="76">
        <v>2540</v>
      </c>
      <c r="AC215" s="71">
        <v>187.01</v>
      </c>
      <c r="AD215" s="71">
        <v>0.03</v>
      </c>
      <c r="AE215" s="76">
        <v>41.14</v>
      </c>
    </row>
    <row r="216" spans="1:31" x14ac:dyDescent="0.25">
      <c r="A216" s="2">
        <v>43160</v>
      </c>
      <c r="B216" t="s">
        <v>1433</v>
      </c>
      <c r="C216" s="76">
        <v>7632</v>
      </c>
      <c r="D216" s="75">
        <v>2018</v>
      </c>
      <c r="E216" s="71">
        <v>0.58914503115349048</v>
      </c>
      <c r="F216" s="71">
        <v>380.48173890825615</v>
      </c>
      <c r="G216" s="77">
        <v>0.9950548958618578</v>
      </c>
      <c r="H216" s="71">
        <v>378.60021708669336</v>
      </c>
      <c r="I216" t="s">
        <v>1341</v>
      </c>
      <c r="J216" t="s">
        <v>1284</v>
      </c>
      <c r="K216" t="s">
        <v>1342</v>
      </c>
      <c r="L216" s="78">
        <v>187446</v>
      </c>
      <c r="M216" s="139"/>
      <c r="N216" s="72" t="s">
        <v>1295</v>
      </c>
      <c r="O216" t="s">
        <v>1290</v>
      </c>
      <c r="Q216" t="s">
        <v>1434</v>
      </c>
      <c r="R216" t="s">
        <v>1343</v>
      </c>
      <c r="S216" t="s">
        <v>1344</v>
      </c>
      <c r="W216" s="71">
        <v>13.05797247010084</v>
      </c>
      <c r="X216">
        <v>1</v>
      </c>
      <c r="Z216" s="2">
        <v>43102</v>
      </c>
      <c r="AA216" s="76">
        <v>7632</v>
      </c>
      <c r="AC216" s="71">
        <v>586</v>
      </c>
      <c r="AD216" s="71">
        <v>0.9</v>
      </c>
      <c r="AE216" s="76">
        <v>720</v>
      </c>
    </row>
    <row r="217" spans="1:31" x14ac:dyDescent="0.25">
      <c r="A217" s="2">
        <v>43160</v>
      </c>
      <c r="C217" s="76">
        <v>12875</v>
      </c>
      <c r="D217" s="75">
        <v>2018</v>
      </c>
      <c r="E217" s="71">
        <v>0.52368447213643599</v>
      </c>
      <c r="F217" s="71">
        <v>249.32591764636581</v>
      </c>
      <c r="G217" s="77">
        <v>0.9950548958618578</v>
      </c>
      <c r="H217" s="71">
        <v>248.09297501926667</v>
      </c>
      <c r="I217" t="s">
        <v>1341</v>
      </c>
      <c r="J217" t="s">
        <v>1284</v>
      </c>
      <c r="K217" t="s">
        <v>1342</v>
      </c>
      <c r="L217" s="78">
        <v>190895</v>
      </c>
      <c r="M217" s="139"/>
      <c r="N217" s="72" t="s">
        <v>1296</v>
      </c>
      <c r="O217" t="s">
        <v>1290</v>
      </c>
      <c r="Q217" t="s">
        <v>1493</v>
      </c>
      <c r="R217" t="s">
        <v>1343</v>
      </c>
      <c r="S217" t="s">
        <v>1344</v>
      </c>
      <c r="W217" s="71">
        <v>13.05797247010084</v>
      </c>
      <c r="X217">
        <v>1</v>
      </c>
      <c r="Z217" s="2">
        <v>43172</v>
      </c>
      <c r="AA217" s="76">
        <v>12875</v>
      </c>
      <c r="AC217" s="71">
        <v>384</v>
      </c>
      <c r="AD217" s="71">
        <v>0.8</v>
      </c>
      <c r="AE217" s="76">
        <v>640</v>
      </c>
    </row>
    <row r="218" spans="1:31" x14ac:dyDescent="0.25">
      <c r="A218" s="2">
        <v>43160</v>
      </c>
      <c r="B218" t="s">
        <v>1351</v>
      </c>
      <c r="C218" s="76"/>
      <c r="D218" s="75">
        <v>2016</v>
      </c>
      <c r="E218" s="71">
        <v>0</v>
      </c>
      <c r="F218" s="71">
        <v>0</v>
      </c>
      <c r="G218" s="77">
        <v>0.9950548958618578</v>
      </c>
      <c r="H218" s="71">
        <v>0</v>
      </c>
      <c r="I218" t="s">
        <v>1341</v>
      </c>
      <c r="J218" t="s">
        <v>1284</v>
      </c>
      <c r="K218" t="s">
        <v>1342</v>
      </c>
      <c r="L218" s="78">
        <v>160328</v>
      </c>
      <c r="M218" s="139"/>
      <c r="N218" s="72" t="s">
        <v>1285</v>
      </c>
      <c r="O218" t="s">
        <v>1290</v>
      </c>
      <c r="Q218" t="s">
        <v>1494</v>
      </c>
      <c r="R218" t="s">
        <v>1348</v>
      </c>
      <c r="S218" t="s">
        <v>1349</v>
      </c>
      <c r="W218" s="71">
        <v>13.083007376942414</v>
      </c>
      <c r="X218">
        <v>27</v>
      </c>
      <c r="Z218" s="2">
        <v>42622</v>
      </c>
      <c r="AA218" s="76">
        <v>788</v>
      </c>
      <c r="AC218" s="71">
        <v>0</v>
      </c>
      <c r="AD218" s="71">
        <v>0</v>
      </c>
      <c r="AE218" s="76">
        <v>621</v>
      </c>
    </row>
    <row r="219" spans="1:31" x14ac:dyDescent="0.25">
      <c r="A219" s="2">
        <v>43160</v>
      </c>
      <c r="C219" s="76"/>
      <c r="D219" s="75">
        <v>2017</v>
      </c>
      <c r="E219" s="71">
        <v>0</v>
      </c>
      <c r="F219" s="71">
        <v>0</v>
      </c>
      <c r="G219" s="77">
        <v>0.9950548958618578</v>
      </c>
      <c r="H219" s="71">
        <v>0</v>
      </c>
      <c r="I219" t="s">
        <v>1341</v>
      </c>
      <c r="J219" t="s">
        <v>1284</v>
      </c>
      <c r="K219" t="s">
        <v>1342</v>
      </c>
      <c r="L219" s="78">
        <v>186505</v>
      </c>
      <c r="M219" s="139"/>
      <c r="N219" s="72" t="s">
        <v>1285</v>
      </c>
      <c r="O219" t="s">
        <v>1290</v>
      </c>
      <c r="Q219" t="s">
        <v>1368</v>
      </c>
      <c r="R219" t="s">
        <v>1348</v>
      </c>
      <c r="S219" t="s">
        <v>1349</v>
      </c>
      <c r="W219" s="71">
        <v>13.083007376942414</v>
      </c>
      <c r="X219">
        <v>16</v>
      </c>
      <c r="Z219" s="2">
        <v>43075</v>
      </c>
      <c r="AA219" s="76">
        <v>1466.88</v>
      </c>
      <c r="AC219" s="71">
        <v>0</v>
      </c>
      <c r="AD219" s="71">
        <v>0</v>
      </c>
      <c r="AE219" s="76">
        <v>560</v>
      </c>
    </row>
    <row r="220" spans="1:31" x14ac:dyDescent="0.25">
      <c r="A220" s="2">
        <v>43160</v>
      </c>
      <c r="C220" s="76"/>
      <c r="D220" s="75">
        <v>2017</v>
      </c>
      <c r="E220" s="71">
        <v>0</v>
      </c>
      <c r="F220" s="71">
        <v>0</v>
      </c>
      <c r="G220" s="77">
        <v>0.9950548958618578</v>
      </c>
      <c r="H220" s="71">
        <v>0</v>
      </c>
      <c r="I220" t="s">
        <v>1341</v>
      </c>
      <c r="J220" t="s">
        <v>1284</v>
      </c>
      <c r="K220" t="s">
        <v>1342</v>
      </c>
      <c r="L220" s="78">
        <v>185117</v>
      </c>
      <c r="M220" s="139"/>
      <c r="N220" s="72" t="s">
        <v>1285</v>
      </c>
      <c r="O220" t="s">
        <v>1290</v>
      </c>
      <c r="Q220" t="s">
        <v>1495</v>
      </c>
      <c r="R220" t="s">
        <v>1343</v>
      </c>
      <c r="S220" t="s">
        <v>1344</v>
      </c>
      <c r="W220" s="71">
        <v>13.05797247010084</v>
      </c>
      <c r="X220">
        <v>1</v>
      </c>
      <c r="Z220" s="2">
        <v>43062</v>
      </c>
      <c r="AA220" s="76">
        <v>7995</v>
      </c>
      <c r="AC220" s="71">
        <v>0</v>
      </c>
      <c r="AD220" s="71">
        <v>0</v>
      </c>
      <c r="AE220" s="76">
        <v>551.6</v>
      </c>
    </row>
    <row r="221" spans="1:31" x14ac:dyDescent="0.25">
      <c r="A221" s="2">
        <v>43160</v>
      </c>
      <c r="B221" t="s">
        <v>1364</v>
      </c>
      <c r="C221" s="76"/>
      <c r="D221" s="75">
        <v>2017</v>
      </c>
      <c r="E221" s="71">
        <v>0</v>
      </c>
      <c r="F221" s="71">
        <v>0</v>
      </c>
      <c r="G221" s="77">
        <v>0.9950548958618578</v>
      </c>
      <c r="H221" s="71">
        <v>0</v>
      </c>
      <c r="I221" t="s">
        <v>1341</v>
      </c>
      <c r="J221" t="s">
        <v>1284</v>
      </c>
      <c r="K221" t="s">
        <v>1342</v>
      </c>
      <c r="L221" s="78">
        <v>181901</v>
      </c>
      <c r="M221" s="139"/>
      <c r="N221" s="72" t="s">
        <v>1285</v>
      </c>
      <c r="O221" t="s">
        <v>1290</v>
      </c>
      <c r="Q221" t="s">
        <v>1376</v>
      </c>
      <c r="R221" t="s">
        <v>1348</v>
      </c>
      <c r="S221" t="s">
        <v>1349</v>
      </c>
      <c r="W221" s="71">
        <v>13.083007376942414</v>
      </c>
      <c r="X221">
        <v>100</v>
      </c>
      <c r="Z221" s="2">
        <v>43034</v>
      </c>
      <c r="AA221" s="76">
        <v>1095</v>
      </c>
      <c r="AC221" s="71">
        <v>0</v>
      </c>
      <c r="AD221" s="71">
        <v>0</v>
      </c>
      <c r="AE221" s="76">
        <v>500</v>
      </c>
    </row>
    <row r="222" spans="1:31" x14ac:dyDescent="0.25">
      <c r="A222" s="2">
        <v>43160</v>
      </c>
      <c r="B222" t="s">
        <v>1345</v>
      </c>
      <c r="C222" s="76"/>
      <c r="D222" s="75">
        <v>2016</v>
      </c>
      <c r="E222" s="71">
        <v>0</v>
      </c>
      <c r="F222" s="71">
        <v>0</v>
      </c>
      <c r="G222" s="77">
        <v>0.9950548958618578</v>
      </c>
      <c r="H222" s="71">
        <v>0</v>
      </c>
      <c r="I222" t="s">
        <v>1341</v>
      </c>
      <c r="J222" t="s">
        <v>1284</v>
      </c>
      <c r="K222" t="s">
        <v>1342</v>
      </c>
      <c r="L222" s="78">
        <v>160328</v>
      </c>
      <c r="M222" s="139"/>
      <c r="N222" s="72" t="s">
        <v>1285</v>
      </c>
      <c r="O222" t="s">
        <v>1290</v>
      </c>
      <c r="Q222" t="s">
        <v>1346</v>
      </c>
      <c r="R222" t="s">
        <v>1343</v>
      </c>
      <c r="S222" t="s">
        <v>1344</v>
      </c>
      <c r="W222" s="71">
        <v>13.05797247010084</v>
      </c>
      <c r="X222">
        <v>1</v>
      </c>
      <c r="Z222" s="2">
        <v>42622</v>
      </c>
      <c r="AA222" s="76">
        <v>1615.4</v>
      </c>
      <c r="AC222" s="71">
        <v>0</v>
      </c>
      <c r="AD222" s="71">
        <v>0</v>
      </c>
      <c r="AE222" s="76">
        <v>480</v>
      </c>
    </row>
    <row r="223" spans="1:31" x14ac:dyDescent="0.25">
      <c r="A223" s="2">
        <v>43160</v>
      </c>
      <c r="B223" t="s">
        <v>1345</v>
      </c>
      <c r="C223" s="76"/>
      <c r="D223" s="75">
        <v>2017</v>
      </c>
      <c r="E223" s="71">
        <v>0</v>
      </c>
      <c r="F223" s="71">
        <v>0</v>
      </c>
      <c r="G223" s="77">
        <v>0.9950548958618578</v>
      </c>
      <c r="H223" s="71">
        <v>0</v>
      </c>
      <c r="I223" t="s">
        <v>1341</v>
      </c>
      <c r="J223" t="s">
        <v>1284</v>
      </c>
      <c r="K223" t="s">
        <v>1342</v>
      </c>
      <c r="L223" s="78">
        <v>176910</v>
      </c>
      <c r="M223" s="139"/>
      <c r="N223" s="72" t="s">
        <v>1285</v>
      </c>
      <c r="O223" t="s">
        <v>1290</v>
      </c>
      <c r="Q223" t="s">
        <v>1496</v>
      </c>
      <c r="R223" t="s">
        <v>1343</v>
      </c>
      <c r="S223" t="s">
        <v>1344</v>
      </c>
      <c r="W223" s="71">
        <v>13.05797247010084</v>
      </c>
      <c r="X223">
        <v>1</v>
      </c>
      <c r="Z223" s="2">
        <v>42944</v>
      </c>
      <c r="AA223" s="76">
        <v>917.8</v>
      </c>
      <c r="AC223" s="71">
        <v>0</v>
      </c>
      <c r="AD223" s="71">
        <v>0</v>
      </c>
      <c r="AE223" s="76">
        <v>458.9</v>
      </c>
    </row>
    <row r="224" spans="1:31" x14ac:dyDescent="0.25">
      <c r="A224" s="2">
        <v>43160</v>
      </c>
      <c r="C224" s="76">
        <v>4658.3</v>
      </c>
      <c r="D224" s="75">
        <v>2018</v>
      </c>
      <c r="E224" s="71">
        <v>0</v>
      </c>
      <c r="F224" s="71">
        <v>5887.0783731760384</v>
      </c>
      <c r="G224" s="77">
        <v>0.9950548958618578</v>
      </c>
      <c r="H224" s="71">
        <v>5857.9661575512782</v>
      </c>
      <c r="I224" t="s">
        <v>1341</v>
      </c>
      <c r="J224" t="s">
        <v>1284</v>
      </c>
      <c r="K224" t="s">
        <v>1342</v>
      </c>
      <c r="L224" s="78">
        <v>186613</v>
      </c>
      <c r="M224" s="139"/>
      <c r="N224" s="72" t="s">
        <v>1296</v>
      </c>
      <c r="O224" t="s">
        <v>1290</v>
      </c>
      <c r="Q224" t="s">
        <v>1497</v>
      </c>
      <c r="R224" t="s">
        <v>1343</v>
      </c>
      <c r="S224" t="s">
        <v>1344</v>
      </c>
      <c r="W224" s="71">
        <v>13.05797247010084</v>
      </c>
      <c r="X224">
        <v>1</v>
      </c>
      <c r="Z224" s="2">
        <v>43105</v>
      </c>
      <c r="AA224" s="76">
        <v>4658.3</v>
      </c>
      <c r="AC224" s="71">
        <v>9067</v>
      </c>
      <c r="AD224" s="71">
        <v>0</v>
      </c>
      <c r="AE224" s="76">
        <v>453.35</v>
      </c>
    </row>
    <row r="225" spans="1:31" x14ac:dyDescent="0.25">
      <c r="A225" s="2">
        <v>43160</v>
      </c>
      <c r="B225" t="s">
        <v>1356</v>
      </c>
      <c r="C225" s="76"/>
      <c r="D225" s="75">
        <v>2016</v>
      </c>
      <c r="E225" s="71">
        <v>0</v>
      </c>
      <c r="F225" s="71">
        <v>0</v>
      </c>
      <c r="G225" s="77">
        <v>0.9950548958618578</v>
      </c>
      <c r="H225" s="71">
        <v>0</v>
      </c>
      <c r="I225" t="s">
        <v>1341</v>
      </c>
      <c r="J225" t="s">
        <v>1284</v>
      </c>
      <c r="K225" t="s">
        <v>1342</v>
      </c>
      <c r="L225" s="78">
        <v>160310</v>
      </c>
      <c r="M225" s="139"/>
      <c r="N225" s="72" t="s">
        <v>1285</v>
      </c>
      <c r="O225" t="s">
        <v>1290</v>
      </c>
      <c r="Q225" t="s">
        <v>1370</v>
      </c>
      <c r="R225" t="s">
        <v>1348</v>
      </c>
      <c r="S225" t="s">
        <v>1349</v>
      </c>
      <c r="W225" s="71">
        <v>13.083007376942414</v>
      </c>
      <c r="X225">
        <v>7</v>
      </c>
      <c r="Z225" s="2">
        <v>42615</v>
      </c>
      <c r="AA225" s="76">
        <v>903</v>
      </c>
      <c r="AC225" s="71">
        <v>0</v>
      </c>
      <c r="AD225" s="71">
        <v>0</v>
      </c>
      <c r="AE225" s="76">
        <v>451.5</v>
      </c>
    </row>
    <row r="226" spans="1:31" x14ac:dyDescent="0.25">
      <c r="A226" s="2">
        <v>43160</v>
      </c>
      <c r="B226" t="s">
        <v>1364</v>
      </c>
      <c r="C226" s="76"/>
      <c r="D226" s="75">
        <v>2017</v>
      </c>
      <c r="E226" s="71">
        <v>0</v>
      </c>
      <c r="F226" s="71">
        <v>0</v>
      </c>
      <c r="G226" s="77">
        <v>0.9950548958618578</v>
      </c>
      <c r="H226" s="71">
        <v>0</v>
      </c>
      <c r="I226" t="s">
        <v>1341</v>
      </c>
      <c r="J226" t="s">
        <v>1284</v>
      </c>
      <c r="K226" t="s">
        <v>1342</v>
      </c>
      <c r="L226" s="78">
        <v>185693</v>
      </c>
      <c r="M226" s="139"/>
      <c r="N226" s="72" t="s">
        <v>1285</v>
      </c>
      <c r="O226" t="s">
        <v>1290</v>
      </c>
      <c r="Q226" t="s">
        <v>1365</v>
      </c>
      <c r="R226" t="s">
        <v>1348</v>
      </c>
      <c r="S226" t="s">
        <v>1349</v>
      </c>
      <c r="W226" s="71">
        <v>13.083007376942414</v>
      </c>
      <c r="X226">
        <v>6</v>
      </c>
      <c r="Z226" s="2">
        <v>43056</v>
      </c>
      <c r="AA226" s="76">
        <v>4184.04</v>
      </c>
      <c r="AC226" s="71">
        <v>0</v>
      </c>
      <c r="AD226" s="71">
        <v>0</v>
      </c>
      <c r="AE226" s="76">
        <v>450</v>
      </c>
    </row>
    <row r="227" spans="1:31" x14ac:dyDescent="0.25">
      <c r="A227" s="2">
        <v>43160</v>
      </c>
      <c r="C227" s="76">
        <v>1196</v>
      </c>
      <c r="D227" s="75">
        <v>2018</v>
      </c>
      <c r="E227" s="71">
        <v>0.15488173939179312</v>
      </c>
      <c r="F227" s="71">
        <v>1099.9771497236709</v>
      </c>
      <c r="G227" s="77">
        <v>0.64298842881624785</v>
      </c>
      <c r="H227" s="71">
        <v>707.27257923459774</v>
      </c>
      <c r="I227" t="s">
        <v>1290</v>
      </c>
      <c r="J227" t="s">
        <v>1286</v>
      </c>
      <c r="K227" t="s">
        <v>1342</v>
      </c>
      <c r="L227" s="78" t="s">
        <v>278</v>
      </c>
      <c r="M227" s="139"/>
      <c r="N227" s="72" t="s">
        <v>1296</v>
      </c>
      <c r="O227" t="s">
        <v>1290</v>
      </c>
      <c r="Q227" t="s">
        <v>1422</v>
      </c>
      <c r="R227" t="s">
        <v>1348</v>
      </c>
      <c r="S227" t="s">
        <v>1423</v>
      </c>
      <c r="T227" t="s">
        <v>1386</v>
      </c>
      <c r="U227" t="s">
        <v>1424</v>
      </c>
      <c r="W227" s="71">
        <v>8.5557837097878107</v>
      </c>
      <c r="X227">
        <v>9</v>
      </c>
      <c r="Y227" t="s">
        <v>1425</v>
      </c>
      <c r="Z227" s="2">
        <v>43123</v>
      </c>
      <c r="AA227" s="76">
        <v>1196</v>
      </c>
      <c r="AC227" s="71">
        <v>1683.07</v>
      </c>
      <c r="AD227" s="71">
        <v>0.28999999999999998</v>
      </c>
      <c r="AE227" s="76">
        <v>370.28</v>
      </c>
    </row>
    <row r="228" spans="1:31" x14ac:dyDescent="0.25">
      <c r="A228" s="2">
        <v>43160</v>
      </c>
      <c r="B228" t="s">
        <v>1364</v>
      </c>
      <c r="C228" s="76">
        <v>1610.1843722563651</v>
      </c>
      <c r="D228" s="75">
        <v>2018</v>
      </c>
      <c r="E228" s="71">
        <v>0</v>
      </c>
      <c r="F228" s="71">
        <v>3861.7959427223282</v>
      </c>
      <c r="G228" s="77">
        <v>0.9950548958618578</v>
      </c>
      <c r="H228" s="71">
        <v>3842.6989596253111</v>
      </c>
      <c r="I228" t="s">
        <v>1341</v>
      </c>
      <c r="J228" t="s">
        <v>1284</v>
      </c>
      <c r="K228" t="s">
        <v>1342</v>
      </c>
      <c r="L228" s="78">
        <v>189797</v>
      </c>
      <c r="M228" s="139"/>
      <c r="N228" s="72" t="s">
        <v>1296</v>
      </c>
      <c r="O228" t="s">
        <v>1290</v>
      </c>
      <c r="Q228" t="s">
        <v>1365</v>
      </c>
      <c r="R228" t="s">
        <v>1348</v>
      </c>
      <c r="S228" t="s">
        <v>1349</v>
      </c>
      <c r="W228" s="71">
        <v>13.083007376942414</v>
      </c>
      <c r="X228">
        <v>5</v>
      </c>
      <c r="Z228" s="2">
        <v>43159.5</v>
      </c>
      <c r="AA228" s="76">
        <v>1834</v>
      </c>
      <c r="AC228" s="71">
        <v>4200</v>
      </c>
      <c r="AD228" s="71">
        <v>0</v>
      </c>
      <c r="AE228" s="76">
        <v>375</v>
      </c>
    </row>
    <row r="229" spans="1:31" x14ac:dyDescent="0.25">
      <c r="A229" s="2">
        <v>43160</v>
      </c>
      <c r="C229" s="76">
        <v>1196</v>
      </c>
      <c r="D229" s="75">
        <v>2018</v>
      </c>
      <c r="E229" s="71">
        <v>6.4088995610397159E-2</v>
      </c>
      <c r="F229" s="71">
        <v>458.3243570132056</v>
      </c>
      <c r="G229" s="77">
        <v>0.64298842881624785</v>
      </c>
      <c r="H229" s="71">
        <v>294.69725820413811</v>
      </c>
      <c r="I229" t="s">
        <v>1290</v>
      </c>
      <c r="J229" t="s">
        <v>1286</v>
      </c>
      <c r="K229" t="s">
        <v>1342</v>
      </c>
      <c r="L229" s="78" t="s">
        <v>278</v>
      </c>
      <c r="M229" s="139"/>
      <c r="N229" s="72" t="s">
        <v>1296</v>
      </c>
      <c r="O229" t="s">
        <v>1290</v>
      </c>
      <c r="Q229" t="s">
        <v>1384</v>
      </c>
      <c r="R229" t="s">
        <v>1348</v>
      </c>
      <c r="S229" t="s">
        <v>1385</v>
      </c>
      <c r="T229" t="s">
        <v>1386</v>
      </c>
      <c r="U229" t="s">
        <v>1387</v>
      </c>
      <c r="W229" s="71">
        <v>8.5557837097878107</v>
      </c>
      <c r="X229">
        <v>3</v>
      </c>
      <c r="Y229" t="s">
        <v>1388</v>
      </c>
      <c r="Z229" s="2">
        <v>43123</v>
      </c>
      <c r="AA229" s="76">
        <v>1196</v>
      </c>
      <c r="AC229" s="71">
        <v>701.28</v>
      </c>
      <c r="AD229" s="71">
        <v>0.12</v>
      </c>
      <c r="AE229" s="76">
        <v>154.28</v>
      </c>
    </row>
    <row r="230" spans="1:31" x14ac:dyDescent="0.25">
      <c r="A230" s="2">
        <v>43160</v>
      </c>
      <c r="B230" t="s">
        <v>1364</v>
      </c>
      <c r="C230" s="76"/>
      <c r="D230" s="75">
        <v>2017</v>
      </c>
      <c r="E230" s="71">
        <v>0</v>
      </c>
      <c r="F230" s="71">
        <v>0</v>
      </c>
      <c r="G230" s="77">
        <v>0.9950548958618578</v>
      </c>
      <c r="H230" s="71">
        <v>0</v>
      </c>
      <c r="I230" t="s">
        <v>1341</v>
      </c>
      <c r="J230" t="s">
        <v>1284</v>
      </c>
      <c r="K230" t="s">
        <v>1342</v>
      </c>
      <c r="L230" s="78">
        <v>182299</v>
      </c>
      <c r="M230" s="139"/>
      <c r="N230" s="72" t="s">
        <v>1285</v>
      </c>
      <c r="O230" t="s">
        <v>1290</v>
      </c>
      <c r="Q230" t="s">
        <v>1365</v>
      </c>
      <c r="R230" t="s">
        <v>1348</v>
      </c>
      <c r="S230" t="s">
        <v>1349</v>
      </c>
      <c r="W230" s="71">
        <v>13.083007376942414</v>
      </c>
      <c r="X230">
        <v>5</v>
      </c>
      <c r="Z230" s="2">
        <v>43026</v>
      </c>
      <c r="AA230" s="76">
        <v>19196.75</v>
      </c>
      <c r="AC230" s="71">
        <v>0</v>
      </c>
      <c r="AD230" s="71">
        <v>0</v>
      </c>
      <c r="AE230" s="76">
        <v>337.21</v>
      </c>
    </row>
    <row r="231" spans="1:31" x14ac:dyDescent="0.25">
      <c r="A231" s="2">
        <v>43160</v>
      </c>
      <c r="C231" s="76">
        <v>1196</v>
      </c>
      <c r="D231" s="75">
        <v>2018</v>
      </c>
      <c r="E231" s="71">
        <v>0.13351874085499407</v>
      </c>
      <c r="F231" s="71">
        <v>962.48245683575431</v>
      </c>
      <c r="G231" s="77">
        <v>0.64298842881624785</v>
      </c>
      <c r="H231" s="71">
        <v>618.86508268402372</v>
      </c>
      <c r="I231" t="s">
        <v>1290</v>
      </c>
      <c r="J231" t="s">
        <v>1286</v>
      </c>
      <c r="K231" t="s">
        <v>1342</v>
      </c>
      <c r="L231" s="78" t="s">
        <v>278</v>
      </c>
      <c r="M231" s="139"/>
      <c r="N231" s="72" t="s">
        <v>1296</v>
      </c>
      <c r="O231" t="s">
        <v>1290</v>
      </c>
      <c r="Q231" t="s">
        <v>1498</v>
      </c>
      <c r="R231" t="s">
        <v>1348</v>
      </c>
      <c r="S231" t="s">
        <v>1499</v>
      </c>
      <c r="T231" t="s">
        <v>1386</v>
      </c>
      <c r="U231" t="s">
        <v>1466</v>
      </c>
      <c r="W231" s="71">
        <v>4.2778918548939</v>
      </c>
      <c r="X231">
        <v>6</v>
      </c>
      <c r="Y231" t="s">
        <v>1467</v>
      </c>
      <c r="Z231" s="2">
        <v>43123</v>
      </c>
      <c r="AA231" s="76">
        <v>1196</v>
      </c>
      <c r="AC231" s="71">
        <v>1472.69</v>
      </c>
      <c r="AD231" s="71">
        <v>0.25</v>
      </c>
      <c r="AE231" s="76">
        <v>132</v>
      </c>
    </row>
    <row r="232" spans="1:31" x14ac:dyDescent="0.25">
      <c r="A232" s="2">
        <v>43160</v>
      </c>
      <c r="C232" s="76">
        <v>1196</v>
      </c>
      <c r="D232" s="75">
        <v>2018</v>
      </c>
      <c r="E232" s="71">
        <v>4.8066746707797862E-2</v>
      </c>
      <c r="F232" s="71">
        <v>351.38331415148014</v>
      </c>
      <c r="G232" s="77">
        <v>0.64298842881624785</v>
      </c>
      <c r="H232" s="71">
        <v>225.93540507850625</v>
      </c>
      <c r="I232" t="s">
        <v>1290</v>
      </c>
      <c r="J232" t="s">
        <v>1286</v>
      </c>
      <c r="K232" t="s">
        <v>1342</v>
      </c>
      <c r="L232" s="78" t="s">
        <v>278</v>
      </c>
      <c r="M232" s="139"/>
      <c r="N232" s="72" t="s">
        <v>1296</v>
      </c>
      <c r="O232" t="s">
        <v>1290</v>
      </c>
      <c r="Q232" t="s">
        <v>1402</v>
      </c>
      <c r="R232" t="s">
        <v>1348</v>
      </c>
      <c r="S232" t="s">
        <v>1403</v>
      </c>
      <c r="T232" t="s">
        <v>1386</v>
      </c>
      <c r="U232" t="s">
        <v>1404</v>
      </c>
      <c r="W232" s="71">
        <v>8.5557837097878107</v>
      </c>
      <c r="X232">
        <v>4</v>
      </c>
      <c r="Y232" t="s">
        <v>1405</v>
      </c>
      <c r="Z232" s="2">
        <v>43123</v>
      </c>
      <c r="AA232" s="76">
        <v>1196</v>
      </c>
      <c r="AC232" s="71">
        <v>537.65</v>
      </c>
      <c r="AD232" s="71">
        <v>0.09</v>
      </c>
      <c r="AE232" s="76">
        <v>118.28</v>
      </c>
    </row>
    <row r="233" spans="1:31" x14ac:dyDescent="0.25">
      <c r="A233" s="2">
        <v>43160</v>
      </c>
      <c r="C233" s="76">
        <v>1396</v>
      </c>
      <c r="D233" s="75">
        <v>2018</v>
      </c>
      <c r="E233" s="71">
        <v>1.1633666086196899</v>
      </c>
      <c r="F233" s="71">
        <v>1553.4399999999998</v>
      </c>
      <c r="G233" s="77">
        <v>0.87325382678820218</v>
      </c>
      <c r="H233" s="71">
        <v>1356.5474246858646</v>
      </c>
      <c r="I233" t="s">
        <v>1290</v>
      </c>
      <c r="J233" t="s">
        <v>1283</v>
      </c>
      <c r="K233" t="s">
        <v>1342</v>
      </c>
      <c r="L233" s="78" t="s">
        <v>1186</v>
      </c>
      <c r="M233" s="139"/>
      <c r="N233" s="72" t="s">
        <v>1394</v>
      </c>
      <c r="O233" t="s">
        <v>1290</v>
      </c>
      <c r="Q233" t="s">
        <v>1437</v>
      </c>
      <c r="R233" t="s">
        <v>1348</v>
      </c>
      <c r="S233" t="s">
        <v>1438</v>
      </c>
      <c r="T233" t="s">
        <v>1408</v>
      </c>
      <c r="U233" t="s">
        <v>1409</v>
      </c>
      <c r="W233" s="71">
        <v>9</v>
      </c>
      <c r="X233">
        <v>19</v>
      </c>
      <c r="Z233" s="2">
        <v>43187</v>
      </c>
      <c r="AA233" s="76">
        <v>1396</v>
      </c>
      <c r="AB233">
        <v>14</v>
      </c>
      <c r="AC233" s="71">
        <v>1775.36</v>
      </c>
      <c r="AD233" s="71" t="s">
        <v>1500</v>
      </c>
      <c r="AE233" s="76">
        <v>266</v>
      </c>
    </row>
    <row r="234" spans="1:31" x14ac:dyDescent="0.25">
      <c r="A234" s="2">
        <v>43160</v>
      </c>
      <c r="C234" s="76"/>
      <c r="D234" s="75">
        <v>2017</v>
      </c>
      <c r="E234" s="71">
        <v>0</v>
      </c>
      <c r="F234" s="71">
        <v>0</v>
      </c>
      <c r="G234" s="77">
        <v>0.9950548958618578</v>
      </c>
      <c r="H234" s="71">
        <v>0</v>
      </c>
      <c r="I234" t="s">
        <v>1341</v>
      </c>
      <c r="J234" t="s">
        <v>1284</v>
      </c>
      <c r="K234" t="s">
        <v>1342</v>
      </c>
      <c r="L234" s="78">
        <v>183155</v>
      </c>
      <c r="M234" s="139"/>
      <c r="N234" s="72" t="s">
        <v>1285</v>
      </c>
      <c r="O234" t="s">
        <v>1290</v>
      </c>
      <c r="Q234" t="s">
        <v>1501</v>
      </c>
      <c r="R234" t="s">
        <v>1348</v>
      </c>
      <c r="S234" t="s">
        <v>1349</v>
      </c>
      <c r="W234" s="71">
        <v>13.083007376942414</v>
      </c>
      <c r="X234">
        <v>1</v>
      </c>
      <c r="Z234" s="2">
        <v>43021</v>
      </c>
      <c r="AA234" s="76">
        <v>6313.95</v>
      </c>
      <c r="AC234" s="71">
        <v>0</v>
      </c>
      <c r="AD234" s="71">
        <v>0</v>
      </c>
      <c r="AE234" s="76">
        <v>265</v>
      </c>
    </row>
    <row r="235" spans="1:31" x14ac:dyDescent="0.25">
      <c r="A235" s="2">
        <v>43160</v>
      </c>
      <c r="C235" s="76">
        <v>1451</v>
      </c>
      <c r="D235" s="75">
        <v>2018</v>
      </c>
      <c r="E235" s="71">
        <v>0.97265077114105225</v>
      </c>
      <c r="F235" s="71">
        <v>1308.1599999999999</v>
      </c>
      <c r="G235" s="77">
        <v>0.87325382678820218</v>
      </c>
      <c r="H235" s="71">
        <v>1142.3557260512544</v>
      </c>
      <c r="I235" t="s">
        <v>1290</v>
      </c>
      <c r="J235" t="s">
        <v>1283</v>
      </c>
      <c r="K235" t="s">
        <v>1342</v>
      </c>
      <c r="L235" s="78" t="s">
        <v>1187</v>
      </c>
      <c r="M235" s="139"/>
      <c r="N235" s="72" t="s">
        <v>1394</v>
      </c>
      <c r="O235" t="s">
        <v>1290</v>
      </c>
      <c r="Q235" t="s">
        <v>1437</v>
      </c>
      <c r="R235" t="s">
        <v>1348</v>
      </c>
      <c r="S235" t="s">
        <v>1438</v>
      </c>
      <c r="T235" t="s">
        <v>1408</v>
      </c>
      <c r="U235" t="s">
        <v>1409</v>
      </c>
      <c r="W235" s="71">
        <v>9</v>
      </c>
      <c r="X235">
        <v>16</v>
      </c>
      <c r="Z235" s="2">
        <v>43187</v>
      </c>
      <c r="AA235" s="76">
        <v>1451</v>
      </c>
      <c r="AB235">
        <v>14</v>
      </c>
      <c r="AC235" s="71">
        <v>1495.04</v>
      </c>
      <c r="AD235" s="71" t="s">
        <v>1502</v>
      </c>
      <c r="AE235" s="76">
        <v>224</v>
      </c>
    </row>
    <row r="236" spans="1:31" x14ac:dyDescent="0.25">
      <c r="A236" s="2">
        <v>43160</v>
      </c>
      <c r="C236" s="76">
        <v>1196</v>
      </c>
      <c r="D236" s="75">
        <v>2018</v>
      </c>
      <c r="E236" s="71">
        <v>0.11749649195239478</v>
      </c>
      <c r="F236" s="71">
        <v>641.21491152292424</v>
      </c>
      <c r="G236" s="77">
        <v>0.64298842881624785</v>
      </c>
      <c r="H236" s="71">
        <v>412.29376849367441</v>
      </c>
      <c r="I236" t="s">
        <v>1290</v>
      </c>
      <c r="J236" t="s">
        <v>1286</v>
      </c>
      <c r="K236" t="s">
        <v>1342</v>
      </c>
      <c r="L236" s="78" t="s">
        <v>278</v>
      </c>
      <c r="M236" s="139"/>
      <c r="N236" s="72" t="s">
        <v>1296</v>
      </c>
      <c r="O236" t="s">
        <v>1290</v>
      </c>
      <c r="Q236" t="s">
        <v>1503</v>
      </c>
      <c r="R236" t="s">
        <v>1348</v>
      </c>
      <c r="S236" t="s">
        <v>1504</v>
      </c>
      <c r="T236" t="s">
        <v>1386</v>
      </c>
      <c r="U236" t="s">
        <v>1420</v>
      </c>
      <c r="W236" s="71">
        <v>5.7077625570776203</v>
      </c>
      <c r="X236">
        <v>4</v>
      </c>
      <c r="Y236" t="s">
        <v>1505</v>
      </c>
      <c r="Z236" s="2">
        <v>43123</v>
      </c>
      <c r="AA236" s="76">
        <v>1196</v>
      </c>
      <c r="AC236" s="71">
        <v>981.12</v>
      </c>
      <c r="AD236" s="71">
        <v>0.22</v>
      </c>
      <c r="AE236" s="76">
        <v>104</v>
      </c>
    </row>
    <row r="237" spans="1:31" x14ac:dyDescent="0.25">
      <c r="A237" s="2">
        <v>43160</v>
      </c>
      <c r="B237" t="s">
        <v>1364</v>
      </c>
      <c r="C237" s="76"/>
      <c r="D237" s="75">
        <v>2017</v>
      </c>
      <c r="E237" s="71">
        <v>0</v>
      </c>
      <c r="F237" s="71">
        <v>0</v>
      </c>
      <c r="G237" s="77">
        <v>0.9950548958618578</v>
      </c>
      <c r="H237" s="71">
        <v>0</v>
      </c>
      <c r="I237" t="s">
        <v>1341</v>
      </c>
      <c r="J237" t="s">
        <v>1284</v>
      </c>
      <c r="K237" t="s">
        <v>1342</v>
      </c>
      <c r="L237" s="78">
        <v>183156</v>
      </c>
      <c r="M237" s="139"/>
      <c r="N237" s="72" t="s">
        <v>1285</v>
      </c>
      <c r="O237" t="s">
        <v>1290</v>
      </c>
      <c r="Q237" t="s">
        <v>1376</v>
      </c>
      <c r="R237" t="s">
        <v>1348</v>
      </c>
      <c r="S237" t="s">
        <v>1349</v>
      </c>
      <c r="W237" s="71">
        <v>13.083007376942414</v>
      </c>
      <c r="X237">
        <v>40</v>
      </c>
      <c r="Z237" s="2">
        <v>43028</v>
      </c>
      <c r="AA237" s="76">
        <v>597.6</v>
      </c>
      <c r="AC237" s="71">
        <v>0</v>
      </c>
      <c r="AD237" s="71">
        <v>0</v>
      </c>
      <c r="AE237" s="76">
        <v>200</v>
      </c>
    </row>
    <row r="238" spans="1:31" x14ac:dyDescent="0.25">
      <c r="A238" s="2">
        <v>43160</v>
      </c>
      <c r="C238" s="76">
        <v>1196</v>
      </c>
      <c r="D238" s="75">
        <v>2018</v>
      </c>
      <c r="E238" s="71">
        <v>2.6703748170998815E-2</v>
      </c>
      <c r="F238" s="71">
        <v>183.32843569725972</v>
      </c>
      <c r="G238" s="77">
        <v>0.64298842881624785</v>
      </c>
      <c r="H238" s="71">
        <v>117.87806282632155</v>
      </c>
      <c r="I238" t="s">
        <v>1290</v>
      </c>
      <c r="J238" t="s">
        <v>1286</v>
      </c>
      <c r="K238" t="s">
        <v>1342</v>
      </c>
      <c r="L238" s="78" t="s">
        <v>278</v>
      </c>
      <c r="M238" s="139"/>
      <c r="N238" s="72" t="s">
        <v>1296</v>
      </c>
      <c r="O238" t="s">
        <v>1290</v>
      </c>
      <c r="Q238" t="s">
        <v>1412</v>
      </c>
      <c r="R238" t="s">
        <v>1348</v>
      </c>
      <c r="S238" t="s">
        <v>1413</v>
      </c>
      <c r="T238" t="s">
        <v>1386</v>
      </c>
      <c r="U238" t="s">
        <v>1416</v>
      </c>
      <c r="W238" s="71">
        <v>4.2778918548939</v>
      </c>
      <c r="X238">
        <v>1</v>
      </c>
      <c r="Y238" t="s">
        <v>1432</v>
      </c>
      <c r="Z238" s="2">
        <v>43123</v>
      </c>
      <c r="AA238" s="76">
        <v>1196</v>
      </c>
      <c r="AC238" s="71">
        <v>280.51</v>
      </c>
      <c r="AD238" s="71">
        <v>0.05</v>
      </c>
      <c r="AE238" s="76">
        <v>20</v>
      </c>
    </row>
    <row r="239" spans="1:31" x14ac:dyDescent="0.25">
      <c r="A239" s="2">
        <v>43160</v>
      </c>
      <c r="C239" s="76">
        <v>1243</v>
      </c>
      <c r="D239" s="75">
        <v>2018</v>
      </c>
      <c r="E239" s="71">
        <v>0.73425597429275513</v>
      </c>
      <c r="F239" s="71">
        <v>981.12</v>
      </c>
      <c r="G239" s="77">
        <v>0.87325382678820218</v>
      </c>
      <c r="H239" s="71">
        <v>856.76679453844088</v>
      </c>
      <c r="I239" t="s">
        <v>1290</v>
      </c>
      <c r="J239" t="s">
        <v>1283</v>
      </c>
      <c r="K239" t="s">
        <v>1342</v>
      </c>
      <c r="L239" s="78" t="s">
        <v>1191</v>
      </c>
      <c r="M239" s="139"/>
      <c r="N239" s="72" t="s">
        <v>1394</v>
      </c>
      <c r="O239" t="s">
        <v>1290</v>
      </c>
      <c r="Q239" t="s">
        <v>1437</v>
      </c>
      <c r="R239" t="s">
        <v>1348</v>
      </c>
      <c r="S239" t="s">
        <v>1438</v>
      </c>
      <c r="T239" t="s">
        <v>1408</v>
      </c>
      <c r="U239" t="s">
        <v>1409</v>
      </c>
      <c r="W239" s="71">
        <v>9</v>
      </c>
      <c r="X239">
        <v>12</v>
      </c>
      <c r="Z239" s="2">
        <v>43187</v>
      </c>
      <c r="AA239" s="76">
        <v>1243</v>
      </c>
      <c r="AB239">
        <v>14</v>
      </c>
      <c r="AC239" s="71">
        <v>1121.28</v>
      </c>
      <c r="AD239" s="71" t="s">
        <v>1506</v>
      </c>
      <c r="AE239" s="76">
        <v>168</v>
      </c>
    </row>
    <row r="240" spans="1:31" x14ac:dyDescent="0.25">
      <c r="A240" s="2">
        <v>43132</v>
      </c>
      <c r="C240" s="76">
        <v>1580</v>
      </c>
      <c r="D240" s="75">
        <v>2018</v>
      </c>
      <c r="E240" s="71">
        <v>1.6663138858703261</v>
      </c>
      <c r="F240" s="71">
        <v>10111.839946464861</v>
      </c>
      <c r="G240" s="77">
        <v>0.64298842881624785</v>
      </c>
      <c r="H240" s="71">
        <v>6501.7960796188127</v>
      </c>
      <c r="I240" t="s">
        <v>1290</v>
      </c>
      <c r="J240" t="s">
        <v>1286</v>
      </c>
      <c r="K240" t="s">
        <v>1342</v>
      </c>
      <c r="L240" s="78" t="s">
        <v>279</v>
      </c>
      <c r="M240" s="139"/>
      <c r="N240" s="72" t="s">
        <v>1296</v>
      </c>
      <c r="O240" t="s">
        <v>1290</v>
      </c>
      <c r="Q240" t="s">
        <v>1412</v>
      </c>
      <c r="R240" t="s">
        <v>1348</v>
      </c>
      <c r="S240" t="s">
        <v>1413</v>
      </c>
      <c r="T240" t="s">
        <v>1386</v>
      </c>
      <c r="U240" t="s">
        <v>1416</v>
      </c>
      <c r="W240" s="71">
        <v>5.0413389796329904</v>
      </c>
      <c r="X240">
        <v>65</v>
      </c>
      <c r="Y240" t="s">
        <v>1432</v>
      </c>
      <c r="Z240" s="2">
        <v>43116</v>
      </c>
      <c r="AA240" s="76">
        <v>1580</v>
      </c>
      <c r="AC240" s="71">
        <v>15472.08</v>
      </c>
      <c r="AD240" s="71">
        <v>3.12</v>
      </c>
      <c r="AE240" s="76">
        <v>1300</v>
      </c>
    </row>
    <row r="241" spans="1:31" x14ac:dyDescent="0.25">
      <c r="A241" s="2">
        <v>43132</v>
      </c>
      <c r="C241" s="76">
        <v>1580</v>
      </c>
      <c r="D241" s="75">
        <v>2018</v>
      </c>
      <c r="E241" s="71">
        <v>4.2725997073598102E-2</v>
      </c>
      <c r="F241" s="71">
        <v>259.27794734525287</v>
      </c>
      <c r="G241" s="77">
        <v>0.64298842881624785</v>
      </c>
      <c r="H241" s="71">
        <v>166.71271999022599</v>
      </c>
      <c r="I241" t="s">
        <v>1290</v>
      </c>
      <c r="J241" t="s">
        <v>1286</v>
      </c>
      <c r="K241" t="s">
        <v>1342</v>
      </c>
      <c r="L241" s="78" t="s">
        <v>279</v>
      </c>
      <c r="M241" s="139"/>
      <c r="N241" s="72" t="s">
        <v>1296</v>
      </c>
      <c r="O241" t="s">
        <v>1290</v>
      </c>
      <c r="Q241" t="s">
        <v>1384</v>
      </c>
      <c r="R241" t="s">
        <v>1348</v>
      </c>
      <c r="S241" t="s">
        <v>1385</v>
      </c>
      <c r="T241" t="s">
        <v>1386</v>
      </c>
      <c r="U241" t="s">
        <v>1387</v>
      </c>
      <c r="W241" s="71">
        <v>10.082677959265901</v>
      </c>
      <c r="X241">
        <v>2</v>
      </c>
      <c r="Y241" t="s">
        <v>1388</v>
      </c>
      <c r="Z241" s="2">
        <v>43116</v>
      </c>
      <c r="AA241" s="76">
        <v>1580</v>
      </c>
      <c r="AC241" s="71">
        <v>396.72</v>
      </c>
      <c r="AD241" s="71">
        <v>0.08</v>
      </c>
      <c r="AE241" s="76">
        <v>87.28</v>
      </c>
    </row>
    <row r="242" spans="1:31" x14ac:dyDescent="0.25">
      <c r="A242" s="2">
        <v>43132</v>
      </c>
      <c r="C242" s="76">
        <v>1580</v>
      </c>
      <c r="D242" s="75">
        <v>2018</v>
      </c>
      <c r="E242" s="71">
        <v>4.2725997073598102E-2</v>
      </c>
      <c r="F242" s="71">
        <v>252.79469155359905</v>
      </c>
      <c r="G242" s="77">
        <v>0.64298842881624785</v>
      </c>
      <c r="H242" s="71">
        <v>162.54406153513665</v>
      </c>
      <c r="I242" t="s">
        <v>1290</v>
      </c>
      <c r="J242" t="s">
        <v>1286</v>
      </c>
      <c r="K242" t="s">
        <v>1342</v>
      </c>
      <c r="L242" s="78" t="s">
        <v>279</v>
      </c>
      <c r="M242" s="139"/>
      <c r="N242" s="72" t="s">
        <v>1296</v>
      </c>
      <c r="O242" t="s">
        <v>1290</v>
      </c>
      <c r="Q242" t="s">
        <v>1443</v>
      </c>
      <c r="R242" t="s">
        <v>1348</v>
      </c>
      <c r="S242" t="s">
        <v>1444</v>
      </c>
      <c r="T242" t="s">
        <v>1386</v>
      </c>
      <c r="U242" t="s">
        <v>1445</v>
      </c>
      <c r="W242" s="71">
        <v>10.082677959265901</v>
      </c>
      <c r="X242">
        <v>6</v>
      </c>
      <c r="Y242" t="s">
        <v>1446</v>
      </c>
      <c r="Z242" s="2">
        <v>43116</v>
      </c>
      <c r="AA242" s="76">
        <v>1580</v>
      </c>
      <c r="AC242" s="71">
        <v>386.8</v>
      </c>
      <c r="AD242" s="71">
        <v>0.08</v>
      </c>
      <c r="AE242" s="76">
        <v>85.1</v>
      </c>
    </row>
    <row r="243" spans="1:31" x14ac:dyDescent="0.25">
      <c r="A243" s="2">
        <v>43132</v>
      </c>
      <c r="C243" s="76">
        <v>1212</v>
      </c>
      <c r="D243" s="75">
        <v>2018</v>
      </c>
      <c r="E243" s="71">
        <v>2.2537963456323</v>
      </c>
      <c r="F243" s="71">
        <v>8066.5099905404413</v>
      </c>
      <c r="G243" s="77">
        <v>0.64298842881624785</v>
      </c>
      <c r="H243" s="71">
        <v>5186.6725848481647</v>
      </c>
      <c r="I243" t="s">
        <v>1290</v>
      </c>
      <c r="J243" t="s">
        <v>1286</v>
      </c>
      <c r="K243" t="s">
        <v>1342</v>
      </c>
      <c r="L243" s="78" t="s">
        <v>280</v>
      </c>
      <c r="M243" s="139"/>
      <c r="N243" s="72" t="s">
        <v>1296</v>
      </c>
      <c r="O243" t="s">
        <v>1290</v>
      </c>
      <c r="Q243" t="s">
        <v>1412</v>
      </c>
      <c r="R243" t="s">
        <v>1348</v>
      </c>
      <c r="S243" t="s">
        <v>1413</v>
      </c>
      <c r="T243" t="s">
        <v>1386</v>
      </c>
      <c r="U243" t="s">
        <v>1391</v>
      </c>
      <c r="W243" s="71">
        <v>8.5557837097878107</v>
      </c>
      <c r="X243">
        <v>48</v>
      </c>
      <c r="Y243" t="s">
        <v>1392</v>
      </c>
      <c r="Z243" s="2">
        <v>43117</v>
      </c>
      <c r="AA243" s="76">
        <v>1212</v>
      </c>
      <c r="AC243" s="71">
        <v>12342.53</v>
      </c>
      <c r="AD243" s="71">
        <v>4.22</v>
      </c>
      <c r="AE243" s="76">
        <v>960</v>
      </c>
    </row>
    <row r="244" spans="1:31" x14ac:dyDescent="0.25">
      <c r="A244" s="2">
        <v>43160</v>
      </c>
      <c r="C244" s="76">
        <v>1451</v>
      </c>
      <c r="D244" s="75">
        <v>2018</v>
      </c>
      <c r="E244" s="71">
        <v>0.20025162935256957</v>
      </c>
      <c r="F244" s="71">
        <v>265.72000000000003</v>
      </c>
      <c r="G244" s="77">
        <v>0.87325382678820218</v>
      </c>
      <c r="H244" s="71">
        <v>232.04100685416111</v>
      </c>
      <c r="I244" t="s">
        <v>1290</v>
      </c>
      <c r="J244" t="s">
        <v>1283</v>
      </c>
      <c r="K244" t="s">
        <v>1342</v>
      </c>
      <c r="L244" s="78" t="s">
        <v>1187</v>
      </c>
      <c r="M244" s="139"/>
      <c r="N244" s="72" t="s">
        <v>1394</v>
      </c>
      <c r="O244" t="s">
        <v>1290</v>
      </c>
      <c r="Q244" t="s">
        <v>1447</v>
      </c>
      <c r="R244" t="s">
        <v>1348</v>
      </c>
      <c r="S244" t="s">
        <v>1448</v>
      </c>
      <c r="T244" t="s">
        <v>1408</v>
      </c>
      <c r="U244" t="s">
        <v>1409</v>
      </c>
      <c r="W244" s="71">
        <v>9</v>
      </c>
      <c r="X244">
        <v>4</v>
      </c>
      <c r="Z244" s="2">
        <v>43187</v>
      </c>
      <c r="AA244" s="76">
        <v>1451</v>
      </c>
      <c r="AB244">
        <v>38</v>
      </c>
      <c r="AC244" s="71">
        <v>303.68</v>
      </c>
      <c r="AD244" s="71" t="s">
        <v>1507</v>
      </c>
      <c r="AE244" s="76">
        <v>152</v>
      </c>
    </row>
    <row r="245" spans="1:31" x14ac:dyDescent="0.25">
      <c r="A245" s="2">
        <v>43160</v>
      </c>
      <c r="B245" t="s">
        <v>1364</v>
      </c>
      <c r="C245" s="76">
        <v>7.351031729289236</v>
      </c>
      <c r="D245" s="75">
        <v>2018</v>
      </c>
      <c r="E245" s="71">
        <v>0.13730692017704996</v>
      </c>
      <c r="F245" s="71">
        <v>844.81383623173213</v>
      </c>
      <c r="G245" s="77">
        <v>0.9950548958618578</v>
      </c>
      <c r="H245" s="71">
        <v>840.63614383422282</v>
      </c>
      <c r="I245" t="s">
        <v>1341</v>
      </c>
      <c r="J245" t="s">
        <v>1284</v>
      </c>
      <c r="K245" t="s">
        <v>1342</v>
      </c>
      <c r="L245" s="78">
        <v>189198</v>
      </c>
      <c r="M245" s="139"/>
      <c r="N245" s="72" t="s">
        <v>1296</v>
      </c>
      <c r="O245" t="s">
        <v>1290</v>
      </c>
      <c r="Q245" t="s">
        <v>1483</v>
      </c>
      <c r="R245" t="s">
        <v>1348</v>
      </c>
      <c r="S245" t="s">
        <v>1349</v>
      </c>
      <c r="W245" s="71">
        <v>13.083007376942414</v>
      </c>
      <c r="X245">
        <v>20</v>
      </c>
      <c r="Z245" s="2">
        <v>43159</v>
      </c>
      <c r="AA245" s="76">
        <v>409.6</v>
      </c>
      <c r="AC245" s="71">
        <v>918.8</v>
      </c>
      <c r="AD245" s="71">
        <v>0.2</v>
      </c>
      <c r="AE245" s="76">
        <v>140</v>
      </c>
    </row>
    <row r="246" spans="1:31" x14ac:dyDescent="0.25">
      <c r="A246" s="2">
        <v>43132</v>
      </c>
      <c r="C246" s="76">
        <v>1212</v>
      </c>
      <c r="D246" s="75">
        <v>2018</v>
      </c>
      <c r="E246" s="71">
        <v>0.52873421378577656</v>
      </c>
      <c r="F246" s="71">
        <v>1890.5879726794733</v>
      </c>
      <c r="G246" s="77">
        <v>0.64298842881624785</v>
      </c>
      <c r="H246" s="71">
        <v>1215.6261900920699</v>
      </c>
      <c r="I246" t="s">
        <v>1290</v>
      </c>
      <c r="J246" t="s">
        <v>1286</v>
      </c>
      <c r="K246" t="s">
        <v>1342</v>
      </c>
      <c r="L246" s="78" t="s">
        <v>280</v>
      </c>
      <c r="M246" s="139"/>
      <c r="N246" s="72" t="s">
        <v>1296</v>
      </c>
      <c r="O246" t="s">
        <v>1290</v>
      </c>
      <c r="Q246" t="s">
        <v>1414</v>
      </c>
      <c r="R246" t="s">
        <v>1348</v>
      </c>
      <c r="S246" t="s">
        <v>1415</v>
      </c>
      <c r="T246" t="s">
        <v>1386</v>
      </c>
      <c r="U246" t="s">
        <v>1416</v>
      </c>
      <c r="W246" s="71">
        <v>8.5557837097878107</v>
      </c>
      <c r="X246">
        <v>18</v>
      </c>
      <c r="Y246" t="s">
        <v>1432</v>
      </c>
      <c r="Z246" s="2">
        <v>43117</v>
      </c>
      <c r="AA246" s="76">
        <v>1212</v>
      </c>
      <c r="AC246" s="71">
        <v>2892.78</v>
      </c>
      <c r="AD246" s="71">
        <v>0.99</v>
      </c>
      <c r="AE246" s="76">
        <v>252</v>
      </c>
    </row>
    <row r="247" spans="1:31" x14ac:dyDescent="0.25">
      <c r="A247" s="2">
        <v>43160</v>
      </c>
      <c r="B247" t="s">
        <v>1356</v>
      </c>
      <c r="C247" s="76"/>
      <c r="D247" s="75">
        <v>2017</v>
      </c>
      <c r="E247" s="71">
        <v>0</v>
      </c>
      <c r="F247" s="71">
        <v>0</v>
      </c>
      <c r="G247" s="77">
        <v>0.9950548958618578</v>
      </c>
      <c r="H247" s="71">
        <v>0</v>
      </c>
      <c r="I247" t="s">
        <v>1341</v>
      </c>
      <c r="J247" t="s">
        <v>1284</v>
      </c>
      <c r="K247" t="s">
        <v>1342</v>
      </c>
      <c r="L247" s="78">
        <v>185693</v>
      </c>
      <c r="M247" s="139"/>
      <c r="N247" s="72" t="s">
        <v>1285</v>
      </c>
      <c r="O247" t="s">
        <v>1290</v>
      </c>
      <c r="Q247" t="s">
        <v>1367</v>
      </c>
      <c r="R247" t="s">
        <v>1348</v>
      </c>
      <c r="S247" t="s">
        <v>1349</v>
      </c>
      <c r="W247" s="71">
        <v>13.083007376942414</v>
      </c>
      <c r="X247">
        <v>5</v>
      </c>
      <c r="Z247" s="2">
        <v>43056</v>
      </c>
      <c r="AA247" s="76">
        <v>4184.04</v>
      </c>
      <c r="AC247" s="71">
        <v>0</v>
      </c>
      <c r="AD247" s="71">
        <v>0</v>
      </c>
      <c r="AE247" s="76">
        <v>125</v>
      </c>
    </row>
    <row r="248" spans="1:31" x14ac:dyDescent="0.25">
      <c r="A248" s="2">
        <v>43160</v>
      </c>
      <c r="C248" s="76">
        <v>1396</v>
      </c>
      <c r="D248" s="75">
        <v>2018</v>
      </c>
      <c r="E248" s="71">
        <v>0</v>
      </c>
      <c r="F248" s="71">
        <v>0</v>
      </c>
      <c r="G248" s="77">
        <v>0.87325382678820218</v>
      </c>
      <c r="H248" s="71">
        <v>0</v>
      </c>
      <c r="I248" t="s">
        <v>1290</v>
      </c>
      <c r="J248" t="s">
        <v>1283</v>
      </c>
      <c r="K248" t="s">
        <v>1342</v>
      </c>
      <c r="L248" s="78" t="s">
        <v>1186</v>
      </c>
      <c r="M248" s="139"/>
      <c r="N248" s="72" t="s">
        <v>1394</v>
      </c>
      <c r="O248" t="s">
        <v>1290</v>
      </c>
      <c r="Q248" t="s">
        <v>1450</v>
      </c>
      <c r="R248" t="s">
        <v>1348</v>
      </c>
      <c r="S248" t="s">
        <v>1450</v>
      </c>
      <c r="T248" t="s">
        <v>1450</v>
      </c>
      <c r="W248" s="71"/>
      <c r="X248">
        <v>1</v>
      </c>
      <c r="Z248" s="2">
        <v>43187</v>
      </c>
      <c r="AA248" s="76">
        <v>1396</v>
      </c>
      <c r="AC248" s="71">
        <v>0</v>
      </c>
      <c r="AD248" s="71">
        <v>0</v>
      </c>
      <c r="AE248" s="76">
        <v>125</v>
      </c>
    </row>
    <row r="249" spans="1:31" x14ac:dyDescent="0.25">
      <c r="A249" s="2">
        <v>43160</v>
      </c>
      <c r="C249" s="76">
        <v>1451</v>
      </c>
      <c r="D249" s="75">
        <v>2018</v>
      </c>
      <c r="E249" s="71">
        <v>0</v>
      </c>
      <c r="F249" s="71">
        <v>0</v>
      </c>
      <c r="G249" s="77">
        <v>0.87325382678820218</v>
      </c>
      <c r="H249" s="71">
        <v>0</v>
      </c>
      <c r="I249" t="s">
        <v>1290</v>
      </c>
      <c r="J249" t="s">
        <v>1283</v>
      </c>
      <c r="K249" t="s">
        <v>1342</v>
      </c>
      <c r="L249" s="78" t="s">
        <v>1187</v>
      </c>
      <c r="M249" s="139"/>
      <c r="N249" s="72" t="s">
        <v>1394</v>
      </c>
      <c r="O249" t="s">
        <v>1290</v>
      </c>
      <c r="Q249" t="s">
        <v>1450</v>
      </c>
      <c r="R249" t="s">
        <v>1348</v>
      </c>
      <c r="S249" t="s">
        <v>1450</v>
      </c>
      <c r="T249" t="s">
        <v>1450</v>
      </c>
      <c r="W249" s="71"/>
      <c r="X249">
        <v>1</v>
      </c>
      <c r="Z249" s="2">
        <v>43187</v>
      </c>
      <c r="AA249" s="76">
        <v>1451</v>
      </c>
      <c r="AC249" s="71">
        <v>0</v>
      </c>
      <c r="AD249" s="71">
        <v>0</v>
      </c>
      <c r="AE249" s="76">
        <v>125</v>
      </c>
    </row>
    <row r="250" spans="1:31" x14ac:dyDescent="0.25">
      <c r="A250" s="2">
        <v>43160</v>
      </c>
      <c r="C250" s="76">
        <v>1243</v>
      </c>
      <c r="D250" s="75">
        <v>2018</v>
      </c>
      <c r="E250" s="71">
        <v>0</v>
      </c>
      <c r="F250" s="71">
        <v>0</v>
      </c>
      <c r="G250" s="77">
        <v>0.87325382678820218</v>
      </c>
      <c r="H250" s="71">
        <v>0</v>
      </c>
      <c r="I250" t="s">
        <v>1290</v>
      </c>
      <c r="J250" t="s">
        <v>1283</v>
      </c>
      <c r="K250" t="s">
        <v>1342</v>
      </c>
      <c r="L250" s="78" t="s">
        <v>1191</v>
      </c>
      <c r="M250" s="139"/>
      <c r="N250" s="72" t="s">
        <v>1394</v>
      </c>
      <c r="O250" t="s">
        <v>1290</v>
      </c>
      <c r="Q250" t="s">
        <v>1450</v>
      </c>
      <c r="R250" t="s">
        <v>1348</v>
      </c>
      <c r="S250" t="s">
        <v>1450</v>
      </c>
      <c r="T250" t="s">
        <v>1450</v>
      </c>
      <c r="W250" s="71"/>
      <c r="X250">
        <v>1</v>
      </c>
      <c r="Z250" s="2">
        <v>43187</v>
      </c>
      <c r="AA250" s="76">
        <v>1243</v>
      </c>
      <c r="AC250" s="71">
        <v>0</v>
      </c>
      <c r="AD250" s="71">
        <v>0</v>
      </c>
      <c r="AE250" s="76">
        <v>125</v>
      </c>
    </row>
    <row r="251" spans="1:31" x14ac:dyDescent="0.25">
      <c r="A251" s="2">
        <v>43132</v>
      </c>
      <c r="C251" s="76">
        <v>1026</v>
      </c>
      <c r="D251" s="75">
        <v>2018</v>
      </c>
      <c r="E251" s="71">
        <v>0.40055622256498224</v>
      </c>
      <c r="F251" s="71">
        <v>1428.4468602405357</v>
      </c>
      <c r="G251" s="77">
        <v>0.64298842881624785</v>
      </c>
      <c r="H251" s="71">
        <v>918.4748023135644</v>
      </c>
      <c r="I251" t="s">
        <v>1290</v>
      </c>
      <c r="J251" t="s">
        <v>1286</v>
      </c>
      <c r="K251" t="s">
        <v>1342</v>
      </c>
      <c r="L251" s="78" t="s">
        <v>281</v>
      </c>
      <c r="M251" s="139"/>
      <c r="N251" s="72" t="s">
        <v>1296</v>
      </c>
      <c r="O251" t="s">
        <v>1290</v>
      </c>
      <c r="Q251" t="s">
        <v>1508</v>
      </c>
      <c r="R251" t="s">
        <v>1348</v>
      </c>
      <c r="S251" t="s">
        <v>1509</v>
      </c>
      <c r="T251" t="s">
        <v>1386</v>
      </c>
      <c r="U251" t="s">
        <v>1466</v>
      </c>
      <c r="W251" s="71">
        <v>8.5557837097878107</v>
      </c>
      <c r="X251">
        <v>17</v>
      </c>
      <c r="Y251" t="s">
        <v>1467</v>
      </c>
      <c r="Z251" s="2">
        <v>43117</v>
      </c>
      <c r="AA251" s="76">
        <v>1026</v>
      </c>
      <c r="AC251" s="71">
        <v>2185.66</v>
      </c>
      <c r="AD251" s="71">
        <v>0.75</v>
      </c>
      <c r="AE251" s="76">
        <v>374</v>
      </c>
    </row>
    <row r="252" spans="1:31" x14ac:dyDescent="0.25">
      <c r="A252" s="2">
        <v>43160</v>
      </c>
      <c r="C252" s="76"/>
      <c r="D252" s="75">
        <v>2017</v>
      </c>
      <c r="E252" s="71">
        <v>0</v>
      </c>
      <c r="F252" s="71">
        <v>0</v>
      </c>
      <c r="G252" s="77">
        <v>0.9950548958618578</v>
      </c>
      <c r="H252" s="71">
        <v>0</v>
      </c>
      <c r="I252" t="s">
        <v>1341</v>
      </c>
      <c r="J252" t="s">
        <v>1284</v>
      </c>
      <c r="K252" t="s">
        <v>1342</v>
      </c>
      <c r="L252" s="78">
        <v>183155</v>
      </c>
      <c r="M252" s="139"/>
      <c r="N252" s="72" t="s">
        <v>1285</v>
      </c>
      <c r="O252" t="s">
        <v>1290</v>
      </c>
      <c r="Q252" t="s">
        <v>1510</v>
      </c>
      <c r="R252" t="s">
        <v>1348</v>
      </c>
      <c r="S252" t="s">
        <v>1349</v>
      </c>
      <c r="W252" s="71">
        <v>13.083007376942414</v>
      </c>
      <c r="X252">
        <v>1</v>
      </c>
      <c r="Z252" s="2">
        <v>43021</v>
      </c>
      <c r="AA252" s="76">
        <v>6313.95</v>
      </c>
      <c r="AC252" s="71">
        <v>0</v>
      </c>
      <c r="AD252" s="71">
        <v>0</v>
      </c>
      <c r="AE252" s="76">
        <v>105</v>
      </c>
    </row>
    <row r="253" spans="1:31" x14ac:dyDescent="0.25">
      <c r="A253" s="2">
        <v>43132</v>
      </c>
      <c r="C253" s="76">
        <v>1026</v>
      </c>
      <c r="D253" s="75">
        <v>2018</v>
      </c>
      <c r="E253" s="71">
        <v>0.28305973061258743</v>
      </c>
      <c r="F253" s="71">
        <v>1015.9497104965608</v>
      </c>
      <c r="G253" s="77">
        <v>0.64298842881624785</v>
      </c>
      <c r="H253" s="71">
        <v>653.24390810850548</v>
      </c>
      <c r="I253" t="s">
        <v>1290</v>
      </c>
      <c r="J253" t="s">
        <v>1286</v>
      </c>
      <c r="K253" t="s">
        <v>1342</v>
      </c>
      <c r="L253" s="78" t="s">
        <v>281</v>
      </c>
      <c r="M253" s="139"/>
      <c r="N253" s="72" t="s">
        <v>1296</v>
      </c>
      <c r="O253" t="s">
        <v>1290</v>
      </c>
      <c r="Q253" t="s">
        <v>1511</v>
      </c>
      <c r="R253" t="s">
        <v>1348</v>
      </c>
      <c r="S253" t="s">
        <v>1512</v>
      </c>
      <c r="T253" t="s">
        <v>1386</v>
      </c>
      <c r="U253" t="s">
        <v>1466</v>
      </c>
      <c r="W253" s="71">
        <v>8.5557837097878107</v>
      </c>
      <c r="X253">
        <v>14</v>
      </c>
      <c r="Y253" t="s">
        <v>1467</v>
      </c>
      <c r="Z253" s="2">
        <v>43117</v>
      </c>
      <c r="AA253" s="76">
        <v>1026</v>
      </c>
      <c r="AC253" s="71">
        <v>1554.5</v>
      </c>
      <c r="AD253" s="71">
        <v>0.53</v>
      </c>
      <c r="AE253" s="76">
        <v>322</v>
      </c>
    </row>
    <row r="254" spans="1:31" x14ac:dyDescent="0.25">
      <c r="A254" s="2">
        <v>43160</v>
      </c>
      <c r="C254" s="76">
        <v>1396</v>
      </c>
      <c r="D254" s="75">
        <v>2018</v>
      </c>
      <c r="E254" s="71">
        <v>0.30514533996582033</v>
      </c>
      <c r="F254" s="71">
        <v>408.8</v>
      </c>
      <c r="G254" s="77">
        <v>0.87325382678820218</v>
      </c>
      <c r="H254" s="71">
        <v>356.98616439101704</v>
      </c>
      <c r="I254" t="s">
        <v>1290</v>
      </c>
      <c r="J254" t="s">
        <v>1283</v>
      </c>
      <c r="K254" t="s">
        <v>1342</v>
      </c>
      <c r="L254" s="78" t="s">
        <v>1186</v>
      </c>
      <c r="M254" s="139"/>
      <c r="N254" s="72" t="s">
        <v>1394</v>
      </c>
      <c r="O254" t="s">
        <v>1290</v>
      </c>
      <c r="Q254" t="s">
        <v>1453</v>
      </c>
      <c r="R254" t="s">
        <v>1348</v>
      </c>
      <c r="S254" t="s">
        <v>1454</v>
      </c>
      <c r="T254" t="s">
        <v>1408</v>
      </c>
      <c r="U254" t="s">
        <v>1409</v>
      </c>
      <c r="W254" s="71">
        <v>9</v>
      </c>
      <c r="X254">
        <v>4</v>
      </c>
      <c r="Z254" s="2">
        <v>43187</v>
      </c>
      <c r="AA254" s="76">
        <v>1396</v>
      </c>
      <c r="AB254">
        <v>25</v>
      </c>
      <c r="AC254" s="71">
        <v>467.2</v>
      </c>
      <c r="AD254" s="71" t="s">
        <v>1513</v>
      </c>
      <c r="AE254" s="76">
        <v>100</v>
      </c>
    </row>
    <row r="255" spans="1:31" x14ac:dyDescent="0.25">
      <c r="A255" s="2">
        <v>43160</v>
      </c>
      <c r="C255" s="76">
        <v>1396</v>
      </c>
      <c r="D255" s="75">
        <v>2018</v>
      </c>
      <c r="E255" s="71">
        <v>0.15257266998291016</v>
      </c>
      <c r="F255" s="71">
        <v>364</v>
      </c>
      <c r="G255" s="77">
        <v>0.87325382678820218</v>
      </c>
      <c r="H255" s="71">
        <v>317.8643929509056</v>
      </c>
      <c r="I255" t="s">
        <v>1290</v>
      </c>
      <c r="J255" t="s">
        <v>1283</v>
      </c>
      <c r="K255" t="s">
        <v>1342</v>
      </c>
      <c r="L255" s="78" t="s">
        <v>1186</v>
      </c>
      <c r="M255" s="139"/>
      <c r="N255" s="72" t="s">
        <v>1394</v>
      </c>
      <c r="O255" t="s">
        <v>1290</v>
      </c>
      <c r="Q255" t="s">
        <v>1514</v>
      </c>
      <c r="R255" t="s">
        <v>1348</v>
      </c>
      <c r="S255" t="s">
        <v>1515</v>
      </c>
      <c r="T255" t="s">
        <v>1408</v>
      </c>
      <c r="U255" t="s">
        <v>1409</v>
      </c>
      <c r="W255" s="71">
        <v>9</v>
      </c>
      <c r="X255">
        <v>2</v>
      </c>
      <c r="Z255" s="2">
        <v>43187</v>
      </c>
      <c r="AA255" s="76">
        <v>1396</v>
      </c>
      <c r="AB255">
        <v>45</v>
      </c>
      <c r="AC255" s="71">
        <v>416</v>
      </c>
      <c r="AD255" s="71" t="s">
        <v>1516</v>
      </c>
      <c r="AE255" s="76">
        <v>90</v>
      </c>
    </row>
    <row r="256" spans="1:31" x14ac:dyDescent="0.25">
      <c r="A256" s="2">
        <v>43132</v>
      </c>
      <c r="C256" s="76">
        <v>1026</v>
      </c>
      <c r="D256" s="75">
        <v>2018</v>
      </c>
      <c r="E256" s="71">
        <v>0.11215574231819501</v>
      </c>
      <c r="F256" s="71">
        <v>401.03381238655493</v>
      </c>
      <c r="G256" s="77">
        <v>0.64298842881624785</v>
      </c>
      <c r="H256" s="71">
        <v>257.86010092862085</v>
      </c>
      <c r="I256" t="s">
        <v>1290</v>
      </c>
      <c r="J256" t="s">
        <v>1286</v>
      </c>
      <c r="K256" t="s">
        <v>1342</v>
      </c>
      <c r="L256" s="78" t="s">
        <v>281</v>
      </c>
      <c r="M256" s="139"/>
      <c r="N256" s="72" t="s">
        <v>1296</v>
      </c>
      <c r="O256" t="s">
        <v>1290</v>
      </c>
      <c r="Q256" t="s">
        <v>1498</v>
      </c>
      <c r="R256" t="s">
        <v>1348</v>
      </c>
      <c r="S256" t="s">
        <v>1499</v>
      </c>
      <c r="T256" t="s">
        <v>1386</v>
      </c>
      <c r="U256" t="s">
        <v>1466</v>
      </c>
      <c r="W256" s="71">
        <v>8.5557837097878107</v>
      </c>
      <c r="X256">
        <v>5</v>
      </c>
      <c r="Y256" t="s">
        <v>1467</v>
      </c>
      <c r="Z256" s="2">
        <v>43117</v>
      </c>
      <c r="AA256" s="76">
        <v>1026</v>
      </c>
      <c r="AC256" s="71">
        <v>613.62</v>
      </c>
      <c r="AD256" s="71">
        <v>0.21</v>
      </c>
      <c r="AE256" s="76">
        <v>110</v>
      </c>
    </row>
    <row r="257" spans="1:31" x14ac:dyDescent="0.25">
      <c r="A257" s="2">
        <v>43160</v>
      </c>
      <c r="B257" t="s">
        <v>1345</v>
      </c>
      <c r="C257" s="76">
        <v>190.05086580086581</v>
      </c>
      <c r="D257" s="75">
        <v>2018</v>
      </c>
      <c r="E257" s="71">
        <v>0.130921118034109</v>
      </c>
      <c r="F257" s="71">
        <v>609.03049675075818</v>
      </c>
      <c r="G257" s="77">
        <v>0.9950548958618578</v>
      </c>
      <c r="H257" s="71">
        <v>606.01877752102121</v>
      </c>
      <c r="I257" t="s">
        <v>1341</v>
      </c>
      <c r="J257" t="s">
        <v>1284</v>
      </c>
      <c r="K257" t="s">
        <v>1342</v>
      </c>
      <c r="L257" s="78">
        <v>189029</v>
      </c>
      <c r="M257" s="139"/>
      <c r="N257" s="72" t="s">
        <v>1296</v>
      </c>
      <c r="O257" t="s">
        <v>1290</v>
      </c>
      <c r="Q257" t="s">
        <v>1480</v>
      </c>
      <c r="R257" t="s">
        <v>1343</v>
      </c>
      <c r="S257" t="s">
        <v>1344</v>
      </c>
      <c r="W257" s="71">
        <v>13.05797247010084</v>
      </c>
      <c r="X257">
        <v>1</v>
      </c>
      <c r="Z257" s="2">
        <v>43140</v>
      </c>
      <c r="AA257" s="76">
        <v>2621</v>
      </c>
      <c r="AC257" s="71">
        <v>938</v>
      </c>
      <c r="AD257" s="71">
        <v>0.2</v>
      </c>
      <c r="AE257" s="76">
        <v>80</v>
      </c>
    </row>
    <row r="258" spans="1:31" x14ac:dyDescent="0.25">
      <c r="A258" s="2">
        <v>43132</v>
      </c>
      <c r="C258" s="76">
        <v>1026</v>
      </c>
      <c r="D258" s="75">
        <v>2018</v>
      </c>
      <c r="E258" s="71">
        <v>0.12817799122079432</v>
      </c>
      <c r="F258" s="71">
        <v>458.3243570132056</v>
      </c>
      <c r="G258" s="77">
        <v>0.64298842881624785</v>
      </c>
      <c r="H258" s="71">
        <v>294.69725820413811</v>
      </c>
      <c r="I258" t="s">
        <v>1290</v>
      </c>
      <c r="J258" t="s">
        <v>1286</v>
      </c>
      <c r="K258" t="s">
        <v>1342</v>
      </c>
      <c r="L258" s="78" t="s">
        <v>281</v>
      </c>
      <c r="M258" s="139"/>
      <c r="N258" s="72" t="s">
        <v>1296</v>
      </c>
      <c r="O258" t="s">
        <v>1290</v>
      </c>
      <c r="Q258" t="s">
        <v>1412</v>
      </c>
      <c r="R258" t="s">
        <v>1348</v>
      </c>
      <c r="S258" t="s">
        <v>1413</v>
      </c>
      <c r="T258" t="s">
        <v>1386</v>
      </c>
      <c r="U258" t="s">
        <v>1416</v>
      </c>
      <c r="W258" s="71">
        <v>8.5557837097878107</v>
      </c>
      <c r="X258">
        <v>5</v>
      </c>
      <c r="Y258" t="s">
        <v>1432</v>
      </c>
      <c r="Z258" s="2">
        <v>43117</v>
      </c>
      <c r="AA258" s="76">
        <v>1026</v>
      </c>
      <c r="AC258" s="71">
        <v>701.28</v>
      </c>
      <c r="AD258" s="71">
        <v>0.24</v>
      </c>
      <c r="AE258" s="76">
        <v>100</v>
      </c>
    </row>
    <row r="259" spans="1:31" x14ac:dyDescent="0.25">
      <c r="A259" s="2">
        <v>43132</v>
      </c>
      <c r="C259" s="76">
        <v>1026</v>
      </c>
      <c r="D259" s="75">
        <v>2018</v>
      </c>
      <c r="E259" s="71">
        <v>2.1362998536799051E-2</v>
      </c>
      <c r="F259" s="71">
        <v>229.1621785066028</v>
      </c>
      <c r="G259" s="77">
        <v>0.64298842881624785</v>
      </c>
      <c r="H259" s="71">
        <v>147.34862910206905</v>
      </c>
      <c r="I259" t="s">
        <v>1290</v>
      </c>
      <c r="J259" t="s">
        <v>1286</v>
      </c>
      <c r="K259" t="s">
        <v>1342</v>
      </c>
      <c r="L259" s="78" t="s">
        <v>281</v>
      </c>
      <c r="M259" s="139"/>
      <c r="N259" s="72" t="s">
        <v>1296</v>
      </c>
      <c r="O259" t="s">
        <v>1290</v>
      </c>
      <c r="Q259" t="s">
        <v>1384</v>
      </c>
      <c r="R259" t="s">
        <v>1348</v>
      </c>
      <c r="S259" t="s">
        <v>1385</v>
      </c>
      <c r="T259" t="s">
        <v>1386</v>
      </c>
      <c r="U259" t="s">
        <v>1387</v>
      </c>
      <c r="W259" s="71">
        <v>5.7038558065252101</v>
      </c>
      <c r="X259">
        <v>1</v>
      </c>
      <c r="Y259" t="s">
        <v>1388</v>
      </c>
      <c r="Z259" s="2">
        <v>43117</v>
      </c>
      <c r="AA259" s="76">
        <v>1026</v>
      </c>
      <c r="AC259" s="71">
        <v>350.64</v>
      </c>
      <c r="AD259" s="71">
        <v>0.04</v>
      </c>
      <c r="AE259" s="76">
        <v>77.14</v>
      </c>
    </row>
    <row r="260" spans="1:31" x14ac:dyDescent="0.25">
      <c r="A260" s="2">
        <v>43160</v>
      </c>
      <c r="B260" t="s">
        <v>1356</v>
      </c>
      <c r="C260" s="76">
        <v>223.81562774363474</v>
      </c>
      <c r="D260" s="75">
        <v>2018</v>
      </c>
      <c r="E260" s="71">
        <v>0</v>
      </c>
      <c r="F260" s="71">
        <v>536.7896360384035</v>
      </c>
      <c r="G260" s="77">
        <v>0.9950548958618578</v>
      </c>
      <c r="H260" s="71">
        <v>534.13515538791819</v>
      </c>
      <c r="I260" t="s">
        <v>1341</v>
      </c>
      <c r="J260" t="s">
        <v>1284</v>
      </c>
      <c r="K260" t="s">
        <v>1342</v>
      </c>
      <c r="L260" s="78">
        <v>189797</v>
      </c>
      <c r="M260" s="139"/>
      <c r="N260" s="72" t="s">
        <v>1296</v>
      </c>
      <c r="O260" t="s">
        <v>1290</v>
      </c>
      <c r="Q260" t="s">
        <v>1357</v>
      </c>
      <c r="R260" t="s">
        <v>1348</v>
      </c>
      <c r="S260" t="s">
        <v>1349</v>
      </c>
      <c r="W260" s="71">
        <v>13.083007376942414</v>
      </c>
      <c r="X260">
        <v>1</v>
      </c>
      <c r="Z260" s="2">
        <v>43159.5</v>
      </c>
      <c r="AA260" s="76">
        <v>1834</v>
      </c>
      <c r="AC260" s="71">
        <v>583.79999999999995</v>
      </c>
      <c r="AD260" s="71">
        <v>0</v>
      </c>
      <c r="AE260" s="76">
        <v>50</v>
      </c>
    </row>
    <row r="261" spans="1:31" x14ac:dyDescent="0.25">
      <c r="A261" s="2">
        <v>43160</v>
      </c>
      <c r="B261" t="s">
        <v>1356</v>
      </c>
      <c r="C261" s="76"/>
      <c r="D261" s="75">
        <v>2017</v>
      </c>
      <c r="E261" s="71">
        <v>0</v>
      </c>
      <c r="F261" s="71">
        <v>0</v>
      </c>
      <c r="G261" s="77">
        <v>0.9950548958618578</v>
      </c>
      <c r="H261" s="71">
        <v>0</v>
      </c>
      <c r="I261" t="s">
        <v>1341</v>
      </c>
      <c r="J261" t="s">
        <v>1284</v>
      </c>
      <c r="K261" t="s">
        <v>1342</v>
      </c>
      <c r="L261" s="78">
        <v>185693</v>
      </c>
      <c r="M261" s="139"/>
      <c r="N261" s="72" t="s">
        <v>1285</v>
      </c>
      <c r="O261" t="s">
        <v>1290</v>
      </c>
      <c r="Q261" t="s">
        <v>1357</v>
      </c>
      <c r="R261" t="s">
        <v>1348</v>
      </c>
      <c r="S261" t="s">
        <v>1349</v>
      </c>
      <c r="W261" s="71">
        <v>13.083007376942414</v>
      </c>
      <c r="X261">
        <v>1</v>
      </c>
      <c r="Z261" s="2">
        <v>43056</v>
      </c>
      <c r="AA261" s="76">
        <v>4184.04</v>
      </c>
      <c r="AC261" s="71">
        <v>0</v>
      </c>
      <c r="AD261" s="71">
        <v>0</v>
      </c>
      <c r="AE261" s="76">
        <v>50</v>
      </c>
    </row>
    <row r="262" spans="1:31" x14ac:dyDescent="0.25">
      <c r="A262" s="2">
        <v>43160</v>
      </c>
      <c r="C262" s="76">
        <v>1451</v>
      </c>
      <c r="D262" s="75">
        <v>2018</v>
      </c>
      <c r="E262" s="71">
        <v>0.15257266998291016</v>
      </c>
      <c r="F262" s="71">
        <v>204.4</v>
      </c>
      <c r="G262" s="77">
        <v>0.87325382678820218</v>
      </c>
      <c r="H262" s="71">
        <v>178.49308219550852</v>
      </c>
      <c r="I262" t="s">
        <v>1290</v>
      </c>
      <c r="J262" t="s">
        <v>1283</v>
      </c>
      <c r="K262" t="s">
        <v>1342</v>
      </c>
      <c r="L262" s="78" t="s">
        <v>1187</v>
      </c>
      <c r="M262" s="139"/>
      <c r="N262" s="72" t="s">
        <v>1394</v>
      </c>
      <c r="O262" t="s">
        <v>1290</v>
      </c>
      <c r="Q262" t="s">
        <v>1453</v>
      </c>
      <c r="R262" t="s">
        <v>1348</v>
      </c>
      <c r="S262" t="s">
        <v>1454</v>
      </c>
      <c r="T262" t="s">
        <v>1408</v>
      </c>
      <c r="U262" t="s">
        <v>1409</v>
      </c>
      <c r="W262" s="71">
        <v>9</v>
      </c>
      <c r="X262">
        <v>2</v>
      </c>
      <c r="Z262" s="2">
        <v>43187</v>
      </c>
      <c r="AA262" s="76">
        <v>1451</v>
      </c>
      <c r="AB262">
        <v>25</v>
      </c>
      <c r="AC262" s="71">
        <v>233.6</v>
      </c>
      <c r="AD262" s="71" t="s">
        <v>1516</v>
      </c>
      <c r="AE262" s="76">
        <v>50</v>
      </c>
    </row>
    <row r="263" spans="1:31" x14ac:dyDescent="0.25">
      <c r="A263" s="2">
        <v>43160</v>
      </c>
      <c r="C263" s="76">
        <v>1243</v>
      </c>
      <c r="D263" s="75">
        <v>2018</v>
      </c>
      <c r="E263" s="71">
        <v>0.15257266998291016</v>
      </c>
      <c r="F263" s="71">
        <v>204.4</v>
      </c>
      <c r="G263" s="77">
        <v>0.87325382678820218</v>
      </c>
      <c r="H263" s="71">
        <v>178.49308219550852</v>
      </c>
      <c r="I263" t="s">
        <v>1290</v>
      </c>
      <c r="J263" t="s">
        <v>1283</v>
      </c>
      <c r="K263" t="s">
        <v>1342</v>
      </c>
      <c r="L263" s="78" t="s">
        <v>1191</v>
      </c>
      <c r="M263" s="139"/>
      <c r="N263" s="72" t="s">
        <v>1394</v>
      </c>
      <c r="O263" t="s">
        <v>1290</v>
      </c>
      <c r="Q263" t="s">
        <v>1453</v>
      </c>
      <c r="R263" t="s">
        <v>1348</v>
      </c>
      <c r="S263" t="s">
        <v>1454</v>
      </c>
      <c r="T263" t="s">
        <v>1408</v>
      </c>
      <c r="U263" t="s">
        <v>1409</v>
      </c>
      <c r="W263" s="71">
        <v>9</v>
      </c>
      <c r="X263">
        <v>2</v>
      </c>
      <c r="Z263" s="2">
        <v>43187</v>
      </c>
      <c r="AA263" s="76">
        <v>1243</v>
      </c>
      <c r="AB263">
        <v>25</v>
      </c>
      <c r="AC263" s="71">
        <v>233.6</v>
      </c>
      <c r="AD263" s="71" t="s">
        <v>1516</v>
      </c>
      <c r="AE263" s="76">
        <v>50</v>
      </c>
    </row>
    <row r="264" spans="1:31" x14ac:dyDescent="0.25">
      <c r="A264" s="2">
        <v>43160</v>
      </c>
      <c r="C264" s="76">
        <v>1396</v>
      </c>
      <c r="D264" s="75">
        <v>2018</v>
      </c>
      <c r="E264" s="71">
        <v>0</v>
      </c>
      <c r="F264" s="71">
        <v>46.375</v>
      </c>
      <c r="G264" s="77">
        <v>0.87325382678820218</v>
      </c>
      <c r="H264" s="71">
        <v>40.497146217302877</v>
      </c>
      <c r="I264" t="s">
        <v>1290</v>
      </c>
      <c r="J264" t="s">
        <v>1283</v>
      </c>
      <c r="K264" t="s">
        <v>1342</v>
      </c>
      <c r="L264" s="78" t="s">
        <v>1186</v>
      </c>
      <c r="M264" s="139"/>
      <c r="N264" s="72" t="s">
        <v>1394</v>
      </c>
      <c r="O264" t="s">
        <v>1290</v>
      </c>
      <c r="Q264" t="s">
        <v>1456</v>
      </c>
      <c r="R264" t="s">
        <v>1348</v>
      </c>
      <c r="S264" t="s">
        <v>1457</v>
      </c>
      <c r="T264" t="s">
        <v>1458</v>
      </c>
      <c r="U264" t="s">
        <v>1409</v>
      </c>
      <c r="W264" s="71">
        <v>10</v>
      </c>
      <c r="X264">
        <v>1</v>
      </c>
      <c r="Z264" s="2">
        <v>43187</v>
      </c>
      <c r="AA264" s="76">
        <v>1396</v>
      </c>
      <c r="AB264">
        <v>45</v>
      </c>
      <c r="AC264" s="71">
        <v>53</v>
      </c>
      <c r="AD264" s="71" t="s">
        <v>1517</v>
      </c>
      <c r="AE264" s="76">
        <v>45</v>
      </c>
    </row>
    <row r="265" spans="1:31" x14ac:dyDescent="0.25">
      <c r="A265" s="2">
        <v>43160</v>
      </c>
      <c r="C265" s="76">
        <v>1451</v>
      </c>
      <c r="D265" s="75">
        <v>2018</v>
      </c>
      <c r="E265" s="71">
        <v>0</v>
      </c>
      <c r="F265" s="71">
        <v>46.375</v>
      </c>
      <c r="G265" s="77">
        <v>0.87325382678820218</v>
      </c>
      <c r="H265" s="71">
        <v>40.497146217302877</v>
      </c>
      <c r="I265" t="s">
        <v>1290</v>
      </c>
      <c r="J265" t="s">
        <v>1283</v>
      </c>
      <c r="K265" t="s">
        <v>1342</v>
      </c>
      <c r="L265" s="78" t="s">
        <v>1187</v>
      </c>
      <c r="M265" s="139"/>
      <c r="N265" s="72" t="s">
        <v>1394</v>
      </c>
      <c r="O265" t="s">
        <v>1290</v>
      </c>
      <c r="Q265" t="s">
        <v>1456</v>
      </c>
      <c r="R265" t="s">
        <v>1348</v>
      </c>
      <c r="S265" t="s">
        <v>1457</v>
      </c>
      <c r="T265" t="s">
        <v>1458</v>
      </c>
      <c r="U265" t="s">
        <v>1409</v>
      </c>
      <c r="W265" s="71">
        <v>10</v>
      </c>
      <c r="X265">
        <v>1</v>
      </c>
      <c r="Z265" s="2">
        <v>43187</v>
      </c>
      <c r="AA265" s="76">
        <v>1451</v>
      </c>
      <c r="AB265">
        <v>45</v>
      </c>
      <c r="AC265" s="71">
        <v>53</v>
      </c>
      <c r="AD265" s="71" t="s">
        <v>1517</v>
      </c>
      <c r="AE265" s="76">
        <v>45</v>
      </c>
    </row>
    <row r="266" spans="1:31" x14ac:dyDescent="0.25">
      <c r="A266" s="2">
        <v>43160</v>
      </c>
      <c r="C266" s="76">
        <v>1243</v>
      </c>
      <c r="D266" s="75">
        <v>2018</v>
      </c>
      <c r="E266" s="71">
        <v>0</v>
      </c>
      <c r="F266" s="71">
        <v>46.375</v>
      </c>
      <c r="G266" s="77">
        <v>0.87325382678820218</v>
      </c>
      <c r="H266" s="71">
        <v>40.497146217302877</v>
      </c>
      <c r="I266" t="s">
        <v>1290</v>
      </c>
      <c r="J266" t="s">
        <v>1283</v>
      </c>
      <c r="K266" t="s">
        <v>1342</v>
      </c>
      <c r="L266" s="78" t="s">
        <v>1191</v>
      </c>
      <c r="M266" s="139"/>
      <c r="N266" s="72" t="s">
        <v>1394</v>
      </c>
      <c r="O266" t="s">
        <v>1290</v>
      </c>
      <c r="Q266" t="s">
        <v>1456</v>
      </c>
      <c r="R266" t="s">
        <v>1348</v>
      </c>
      <c r="S266" t="s">
        <v>1457</v>
      </c>
      <c r="T266" t="s">
        <v>1458</v>
      </c>
      <c r="U266" t="s">
        <v>1409</v>
      </c>
      <c r="W266" s="71">
        <v>10</v>
      </c>
      <c r="X266">
        <v>1</v>
      </c>
      <c r="Z266" s="2">
        <v>43187</v>
      </c>
      <c r="AA266" s="76">
        <v>1243</v>
      </c>
      <c r="AB266">
        <v>45</v>
      </c>
      <c r="AC266" s="71">
        <v>53</v>
      </c>
      <c r="AD266" s="71" t="s">
        <v>1517</v>
      </c>
      <c r="AE266" s="76">
        <v>45</v>
      </c>
    </row>
    <row r="267" spans="1:31" x14ac:dyDescent="0.25">
      <c r="A267" s="2">
        <v>43132</v>
      </c>
      <c r="C267" s="76">
        <v>1026</v>
      </c>
      <c r="D267" s="75">
        <v>2018</v>
      </c>
      <c r="E267" s="71">
        <v>1.0681499268399525E-2</v>
      </c>
      <c r="F267" s="71">
        <v>131.76955974931911</v>
      </c>
      <c r="G267" s="77">
        <v>0.64298842881624785</v>
      </c>
      <c r="H267" s="71">
        <v>84.726302189023386</v>
      </c>
      <c r="I267" t="s">
        <v>1290</v>
      </c>
      <c r="J267" t="s">
        <v>1286</v>
      </c>
      <c r="K267" t="s">
        <v>1342</v>
      </c>
      <c r="L267" s="78" t="s">
        <v>281</v>
      </c>
      <c r="M267" s="139"/>
      <c r="N267" s="72" t="s">
        <v>1296</v>
      </c>
      <c r="O267" t="s">
        <v>1290</v>
      </c>
      <c r="Q267" t="s">
        <v>1402</v>
      </c>
      <c r="R267" t="s">
        <v>1348</v>
      </c>
      <c r="S267" t="s">
        <v>1403</v>
      </c>
      <c r="T267" t="s">
        <v>1386</v>
      </c>
      <c r="U267" t="s">
        <v>1404</v>
      </c>
      <c r="W267" s="71">
        <v>5.7038558065252101</v>
      </c>
      <c r="X267">
        <v>1</v>
      </c>
      <c r="Y267" t="s">
        <v>1405</v>
      </c>
      <c r="Z267" s="2">
        <v>43117</v>
      </c>
      <c r="AA267" s="76">
        <v>1026</v>
      </c>
      <c r="AC267" s="71">
        <v>201.62</v>
      </c>
      <c r="AD267" s="71">
        <v>0.02</v>
      </c>
      <c r="AE267" s="76">
        <v>40</v>
      </c>
    </row>
    <row r="268" spans="1:31" x14ac:dyDescent="0.25">
      <c r="A268" s="2">
        <v>43160</v>
      </c>
      <c r="C268" s="76">
        <v>2020</v>
      </c>
      <c r="D268" s="75">
        <v>2018</v>
      </c>
      <c r="E268" s="71">
        <v>0.25635598244158864</v>
      </c>
      <c r="F268" s="71">
        <v>2749.9461420792341</v>
      </c>
      <c r="G268" s="77">
        <v>0.64298842881624785</v>
      </c>
      <c r="H268" s="71">
        <v>1768.183549224829</v>
      </c>
      <c r="I268" t="s">
        <v>1290</v>
      </c>
      <c r="J268" t="s">
        <v>1286</v>
      </c>
      <c r="K268" t="s">
        <v>1342</v>
      </c>
      <c r="L268" s="78" t="s">
        <v>282</v>
      </c>
      <c r="M268" s="139"/>
      <c r="N268" s="72" t="s">
        <v>1296</v>
      </c>
      <c r="O268" t="s">
        <v>1290</v>
      </c>
      <c r="Q268" t="s">
        <v>1384</v>
      </c>
      <c r="R268" t="s">
        <v>1348</v>
      </c>
      <c r="S268" t="s">
        <v>1385</v>
      </c>
      <c r="T268" t="s">
        <v>1386</v>
      </c>
      <c r="U268" t="s">
        <v>1387</v>
      </c>
      <c r="W268" s="71">
        <v>5.7038558065252101</v>
      </c>
      <c r="X268">
        <v>12</v>
      </c>
      <c r="Y268" t="s">
        <v>1388</v>
      </c>
      <c r="Z268" s="2">
        <v>43143</v>
      </c>
      <c r="AA268" s="76">
        <v>2020</v>
      </c>
      <c r="AC268" s="71">
        <v>4207.68</v>
      </c>
      <c r="AD268" s="71">
        <v>0.48</v>
      </c>
      <c r="AE268" s="76">
        <v>925.69</v>
      </c>
    </row>
    <row r="269" spans="1:31" x14ac:dyDescent="0.25">
      <c r="A269" s="2">
        <v>43160</v>
      </c>
      <c r="B269" t="s">
        <v>1364</v>
      </c>
      <c r="C269" s="76"/>
      <c r="D269" s="75">
        <v>2017</v>
      </c>
      <c r="E269" s="71">
        <v>0</v>
      </c>
      <c r="F269" s="71">
        <v>0</v>
      </c>
      <c r="G269" s="77">
        <v>0.9950548958618578</v>
      </c>
      <c r="H269" s="71">
        <v>0</v>
      </c>
      <c r="I269" t="s">
        <v>1341</v>
      </c>
      <c r="J269" t="s">
        <v>1284</v>
      </c>
      <c r="K269" t="s">
        <v>1342</v>
      </c>
      <c r="L269" s="78">
        <v>184041</v>
      </c>
      <c r="M269" s="139"/>
      <c r="N269" s="72" t="s">
        <v>1285</v>
      </c>
      <c r="O269" t="s">
        <v>1290</v>
      </c>
      <c r="Q269" t="s">
        <v>1518</v>
      </c>
      <c r="R269" t="s">
        <v>1348</v>
      </c>
      <c r="S269" t="s">
        <v>1349</v>
      </c>
      <c r="W269" s="71">
        <v>13.083007376942414</v>
      </c>
      <c r="X269">
        <v>3</v>
      </c>
      <c r="Z269" s="2">
        <v>43047</v>
      </c>
      <c r="AA269" s="76">
        <v>2667</v>
      </c>
      <c r="AC269" s="71">
        <v>0</v>
      </c>
      <c r="AD269" s="71">
        <v>0</v>
      </c>
      <c r="AE269" s="76">
        <v>42</v>
      </c>
    </row>
    <row r="270" spans="1:31" x14ac:dyDescent="0.25">
      <c r="A270" s="2">
        <v>43160</v>
      </c>
      <c r="C270" s="76">
        <v>2020</v>
      </c>
      <c r="D270" s="75">
        <v>2018</v>
      </c>
      <c r="E270" s="71">
        <v>0.27237823134418793</v>
      </c>
      <c r="F270" s="71">
        <v>2898.9041723245709</v>
      </c>
      <c r="G270" s="77">
        <v>0.64298842881624785</v>
      </c>
      <c r="H270" s="71">
        <v>1863.9618390518413</v>
      </c>
      <c r="I270" t="s">
        <v>1290</v>
      </c>
      <c r="J270" t="s">
        <v>1286</v>
      </c>
      <c r="K270" t="s">
        <v>1342</v>
      </c>
      <c r="L270" s="78" t="s">
        <v>282</v>
      </c>
      <c r="M270" s="139"/>
      <c r="N270" s="72" t="s">
        <v>1296</v>
      </c>
      <c r="O270" t="s">
        <v>1290</v>
      </c>
      <c r="Q270" t="s">
        <v>1402</v>
      </c>
      <c r="R270" t="s">
        <v>1348</v>
      </c>
      <c r="S270" t="s">
        <v>1403</v>
      </c>
      <c r="T270" t="s">
        <v>1386</v>
      </c>
      <c r="U270" t="s">
        <v>1404</v>
      </c>
      <c r="W270" s="71">
        <v>5.7038558065252101</v>
      </c>
      <c r="X270">
        <v>22</v>
      </c>
      <c r="Y270" t="s">
        <v>1405</v>
      </c>
      <c r="Z270" s="2">
        <v>43143</v>
      </c>
      <c r="AA270" s="76">
        <v>2020</v>
      </c>
      <c r="AC270" s="71">
        <v>4435.6000000000004</v>
      </c>
      <c r="AD270" s="71">
        <v>0.51</v>
      </c>
      <c r="AE270" s="76">
        <v>880</v>
      </c>
    </row>
    <row r="271" spans="1:31" x14ac:dyDescent="0.25">
      <c r="A271" s="2">
        <v>43160</v>
      </c>
      <c r="C271" s="76"/>
      <c r="D271" s="75">
        <v>2016</v>
      </c>
      <c r="E271" s="71">
        <v>0</v>
      </c>
      <c r="F271" s="71">
        <v>0</v>
      </c>
      <c r="G271" s="77">
        <v>0.9950548958618578</v>
      </c>
      <c r="H271" s="71">
        <v>0</v>
      </c>
      <c r="I271" t="s">
        <v>1341</v>
      </c>
      <c r="J271" t="s">
        <v>1284</v>
      </c>
      <c r="K271" t="s">
        <v>1342</v>
      </c>
      <c r="L271" s="78">
        <v>160328</v>
      </c>
      <c r="M271" s="139"/>
      <c r="N271" s="72" t="s">
        <v>1285</v>
      </c>
      <c r="O271" t="s">
        <v>1290</v>
      </c>
      <c r="Q271" t="s">
        <v>1519</v>
      </c>
      <c r="R271" t="s">
        <v>1348</v>
      </c>
      <c r="S271" t="s">
        <v>1349</v>
      </c>
      <c r="W271" s="71">
        <v>13.083007376942414</v>
      </c>
      <c r="X271">
        <v>6</v>
      </c>
      <c r="Z271" s="2">
        <v>42622</v>
      </c>
      <c r="AA271" s="76">
        <v>788</v>
      </c>
      <c r="AC271" s="71">
        <v>0</v>
      </c>
      <c r="AD271" s="71">
        <v>0</v>
      </c>
      <c r="AE271" s="76">
        <v>39</v>
      </c>
    </row>
    <row r="272" spans="1:31" x14ac:dyDescent="0.25">
      <c r="A272" s="2">
        <v>43160</v>
      </c>
      <c r="C272" s="76">
        <v>1451</v>
      </c>
      <c r="D272" s="75">
        <v>2018</v>
      </c>
      <c r="E272" s="71">
        <v>0</v>
      </c>
      <c r="F272" s="71">
        <v>190.22499999999999</v>
      </c>
      <c r="G272" s="77">
        <v>0.87325382678820218</v>
      </c>
      <c r="H272" s="71">
        <v>166.11470920078577</v>
      </c>
      <c r="I272" t="s">
        <v>1290</v>
      </c>
      <c r="J272" t="s">
        <v>1283</v>
      </c>
      <c r="K272" t="s">
        <v>1342</v>
      </c>
      <c r="L272" s="78" t="s">
        <v>1187</v>
      </c>
      <c r="M272" s="139"/>
      <c r="N272" s="72" t="s">
        <v>1394</v>
      </c>
      <c r="O272" t="s">
        <v>1290</v>
      </c>
      <c r="Q272" t="s">
        <v>1468</v>
      </c>
      <c r="R272" t="s">
        <v>1348</v>
      </c>
      <c r="S272" t="s">
        <v>1469</v>
      </c>
      <c r="T272" t="s">
        <v>1470</v>
      </c>
      <c r="U272" t="s">
        <v>1409</v>
      </c>
      <c r="W272" s="71">
        <v>10</v>
      </c>
      <c r="X272">
        <v>1</v>
      </c>
      <c r="Z272" s="2">
        <v>43187</v>
      </c>
      <c r="AA272" s="76">
        <v>1451</v>
      </c>
      <c r="AB272">
        <v>30</v>
      </c>
      <c r="AC272" s="71">
        <v>217.4</v>
      </c>
      <c r="AD272" s="71" t="s">
        <v>1517</v>
      </c>
      <c r="AE272" s="76">
        <v>30</v>
      </c>
    </row>
    <row r="273" spans="1:31" x14ac:dyDescent="0.25">
      <c r="A273" s="2">
        <v>43160</v>
      </c>
      <c r="C273" s="76">
        <v>1243</v>
      </c>
      <c r="D273" s="75">
        <v>2018</v>
      </c>
      <c r="E273" s="71">
        <v>0</v>
      </c>
      <c r="F273" s="71">
        <v>190.22499999999999</v>
      </c>
      <c r="G273" s="77">
        <v>0.87325382678820218</v>
      </c>
      <c r="H273" s="71">
        <v>166.11470920078577</v>
      </c>
      <c r="I273" t="s">
        <v>1290</v>
      </c>
      <c r="J273" t="s">
        <v>1283</v>
      </c>
      <c r="K273" t="s">
        <v>1342</v>
      </c>
      <c r="L273" s="78" t="s">
        <v>1191</v>
      </c>
      <c r="M273" s="139"/>
      <c r="N273" s="72" t="s">
        <v>1394</v>
      </c>
      <c r="O273" t="s">
        <v>1290</v>
      </c>
      <c r="Q273" t="s">
        <v>1468</v>
      </c>
      <c r="R273" t="s">
        <v>1348</v>
      </c>
      <c r="S273" t="s">
        <v>1469</v>
      </c>
      <c r="T273" t="s">
        <v>1470</v>
      </c>
      <c r="U273" t="s">
        <v>1409</v>
      </c>
      <c r="W273" s="71">
        <v>10</v>
      </c>
      <c r="X273">
        <v>1</v>
      </c>
      <c r="Z273" s="2">
        <v>43187</v>
      </c>
      <c r="AA273" s="76">
        <v>1243</v>
      </c>
      <c r="AB273">
        <v>30</v>
      </c>
      <c r="AC273" s="71">
        <v>217.4</v>
      </c>
      <c r="AD273" s="71" t="s">
        <v>1517</v>
      </c>
      <c r="AE273" s="76">
        <v>30</v>
      </c>
    </row>
    <row r="274" spans="1:31" x14ac:dyDescent="0.25">
      <c r="A274" s="2">
        <v>43160</v>
      </c>
      <c r="C274" s="76"/>
      <c r="D274" s="75">
        <v>2016</v>
      </c>
      <c r="E274" s="71">
        <v>0</v>
      </c>
      <c r="F274" s="71">
        <v>0</v>
      </c>
      <c r="G274" s="77">
        <v>0.9950548958618578</v>
      </c>
      <c r="H274" s="71">
        <v>0</v>
      </c>
      <c r="I274" t="s">
        <v>1341</v>
      </c>
      <c r="J274" t="s">
        <v>1284</v>
      </c>
      <c r="K274" t="s">
        <v>1342</v>
      </c>
      <c r="L274" s="78">
        <v>160328</v>
      </c>
      <c r="M274" s="139"/>
      <c r="N274" s="72" t="s">
        <v>1285</v>
      </c>
      <c r="O274" t="s">
        <v>1290</v>
      </c>
      <c r="Q274" t="s">
        <v>1520</v>
      </c>
      <c r="R274" t="s">
        <v>1348</v>
      </c>
      <c r="S274" t="s">
        <v>1349</v>
      </c>
      <c r="W274" s="71">
        <v>13.083007376942414</v>
      </c>
      <c r="X274">
        <v>4</v>
      </c>
      <c r="Z274" s="2">
        <v>42622</v>
      </c>
      <c r="AA274" s="76">
        <v>788</v>
      </c>
      <c r="AC274" s="71">
        <v>0</v>
      </c>
      <c r="AD274" s="71">
        <v>0</v>
      </c>
      <c r="AE274" s="76">
        <v>28</v>
      </c>
    </row>
    <row r="275" spans="1:31" x14ac:dyDescent="0.25">
      <c r="A275" s="2">
        <v>43160</v>
      </c>
      <c r="C275" s="76">
        <v>2020</v>
      </c>
      <c r="D275" s="75">
        <v>2018</v>
      </c>
      <c r="E275" s="71">
        <v>0.22965223427058981</v>
      </c>
      <c r="F275" s="71">
        <v>2474.9502207632877</v>
      </c>
      <c r="G275" s="77">
        <v>0.64298842881624785</v>
      </c>
      <c r="H275" s="71">
        <v>1591.3643538470121</v>
      </c>
      <c r="I275" t="s">
        <v>1290</v>
      </c>
      <c r="J275" t="s">
        <v>1286</v>
      </c>
      <c r="K275" t="s">
        <v>1342</v>
      </c>
      <c r="L275" s="78" t="s">
        <v>282</v>
      </c>
      <c r="M275" s="139"/>
      <c r="N275" s="72" t="s">
        <v>1296</v>
      </c>
      <c r="O275" t="s">
        <v>1290</v>
      </c>
      <c r="Q275" t="s">
        <v>1412</v>
      </c>
      <c r="R275" t="s">
        <v>1348</v>
      </c>
      <c r="S275" t="s">
        <v>1413</v>
      </c>
      <c r="T275" t="s">
        <v>1386</v>
      </c>
      <c r="U275" t="s">
        <v>1416</v>
      </c>
      <c r="W275" s="71">
        <v>2.8519279032626002</v>
      </c>
      <c r="X275">
        <v>9</v>
      </c>
      <c r="Y275" t="s">
        <v>1432</v>
      </c>
      <c r="Z275" s="2">
        <v>43143</v>
      </c>
      <c r="AA275" s="76">
        <v>2020</v>
      </c>
      <c r="AC275" s="71">
        <v>3786.91</v>
      </c>
      <c r="AD275" s="71">
        <v>0.43</v>
      </c>
      <c r="AE275" s="76">
        <v>180</v>
      </c>
    </row>
    <row r="276" spans="1:31" x14ac:dyDescent="0.25">
      <c r="A276" s="2">
        <v>43132</v>
      </c>
      <c r="C276" s="76">
        <v>840</v>
      </c>
      <c r="D276" s="75">
        <v>2018</v>
      </c>
      <c r="E276" s="71">
        <v>0.21362998536799052</v>
      </c>
      <c r="F276" s="71">
        <v>2291.6217850660282</v>
      </c>
      <c r="G276" s="77">
        <v>0.64298842881624785</v>
      </c>
      <c r="H276" s="71">
        <v>1473.4862910206907</v>
      </c>
      <c r="I276" t="s">
        <v>1290</v>
      </c>
      <c r="J276" t="s">
        <v>1286</v>
      </c>
      <c r="K276" t="s">
        <v>1342</v>
      </c>
      <c r="L276" s="78" t="s">
        <v>283</v>
      </c>
      <c r="M276" s="139"/>
      <c r="N276" s="72" t="s">
        <v>1296</v>
      </c>
      <c r="O276" t="s">
        <v>1290</v>
      </c>
      <c r="Q276" t="s">
        <v>1384</v>
      </c>
      <c r="R276" t="s">
        <v>1348</v>
      </c>
      <c r="S276" t="s">
        <v>1385</v>
      </c>
      <c r="T276" t="s">
        <v>1386</v>
      </c>
      <c r="U276" t="s">
        <v>1387</v>
      </c>
      <c r="W276" s="71">
        <v>5.7038558065252101</v>
      </c>
      <c r="X276">
        <v>10</v>
      </c>
      <c r="Y276" t="s">
        <v>1388</v>
      </c>
      <c r="Z276" s="2">
        <v>43124</v>
      </c>
      <c r="AA276" s="76">
        <v>840</v>
      </c>
      <c r="AC276" s="71">
        <v>3506.4</v>
      </c>
      <c r="AD276" s="71">
        <v>0.4</v>
      </c>
      <c r="AE276" s="76">
        <v>771.41</v>
      </c>
    </row>
    <row r="277" spans="1:31" x14ac:dyDescent="0.25">
      <c r="A277" s="2">
        <v>43160</v>
      </c>
      <c r="B277" t="s">
        <v>1351</v>
      </c>
      <c r="C277" s="76"/>
      <c r="D277" s="75">
        <v>2016</v>
      </c>
      <c r="E277" s="71">
        <v>0</v>
      </c>
      <c r="F277" s="71">
        <v>0</v>
      </c>
      <c r="G277" s="77">
        <v>0.9950548958618578</v>
      </c>
      <c r="H277" s="71">
        <v>0</v>
      </c>
      <c r="I277" t="s">
        <v>1341</v>
      </c>
      <c r="J277" t="s">
        <v>1284</v>
      </c>
      <c r="K277" t="s">
        <v>1342</v>
      </c>
      <c r="L277" s="78">
        <v>160328</v>
      </c>
      <c r="M277" s="139"/>
      <c r="N277" s="72" t="s">
        <v>1285</v>
      </c>
      <c r="O277" t="s">
        <v>1290</v>
      </c>
      <c r="Q277" t="s">
        <v>1521</v>
      </c>
      <c r="R277" t="s">
        <v>1348</v>
      </c>
      <c r="S277" t="s">
        <v>1349</v>
      </c>
      <c r="W277" s="71">
        <v>13.083007376942414</v>
      </c>
      <c r="X277">
        <v>0</v>
      </c>
      <c r="Z277" s="2">
        <v>42622</v>
      </c>
      <c r="AA277" s="76">
        <v>788</v>
      </c>
      <c r="AC277" s="71">
        <v>0</v>
      </c>
      <c r="AD277" s="71">
        <v>0</v>
      </c>
      <c r="AE277" s="76">
        <v>0</v>
      </c>
    </row>
    <row r="278" spans="1:31" x14ac:dyDescent="0.25">
      <c r="A278" s="2">
        <v>43160</v>
      </c>
      <c r="B278" t="s">
        <v>1351</v>
      </c>
      <c r="C278" s="76"/>
      <c r="D278" s="75">
        <v>2016</v>
      </c>
      <c r="E278" s="71">
        <v>0</v>
      </c>
      <c r="F278" s="71">
        <v>0</v>
      </c>
      <c r="G278" s="77">
        <v>0.9950548958618578</v>
      </c>
      <c r="H278" s="71">
        <v>0</v>
      </c>
      <c r="I278" t="s">
        <v>1341</v>
      </c>
      <c r="J278" t="s">
        <v>1284</v>
      </c>
      <c r="K278" t="s">
        <v>1342</v>
      </c>
      <c r="L278" s="78">
        <v>160328</v>
      </c>
      <c r="M278" s="139"/>
      <c r="N278" s="72" t="s">
        <v>1285</v>
      </c>
      <c r="O278" t="s">
        <v>1290</v>
      </c>
      <c r="Q278" t="s">
        <v>1522</v>
      </c>
      <c r="R278" t="s">
        <v>1348</v>
      </c>
      <c r="S278" t="s">
        <v>1349</v>
      </c>
      <c r="W278" s="71">
        <v>13.083007376942414</v>
      </c>
      <c r="X278">
        <v>0</v>
      </c>
      <c r="Z278" s="2">
        <v>42622</v>
      </c>
      <c r="AA278" s="76">
        <v>788</v>
      </c>
      <c r="AC278" s="71">
        <v>0</v>
      </c>
      <c r="AD278" s="71">
        <v>0</v>
      </c>
      <c r="AE278" s="76">
        <v>0</v>
      </c>
    </row>
    <row r="279" spans="1:31" x14ac:dyDescent="0.25">
      <c r="A279" s="2">
        <v>43160</v>
      </c>
      <c r="B279" t="s">
        <v>1364</v>
      </c>
      <c r="C279" s="76"/>
      <c r="D279" s="75">
        <v>2017</v>
      </c>
      <c r="E279" s="71">
        <v>0</v>
      </c>
      <c r="F279" s="71">
        <v>0</v>
      </c>
      <c r="G279" s="77">
        <v>0.9950548958618578</v>
      </c>
      <c r="H279" s="71">
        <v>0</v>
      </c>
      <c r="I279" t="s">
        <v>1341</v>
      </c>
      <c r="J279" t="s">
        <v>1284</v>
      </c>
      <c r="K279" t="s">
        <v>1342</v>
      </c>
      <c r="L279" s="78">
        <v>170371</v>
      </c>
      <c r="M279" s="139"/>
      <c r="N279" s="72" t="s">
        <v>1285</v>
      </c>
      <c r="O279" t="s">
        <v>1290</v>
      </c>
      <c r="Q279" t="s">
        <v>1382</v>
      </c>
      <c r="R279" t="s">
        <v>1348</v>
      </c>
      <c r="S279" t="s">
        <v>1349</v>
      </c>
      <c r="W279" s="71">
        <v>13.083007376942414</v>
      </c>
      <c r="X279">
        <v>0</v>
      </c>
      <c r="Z279" s="2">
        <v>42855</v>
      </c>
      <c r="AA279" s="76">
        <v>70425</v>
      </c>
      <c r="AC279" s="71">
        <v>0</v>
      </c>
      <c r="AD279" s="71">
        <v>0</v>
      </c>
      <c r="AE279" s="76">
        <v>0</v>
      </c>
    </row>
    <row r="280" spans="1:31" x14ac:dyDescent="0.25">
      <c r="A280" s="2">
        <v>43160</v>
      </c>
      <c r="B280" t="s">
        <v>1351</v>
      </c>
      <c r="C280" s="76">
        <v>0</v>
      </c>
      <c r="D280" s="75">
        <v>2018</v>
      </c>
      <c r="E280" s="71">
        <v>0</v>
      </c>
      <c r="F280" s="71">
        <v>0</v>
      </c>
      <c r="G280" s="77">
        <v>0.9950548958618578</v>
      </c>
      <c r="H280" s="71">
        <v>0</v>
      </c>
      <c r="I280" t="s">
        <v>1341</v>
      </c>
      <c r="J280" t="s">
        <v>1284</v>
      </c>
      <c r="K280" t="s">
        <v>1342</v>
      </c>
      <c r="L280" s="78">
        <v>189198</v>
      </c>
      <c r="M280" s="139"/>
      <c r="N280" s="72" t="s">
        <v>1285</v>
      </c>
      <c r="O280" t="s">
        <v>1290</v>
      </c>
      <c r="Q280" t="s">
        <v>1523</v>
      </c>
      <c r="R280" t="s">
        <v>1348</v>
      </c>
      <c r="S280" t="s">
        <v>1349</v>
      </c>
      <c r="W280" s="71">
        <v>13.083007376942414</v>
      </c>
      <c r="X280">
        <v>0</v>
      </c>
      <c r="Z280" s="2">
        <v>43159</v>
      </c>
      <c r="AA280" s="76">
        <v>409.6</v>
      </c>
      <c r="AC280" s="71">
        <v>0</v>
      </c>
      <c r="AD280" s="71">
        <v>0</v>
      </c>
      <c r="AE280" s="76">
        <v>0</v>
      </c>
    </row>
    <row r="281" spans="1:31" x14ac:dyDescent="0.25">
      <c r="A281" s="2">
        <v>43160</v>
      </c>
      <c r="B281" t="s">
        <v>1364</v>
      </c>
      <c r="C281" s="76">
        <v>0</v>
      </c>
      <c r="D281" s="75">
        <v>2018</v>
      </c>
      <c r="E281" s="71">
        <v>0</v>
      </c>
      <c r="F281" s="71">
        <v>0</v>
      </c>
      <c r="G281" s="77">
        <v>0.9950548958618578</v>
      </c>
      <c r="H281" s="71">
        <v>0</v>
      </c>
      <c r="I281" t="s">
        <v>1341</v>
      </c>
      <c r="J281" t="s">
        <v>1284</v>
      </c>
      <c r="K281" t="s">
        <v>1342</v>
      </c>
      <c r="L281" s="78">
        <v>189198</v>
      </c>
      <c r="M281" s="139"/>
      <c r="N281" s="72" t="s">
        <v>1285</v>
      </c>
      <c r="O281" t="s">
        <v>1290</v>
      </c>
      <c r="Q281" t="s">
        <v>1483</v>
      </c>
      <c r="R281" t="s">
        <v>1348</v>
      </c>
      <c r="S281" t="s">
        <v>1349</v>
      </c>
      <c r="W281" s="71">
        <v>13.083007376942414</v>
      </c>
      <c r="X281">
        <v>0</v>
      </c>
      <c r="Z281" s="2">
        <v>43159</v>
      </c>
      <c r="AA281" s="76">
        <v>409.6</v>
      </c>
      <c r="AC281" s="71">
        <v>0</v>
      </c>
      <c r="AD281" s="71">
        <v>0</v>
      </c>
      <c r="AE281" s="76">
        <v>0</v>
      </c>
    </row>
    <row r="282" spans="1:31" x14ac:dyDescent="0.25">
      <c r="A282" s="2">
        <v>43160</v>
      </c>
      <c r="C282" s="76">
        <v>0</v>
      </c>
      <c r="D282" s="75">
        <v>2018</v>
      </c>
      <c r="E282" s="71">
        <v>0</v>
      </c>
      <c r="F282" s="71">
        <v>0</v>
      </c>
      <c r="G282" s="77">
        <v>0.9950548958618578</v>
      </c>
      <c r="H282" s="71">
        <v>0</v>
      </c>
      <c r="I282" t="s">
        <v>1341</v>
      </c>
      <c r="J282" t="s">
        <v>1284</v>
      </c>
      <c r="K282" t="s">
        <v>1342</v>
      </c>
      <c r="L282" s="78">
        <v>189198</v>
      </c>
      <c r="M282" s="139"/>
      <c r="N282" s="72" t="s">
        <v>1285</v>
      </c>
      <c r="O282" t="s">
        <v>1290</v>
      </c>
      <c r="Q282" t="s">
        <v>1524</v>
      </c>
      <c r="R282" t="s">
        <v>1348</v>
      </c>
      <c r="S282" t="s">
        <v>1349</v>
      </c>
      <c r="W282" s="71">
        <v>13.083007376942414</v>
      </c>
      <c r="X282">
        <v>0</v>
      </c>
      <c r="Z282" s="2">
        <v>43159</v>
      </c>
      <c r="AA282" s="76">
        <v>409.6</v>
      </c>
      <c r="AC282" s="71">
        <v>0</v>
      </c>
      <c r="AD282" s="71">
        <v>0</v>
      </c>
      <c r="AE282" s="76">
        <v>0</v>
      </c>
    </row>
    <row r="283" spans="1:31" x14ac:dyDescent="0.25">
      <c r="A283" s="2">
        <v>43191</v>
      </c>
      <c r="C283" s="76">
        <v>678321.1</v>
      </c>
      <c r="D283" s="75">
        <v>2016</v>
      </c>
      <c r="E283" s="71">
        <v>0</v>
      </c>
      <c r="F283" s="71">
        <v>499123.86639202567</v>
      </c>
      <c r="G283" s="77">
        <v>0.9950548958618578</v>
      </c>
      <c r="H283" s="71">
        <v>496655.64689488494</v>
      </c>
      <c r="I283" t="s">
        <v>1341</v>
      </c>
      <c r="J283" t="s">
        <v>1284</v>
      </c>
      <c r="K283" t="s">
        <v>1342</v>
      </c>
      <c r="L283" s="78">
        <v>140708</v>
      </c>
      <c r="M283" s="139"/>
      <c r="N283" s="72" t="s">
        <v>1295</v>
      </c>
      <c r="O283" t="s">
        <v>1290</v>
      </c>
      <c r="Q283" t="s">
        <v>1525</v>
      </c>
      <c r="R283" t="s">
        <v>1343</v>
      </c>
      <c r="S283" t="s">
        <v>1344</v>
      </c>
      <c r="W283" s="71">
        <v>13.05797247010084</v>
      </c>
      <c r="X283">
        <v>1</v>
      </c>
      <c r="Z283" s="2">
        <v>42528</v>
      </c>
      <c r="AA283" s="76">
        <v>678321.1</v>
      </c>
      <c r="AC283" s="71">
        <v>768727</v>
      </c>
      <c r="AD283" s="71">
        <v>0</v>
      </c>
      <c r="AE283" s="76">
        <v>76872.7</v>
      </c>
    </row>
    <row r="284" spans="1:31" x14ac:dyDescent="0.25">
      <c r="A284" s="2">
        <v>43191</v>
      </c>
      <c r="B284" t="s">
        <v>1364</v>
      </c>
      <c r="C284" s="76">
        <v>74675.380335387177</v>
      </c>
      <c r="D284" s="75">
        <v>2017</v>
      </c>
      <c r="E284" s="71">
        <v>0</v>
      </c>
      <c r="F284" s="71">
        <v>242443.54928410775</v>
      </c>
      <c r="G284" s="77">
        <v>0.9950548958618578</v>
      </c>
      <c r="H284" s="71">
        <v>241244.64068527703</v>
      </c>
      <c r="I284" t="s">
        <v>1341</v>
      </c>
      <c r="J284" t="s">
        <v>1284</v>
      </c>
      <c r="K284" t="s">
        <v>1342</v>
      </c>
      <c r="L284" s="78">
        <v>184375</v>
      </c>
      <c r="M284" s="139"/>
      <c r="N284" s="72" t="s">
        <v>1295</v>
      </c>
      <c r="O284" t="s">
        <v>1290</v>
      </c>
      <c r="Q284" t="s">
        <v>1393</v>
      </c>
      <c r="R284" t="s">
        <v>1348</v>
      </c>
      <c r="S284" t="s">
        <v>1349</v>
      </c>
      <c r="W284" s="71">
        <v>13.083007376942414</v>
      </c>
      <c r="X284">
        <v>86</v>
      </c>
      <c r="Z284" s="2">
        <v>43053</v>
      </c>
      <c r="AA284" s="76">
        <v>92332.66</v>
      </c>
      <c r="AC284" s="71">
        <v>263676</v>
      </c>
      <c r="AD284" s="71">
        <v>0</v>
      </c>
      <c r="AE284" s="76">
        <v>23650</v>
      </c>
    </row>
    <row r="285" spans="1:31" x14ac:dyDescent="0.25">
      <c r="A285" s="2">
        <v>43191</v>
      </c>
      <c r="B285" t="s">
        <v>1345</v>
      </c>
      <c r="C285" s="76">
        <v>32516</v>
      </c>
      <c r="D285" s="75">
        <v>2018</v>
      </c>
      <c r="E285" s="71">
        <v>28.606264290452817</v>
      </c>
      <c r="F285" s="71">
        <v>246875.51136199763</v>
      </c>
      <c r="G285" s="77">
        <v>0.9950548958618578</v>
      </c>
      <c r="H285" s="71">
        <v>245654.68624915543</v>
      </c>
      <c r="I285" t="s">
        <v>1341</v>
      </c>
      <c r="J285" t="s">
        <v>1284</v>
      </c>
      <c r="K285" t="s">
        <v>1342</v>
      </c>
      <c r="L285" s="78">
        <v>185852</v>
      </c>
      <c r="M285" s="139"/>
      <c r="N285" s="72" t="s">
        <v>1295</v>
      </c>
      <c r="O285" t="s">
        <v>1290</v>
      </c>
      <c r="Q285" t="s">
        <v>1346</v>
      </c>
      <c r="R285" t="s">
        <v>1343</v>
      </c>
      <c r="S285" t="s">
        <v>1344</v>
      </c>
      <c r="W285" s="71">
        <v>13.05797247010084</v>
      </c>
      <c r="X285">
        <v>1</v>
      </c>
      <c r="Z285" s="2">
        <v>43126</v>
      </c>
      <c r="AA285" s="76">
        <v>32516</v>
      </c>
      <c r="AC285" s="71">
        <v>380226</v>
      </c>
      <c r="AD285" s="71">
        <v>43.7</v>
      </c>
      <c r="AE285" s="76">
        <v>16258</v>
      </c>
    </row>
    <row r="286" spans="1:31" x14ac:dyDescent="0.25">
      <c r="A286" s="2">
        <v>43191</v>
      </c>
      <c r="B286" t="s">
        <v>1345</v>
      </c>
      <c r="C286" s="76">
        <v>77753</v>
      </c>
      <c r="D286" s="75">
        <v>2017</v>
      </c>
      <c r="E286" s="71">
        <v>20.423694413321002</v>
      </c>
      <c r="F286" s="71">
        <v>177196.05952852094</v>
      </c>
      <c r="G286" s="77">
        <v>0.9950548958618578</v>
      </c>
      <c r="H286" s="71">
        <v>176319.80656128397</v>
      </c>
      <c r="I286" t="s">
        <v>1341</v>
      </c>
      <c r="J286" t="s">
        <v>1284</v>
      </c>
      <c r="K286" t="s">
        <v>1342</v>
      </c>
      <c r="L286" s="78">
        <v>165717</v>
      </c>
      <c r="M286" s="139"/>
      <c r="N286" s="72" t="s">
        <v>1526</v>
      </c>
      <c r="O286" t="s">
        <v>1290</v>
      </c>
      <c r="Q286" t="s">
        <v>1451</v>
      </c>
      <c r="R286" t="s">
        <v>1343</v>
      </c>
      <c r="S286" t="s">
        <v>1344</v>
      </c>
      <c r="W286" s="71">
        <v>13.05797247010084</v>
      </c>
      <c r="X286">
        <v>1</v>
      </c>
      <c r="Z286" s="2">
        <v>42755</v>
      </c>
      <c r="AA286" s="76">
        <v>77753</v>
      </c>
      <c r="AC286" s="71">
        <v>272909</v>
      </c>
      <c r="AD286" s="71">
        <v>31.2</v>
      </c>
      <c r="AE286" s="76">
        <v>13645.45</v>
      </c>
    </row>
    <row r="287" spans="1:31" x14ac:dyDescent="0.25">
      <c r="A287" s="2">
        <v>43191</v>
      </c>
      <c r="B287" t="s">
        <v>1364</v>
      </c>
      <c r="C287" s="76">
        <v>19710</v>
      </c>
      <c r="D287" s="75">
        <v>2018</v>
      </c>
      <c r="E287" s="71">
        <v>12.357622815934496</v>
      </c>
      <c r="F287" s="71">
        <v>76033.245260855896</v>
      </c>
      <c r="G287" s="77">
        <v>0.9950548958618578</v>
      </c>
      <c r="H287" s="71">
        <v>75657.25294508005</v>
      </c>
      <c r="I287" t="s">
        <v>1341</v>
      </c>
      <c r="J287" t="s">
        <v>1284</v>
      </c>
      <c r="K287" t="s">
        <v>1342</v>
      </c>
      <c r="L287" s="78">
        <v>178955</v>
      </c>
      <c r="M287" s="139"/>
      <c r="N287" s="72" t="s">
        <v>1527</v>
      </c>
      <c r="O287" t="s">
        <v>1290</v>
      </c>
      <c r="Q287" t="s">
        <v>1376</v>
      </c>
      <c r="R287" t="s">
        <v>1348</v>
      </c>
      <c r="S287" t="s">
        <v>1349</v>
      </c>
      <c r="W287" s="71">
        <v>13.083007376942414</v>
      </c>
      <c r="X287">
        <v>1800</v>
      </c>
      <c r="Z287" s="2">
        <v>43174.333333333328</v>
      </c>
      <c r="AA287" s="76">
        <v>19710</v>
      </c>
      <c r="AC287" s="71">
        <v>82692</v>
      </c>
      <c r="AD287" s="71">
        <v>18</v>
      </c>
      <c r="AE287" s="76">
        <v>9000</v>
      </c>
    </row>
    <row r="288" spans="1:31" x14ac:dyDescent="0.25">
      <c r="A288" s="2">
        <v>43191</v>
      </c>
      <c r="B288" t="s">
        <v>1345</v>
      </c>
      <c r="C288" s="76">
        <v>22749.117880881011</v>
      </c>
      <c r="D288" s="75">
        <v>2018</v>
      </c>
      <c r="E288" s="71">
        <v>14.270401865717881</v>
      </c>
      <c r="F288" s="71">
        <v>68967.184823950462</v>
      </c>
      <c r="G288" s="77">
        <v>0.9950548958618578</v>
      </c>
      <c r="H288" s="71">
        <v>68626.13491288152</v>
      </c>
      <c r="I288" t="s">
        <v>1341</v>
      </c>
      <c r="J288" t="s">
        <v>1284</v>
      </c>
      <c r="K288" t="s">
        <v>1342</v>
      </c>
      <c r="L288" s="78">
        <v>187706</v>
      </c>
      <c r="M288" s="139"/>
      <c r="N288" s="72" t="s">
        <v>1295</v>
      </c>
      <c r="O288" t="s">
        <v>1290</v>
      </c>
      <c r="Q288" t="s">
        <v>1528</v>
      </c>
      <c r="R288" t="s">
        <v>1343</v>
      </c>
      <c r="S288" t="s">
        <v>1344</v>
      </c>
      <c r="W288" s="71">
        <v>13.05797247010084</v>
      </c>
      <c r="X288">
        <v>1</v>
      </c>
      <c r="Z288" s="2">
        <v>43119</v>
      </c>
      <c r="AA288" s="76">
        <v>26293.200000000001</v>
      </c>
      <c r="AC288" s="71">
        <v>106220</v>
      </c>
      <c r="AD288" s="71">
        <v>21.8</v>
      </c>
      <c r="AE288" s="76">
        <v>8720</v>
      </c>
    </row>
    <row r="289" spans="1:31" x14ac:dyDescent="0.25">
      <c r="A289" s="2">
        <v>43191</v>
      </c>
      <c r="B289" t="s">
        <v>1354</v>
      </c>
      <c r="C289" s="76">
        <v>11457.6</v>
      </c>
      <c r="D289" s="75">
        <v>2018</v>
      </c>
      <c r="E289" s="71">
        <v>5.5312719724122807</v>
      </c>
      <c r="F289" s="71">
        <v>29632.847533822664</v>
      </c>
      <c r="G289" s="77">
        <v>0.9950548958618578</v>
      </c>
      <c r="H289" s="71">
        <v>29486.31001685822</v>
      </c>
      <c r="I289" t="s">
        <v>1341</v>
      </c>
      <c r="J289" t="s">
        <v>1284</v>
      </c>
      <c r="K289" t="s">
        <v>1342</v>
      </c>
      <c r="L289" s="78">
        <v>186031</v>
      </c>
      <c r="M289" s="139"/>
      <c r="N289" s="72" t="s">
        <v>1295</v>
      </c>
      <c r="O289" t="s">
        <v>1290</v>
      </c>
      <c r="Q289" t="s">
        <v>1529</v>
      </c>
      <c r="R289" t="s">
        <v>1348</v>
      </c>
      <c r="S289" t="s">
        <v>1349</v>
      </c>
      <c r="W289" s="71">
        <v>13.083007376942414</v>
      </c>
      <c r="X289">
        <v>2</v>
      </c>
      <c r="Z289" s="2">
        <v>43133</v>
      </c>
      <c r="AA289" s="76">
        <v>11457.6</v>
      </c>
      <c r="AC289" s="71">
        <v>32228</v>
      </c>
      <c r="AD289" s="71">
        <v>8.0568000000000008</v>
      </c>
      <c r="AE289" s="76">
        <v>6440</v>
      </c>
    </row>
    <row r="290" spans="1:31" x14ac:dyDescent="0.25">
      <c r="A290" s="2">
        <v>43191</v>
      </c>
      <c r="B290" t="s">
        <v>1345</v>
      </c>
      <c r="C290" s="76">
        <v>13648</v>
      </c>
      <c r="D290" s="75">
        <v>2017</v>
      </c>
      <c r="E290" s="71">
        <v>9.4917810574729025</v>
      </c>
      <c r="F290" s="71">
        <v>75924.93621326935</v>
      </c>
      <c r="G290" s="77">
        <v>0.9950548958618578</v>
      </c>
      <c r="H290" s="71">
        <v>75549.47949701293</v>
      </c>
      <c r="I290" t="s">
        <v>1341</v>
      </c>
      <c r="J290" t="s">
        <v>1284</v>
      </c>
      <c r="K290" t="s">
        <v>1342</v>
      </c>
      <c r="L290" s="78">
        <v>183886</v>
      </c>
      <c r="M290" s="139"/>
      <c r="N290" s="72" t="s">
        <v>1295</v>
      </c>
      <c r="O290" t="s">
        <v>1290</v>
      </c>
      <c r="Q290" t="s">
        <v>1346</v>
      </c>
      <c r="R290" t="s">
        <v>1343</v>
      </c>
      <c r="S290" t="s">
        <v>1344</v>
      </c>
      <c r="W290" s="71">
        <v>13.05797247010084</v>
      </c>
      <c r="X290">
        <v>1</v>
      </c>
      <c r="Z290" s="2">
        <v>43077.5</v>
      </c>
      <c r="AA290" s="76">
        <v>13648</v>
      </c>
      <c r="AC290" s="71">
        <v>116936</v>
      </c>
      <c r="AD290" s="71">
        <v>14.5</v>
      </c>
      <c r="AE290" s="76">
        <v>5846.8</v>
      </c>
    </row>
    <row r="291" spans="1:31" x14ac:dyDescent="0.25">
      <c r="A291" s="2">
        <v>43191</v>
      </c>
      <c r="B291" t="s">
        <v>1364</v>
      </c>
      <c r="C291" s="76">
        <v>17329.985294117647</v>
      </c>
      <c r="D291" s="75">
        <v>2017</v>
      </c>
      <c r="E291" s="71">
        <v>0</v>
      </c>
      <c r="F291" s="71">
        <v>50743.998687371386</v>
      </c>
      <c r="G291" s="77">
        <v>0.9950548958618578</v>
      </c>
      <c r="H291" s="71">
        <v>50493.064329476583</v>
      </c>
      <c r="I291" t="s">
        <v>1341</v>
      </c>
      <c r="J291" t="s">
        <v>1284</v>
      </c>
      <c r="K291" t="s">
        <v>1342</v>
      </c>
      <c r="L291" s="78">
        <v>182075</v>
      </c>
      <c r="M291" s="139"/>
      <c r="N291" s="72" t="s">
        <v>1295</v>
      </c>
      <c r="O291" t="s">
        <v>1290</v>
      </c>
      <c r="Q291" t="s">
        <v>1393</v>
      </c>
      <c r="R291" t="s">
        <v>1348</v>
      </c>
      <c r="S291" t="s">
        <v>1349</v>
      </c>
      <c r="W291" s="71">
        <v>13.083007376942414</v>
      </c>
      <c r="X291">
        <v>18</v>
      </c>
      <c r="Z291" s="2">
        <v>43060</v>
      </c>
      <c r="AA291" s="76">
        <v>24214.5</v>
      </c>
      <c r="AC291" s="71">
        <v>55188</v>
      </c>
      <c r="AD291" s="71">
        <v>0</v>
      </c>
      <c r="AE291" s="76">
        <v>4950</v>
      </c>
    </row>
    <row r="292" spans="1:31" x14ac:dyDescent="0.25">
      <c r="A292" s="2">
        <v>43191</v>
      </c>
      <c r="C292" s="76">
        <v>12666.93</v>
      </c>
      <c r="D292" s="75">
        <v>2018</v>
      </c>
      <c r="E292" s="71">
        <v>7.2006614918759944</v>
      </c>
      <c r="F292" s="71">
        <v>62855.453410395145</v>
      </c>
      <c r="G292" s="77">
        <v>0.9950548958618578</v>
      </c>
      <c r="H292" s="71">
        <v>62544.626647630597</v>
      </c>
      <c r="I292" t="s">
        <v>1341</v>
      </c>
      <c r="J292" t="s">
        <v>1284</v>
      </c>
      <c r="K292" t="s">
        <v>1342</v>
      </c>
      <c r="L292" s="78">
        <v>182326</v>
      </c>
      <c r="M292" s="139"/>
      <c r="N292" s="72" t="s">
        <v>1295</v>
      </c>
      <c r="O292" t="s">
        <v>1290</v>
      </c>
      <c r="Q292" t="s">
        <v>1530</v>
      </c>
      <c r="R292" t="s">
        <v>1343</v>
      </c>
      <c r="S292" t="s">
        <v>1344</v>
      </c>
      <c r="W292" s="71">
        <v>13.05797247010084</v>
      </c>
      <c r="X292">
        <v>1</v>
      </c>
      <c r="Z292" s="2">
        <v>43172</v>
      </c>
      <c r="AA292" s="76">
        <v>12666.93</v>
      </c>
      <c r="AC292" s="71">
        <v>96807</v>
      </c>
      <c r="AD292" s="71">
        <v>11</v>
      </c>
      <c r="AE292" s="76">
        <v>4840.3500000000004</v>
      </c>
    </row>
    <row r="293" spans="1:31" x14ac:dyDescent="0.25">
      <c r="A293" s="2">
        <v>43191</v>
      </c>
      <c r="B293" t="s">
        <v>1364</v>
      </c>
      <c r="C293" s="76">
        <v>10476.538519268042</v>
      </c>
      <c r="D293" s="75">
        <v>2017</v>
      </c>
      <c r="E293" s="71">
        <v>1.9920487979286408</v>
      </c>
      <c r="F293" s="71">
        <v>12256.559136049969</v>
      </c>
      <c r="G293" s="77">
        <v>0.9950548958618578</v>
      </c>
      <c r="H293" s="71">
        <v>12195.949174746904</v>
      </c>
      <c r="I293" t="s">
        <v>1341</v>
      </c>
      <c r="J293" t="s">
        <v>1284</v>
      </c>
      <c r="K293" t="s">
        <v>1342</v>
      </c>
      <c r="L293" s="78">
        <v>183423</v>
      </c>
      <c r="M293" s="139"/>
      <c r="N293" s="72" t="s">
        <v>1296</v>
      </c>
      <c r="O293" t="s">
        <v>1290</v>
      </c>
      <c r="Q293" t="s">
        <v>1369</v>
      </c>
      <c r="R293" t="s">
        <v>1348</v>
      </c>
      <c r="S293" t="s">
        <v>1349</v>
      </c>
      <c r="W293" s="71">
        <v>13.083007376942414</v>
      </c>
      <c r="X293">
        <v>93</v>
      </c>
      <c r="Z293" s="2">
        <v>43077</v>
      </c>
      <c r="AA293" s="76">
        <v>17645</v>
      </c>
      <c r="AC293" s="71">
        <v>13329.9504</v>
      </c>
      <c r="AD293" s="71">
        <v>2.9016000000000002</v>
      </c>
      <c r="AE293" s="76">
        <v>4650</v>
      </c>
    </row>
    <row r="294" spans="1:31" x14ac:dyDescent="0.25">
      <c r="A294" s="2">
        <v>43191</v>
      </c>
      <c r="C294" s="76">
        <v>7939.12</v>
      </c>
      <c r="D294" s="75">
        <v>2017</v>
      </c>
      <c r="E294" s="71">
        <v>7.4625037279442132</v>
      </c>
      <c r="F294" s="71">
        <v>34285.560107594654</v>
      </c>
      <c r="G294" s="77">
        <v>0.9950548958618578</v>
      </c>
      <c r="H294" s="71">
        <v>34116.014442428066</v>
      </c>
      <c r="I294" t="s">
        <v>1341</v>
      </c>
      <c r="J294" t="s">
        <v>1284</v>
      </c>
      <c r="K294" t="s">
        <v>1342</v>
      </c>
      <c r="L294" s="78">
        <v>172167</v>
      </c>
      <c r="M294" s="139"/>
      <c r="N294" s="72" t="s">
        <v>1295</v>
      </c>
      <c r="O294" t="s">
        <v>1290</v>
      </c>
      <c r="Q294" t="s">
        <v>1531</v>
      </c>
      <c r="R294" t="s">
        <v>1343</v>
      </c>
      <c r="S294" t="s">
        <v>1344</v>
      </c>
      <c r="W294" s="71">
        <v>13.05797247010084</v>
      </c>
      <c r="X294">
        <v>1</v>
      </c>
      <c r="Z294" s="2">
        <v>42824</v>
      </c>
      <c r="AA294" s="76">
        <v>7939.12</v>
      </c>
      <c r="AC294" s="71">
        <v>52805</v>
      </c>
      <c r="AD294" s="71">
        <v>11.4</v>
      </c>
      <c r="AE294" s="76">
        <v>3969.56</v>
      </c>
    </row>
    <row r="295" spans="1:31" x14ac:dyDescent="0.25">
      <c r="A295" s="2">
        <v>43191</v>
      </c>
      <c r="B295" t="s">
        <v>1532</v>
      </c>
      <c r="C295" s="76">
        <v>5838.43</v>
      </c>
      <c r="D295" s="75">
        <v>2017</v>
      </c>
      <c r="E295" s="71">
        <v>3.3693745142246287</v>
      </c>
      <c r="F295" s="71">
        <v>17645.970848896224</v>
      </c>
      <c r="G295" s="77">
        <v>0.9950548958618578</v>
      </c>
      <c r="H295" s="71">
        <v>17558.709685429811</v>
      </c>
      <c r="I295" t="s">
        <v>1341</v>
      </c>
      <c r="J295" t="s">
        <v>1284</v>
      </c>
      <c r="K295" t="s">
        <v>1342</v>
      </c>
      <c r="L295" s="78">
        <v>184785</v>
      </c>
      <c r="M295" s="139"/>
      <c r="N295" s="72" t="s">
        <v>1295</v>
      </c>
      <c r="O295" t="s">
        <v>1290</v>
      </c>
      <c r="Q295" t="s">
        <v>1533</v>
      </c>
      <c r="R295" t="s">
        <v>1348</v>
      </c>
      <c r="S295" t="s">
        <v>1349</v>
      </c>
      <c r="W295" s="71">
        <v>13.083007376942414</v>
      </c>
      <c r="X295">
        <v>463</v>
      </c>
      <c r="Z295" s="2">
        <v>43056</v>
      </c>
      <c r="AA295" s="76">
        <v>5838.43</v>
      </c>
      <c r="AC295" s="71">
        <v>19191.349999999999</v>
      </c>
      <c r="AD295" s="71">
        <v>4.9077999999999999</v>
      </c>
      <c r="AE295" s="76">
        <v>3704</v>
      </c>
    </row>
    <row r="296" spans="1:31" x14ac:dyDescent="0.25">
      <c r="A296" s="2">
        <v>43191</v>
      </c>
      <c r="C296" s="76">
        <v>10381.5</v>
      </c>
      <c r="D296" s="75">
        <v>2016</v>
      </c>
      <c r="E296" s="71">
        <v>2.0742269896546053</v>
      </c>
      <c r="F296" s="71">
        <v>11110.938612346812</v>
      </c>
      <c r="G296" s="77">
        <v>0.9950548958618578</v>
      </c>
      <c r="H296" s="71">
        <v>11055.993863836253</v>
      </c>
      <c r="I296" t="s">
        <v>1341</v>
      </c>
      <c r="J296" t="s">
        <v>1284</v>
      </c>
      <c r="K296" t="s">
        <v>1342</v>
      </c>
      <c r="L296" s="78">
        <v>158733</v>
      </c>
      <c r="M296" s="139"/>
      <c r="N296" s="72" t="s">
        <v>1295</v>
      </c>
      <c r="O296" t="s">
        <v>1290</v>
      </c>
      <c r="Q296" t="s">
        <v>1491</v>
      </c>
      <c r="R296" t="s">
        <v>1348</v>
      </c>
      <c r="S296" t="s">
        <v>1349</v>
      </c>
      <c r="W296" s="71">
        <v>13.083007376942414</v>
      </c>
      <c r="X296">
        <v>3</v>
      </c>
      <c r="Z296" s="2">
        <v>42515.5</v>
      </c>
      <c r="AA296" s="76">
        <v>10381.5</v>
      </c>
      <c r="AC296" s="71">
        <v>12084</v>
      </c>
      <c r="AD296" s="71">
        <v>3.0213000000000001</v>
      </c>
      <c r="AE296" s="76">
        <v>2415</v>
      </c>
    </row>
    <row r="297" spans="1:31" x14ac:dyDescent="0.25">
      <c r="A297" s="2">
        <v>43191</v>
      </c>
      <c r="B297" t="s">
        <v>1364</v>
      </c>
      <c r="C297" s="76">
        <v>6884.5147058823522</v>
      </c>
      <c r="D297" s="75">
        <v>2017</v>
      </c>
      <c r="E297" s="71">
        <v>0</v>
      </c>
      <c r="F297" s="71">
        <v>20158.574821010552</v>
      </c>
      <c r="G297" s="77">
        <v>0.9950548958618578</v>
      </c>
      <c r="H297" s="71">
        <v>20058.888569244125</v>
      </c>
      <c r="I297" t="s">
        <v>1341</v>
      </c>
      <c r="J297" t="s">
        <v>1284</v>
      </c>
      <c r="K297" t="s">
        <v>1342</v>
      </c>
      <c r="L297" s="78">
        <v>182075</v>
      </c>
      <c r="M297" s="139"/>
      <c r="N297" s="72" t="s">
        <v>1295</v>
      </c>
      <c r="O297" t="s">
        <v>1290</v>
      </c>
      <c r="Q297" t="s">
        <v>1382</v>
      </c>
      <c r="R297" t="s">
        <v>1348</v>
      </c>
      <c r="S297" t="s">
        <v>1349</v>
      </c>
      <c r="W297" s="71">
        <v>13.083007376942414</v>
      </c>
      <c r="X297">
        <v>18</v>
      </c>
      <c r="Z297" s="2">
        <v>43060</v>
      </c>
      <c r="AA297" s="76">
        <v>24214.5</v>
      </c>
      <c r="AC297" s="71">
        <v>21924</v>
      </c>
      <c r="AD297" s="71">
        <v>0</v>
      </c>
      <c r="AE297" s="76">
        <v>1980</v>
      </c>
    </row>
    <row r="298" spans="1:31" x14ac:dyDescent="0.25">
      <c r="A298" s="2">
        <v>43191</v>
      </c>
      <c r="C298" s="76">
        <v>10050</v>
      </c>
      <c r="D298" s="75">
        <v>2016</v>
      </c>
      <c r="E298" s="71">
        <v>0.78580750417325695</v>
      </c>
      <c r="F298" s="71">
        <v>4834.8695847542031</v>
      </c>
      <c r="G298" s="77">
        <v>0.9950548958618578</v>
      </c>
      <c r="H298" s="71">
        <v>4810.9606511632574</v>
      </c>
      <c r="I298" t="s">
        <v>1341</v>
      </c>
      <c r="J298" t="s">
        <v>1284</v>
      </c>
      <c r="K298" t="s">
        <v>1342</v>
      </c>
      <c r="L298" s="78">
        <v>164466</v>
      </c>
      <c r="M298" s="139"/>
      <c r="N298" s="72" t="s">
        <v>1295</v>
      </c>
      <c r="O298" t="s">
        <v>1290</v>
      </c>
      <c r="Q298" t="s">
        <v>1436</v>
      </c>
      <c r="R298" t="s">
        <v>1348</v>
      </c>
      <c r="S298" t="s">
        <v>1349</v>
      </c>
      <c r="W298" s="71">
        <v>13.083007376942414</v>
      </c>
      <c r="X298">
        <v>118</v>
      </c>
      <c r="Z298" s="2">
        <v>42608.5</v>
      </c>
      <c r="AA298" s="76">
        <v>10050</v>
      </c>
      <c r="AC298" s="71">
        <v>5258.2924000000003</v>
      </c>
      <c r="AD298" s="71">
        <v>1.1446000000000001</v>
      </c>
      <c r="AE298" s="76">
        <v>1888</v>
      </c>
    </row>
    <row r="299" spans="1:31" x14ac:dyDescent="0.25">
      <c r="A299" s="2">
        <v>43191</v>
      </c>
      <c r="C299" s="76">
        <v>555.41474054607158</v>
      </c>
      <c r="D299" s="75">
        <v>2017</v>
      </c>
      <c r="E299" s="71">
        <v>0</v>
      </c>
      <c r="F299" s="71">
        <v>23966.453833756914</v>
      </c>
      <c r="G299" s="77">
        <v>0.9950548958618578</v>
      </c>
      <c r="H299" s="71">
        <v>23847.937223727007</v>
      </c>
      <c r="I299" t="s">
        <v>1341</v>
      </c>
      <c r="J299" t="s">
        <v>1284</v>
      </c>
      <c r="K299" t="s">
        <v>1342</v>
      </c>
      <c r="L299" s="78">
        <v>184375</v>
      </c>
      <c r="M299" s="139"/>
      <c r="N299" s="72" t="s">
        <v>1295</v>
      </c>
      <c r="O299" t="s">
        <v>1290</v>
      </c>
      <c r="Q299" t="s">
        <v>1534</v>
      </c>
      <c r="R299" t="s">
        <v>1343</v>
      </c>
      <c r="S299" t="s">
        <v>1344</v>
      </c>
      <c r="W299" s="71">
        <v>13.05797247010084</v>
      </c>
      <c r="X299">
        <v>1</v>
      </c>
      <c r="Z299" s="2">
        <v>43053</v>
      </c>
      <c r="AA299" s="76">
        <v>4905.67</v>
      </c>
      <c r="AC299" s="71">
        <v>36912</v>
      </c>
      <c r="AD299" s="71">
        <v>0</v>
      </c>
      <c r="AE299" s="76">
        <v>1845.6</v>
      </c>
    </row>
    <row r="300" spans="1:31" x14ac:dyDescent="0.25">
      <c r="A300" s="2">
        <v>43191</v>
      </c>
      <c r="C300" s="76">
        <v>14310.99</v>
      </c>
      <c r="D300" s="75">
        <v>2017</v>
      </c>
      <c r="E300" s="71">
        <v>0</v>
      </c>
      <c r="F300" s="71">
        <v>17609.789498813814</v>
      </c>
      <c r="G300" s="77">
        <v>0.9950548958618578</v>
      </c>
      <c r="H300" s="71">
        <v>17522.707255891415</v>
      </c>
      <c r="I300" t="s">
        <v>1341</v>
      </c>
      <c r="J300" t="s">
        <v>1284</v>
      </c>
      <c r="K300" t="s">
        <v>1342</v>
      </c>
      <c r="L300" s="78">
        <v>181710</v>
      </c>
      <c r="M300" s="139"/>
      <c r="N300" s="72" t="s">
        <v>1296</v>
      </c>
      <c r="O300" t="s">
        <v>1290</v>
      </c>
      <c r="Q300" t="s">
        <v>1535</v>
      </c>
      <c r="R300" t="s">
        <v>1348</v>
      </c>
      <c r="S300" t="s">
        <v>1349</v>
      </c>
      <c r="W300" s="71">
        <v>13.083007376942414</v>
      </c>
      <c r="X300">
        <v>24</v>
      </c>
      <c r="Z300" s="2">
        <v>43069</v>
      </c>
      <c r="AA300" s="76">
        <v>14310.99</v>
      </c>
      <c r="AC300" s="71">
        <v>19152</v>
      </c>
      <c r="AD300" s="71">
        <v>0</v>
      </c>
      <c r="AE300" s="76">
        <v>1680</v>
      </c>
    </row>
    <row r="301" spans="1:31" x14ac:dyDescent="0.25">
      <c r="A301" s="2">
        <v>43191</v>
      </c>
      <c r="B301" t="s">
        <v>1364</v>
      </c>
      <c r="C301" s="76">
        <v>3210.5521268724647</v>
      </c>
      <c r="D301" s="75">
        <v>2017</v>
      </c>
      <c r="E301" s="71">
        <v>0.61046656710716407</v>
      </c>
      <c r="F301" s="71">
        <v>3756.0423158862814</v>
      </c>
      <c r="G301" s="77">
        <v>0.9950548958618578</v>
      </c>
      <c r="H301" s="71">
        <v>3737.468295486955</v>
      </c>
      <c r="I301" t="s">
        <v>1341</v>
      </c>
      <c r="J301" t="s">
        <v>1284</v>
      </c>
      <c r="K301" t="s">
        <v>1342</v>
      </c>
      <c r="L301" s="78">
        <v>183423</v>
      </c>
      <c r="M301" s="139"/>
      <c r="N301" s="72" t="s">
        <v>1296</v>
      </c>
      <c r="O301" t="s">
        <v>1290</v>
      </c>
      <c r="Q301" t="s">
        <v>1383</v>
      </c>
      <c r="R301" t="s">
        <v>1348</v>
      </c>
      <c r="S301" t="s">
        <v>1349</v>
      </c>
      <c r="W301" s="71">
        <v>13.083007376942414</v>
      </c>
      <c r="X301">
        <v>38</v>
      </c>
      <c r="Z301" s="2">
        <v>43077</v>
      </c>
      <c r="AA301" s="76">
        <v>17645</v>
      </c>
      <c r="AC301" s="71">
        <v>4084.9848000000002</v>
      </c>
      <c r="AD301" s="71">
        <v>0.88919999999999999</v>
      </c>
      <c r="AE301" s="76">
        <v>1520</v>
      </c>
    </row>
    <row r="302" spans="1:31" x14ac:dyDescent="0.25">
      <c r="A302" s="2">
        <v>43191</v>
      </c>
      <c r="B302" t="s">
        <v>1364</v>
      </c>
      <c r="C302" s="76">
        <v>2771.2809079854078</v>
      </c>
      <c r="D302" s="75">
        <v>2018</v>
      </c>
      <c r="E302" s="71">
        <v>0</v>
      </c>
      <c r="F302" s="71">
        <v>5599.6041169473756</v>
      </c>
      <c r="G302" s="77">
        <v>0.9950548958618578</v>
      </c>
      <c r="H302" s="71">
        <v>5571.9134914567012</v>
      </c>
      <c r="I302" t="s">
        <v>1341</v>
      </c>
      <c r="J302" t="s">
        <v>1284</v>
      </c>
      <c r="K302" t="s">
        <v>1342</v>
      </c>
      <c r="L302" s="78">
        <v>188073</v>
      </c>
      <c r="M302" s="139"/>
      <c r="N302" s="72" t="s">
        <v>1295</v>
      </c>
      <c r="O302" t="s">
        <v>1290</v>
      </c>
      <c r="Q302" t="s">
        <v>1382</v>
      </c>
      <c r="R302" t="s">
        <v>1348</v>
      </c>
      <c r="S302" t="s">
        <v>1349</v>
      </c>
      <c r="W302" s="71">
        <v>13.083007376942414</v>
      </c>
      <c r="X302">
        <v>5</v>
      </c>
      <c r="Z302" s="2">
        <v>43165</v>
      </c>
      <c r="AA302" s="76">
        <v>4715</v>
      </c>
      <c r="AC302" s="71">
        <v>6090</v>
      </c>
      <c r="AD302" s="71">
        <v>0</v>
      </c>
      <c r="AE302" s="76">
        <v>1475</v>
      </c>
    </row>
    <row r="303" spans="1:31" x14ac:dyDescent="0.25">
      <c r="A303" s="2">
        <v>43191</v>
      </c>
      <c r="B303" t="s">
        <v>1364</v>
      </c>
      <c r="C303" s="76">
        <v>9100</v>
      </c>
      <c r="D303" s="75">
        <v>2017</v>
      </c>
      <c r="E303" s="71">
        <v>0</v>
      </c>
      <c r="F303" s="71">
        <v>14558.970704063177</v>
      </c>
      <c r="G303" s="77">
        <v>0.9950548958618578</v>
      </c>
      <c r="H303" s="71">
        <v>14486.975077787423</v>
      </c>
      <c r="I303" t="s">
        <v>1341</v>
      </c>
      <c r="J303" t="s">
        <v>1284</v>
      </c>
      <c r="K303" t="s">
        <v>1342</v>
      </c>
      <c r="L303" s="78">
        <v>186833</v>
      </c>
      <c r="M303" s="139"/>
      <c r="N303" s="72" t="s">
        <v>1295</v>
      </c>
      <c r="O303" t="s">
        <v>1290</v>
      </c>
      <c r="Q303" t="s">
        <v>1382</v>
      </c>
      <c r="R303" t="s">
        <v>1348</v>
      </c>
      <c r="S303" t="s">
        <v>1349</v>
      </c>
      <c r="W303" s="71">
        <v>13.083007376942414</v>
      </c>
      <c r="X303">
        <v>13</v>
      </c>
      <c r="Z303" s="2">
        <v>43077.5</v>
      </c>
      <c r="AA303" s="76">
        <v>9100</v>
      </c>
      <c r="AC303" s="71">
        <v>15834</v>
      </c>
      <c r="AD303" s="71">
        <v>0</v>
      </c>
      <c r="AE303" s="76">
        <v>1430</v>
      </c>
    </row>
    <row r="304" spans="1:31" x14ac:dyDescent="0.25">
      <c r="A304" s="2">
        <v>43191</v>
      </c>
      <c r="B304" t="s">
        <v>1345</v>
      </c>
      <c r="C304" s="76">
        <v>2349.4223769583796</v>
      </c>
      <c r="D304" s="75">
        <v>2017</v>
      </c>
      <c r="E304" s="71">
        <v>2.0947378885457439</v>
      </c>
      <c r="F304" s="71">
        <v>7414.8489050038997</v>
      </c>
      <c r="G304" s="77">
        <v>0.9950548958618578</v>
      </c>
      <c r="H304" s="71">
        <v>7378.1817050000654</v>
      </c>
      <c r="I304" t="s">
        <v>1341</v>
      </c>
      <c r="J304" t="s">
        <v>1284</v>
      </c>
      <c r="K304" t="s">
        <v>1342</v>
      </c>
      <c r="L304" s="78">
        <v>184470</v>
      </c>
      <c r="M304" s="139"/>
      <c r="N304" s="72" t="s">
        <v>1296</v>
      </c>
      <c r="O304" t="s">
        <v>1290</v>
      </c>
      <c r="Q304" t="s">
        <v>1346</v>
      </c>
      <c r="R304" t="s">
        <v>1343</v>
      </c>
      <c r="S304" t="s">
        <v>1344</v>
      </c>
      <c r="W304" s="71">
        <v>13.05797247010084</v>
      </c>
      <c r="X304">
        <v>1</v>
      </c>
      <c r="Z304" s="2">
        <v>43067</v>
      </c>
      <c r="AA304" s="76">
        <v>2600</v>
      </c>
      <c r="AC304" s="71">
        <v>11420</v>
      </c>
      <c r="AD304" s="71">
        <v>3.2</v>
      </c>
      <c r="AE304" s="76">
        <v>1280</v>
      </c>
    </row>
    <row r="305" spans="1:31" x14ac:dyDescent="0.25">
      <c r="A305" s="2">
        <v>43191</v>
      </c>
      <c r="C305" s="76">
        <v>2114.5051816500136</v>
      </c>
      <c r="D305" s="75">
        <v>2018</v>
      </c>
      <c r="E305" s="71">
        <v>2.0947378885457439</v>
      </c>
      <c r="F305" s="71">
        <v>17746.291617475184</v>
      </c>
      <c r="G305" s="77">
        <v>0.9950548958618578</v>
      </c>
      <c r="H305" s="71">
        <v>17658.534357360928</v>
      </c>
      <c r="I305" t="s">
        <v>1341</v>
      </c>
      <c r="J305" t="s">
        <v>1284</v>
      </c>
      <c r="K305" t="s">
        <v>1342</v>
      </c>
      <c r="L305" s="78">
        <v>186845</v>
      </c>
      <c r="M305" s="139"/>
      <c r="N305" s="72" t="s">
        <v>1296</v>
      </c>
      <c r="O305" t="s">
        <v>1290</v>
      </c>
      <c r="Q305" t="s">
        <v>1482</v>
      </c>
      <c r="R305" t="s">
        <v>1343</v>
      </c>
      <c r="S305" t="s">
        <v>1344</v>
      </c>
      <c r="W305" s="71">
        <v>13.05797247010084</v>
      </c>
      <c r="X305">
        <v>1</v>
      </c>
      <c r="Z305" s="2">
        <v>43132</v>
      </c>
      <c r="AA305" s="76">
        <v>2250</v>
      </c>
      <c r="AC305" s="71">
        <v>27332</v>
      </c>
      <c r="AD305" s="71">
        <v>3.2</v>
      </c>
      <c r="AE305" s="76">
        <v>1256.25</v>
      </c>
    </row>
    <row r="306" spans="1:31" x14ac:dyDescent="0.25">
      <c r="A306" s="2">
        <v>43191</v>
      </c>
      <c r="B306" t="s">
        <v>1364</v>
      </c>
      <c r="C306" s="76">
        <v>1360.6671128207147</v>
      </c>
      <c r="D306" s="75">
        <v>2017</v>
      </c>
      <c r="E306" s="71">
        <v>0.53549698869049478</v>
      </c>
      <c r="F306" s="71">
        <v>3294.7739613037556</v>
      </c>
      <c r="G306" s="77">
        <v>0.9950548958618578</v>
      </c>
      <c r="H306" s="71">
        <v>3278.4809609534691</v>
      </c>
      <c r="I306" t="s">
        <v>1341</v>
      </c>
      <c r="J306" t="s">
        <v>1284</v>
      </c>
      <c r="K306" t="s">
        <v>1342</v>
      </c>
      <c r="L306" s="78">
        <v>184479</v>
      </c>
      <c r="M306" s="139"/>
      <c r="N306" s="72" t="s">
        <v>1295</v>
      </c>
      <c r="O306" t="s">
        <v>1290</v>
      </c>
      <c r="Q306" t="s">
        <v>1369</v>
      </c>
      <c r="R306" t="s">
        <v>1348</v>
      </c>
      <c r="S306" t="s">
        <v>1349</v>
      </c>
      <c r="W306" s="71">
        <v>13.083007376942414</v>
      </c>
      <c r="X306">
        <v>25</v>
      </c>
      <c r="Z306" s="2">
        <v>43066</v>
      </c>
      <c r="AA306" s="76">
        <v>6376</v>
      </c>
      <c r="AC306" s="71">
        <v>3583.32</v>
      </c>
      <c r="AD306" s="71">
        <v>0.78</v>
      </c>
      <c r="AE306" s="76">
        <v>1250</v>
      </c>
    </row>
    <row r="307" spans="1:31" x14ac:dyDescent="0.25">
      <c r="A307" s="2">
        <v>43191</v>
      </c>
      <c r="C307" s="76">
        <v>14340</v>
      </c>
      <c r="D307" s="75">
        <v>2017</v>
      </c>
      <c r="E307" s="71">
        <v>0.91644782623876286</v>
      </c>
      <c r="F307" s="71">
        <v>465.53823685532365</v>
      </c>
      <c r="G307" s="77">
        <v>0.9950548958618578</v>
      </c>
      <c r="H307" s="71">
        <v>463.23610179378699</v>
      </c>
      <c r="I307" t="s">
        <v>1341</v>
      </c>
      <c r="J307" t="s">
        <v>1284</v>
      </c>
      <c r="K307" t="s">
        <v>1342</v>
      </c>
      <c r="L307" s="78">
        <v>184934</v>
      </c>
      <c r="M307" s="139"/>
      <c r="N307" s="72" t="s">
        <v>1296</v>
      </c>
      <c r="O307" t="s">
        <v>1290</v>
      </c>
      <c r="Q307" t="s">
        <v>1360</v>
      </c>
      <c r="R307" t="s">
        <v>1343</v>
      </c>
      <c r="S307" t="s">
        <v>1344</v>
      </c>
      <c r="W307" s="71">
        <v>13.05797247010084</v>
      </c>
      <c r="X307">
        <v>1</v>
      </c>
      <c r="Z307" s="2">
        <v>43069</v>
      </c>
      <c r="AA307" s="76">
        <v>14340</v>
      </c>
      <c r="AC307" s="71">
        <v>717</v>
      </c>
      <c r="AD307" s="71">
        <v>1.4</v>
      </c>
      <c r="AE307" s="76">
        <v>1120</v>
      </c>
    </row>
    <row r="308" spans="1:31" x14ac:dyDescent="0.25">
      <c r="A308" s="2">
        <v>43191</v>
      </c>
      <c r="B308" t="s">
        <v>1364</v>
      </c>
      <c r="C308" s="76">
        <v>5525.7887700534757</v>
      </c>
      <c r="D308" s="75">
        <v>2018</v>
      </c>
      <c r="E308" s="71">
        <v>0</v>
      </c>
      <c r="F308" s="71">
        <v>10813.028639622518</v>
      </c>
      <c r="G308" s="77">
        <v>0.9950548958618578</v>
      </c>
      <c r="H308" s="71">
        <v>10759.55708695087</v>
      </c>
      <c r="I308" t="s">
        <v>1341</v>
      </c>
      <c r="J308" t="s">
        <v>1284</v>
      </c>
      <c r="K308" t="s">
        <v>1342</v>
      </c>
      <c r="L308" s="78">
        <v>186835</v>
      </c>
      <c r="M308" s="139"/>
      <c r="N308" s="72" t="s">
        <v>1295</v>
      </c>
      <c r="O308" t="s">
        <v>1290</v>
      </c>
      <c r="Q308" t="s">
        <v>1365</v>
      </c>
      <c r="R308" t="s">
        <v>1348</v>
      </c>
      <c r="S308" t="s">
        <v>1349</v>
      </c>
      <c r="W308" s="71">
        <v>13.083007376942414</v>
      </c>
      <c r="X308">
        <v>14</v>
      </c>
      <c r="Z308" s="2">
        <v>43112</v>
      </c>
      <c r="AA308" s="76">
        <v>8857.0499999999993</v>
      </c>
      <c r="AC308" s="71">
        <v>11760</v>
      </c>
      <c r="AD308" s="71">
        <v>0</v>
      </c>
      <c r="AE308" s="76">
        <v>1050</v>
      </c>
    </row>
    <row r="309" spans="1:31" x14ac:dyDescent="0.25">
      <c r="A309" s="2">
        <v>43191</v>
      </c>
      <c r="C309" s="76">
        <v>7795</v>
      </c>
      <c r="D309" s="75">
        <v>2018</v>
      </c>
      <c r="E309" s="71">
        <v>1.9497582665141091</v>
      </c>
      <c r="F309" s="71">
        <v>22875.072424148373</v>
      </c>
      <c r="G309" s="77">
        <v>0.9950548958618578</v>
      </c>
      <c r="H309" s="71">
        <v>22761.952808843416</v>
      </c>
      <c r="I309" t="s">
        <v>1341</v>
      </c>
      <c r="J309" t="s">
        <v>1284</v>
      </c>
      <c r="K309" t="s">
        <v>1342</v>
      </c>
      <c r="L309" s="78">
        <v>186997</v>
      </c>
      <c r="M309" s="139"/>
      <c r="N309" s="72" t="s">
        <v>1295</v>
      </c>
      <c r="O309" t="s">
        <v>1290</v>
      </c>
      <c r="Q309" t="s">
        <v>1371</v>
      </c>
      <c r="R309" t="s">
        <v>1348</v>
      </c>
      <c r="S309" t="s">
        <v>1349</v>
      </c>
      <c r="W309" s="71">
        <v>13.083007376942414</v>
      </c>
      <c r="X309">
        <v>100</v>
      </c>
      <c r="Z309" s="2">
        <v>43104</v>
      </c>
      <c r="AA309" s="76">
        <v>7795</v>
      </c>
      <c r="AC309" s="71">
        <v>24878.400000000001</v>
      </c>
      <c r="AD309" s="71">
        <v>2.84</v>
      </c>
      <c r="AE309" s="76">
        <v>1000</v>
      </c>
    </row>
    <row r="310" spans="1:31" x14ac:dyDescent="0.25">
      <c r="A310" s="2">
        <v>43191</v>
      </c>
      <c r="B310" t="s">
        <v>1356</v>
      </c>
      <c r="C310" s="76">
        <v>728.51361918415228</v>
      </c>
      <c r="D310" s="75">
        <v>2018</v>
      </c>
      <c r="E310" s="71">
        <v>0</v>
      </c>
      <c r="F310" s="71">
        <v>10735.792720768071</v>
      </c>
      <c r="G310" s="77">
        <v>0.9950548958618578</v>
      </c>
      <c r="H310" s="71">
        <v>10682.703107758365</v>
      </c>
      <c r="I310" t="s">
        <v>1341</v>
      </c>
      <c r="J310" t="s">
        <v>1284</v>
      </c>
      <c r="K310" t="s">
        <v>1342</v>
      </c>
      <c r="L310" s="78">
        <v>187706</v>
      </c>
      <c r="M310" s="139"/>
      <c r="N310" s="72" t="s">
        <v>1295</v>
      </c>
      <c r="O310" t="s">
        <v>1290</v>
      </c>
      <c r="Q310" t="s">
        <v>1357</v>
      </c>
      <c r="R310" t="s">
        <v>1348</v>
      </c>
      <c r="S310" t="s">
        <v>1349</v>
      </c>
      <c r="W310" s="71">
        <v>13.083007376942414</v>
      </c>
      <c r="X310">
        <v>20</v>
      </c>
      <c r="Z310" s="2">
        <v>43119</v>
      </c>
      <c r="AA310" s="76">
        <v>7660</v>
      </c>
      <c r="AC310" s="71">
        <v>11676</v>
      </c>
      <c r="AD310" s="71">
        <v>0</v>
      </c>
      <c r="AE310" s="76">
        <v>1000</v>
      </c>
    </row>
    <row r="311" spans="1:31" x14ac:dyDescent="0.25">
      <c r="A311" s="2">
        <v>43191</v>
      </c>
      <c r="B311" t="s">
        <v>1364</v>
      </c>
      <c r="C311" s="76">
        <v>7841.5626258558195</v>
      </c>
      <c r="D311" s="75">
        <v>2017</v>
      </c>
      <c r="E311" s="71">
        <v>0</v>
      </c>
      <c r="F311" s="71">
        <v>10079.287410505276</v>
      </c>
      <c r="G311" s="77">
        <v>0.9950548958618578</v>
      </c>
      <c r="H311" s="71">
        <v>10029.444284622063</v>
      </c>
      <c r="I311" t="s">
        <v>1341</v>
      </c>
      <c r="J311" t="s">
        <v>1284</v>
      </c>
      <c r="K311" t="s">
        <v>1342</v>
      </c>
      <c r="L311" s="78">
        <v>186254</v>
      </c>
      <c r="M311" s="139"/>
      <c r="N311" s="72" t="s">
        <v>1295</v>
      </c>
      <c r="O311" t="s">
        <v>1290</v>
      </c>
      <c r="Q311" t="s">
        <v>1382</v>
      </c>
      <c r="R311" t="s">
        <v>1348</v>
      </c>
      <c r="S311" t="s">
        <v>1349</v>
      </c>
      <c r="W311" s="71">
        <v>13.083007376942414</v>
      </c>
      <c r="X311">
        <v>9</v>
      </c>
      <c r="Z311" s="2">
        <v>43063</v>
      </c>
      <c r="AA311" s="76">
        <v>14920</v>
      </c>
      <c r="AC311" s="71">
        <v>10962</v>
      </c>
      <c r="AD311" s="71">
        <v>0</v>
      </c>
      <c r="AE311" s="76">
        <v>990</v>
      </c>
    </row>
    <row r="312" spans="1:31" x14ac:dyDescent="0.25">
      <c r="A312" s="2">
        <v>43191</v>
      </c>
      <c r="C312" s="76">
        <v>9650</v>
      </c>
      <c r="D312" s="75">
        <v>2017</v>
      </c>
      <c r="E312" s="71">
        <v>0.78552670820465398</v>
      </c>
      <c r="F312" s="71">
        <v>509.68970143853426</v>
      </c>
      <c r="G312" s="77">
        <v>0.9950548958618578</v>
      </c>
      <c r="H312" s="71">
        <v>507.16923278678212</v>
      </c>
      <c r="I312" t="s">
        <v>1341</v>
      </c>
      <c r="J312" t="s">
        <v>1284</v>
      </c>
      <c r="K312" t="s">
        <v>1342</v>
      </c>
      <c r="L312" s="78">
        <v>186562</v>
      </c>
      <c r="M312" s="139"/>
      <c r="N312" s="72" t="s">
        <v>1296</v>
      </c>
      <c r="O312" t="s">
        <v>1290</v>
      </c>
      <c r="Q312" t="s">
        <v>1294</v>
      </c>
      <c r="R312" t="s">
        <v>1343</v>
      </c>
      <c r="S312" t="s">
        <v>1344</v>
      </c>
      <c r="W312" s="71">
        <v>13.05797247010084</v>
      </c>
      <c r="X312">
        <v>1</v>
      </c>
      <c r="Z312" s="2">
        <v>43081</v>
      </c>
      <c r="AA312" s="76">
        <v>9650</v>
      </c>
      <c r="AC312" s="71">
        <v>785</v>
      </c>
      <c r="AD312" s="71">
        <v>1.2</v>
      </c>
      <c r="AE312" s="76">
        <v>960</v>
      </c>
    </row>
    <row r="313" spans="1:31" x14ac:dyDescent="0.25">
      <c r="A313" s="2">
        <v>43191</v>
      </c>
      <c r="B313" t="s">
        <v>1364</v>
      </c>
      <c r="C313" s="76">
        <v>954</v>
      </c>
      <c r="D313" s="75">
        <v>2018</v>
      </c>
      <c r="E313" s="71">
        <v>3.2129819321429687</v>
      </c>
      <c r="F313" s="71">
        <v>16829.596381356969</v>
      </c>
      <c r="G313" s="77">
        <v>0.9950548958618578</v>
      </c>
      <c r="H313" s="71">
        <v>16746.372274648256</v>
      </c>
      <c r="I313" t="s">
        <v>1341</v>
      </c>
      <c r="J313" t="s">
        <v>1284</v>
      </c>
      <c r="K313" t="s">
        <v>1342</v>
      </c>
      <c r="L313" s="78">
        <v>186831</v>
      </c>
      <c r="M313" s="139"/>
      <c r="N313" s="72" t="s">
        <v>1295</v>
      </c>
      <c r="O313" t="s">
        <v>1290</v>
      </c>
      <c r="Q313" t="s">
        <v>1518</v>
      </c>
      <c r="R313" t="s">
        <v>1348</v>
      </c>
      <c r="S313" t="s">
        <v>1349</v>
      </c>
      <c r="W313" s="71">
        <v>13.083007376942414</v>
      </c>
      <c r="X313">
        <v>120</v>
      </c>
      <c r="Z313" s="2">
        <v>43112</v>
      </c>
      <c r="AA313" s="76">
        <v>954</v>
      </c>
      <c r="AC313" s="71">
        <v>18303.48</v>
      </c>
      <c r="AD313" s="71">
        <v>4.68</v>
      </c>
      <c r="AE313" s="76">
        <v>954</v>
      </c>
    </row>
    <row r="314" spans="1:31" x14ac:dyDescent="0.25">
      <c r="A314" s="2">
        <v>43191</v>
      </c>
      <c r="B314" t="s">
        <v>1345</v>
      </c>
      <c r="C314" s="76">
        <v>941.82475512724784</v>
      </c>
      <c r="D314" s="75">
        <v>2017</v>
      </c>
      <c r="E314" s="71">
        <v>1.5055928573922532</v>
      </c>
      <c r="F314" s="71">
        <v>5180.6549398446687</v>
      </c>
      <c r="G314" s="77">
        <v>0.9950548958618578</v>
      </c>
      <c r="H314" s="71">
        <v>5155.0360616633561</v>
      </c>
      <c r="I314" t="s">
        <v>1341</v>
      </c>
      <c r="J314" t="s">
        <v>1284</v>
      </c>
      <c r="K314" t="s">
        <v>1342</v>
      </c>
      <c r="L314" s="78">
        <v>184479</v>
      </c>
      <c r="M314" s="139"/>
      <c r="N314" s="72" t="s">
        <v>1295</v>
      </c>
      <c r="O314" t="s">
        <v>1290</v>
      </c>
      <c r="Q314" t="s">
        <v>1346</v>
      </c>
      <c r="R314" t="s">
        <v>1343</v>
      </c>
      <c r="S314" t="s">
        <v>1344</v>
      </c>
      <c r="W314" s="71">
        <v>13.05797247010084</v>
      </c>
      <c r="X314">
        <v>1</v>
      </c>
      <c r="Z314" s="2">
        <v>43066</v>
      </c>
      <c r="AA314" s="76">
        <v>1982</v>
      </c>
      <c r="AC314" s="71">
        <v>7979</v>
      </c>
      <c r="AD314" s="71">
        <v>2.2999999999999998</v>
      </c>
      <c r="AE314" s="76">
        <v>920</v>
      </c>
    </row>
    <row r="315" spans="1:31" x14ac:dyDescent="0.25">
      <c r="A315" s="2">
        <v>43191</v>
      </c>
      <c r="B315" t="s">
        <v>1364</v>
      </c>
      <c r="C315" s="76">
        <v>938.86030784629304</v>
      </c>
      <c r="D315" s="75">
        <v>2017</v>
      </c>
      <c r="E315" s="71">
        <v>0.36949292219644142</v>
      </c>
      <c r="F315" s="71">
        <v>2273.3940332995912</v>
      </c>
      <c r="G315" s="77">
        <v>0.9950548958618578</v>
      </c>
      <c r="H315" s="71">
        <v>2262.1518630578935</v>
      </c>
      <c r="I315" t="s">
        <v>1341</v>
      </c>
      <c r="J315" t="s">
        <v>1284</v>
      </c>
      <c r="K315" t="s">
        <v>1342</v>
      </c>
      <c r="L315" s="78">
        <v>184479</v>
      </c>
      <c r="M315" s="139"/>
      <c r="N315" s="72" t="s">
        <v>1295</v>
      </c>
      <c r="O315" t="s">
        <v>1290</v>
      </c>
      <c r="Q315" t="s">
        <v>1383</v>
      </c>
      <c r="R315" t="s">
        <v>1348</v>
      </c>
      <c r="S315" t="s">
        <v>1349</v>
      </c>
      <c r="W315" s="71">
        <v>13.083007376942414</v>
      </c>
      <c r="X315">
        <v>23</v>
      </c>
      <c r="Z315" s="2">
        <v>43066</v>
      </c>
      <c r="AA315" s="76">
        <v>6376</v>
      </c>
      <c r="AC315" s="71">
        <v>2472.4908</v>
      </c>
      <c r="AD315" s="71">
        <v>0.53820000000000001</v>
      </c>
      <c r="AE315" s="76">
        <v>920</v>
      </c>
    </row>
    <row r="316" spans="1:31" x14ac:dyDescent="0.25">
      <c r="A316" s="2">
        <v>43191</v>
      </c>
      <c r="B316" t="s">
        <v>1364</v>
      </c>
      <c r="C316" s="76">
        <v>2008.3936363636367</v>
      </c>
      <c r="D316" s="75">
        <v>2017</v>
      </c>
      <c r="E316" s="71">
        <v>0.32129819321429692</v>
      </c>
      <c r="F316" s="71">
        <v>1976.8643767822534</v>
      </c>
      <c r="G316" s="77">
        <v>0.9950548958618578</v>
      </c>
      <c r="H316" s="71">
        <v>1967.0885765720816</v>
      </c>
      <c r="I316" t="s">
        <v>1341</v>
      </c>
      <c r="J316" t="s">
        <v>1284</v>
      </c>
      <c r="K316" t="s">
        <v>1342</v>
      </c>
      <c r="L316" s="78">
        <v>185237</v>
      </c>
      <c r="M316" s="139"/>
      <c r="N316" s="72" t="s">
        <v>1295</v>
      </c>
      <c r="O316" t="s">
        <v>1290</v>
      </c>
      <c r="Q316" t="s">
        <v>1369</v>
      </c>
      <c r="R316" t="s">
        <v>1348</v>
      </c>
      <c r="S316" t="s">
        <v>1349</v>
      </c>
      <c r="W316" s="71">
        <v>13.083007376942414</v>
      </c>
      <c r="X316">
        <v>15</v>
      </c>
      <c r="Z316" s="2">
        <v>43056</v>
      </c>
      <c r="AA316" s="76">
        <v>2265.88</v>
      </c>
      <c r="AC316" s="71">
        <v>2149.9920000000002</v>
      </c>
      <c r="AD316" s="71">
        <v>0.46800000000000003</v>
      </c>
      <c r="AE316" s="76">
        <v>750</v>
      </c>
    </row>
    <row r="317" spans="1:31" x14ac:dyDescent="0.25">
      <c r="A317" s="2">
        <v>43191</v>
      </c>
      <c r="B317" t="s">
        <v>1356</v>
      </c>
      <c r="C317" s="76">
        <v>2314.7226844960728</v>
      </c>
      <c r="D317" s="75">
        <v>2017</v>
      </c>
      <c r="E317" s="71">
        <v>0</v>
      </c>
      <c r="F317" s="71">
        <v>7515.0549045376501</v>
      </c>
      <c r="G317" s="77">
        <v>0.9950548958618578</v>
      </c>
      <c r="H317" s="71">
        <v>7477.8921754308549</v>
      </c>
      <c r="I317" t="s">
        <v>1341</v>
      </c>
      <c r="J317" t="s">
        <v>1284</v>
      </c>
      <c r="K317" t="s">
        <v>1342</v>
      </c>
      <c r="L317" s="78">
        <v>184375</v>
      </c>
      <c r="M317" s="139"/>
      <c r="N317" s="72" t="s">
        <v>1295</v>
      </c>
      <c r="O317" t="s">
        <v>1290</v>
      </c>
      <c r="Q317" t="s">
        <v>1357</v>
      </c>
      <c r="R317" t="s">
        <v>1348</v>
      </c>
      <c r="S317" t="s">
        <v>1349</v>
      </c>
      <c r="W317" s="71">
        <v>13.083007376942414</v>
      </c>
      <c r="X317">
        <v>14</v>
      </c>
      <c r="Z317" s="2">
        <v>43053</v>
      </c>
      <c r="AA317" s="76">
        <v>92332.66</v>
      </c>
      <c r="AC317" s="71">
        <v>8173.2</v>
      </c>
      <c r="AD317" s="71">
        <v>0</v>
      </c>
      <c r="AE317" s="76">
        <v>700</v>
      </c>
    </row>
    <row r="318" spans="1:31" x14ac:dyDescent="0.25">
      <c r="A318" s="2">
        <v>43191</v>
      </c>
      <c r="B318" t="s">
        <v>1364</v>
      </c>
      <c r="C318" s="76">
        <v>2069.6903756542479</v>
      </c>
      <c r="D318" s="75">
        <v>2017</v>
      </c>
      <c r="E318" s="71">
        <v>0</v>
      </c>
      <c r="F318" s="71">
        <v>6719.5249403368507</v>
      </c>
      <c r="G318" s="77">
        <v>0.9950548958618578</v>
      </c>
      <c r="H318" s="71">
        <v>6686.2961897480409</v>
      </c>
      <c r="I318" t="s">
        <v>1341</v>
      </c>
      <c r="J318" t="s">
        <v>1284</v>
      </c>
      <c r="K318" t="s">
        <v>1342</v>
      </c>
      <c r="L318" s="78">
        <v>184375</v>
      </c>
      <c r="M318" s="139"/>
      <c r="N318" s="72" t="s">
        <v>1295</v>
      </c>
      <c r="O318" t="s">
        <v>1290</v>
      </c>
      <c r="Q318" t="s">
        <v>1382</v>
      </c>
      <c r="R318" t="s">
        <v>1348</v>
      </c>
      <c r="S318" t="s">
        <v>1349</v>
      </c>
      <c r="W318" s="71">
        <v>13.083007376942414</v>
      </c>
      <c r="X318">
        <v>6</v>
      </c>
      <c r="Z318" s="2">
        <v>43053</v>
      </c>
      <c r="AA318" s="76">
        <v>92332.66</v>
      </c>
      <c r="AC318" s="71">
        <v>7308</v>
      </c>
      <c r="AD318" s="71">
        <v>0</v>
      </c>
      <c r="AE318" s="76">
        <v>660</v>
      </c>
    </row>
    <row r="319" spans="1:31" x14ac:dyDescent="0.25">
      <c r="A319" s="2">
        <v>43191</v>
      </c>
      <c r="B319" t="s">
        <v>1364</v>
      </c>
      <c r="C319" s="76">
        <v>795</v>
      </c>
      <c r="D319" s="75">
        <v>2018</v>
      </c>
      <c r="E319" s="71">
        <v>1.5103761219475496</v>
      </c>
      <c r="F319" s="71">
        <v>7911.3487262789185</v>
      </c>
      <c r="G319" s="77">
        <v>0.9950548958618578</v>
      </c>
      <c r="H319" s="71">
        <v>7872.2262829543106</v>
      </c>
      <c r="I319" t="s">
        <v>1341</v>
      </c>
      <c r="J319" t="s">
        <v>1284</v>
      </c>
      <c r="K319" t="s">
        <v>1342</v>
      </c>
      <c r="L319" s="78">
        <v>186597</v>
      </c>
      <c r="M319" s="139"/>
      <c r="N319" s="72" t="s">
        <v>1295</v>
      </c>
      <c r="O319" t="s">
        <v>1290</v>
      </c>
      <c r="Q319" t="s">
        <v>1536</v>
      </c>
      <c r="R319" t="s">
        <v>1348</v>
      </c>
      <c r="S319" t="s">
        <v>1349</v>
      </c>
      <c r="W319" s="71">
        <v>13.083007376942414</v>
      </c>
      <c r="X319">
        <v>100</v>
      </c>
      <c r="Z319" s="2">
        <v>43133</v>
      </c>
      <c r="AA319" s="76">
        <v>795</v>
      </c>
      <c r="AC319" s="71">
        <v>8604.2000000000007</v>
      </c>
      <c r="AD319" s="71">
        <v>2.2000000000000002</v>
      </c>
      <c r="AE319" s="76">
        <v>500</v>
      </c>
    </row>
    <row r="320" spans="1:31" x14ac:dyDescent="0.25">
      <c r="A320" s="2">
        <v>43191</v>
      </c>
      <c r="B320" t="s">
        <v>1356</v>
      </c>
      <c r="C320" s="76">
        <v>1391.6883560433737</v>
      </c>
      <c r="D320" s="75">
        <v>2017</v>
      </c>
      <c r="E320" s="71">
        <v>0</v>
      </c>
      <c r="F320" s="71">
        <v>4518.3012529851239</v>
      </c>
      <c r="G320" s="77">
        <v>0.9950548958618578</v>
      </c>
      <c r="H320" s="71">
        <v>4495.957782761614</v>
      </c>
      <c r="I320" t="s">
        <v>1341</v>
      </c>
      <c r="J320" t="s">
        <v>1284</v>
      </c>
      <c r="K320" t="s">
        <v>1342</v>
      </c>
      <c r="L320" s="78">
        <v>184375</v>
      </c>
      <c r="M320" s="139"/>
      <c r="N320" s="72" t="s">
        <v>1295</v>
      </c>
      <c r="O320" t="s">
        <v>1290</v>
      </c>
      <c r="Q320" t="s">
        <v>1367</v>
      </c>
      <c r="R320" t="s">
        <v>1348</v>
      </c>
      <c r="S320" t="s">
        <v>1349</v>
      </c>
      <c r="W320" s="71">
        <v>13.083007376942414</v>
      </c>
      <c r="X320">
        <v>18</v>
      </c>
      <c r="Z320" s="2">
        <v>43053</v>
      </c>
      <c r="AA320" s="76">
        <v>92332.66</v>
      </c>
      <c r="AC320" s="71">
        <v>4914</v>
      </c>
      <c r="AD320" s="71">
        <v>0</v>
      </c>
      <c r="AE320" s="76">
        <v>450</v>
      </c>
    </row>
    <row r="321" spans="1:31" x14ac:dyDescent="0.25">
      <c r="A321" s="2">
        <v>43191</v>
      </c>
      <c r="B321" t="s">
        <v>1364</v>
      </c>
      <c r="C321" s="76">
        <v>1427.3726728649985</v>
      </c>
      <c r="D321" s="75">
        <v>2017</v>
      </c>
      <c r="E321" s="71">
        <v>0</v>
      </c>
      <c r="F321" s="71">
        <v>4634.1551312667934</v>
      </c>
      <c r="G321" s="77">
        <v>0.9950548958618578</v>
      </c>
      <c r="H321" s="71">
        <v>4611.2387515503733</v>
      </c>
      <c r="I321" t="s">
        <v>1341</v>
      </c>
      <c r="J321" t="s">
        <v>1284</v>
      </c>
      <c r="K321" t="s">
        <v>1342</v>
      </c>
      <c r="L321" s="78">
        <v>184375</v>
      </c>
      <c r="M321" s="139"/>
      <c r="N321" s="72" t="s">
        <v>1295</v>
      </c>
      <c r="O321" t="s">
        <v>1290</v>
      </c>
      <c r="Q321" t="s">
        <v>1365</v>
      </c>
      <c r="R321" t="s">
        <v>1348</v>
      </c>
      <c r="S321" t="s">
        <v>1349</v>
      </c>
      <c r="W321" s="71">
        <v>13.083007376942414</v>
      </c>
      <c r="X321">
        <v>6</v>
      </c>
      <c r="Z321" s="2">
        <v>43053</v>
      </c>
      <c r="AA321" s="76">
        <v>92332.66</v>
      </c>
      <c r="AC321" s="71">
        <v>5040</v>
      </c>
      <c r="AD321" s="71">
        <v>0</v>
      </c>
      <c r="AE321" s="76">
        <v>450</v>
      </c>
    </row>
    <row r="322" spans="1:31" x14ac:dyDescent="0.25">
      <c r="A322" s="2">
        <v>43191</v>
      </c>
      <c r="B322" t="s">
        <v>1356</v>
      </c>
      <c r="C322" s="76">
        <v>3758.5420861860653</v>
      </c>
      <c r="D322" s="75">
        <v>2017</v>
      </c>
      <c r="E322" s="71">
        <v>0</v>
      </c>
      <c r="F322" s="71">
        <v>4831.1067243456318</v>
      </c>
      <c r="G322" s="77">
        <v>0.9950548958618578</v>
      </c>
      <c r="H322" s="71">
        <v>4807.216398491264</v>
      </c>
      <c r="I322" t="s">
        <v>1341</v>
      </c>
      <c r="J322" t="s">
        <v>1284</v>
      </c>
      <c r="K322" t="s">
        <v>1342</v>
      </c>
      <c r="L322" s="78">
        <v>186254</v>
      </c>
      <c r="M322" s="139"/>
      <c r="N322" s="72" t="s">
        <v>1295</v>
      </c>
      <c r="O322" t="s">
        <v>1290</v>
      </c>
      <c r="Q322" t="s">
        <v>1357</v>
      </c>
      <c r="R322" t="s">
        <v>1348</v>
      </c>
      <c r="S322" t="s">
        <v>1349</v>
      </c>
      <c r="W322" s="71">
        <v>13.083007376942414</v>
      </c>
      <c r="X322">
        <v>9</v>
      </c>
      <c r="Z322" s="2">
        <v>43063</v>
      </c>
      <c r="AA322" s="76">
        <v>14920</v>
      </c>
      <c r="AC322" s="71">
        <v>5254.2</v>
      </c>
      <c r="AD322" s="71">
        <v>0</v>
      </c>
      <c r="AE322" s="76">
        <v>450</v>
      </c>
    </row>
    <row r="323" spans="1:31" x14ac:dyDescent="0.25">
      <c r="A323" s="2">
        <v>43191</v>
      </c>
      <c r="B323" t="s">
        <v>1364</v>
      </c>
      <c r="C323" s="76">
        <v>303.98410009122898</v>
      </c>
      <c r="D323" s="75">
        <v>2018</v>
      </c>
      <c r="E323" s="71">
        <v>0</v>
      </c>
      <c r="F323" s="71">
        <v>4479.6832935579005</v>
      </c>
      <c r="G323" s="77">
        <v>0.9950548958618578</v>
      </c>
      <c r="H323" s="71">
        <v>4457.5307931653606</v>
      </c>
      <c r="I323" t="s">
        <v>1341</v>
      </c>
      <c r="J323" t="s">
        <v>1284</v>
      </c>
      <c r="K323" t="s">
        <v>1342</v>
      </c>
      <c r="L323" s="78">
        <v>187706</v>
      </c>
      <c r="M323" s="139"/>
      <c r="N323" s="72" t="s">
        <v>1295</v>
      </c>
      <c r="O323" t="s">
        <v>1290</v>
      </c>
      <c r="Q323" t="s">
        <v>1382</v>
      </c>
      <c r="R323" t="s">
        <v>1348</v>
      </c>
      <c r="S323" t="s">
        <v>1349</v>
      </c>
      <c r="W323" s="71">
        <v>13.083007376942414</v>
      </c>
      <c r="X323">
        <v>4</v>
      </c>
      <c r="Z323" s="2">
        <v>43119</v>
      </c>
      <c r="AA323" s="76">
        <v>7660</v>
      </c>
      <c r="AC323" s="71">
        <v>4872</v>
      </c>
      <c r="AD323" s="71">
        <v>0</v>
      </c>
      <c r="AE323" s="76">
        <v>440</v>
      </c>
    </row>
    <row r="324" spans="1:31" x14ac:dyDescent="0.25">
      <c r="A324" s="2">
        <v>43191</v>
      </c>
      <c r="B324" t="s">
        <v>1356</v>
      </c>
      <c r="C324" s="76">
        <v>3319.8952879581147</v>
      </c>
      <c r="D324" s="75">
        <v>2017</v>
      </c>
      <c r="E324" s="71">
        <v>0</v>
      </c>
      <c r="F324" s="71">
        <v>4267.2845167081723</v>
      </c>
      <c r="G324" s="77">
        <v>0.9950548958618578</v>
      </c>
      <c r="H324" s="71">
        <v>4246.1823503859687</v>
      </c>
      <c r="I324" t="s">
        <v>1341</v>
      </c>
      <c r="J324" t="s">
        <v>1284</v>
      </c>
      <c r="K324" t="s">
        <v>1342</v>
      </c>
      <c r="L324" s="78">
        <v>186254</v>
      </c>
      <c r="M324" s="139"/>
      <c r="N324" s="72" t="s">
        <v>1295</v>
      </c>
      <c r="O324" t="s">
        <v>1290</v>
      </c>
      <c r="Q324" t="s">
        <v>1367</v>
      </c>
      <c r="R324" t="s">
        <v>1348</v>
      </c>
      <c r="S324" t="s">
        <v>1349</v>
      </c>
      <c r="W324" s="71">
        <v>13.083007376942414</v>
      </c>
      <c r="X324">
        <v>17</v>
      </c>
      <c r="Z324" s="2">
        <v>43063</v>
      </c>
      <c r="AA324" s="76">
        <v>14920</v>
      </c>
      <c r="AC324" s="71">
        <v>4641</v>
      </c>
      <c r="AD324" s="71">
        <v>0</v>
      </c>
      <c r="AE324" s="76">
        <v>425</v>
      </c>
    </row>
    <row r="325" spans="1:31" x14ac:dyDescent="0.25">
      <c r="A325" s="2">
        <v>43191</v>
      </c>
      <c r="B325" t="s">
        <v>1364</v>
      </c>
      <c r="C325" s="76">
        <v>1046.6670098620882</v>
      </c>
      <c r="D325" s="75">
        <v>2017</v>
      </c>
      <c r="E325" s="71">
        <v>0.41192076053114984</v>
      </c>
      <c r="F325" s="71">
        <v>2534.4415086951963</v>
      </c>
      <c r="G325" s="77">
        <v>0.9950548958618578</v>
      </c>
      <c r="H325" s="71">
        <v>2521.9084315026685</v>
      </c>
      <c r="I325" t="s">
        <v>1341</v>
      </c>
      <c r="J325" t="s">
        <v>1284</v>
      </c>
      <c r="K325" t="s">
        <v>1342</v>
      </c>
      <c r="L325" s="78">
        <v>184479</v>
      </c>
      <c r="M325" s="139"/>
      <c r="N325" s="72" t="s">
        <v>1295</v>
      </c>
      <c r="O325" t="s">
        <v>1290</v>
      </c>
      <c r="Q325" t="s">
        <v>1483</v>
      </c>
      <c r="R325" t="s">
        <v>1348</v>
      </c>
      <c r="S325" t="s">
        <v>1349</v>
      </c>
      <c r="W325" s="71">
        <v>13.083007376942414</v>
      </c>
      <c r="X325">
        <v>60</v>
      </c>
      <c r="Z325" s="2">
        <v>43066</v>
      </c>
      <c r="AA325" s="76">
        <v>6376</v>
      </c>
      <c r="AC325" s="71">
        <v>2756.4</v>
      </c>
      <c r="AD325" s="71">
        <v>0.6</v>
      </c>
      <c r="AE325" s="76">
        <v>420</v>
      </c>
    </row>
    <row r="326" spans="1:31" x14ac:dyDescent="0.25">
      <c r="A326" s="2">
        <v>43191</v>
      </c>
      <c r="C326" s="76">
        <v>1854</v>
      </c>
      <c r="D326" s="75">
        <v>2016</v>
      </c>
      <c r="E326" s="71">
        <v>0</v>
      </c>
      <c r="F326" s="71">
        <v>6754.2866206726976</v>
      </c>
      <c r="G326" s="77">
        <v>0.9950548958618578</v>
      </c>
      <c r="H326" s="71">
        <v>6720.8859699546101</v>
      </c>
      <c r="I326" t="s">
        <v>1341</v>
      </c>
      <c r="J326" t="s">
        <v>1284</v>
      </c>
      <c r="K326" t="s">
        <v>1342</v>
      </c>
      <c r="L326" s="78">
        <v>164983</v>
      </c>
      <c r="M326" s="139"/>
      <c r="N326" s="72" t="s">
        <v>1295</v>
      </c>
      <c r="O326" t="s">
        <v>1290</v>
      </c>
      <c r="Q326" t="s">
        <v>1537</v>
      </c>
      <c r="R326" t="s">
        <v>1348</v>
      </c>
      <c r="S326" t="s">
        <v>1349</v>
      </c>
      <c r="W326" s="71">
        <v>13.083007376942414</v>
      </c>
      <c r="X326">
        <v>13</v>
      </c>
      <c r="Z326" s="2">
        <v>42608</v>
      </c>
      <c r="AA326" s="76">
        <v>1854</v>
      </c>
      <c r="AC326" s="71">
        <v>7345.8059999999996</v>
      </c>
      <c r="AD326" s="71">
        <v>0</v>
      </c>
      <c r="AE326" s="76">
        <v>390</v>
      </c>
    </row>
    <row r="327" spans="1:31" x14ac:dyDescent="0.25">
      <c r="A327" s="2">
        <v>43191</v>
      </c>
      <c r="C327" s="76">
        <v>1032.6337250174593</v>
      </c>
      <c r="D327" s="75">
        <v>2017</v>
      </c>
      <c r="E327" s="71">
        <v>0.19634889585318141</v>
      </c>
      <c r="F327" s="71">
        <v>1208.0837858113769</v>
      </c>
      <c r="G327" s="77">
        <v>0.9950548958618578</v>
      </c>
      <c r="H327" s="71">
        <v>1202.1096856829386</v>
      </c>
      <c r="I327" t="s">
        <v>1341</v>
      </c>
      <c r="J327" t="s">
        <v>1284</v>
      </c>
      <c r="K327" t="s">
        <v>1342</v>
      </c>
      <c r="L327" s="78">
        <v>183423</v>
      </c>
      <c r="M327" s="139"/>
      <c r="N327" s="72" t="s">
        <v>1296</v>
      </c>
      <c r="O327" t="s">
        <v>1290</v>
      </c>
      <c r="Q327" t="s">
        <v>1368</v>
      </c>
      <c r="R327" t="s">
        <v>1348</v>
      </c>
      <c r="S327" t="s">
        <v>1349</v>
      </c>
      <c r="W327" s="71">
        <v>13.083007376942414</v>
      </c>
      <c r="X327">
        <v>11</v>
      </c>
      <c r="Z327" s="2">
        <v>43077</v>
      </c>
      <c r="AA327" s="76">
        <v>17645</v>
      </c>
      <c r="AC327" s="71">
        <v>1313.884</v>
      </c>
      <c r="AD327" s="71">
        <v>0.28599999999999998</v>
      </c>
      <c r="AE327" s="76">
        <v>385</v>
      </c>
    </row>
    <row r="328" spans="1:31" x14ac:dyDescent="0.25">
      <c r="A328" s="2">
        <v>43191</v>
      </c>
      <c r="C328" s="76">
        <v>1665</v>
      </c>
      <c r="D328" s="75">
        <v>2016</v>
      </c>
      <c r="E328" s="71">
        <v>0</v>
      </c>
      <c r="F328" s="71">
        <v>6234.7261113901832</v>
      </c>
      <c r="G328" s="77">
        <v>0.9950548958618578</v>
      </c>
      <c r="H328" s="71">
        <v>6203.8947414965642</v>
      </c>
      <c r="I328" t="s">
        <v>1341</v>
      </c>
      <c r="J328" t="s">
        <v>1284</v>
      </c>
      <c r="K328" t="s">
        <v>1342</v>
      </c>
      <c r="L328" s="78">
        <v>164463</v>
      </c>
      <c r="M328" s="139"/>
      <c r="N328" s="72" t="s">
        <v>1295</v>
      </c>
      <c r="O328" t="s">
        <v>1290</v>
      </c>
      <c r="Q328" t="s">
        <v>1537</v>
      </c>
      <c r="R328" t="s">
        <v>1348</v>
      </c>
      <c r="S328" t="s">
        <v>1349</v>
      </c>
      <c r="W328" s="71">
        <v>13.083007376942414</v>
      </c>
      <c r="X328">
        <v>12</v>
      </c>
      <c r="Z328" s="2">
        <v>42587.5</v>
      </c>
      <c r="AA328" s="76">
        <v>1665</v>
      </c>
      <c r="AC328" s="71">
        <v>6780.7439999999997</v>
      </c>
      <c r="AD328" s="71">
        <v>0</v>
      </c>
      <c r="AE328" s="76">
        <v>360</v>
      </c>
    </row>
    <row r="329" spans="1:31" x14ac:dyDescent="0.25">
      <c r="A329" s="2">
        <v>43191</v>
      </c>
      <c r="B329" t="s">
        <v>1364</v>
      </c>
      <c r="C329" s="76">
        <v>2527.4252010916839</v>
      </c>
      <c r="D329" s="75">
        <v>2017</v>
      </c>
      <c r="E329" s="71">
        <v>0.48057422061967481</v>
      </c>
      <c r="F329" s="71">
        <v>2956.8484268110628</v>
      </c>
      <c r="G329" s="77">
        <v>0.9950548958618578</v>
      </c>
      <c r="H329" s="71">
        <v>2942.2265034197803</v>
      </c>
      <c r="I329" t="s">
        <v>1341</v>
      </c>
      <c r="J329" t="s">
        <v>1284</v>
      </c>
      <c r="K329" t="s">
        <v>1342</v>
      </c>
      <c r="L329" s="78">
        <v>183423</v>
      </c>
      <c r="M329" s="139"/>
      <c r="N329" s="72" t="s">
        <v>1296</v>
      </c>
      <c r="O329" t="s">
        <v>1290</v>
      </c>
      <c r="Q329" t="s">
        <v>1376</v>
      </c>
      <c r="R329" t="s">
        <v>1348</v>
      </c>
      <c r="S329" t="s">
        <v>1349</v>
      </c>
      <c r="W329" s="71">
        <v>13.083007376942414</v>
      </c>
      <c r="X329">
        <v>70</v>
      </c>
      <c r="Z329" s="2">
        <v>43077</v>
      </c>
      <c r="AA329" s="76">
        <v>17645</v>
      </c>
      <c r="AC329" s="71">
        <v>3215.8</v>
      </c>
      <c r="AD329" s="71">
        <v>0.7</v>
      </c>
      <c r="AE329" s="76">
        <v>350</v>
      </c>
    </row>
    <row r="330" spans="1:31" x14ac:dyDescent="0.25">
      <c r="A330" s="2">
        <v>43191</v>
      </c>
      <c r="B330" t="s">
        <v>1356</v>
      </c>
      <c r="C330" s="76">
        <v>1920.2115975935828</v>
      </c>
      <c r="D330" s="75">
        <v>2018</v>
      </c>
      <c r="E330" s="71">
        <v>0</v>
      </c>
      <c r="F330" s="71">
        <v>3757.5274522688251</v>
      </c>
      <c r="G330" s="77">
        <v>0.9950548958618578</v>
      </c>
      <c r="H330" s="71">
        <v>3738.9460877154274</v>
      </c>
      <c r="I330" t="s">
        <v>1341</v>
      </c>
      <c r="J330" t="s">
        <v>1284</v>
      </c>
      <c r="K330" t="s">
        <v>1342</v>
      </c>
      <c r="L330" s="78">
        <v>186835</v>
      </c>
      <c r="M330" s="139"/>
      <c r="N330" s="72" t="s">
        <v>1295</v>
      </c>
      <c r="O330" t="s">
        <v>1290</v>
      </c>
      <c r="Q330" t="s">
        <v>1357</v>
      </c>
      <c r="R330" t="s">
        <v>1348</v>
      </c>
      <c r="S330" t="s">
        <v>1349</v>
      </c>
      <c r="W330" s="71">
        <v>13.083007376942414</v>
      </c>
      <c r="X330">
        <v>7</v>
      </c>
      <c r="Z330" s="2">
        <v>43112</v>
      </c>
      <c r="AA330" s="76">
        <v>8857.0499999999993</v>
      </c>
      <c r="AC330" s="71">
        <v>4086.6</v>
      </c>
      <c r="AD330" s="71">
        <v>0</v>
      </c>
      <c r="AE330" s="76">
        <v>350</v>
      </c>
    </row>
    <row r="331" spans="1:31" x14ac:dyDescent="0.25">
      <c r="A331" s="2">
        <v>43191</v>
      </c>
      <c r="C331" s="76">
        <v>1341</v>
      </c>
      <c r="D331" s="75">
        <v>2016</v>
      </c>
      <c r="E331" s="71">
        <v>0</v>
      </c>
      <c r="F331" s="71">
        <v>5195.6050928251525</v>
      </c>
      <c r="G331" s="77">
        <v>0.9950548958618578</v>
      </c>
      <c r="H331" s="71">
        <v>5169.9122845804704</v>
      </c>
      <c r="I331" t="s">
        <v>1341</v>
      </c>
      <c r="J331" t="s">
        <v>1284</v>
      </c>
      <c r="K331" t="s">
        <v>1342</v>
      </c>
      <c r="L331" s="78">
        <v>164982</v>
      </c>
      <c r="M331" s="139"/>
      <c r="N331" s="72" t="s">
        <v>1295</v>
      </c>
      <c r="O331" t="s">
        <v>1290</v>
      </c>
      <c r="Q331" t="s">
        <v>1537</v>
      </c>
      <c r="R331" t="s">
        <v>1348</v>
      </c>
      <c r="S331" t="s">
        <v>1349</v>
      </c>
      <c r="W331" s="71">
        <v>13.083007376942414</v>
      </c>
      <c r="X331">
        <v>10</v>
      </c>
      <c r="Z331" s="2">
        <v>42608</v>
      </c>
      <c r="AA331" s="76">
        <v>1341</v>
      </c>
      <c r="AC331" s="71">
        <v>5650.62</v>
      </c>
      <c r="AD331" s="71">
        <v>0</v>
      </c>
      <c r="AE331" s="76">
        <v>300</v>
      </c>
    </row>
    <row r="332" spans="1:31" x14ac:dyDescent="0.25">
      <c r="A332" s="2">
        <v>43191</v>
      </c>
      <c r="B332" t="s">
        <v>1356</v>
      </c>
      <c r="C332" s="76">
        <v>1411.0496323529412</v>
      </c>
      <c r="D332" s="75">
        <v>2018</v>
      </c>
      <c r="E332" s="71">
        <v>0</v>
      </c>
      <c r="F332" s="71">
        <v>2761.1840990464643</v>
      </c>
      <c r="G332" s="77">
        <v>0.9950548958618578</v>
      </c>
      <c r="H332" s="71">
        <v>2747.5297561320972</v>
      </c>
      <c r="I332" t="s">
        <v>1341</v>
      </c>
      <c r="J332" t="s">
        <v>1284</v>
      </c>
      <c r="K332" t="s">
        <v>1342</v>
      </c>
      <c r="L332" s="78">
        <v>186835</v>
      </c>
      <c r="M332" s="139"/>
      <c r="N332" s="72" t="s">
        <v>1295</v>
      </c>
      <c r="O332" t="s">
        <v>1290</v>
      </c>
      <c r="Q332" t="s">
        <v>1367</v>
      </c>
      <c r="R332" t="s">
        <v>1348</v>
      </c>
      <c r="S332" t="s">
        <v>1349</v>
      </c>
      <c r="W332" s="71">
        <v>13.083007376942414</v>
      </c>
      <c r="X332">
        <v>11</v>
      </c>
      <c r="Z332" s="2">
        <v>43112</v>
      </c>
      <c r="AA332" s="76">
        <v>8857.0499999999993</v>
      </c>
      <c r="AC332" s="71">
        <v>3003</v>
      </c>
      <c r="AD332" s="71">
        <v>0</v>
      </c>
      <c r="AE332" s="76">
        <v>275</v>
      </c>
    </row>
    <row r="333" spans="1:31" x14ac:dyDescent="0.25">
      <c r="A333" s="2">
        <v>43191</v>
      </c>
      <c r="C333" s="76">
        <v>2293.83</v>
      </c>
      <c r="D333" s="75">
        <v>2017</v>
      </c>
      <c r="E333" s="71">
        <v>0.23046966551717835</v>
      </c>
      <c r="F333" s="71">
        <v>1234.8552264466873</v>
      </c>
      <c r="G333" s="77">
        <v>0.9950548958618578</v>
      </c>
      <c r="H333" s="71">
        <v>1228.7487387563792</v>
      </c>
      <c r="I333" t="s">
        <v>1341</v>
      </c>
      <c r="J333" t="s">
        <v>1284</v>
      </c>
      <c r="K333" t="s">
        <v>1342</v>
      </c>
      <c r="L333" s="78">
        <v>172032</v>
      </c>
      <c r="M333" s="139"/>
      <c r="N333" s="72" t="s">
        <v>1295</v>
      </c>
      <c r="O333" t="s">
        <v>1290</v>
      </c>
      <c r="Q333" t="s">
        <v>1501</v>
      </c>
      <c r="R333" t="s">
        <v>1348</v>
      </c>
      <c r="S333" t="s">
        <v>1349</v>
      </c>
      <c r="W333" s="71">
        <v>13.083007376942414</v>
      </c>
      <c r="X333">
        <v>1</v>
      </c>
      <c r="Z333" s="2">
        <v>42794</v>
      </c>
      <c r="AA333" s="76">
        <v>2293.83</v>
      </c>
      <c r="AC333" s="71">
        <v>1343</v>
      </c>
      <c r="AD333" s="71">
        <v>0.3357</v>
      </c>
      <c r="AE333" s="76">
        <v>265</v>
      </c>
    </row>
    <row r="334" spans="1:31" x14ac:dyDescent="0.25">
      <c r="A334" s="2">
        <v>43191</v>
      </c>
      <c r="C334" s="76">
        <v>1677.68</v>
      </c>
      <c r="D334" s="75">
        <v>2017</v>
      </c>
      <c r="E334" s="71">
        <v>0</v>
      </c>
      <c r="F334" s="71">
        <v>4156.4840742601218</v>
      </c>
      <c r="G334" s="77">
        <v>0.9950548958618578</v>
      </c>
      <c r="H334" s="71">
        <v>4135.9298276643758</v>
      </c>
      <c r="I334" t="s">
        <v>1341</v>
      </c>
      <c r="J334" t="s">
        <v>1284</v>
      </c>
      <c r="K334" t="s">
        <v>1342</v>
      </c>
      <c r="L334" s="78">
        <v>184608</v>
      </c>
      <c r="M334" s="139"/>
      <c r="N334" s="72" t="s">
        <v>1295</v>
      </c>
      <c r="O334" t="s">
        <v>1290</v>
      </c>
      <c r="Q334" t="s">
        <v>1537</v>
      </c>
      <c r="R334" t="s">
        <v>1348</v>
      </c>
      <c r="S334" t="s">
        <v>1349</v>
      </c>
      <c r="W334" s="71">
        <v>13.083007376942414</v>
      </c>
      <c r="X334">
        <v>8</v>
      </c>
      <c r="Z334" s="2">
        <v>43049</v>
      </c>
      <c r="AA334" s="76">
        <v>1677.68</v>
      </c>
      <c r="AC334" s="71">
        <v>4520.4960000000001</v>
      </c>
      <c r="AD334" s="71">
        <v>0</v>
      </c>
      <c r="AE334" s="76">
        <v>240</v>
      </c>
    </row>
    <row r="335" spans="1:31" x14ac:dyDescent="0.25">
      <c r="A335" s="2">
        <v>43191</v>
      </c>
      <c r="B335" t="s">
        <v>1364</v>
      </c>
      <c r="C335" s="76">
        <v>1146.7369274422376</v>
      </c>
      <c r="D335" s="75">
        <v>2018</v>
      </c>
      <c r="E335" s="71">
        <v>0</v>
      </c>
      <c r="F335" s="71">
        <v>2317.0775656333967</v>
      </c>
      <c r="G335" s="77">
        <v>0.9950548958618578</v>
      </c>
      <c r="H335" s="71">
        <v>2305.6193757751867</v>
      </c>
      <c r="I335" t="s">
        <v>1341</v>
      </c>
      <c r="J335" t="s">
        <v>1284</v>
      </c>
      <c r="K335" t="s">
        <v>1342</v>
      </c>
      <c r="L335" s="78">
        <v>188073</v>
      </c>
      <c r="M335" s="139"/>
      <c r="N335" s="72" t="s">
        <v>1295</v>
      </c>
      <c r="O335" t="s">
        <v>1290</v>
      </c>
      <c r="Q335" t="s">
        <v>1365</v>
      </c>
      <c r="R335" t="s">
        <v>1348</v>
      </c>
      <c r="S335" t="s">
        <v>1349</v>
      </c>
      <c r="W335" s="71">
        <v>13.083007376942414</v>
      </c>
      <c r="X335">
        <v>3</v>
      </c>
      <c r="Z335" s="2">
        <v>43165</v>
      </c>
      <c r="AA335" s="76">
        <v>4715</v>
      </c>
      <c r="AC335" s="71">
        <v>2520</v>
      </c>
      <c r="AD335" s="71">
        <v>0</v>
      </c>
      <c r="AE335" s="76">
        <v>225</v>
      </c>
    </row>
    <row r="336" spans="1:31" x14ac:dyDescent="0.25">
      <c r="A336" s="2">
        <v>43191</v>
      </c>
      <c r="C336" s="76">
        <v>385.25181279497525</v>
      </c>
      <c r="D336" s="75">
        <v>2017</v>
      </c>
      <c r="E336" s="71">
        <v>7.3253241914456146E-2</v>
      </c>
      <c r="F336" s="71">
        <v>450.70818162962911</v>
      </c>
      <c r="G336" s="77">
        <v>0.9950548958618578</v>
      </c>
      <c r="H336" s="71">
        <v>448.47938273555786</v>
      </c>
      <c r="I336" t="s">
        <v>1341</v>
      </c>
      <c r="J336" t="s">
        <v>1284</v>
      </c>
      <c r="K336" t="s">
        <v>1342</v>
      </c>
      <c r="L336" s="78">
        <v>183423</v>
      </c>
      <c r="M336" s="139"/>
      <c r="N336" s="72" t="s">
        <v>1296</v>
      </c>
      <c r="O336" t="s">
        <v>1290</v>
      </c>
      <c r="Q336" t="s">
        <v>1436</v>
      </c>
      <c r="R336" t="s">
        <v>1348</v>
      </c>
      <c r="S336" t="s">
        <v>1349</v>
      </c>
      <c r="W336" s="71">
        <v>13.083007376942414</v>
      </c>
      <c r="X336">
        <v>11</v>
      </c>
      <c r="Z336" s="2">
        <v>43077</v>
      </c>
      <c r="AA336" s="76">
        <v>17645</v>
      </c>
      <c r="AC336" s="71">
        <v>490.1798</v>
      </c>
      <c r="AD336" s="71">
        <v>0.1067</v>
      </c>
      <c r="AE336" s="76">
        <v>176</v>
      </c>
    </row>
    <row r="337" spans="1:31" x14ac:dyDescent="0.25">
      <c r="A337" s="2">
        <v>43191</v>
      </c>
      <c r="B337" t="s">
        <v>1356</v>
      </c>
      <c r="C337" s="76">
        <v>33.873704587496647</v>
      </c>
      <c r="D337" s="75">
        <v>2018</v>
      </c>
      <c r="E337" s="71">
        <v>0</v>
      </c>
      <c r="F337" s="71">
        <v>1610.3689081152108</v>
      </c>
      <c r="G337" s="77">
        <v>0.9950548958618578</v>
      </c>
      <c r="H337" s="71">
        <v>1602.4054661637547</v>
      </c>
      <c r="I337" t="s">
        <v>1341</v>
      </c>
      <c r="J337" t="s">
        <v>1284</v>
      </c>
      <c r="K337" t="s">
        <v>1342</v>
      </c>
      <c r="L337" s="78">
        <v>186845</v>
      </c>
      <c r="M337" s="139"/>
      <c r="N337" s="72" t="s">
        <v>1296</v>
      </c>
      <c r="O337" t="s">
        <v>1290</v>
      </c>
      <c r="Q337" t="s">
        <v>1357</v>
      </c>
      <c r="R337" t="s">
        <v>1348</v>
      </c>
      <c r="S337" t="s">
        <v>1349</v>
      </c>
      <c r="W337" s="71">
        <v>13.083007376942414</v>
      </c>
      <c r="X337">
        <v>3</v>
      </c>
      <c r="Z337" s="2">
        <v>43132</v>
      </c>
      <c r="AA337" s="76">
        <v>562.5</v>
      </c>
      <c r="AC337" s="71">
        <v>1751.4</v>
      </c>
      <c r="AD337" s="71">
        <v>0</v>
      </c>
      <c r="AE337" s="76">
        <v>150</v>
      </c>
    </row>
    <row r="338" spans="1:31" x14ac:dyDescent="0.25">
      <c r="A338" s="2">
        <v>43191</v>
      </c>
      <c r="B338" t="s">
        <v>1356</v>
      </c>
      <c r="C338" s="76">
        <v>796.98216457235515</v>
      </c>
      <c r="D338" s="75">
        <v>2018</v>
      </c>
      <c r="E338" s="71">
        <v>0</v>
      </c>
      <c r="F338" s="71">
        <v>1610.3689081152108</v>
      </c>
      <c r="G338" s="77">
        <v>0.9950548958618578</v>
      </c>
      <c r="H338" s="71">
        <v>1602.4054661637547</v>
      </c>
      <c r="I338" t="s">
        <v>1341</v>
      </c>
      <c r="J338" t="s">
        <v>1284</v>
      </c>
      <c r="K338" t="s">
        <v>1342</v>
      </c>
      <c r="L338" s="78">
        <v>188073</v>
      </c>
      <c r="M338" s="139"/>
      <c r="N338" s="72" t="s">
        <v>1295</v>
      </c>
      <c r="O338" t="s">
        <v>1290</v>
      </c>
      <c r="Q338" t="s">
        <v>1357</v>
      </c>
      <c r="R338" t="s">
        <v>1348</v>
      </c>
      <c r="S338" t="s">
        <v>1349</v>
      </c>
      <c r="W338" s="71">
        <v>13.083007376942414</v>
      </c>
      <c r="X338">
        <v>3</v>
      </c>
      <c r="Z338" s="2">
        <v>43165</v>
      </c>
      <c r="AA338" s="76">
        <v>4715</v>
      </c>
      <c r="AC338" s="71">
        <v>1751.4</v>
      </c>
      <c r="AD338" s="71">
        <v>0</v>
      </c>
      <c r="AE338" s="76">
        <v>150</v>
      </c>
    </row>
    <row r="339" spans="1:31" x14ac:dyDescent="0.25">
      <c r="A339" s="2">
        <v>43191</v>
      </c>
      <c r="B339" t="s">
        <v>1364</v>
      </c>
      <c r="C339" s="76">
        <v>40.2851717043836</v>
      </c>
      <c r="D339" s="75">
        <v>2017</v>
      </c>
      <c r="E339" s="71">
        <v>0</v>
      </c>
      <c r="F339" s="71">
        <v>1119.9208233894751</v>
      </c>
      <c r="G339" s="77">
        <v>0.9950548958618578</v>
      </c>
      <c r="H339" s="71">
        <v>1114.3826982913401</v>
      </c>
      <c r="I339" t="s">
        <v>1341</v>
      </c>
      <c r="J339" t="s">
        <v>1284</v>
      </c>
      <c r="K339" t="s">
        <v>1342</v>
      </c>
      <c r="L339" s="78">
        <v>184470</v>
      </c>
      <c r="M339" s="139"/>
      <c r="N339" s="72" t="s">
        <v>1296</v>
      </c>
      <c r="O339" t="s">
        <v>1290</v>
      </c>
      <c r="Q339" t="s">
        <v>1382</v>
      </c>
      <c r="R339" t="s">
        <v>1348</v>
      </c>
      <c r="S339" t="s">
        <v>1349</v>
      </c>
      <c r="W339" s="71">
        <v>13.083007376942414</v>
      </c>
      <c r="X339">
        <v>1</v>
      </c>
      <c r="Z339" s="2">
        <v>43067</v>
      </c>
      <c r="AA339" s="76">
        <v>418</v>
      </c>
      <c r="AC339" s="71">
        <v>1218</v>
      </c>
      <c r="AD339" s="71">
        <v>0</v>
      </c>
      <c r="AE339" s="76">
        <v>110</v>
      </c>
    </row>
    <row r="340" spans="1:31" x14ac:dyDescent="0.25">
      <c r="A340" s="2">
        <v>43191</v>
      </c>
      <c r="B340" t="s">
        <v>1354</v>
      </c>
      <c r="C340" s="76">
        <v>257.48636363636365</v>
      </c>
      <c r="D340" s="75">
        <v>2017</v>
      </c>
      <c r="E340" s="71">
        <v>0</v>
      </c>
      <c r="F340" s="71">
        <v>253.44415086951963</v>
      </c>
      <c r="G340" s="77">
        <v>0.9950548958618578</v>
      </c>
      <c r="H340" s="71">
        <v>252.19084315026683</v>
      </c>
      <c r="I340" t="s">
        <v>1341</v>
      </c>
      <c r="J340" t="s">
        <v>1284</v>
      </c>
      <c r="K340" t="s">
        <v>1342</v>
      </c>
      <c r="L340" s="78">
        <v>185237</v>
      </c>
      <c r="M340" s="139"/>
      <c r="N340" s="72" t="s">
        <v>1295</v>
      </c>
      <c r="O340" t="s">
        <v>1290</v>
      </c>
      <c r="Q340" t="s">
        <v>1538</v>
      </c>
      <c r="R340" t="s">
        <v>1348</v>
      </c>
      <c r="S340" t="s">
        <v>1349</v>
      </c>
      <c r="W340" s="71">
        <v>13.083007376942414</v>
      </c>
      <c r="X340">
        <v>1</v>
      </c>
      <c r="Z340" s="2">
        <v>43056</v>
      </c>
      <c r="AA340" s="76">
        <v>2265.88</v>
      </c>
      <c r="AC340" s="71">
        <v>275.64</v>
      </c>
      <c r="AD340" s="71">
        <v>0</v>
      </c>
      <c r="AE340" s="76">
        <v>15</v>
      </c>
    </row>
    <row r="341" spans="1:31" x14ac:dyDescent="0.25">
      <c r="A341" s="2">
        <v>43191</v>
      </c>
      <c r="B341" t="s">
        <v>1351</v>
      </c>
      <c r="C341" s="76">
        <v>12.598614955376483</v>
      </c>
      <c r="D341" s="75">
        <v>2017</v>
      </c>
      <c r="E341" s="71">
        <v>2.8147918636295243E-3</v>
      </c>
      <c r="F341" s="71">
        <v>14.739187848056886</v>
      </c>
      <c r="G341" s="77">
        <v>0.9950548958618578</v>
      </c>
      <c r="H341" s="71">
        <v>14.666301029236605</v>
      </c>
      <c r="I341" t="s">
        <v>1341</v>
      </c>
      <c r="J341" t="s">
        <v>1284</v>
      </c>
      <c r="K341" t="s">
        <v>1342</v>
      </c>
      <c r="L341" s="78">
        <v>183423</v>
      </c>
      <c r="M341" s="139"/>
      <c r="N341" s="72" t="s">
        <v>1296</v>
      </c>
      <c r="O341" t="s">
        <v>1290</v>
      </c>
      <c r="Q341" t="s">
        <v>1539</v>
      </c>
      <c r="R341" t="s">
        <v>1348</v>
      </c>
      <c r="S341" t="s">
        <v>1349</v>
      </c>
      <c r="W341" s="71">
        <v>13.083007376942414</v>
      </c>
      <c r="X341">
        <v>1</v>
      </c>
      <c r="Z341" s="2">
        <v>43077</v>
      </c>
      <c r="AA341" s="76">
        <v>17645</v>
      </c>
      <c r="AC341" s="71">
        <v>16.03</v>
      </c>
      <c r="AD341" s="71">
        <v>4.1000000000000003E-3</v>
      </c>
      <c r="AE341" s="76">
        <v>5</v>
      </c>
    </row>
    <row r="342" spans="1:31" x14ac:dyDescent="0.25">
      <c r="A342" s="2">
        <v>43191</v>
      </c>
      <c r="B342" t="s">
        <v>1364</v>
      </c>
      <c r="C342" s="76">
        <v>0</v>
      </c>
      <c r="D342" s="75">
        <v>2016</v>
      </c>
      <c r="E342" s="71">
        <v>0</v>
      </c>
      <c r="F342" s="71">
        <v>0</v>
      </c>
      <c r="G342" s="77">
        <v>0.9950548958618578</v>
      </c>
      <c r="H342" s="71">
        <v>0</v>
      </c>
      <c r="I342" t="s">
        <v>1341</v>
      </c>
      <c r="J342" t="s">
        <v>1284</v>
      </c>
      <c r="K342" t="s">
        <v>1342</v>
      </c>
      <c r="L342" s="78">
        <v>164463</v>
      </c>
      <c r="M342" s="139"/>
      <c r="N342" s="72" t="s">
        <v>1285</v>
      </c>
      <c r="O342" t="s">
        <v>1290</v>
      </c>
      <c r="Q342" t="s">
        <v>1365</v>
      </c>
      <c r="R342" t="s">
        <v>1348</v>
      </c>
      <c r="S342" t="s">
        <v>1349</v>
      </c>
      <c r="W342" s="71">
        <v>13.083007376942414</v>
      </c>
      <c r="X342">
        <v>0</v>
      </c>
      <c r="Z342" s="2">
        <v>42587.5</v>
      </c>
      <c r="AA342" s="76">
        <v>1665</v>
      </c>
      <c r="AC342" s="71">
        <v>0</v>
      </c>
      <c r="AD342" s="71">
        <v>0</v>
      </c>
      <c r="AE342" s="76">
        <v>0</v>
      </c>
    </row>
    <row r="343" spans="1:31" x14ac:dyDescent="0.25">
      <c r="A343" s="2">
        <v>43191</v>
      </c>
      <c r="B343" t="s">
        <v>1356</v>
      </c>
      <c r="C343" s="76">
        <v>0</v>
      </c>
      <c r="D343" s="75">
        <v>2016</v>
      </c>
      <c r="E343" s="71">
        <v>0</v>
      </c>
      <c r="F343" s="71">
        <v>0</v>
      </c>
      <c r="G343" s="77">
        <v>0.9950548958618578</v>
      </c>
      <c r="H343" s="71">
        <v>0</v>
      </c>
      <c r="I343" t="s">
        <v>1341</v>
      </c>
      <c r="J343" t="s">
        <v>1284</v>
      </c>
      <c r="K343" t="s">
        <v>1342</v>
      </c>
      <c r="L343" s="78">
        <v>164463</v>
      </c>
      <c r="M343" s="139"/>
      <c r="N343" s="72" t="s">
        <v>1285</v>
      </c>
      <c r="O343" t="s">
        <v>1290</v>
      </c>
      <c r="Q343" t="s">
        <v>1357</v>
      </c>
      <c r="R343" t="s">
        <v>1348</v>
      </c>
      <c r="S343" t="s">
        <v>1349</v>
      </c>
      <c r="W343" s="71">
        <v>13.083007376942414</v>
      </c>
      <c r="X343">
        <v>0</v>
      </c>
      <c r="Z343" s="2">
        <v>42587.5</v>
      </c>
      <c r="AA343" s="76">
        <v>1665</v>
      </c>
      <c r="AC343" s="71">
        <v>0</v>
      </c>
      <c r="AD343" s="71">
        <v>0</v>
      </c>
      <c r="AE343" s="76">
        <v>0</v>
      </c>
    </row>
    <row r="344" spans="1:31" x14ac:dyDescent="0.25">
      <c r="A344" s="2">
        <v>43191</v>
      </c>
      <c r="B344" t="s">
        <v>1354</v>
      </c>
      <c r="C344" s="76">
        <v>0</v>
      </c>
      <c r="D344" s="75">
        <v>2016</v>
      </c>
      <c r="E344" s="71">
        <v>0</v>
      </c>
      <c r="F344" s="71">
        <v>0</v>
      </c>
      <c r="G344" s="77">
        <v>0.9950548958618578</v>
      </c>
      <c r="H344" s="71">
        <v>0</v>
      </c>
      <c r="I344" t="s">
        <v>1341</v>
      </c>
      <c r="J344" t="s">
        <v>1284</v>
      </c>
      <c r="K344" t="s">
        <v>1342</v>
      </c>
      <c r="L344" s="78">
        <v>164982</v>
      </c>
      <c r="M344" s="139"/>
      <c r="N344" s="72" t="s">
        <v>1285</v>
      </c>
      <c r="O344" t="s">
        <v>1290</v>
      </c>
      <c r="Q344" t="s">
        <v>1538</v>
      </c>
      <c r="R344" t="s">
        <v>1348</v>
      </c>
      <c r="S344" t="s">
        <v>1349</v>
      </c>
      <c r="W344" s="71">
        <v>13.083007376942414</v>
      </c>
      <c r="X344">
        <v>0</v>
      </c>
      <c r="Z344" s="2">
        <v>42608</v>
      </c>
      <c r="AA344" s="76">
        <v>1341</v>
      </c>
      <c r="AC344" s="71">
        <v>0</v>
      </c>
      <c r="AD344" s="71">
        <v>0</v>
      </c>
      <c r="AE344" s="76">
        <v>0</v>
      </c>
    </row>
    <row r="345" spans="1:31" x14ac:dyDescent="0.25">
      <c r="A345" s="2">
        <v>43191</v>
      </c>
      <c r="B345" t="s">
        <v>1364</v>
      </c>
      <c r="C345" s="76">
        <v>0</v>
      </c>
      <c r="D345" s="75">
        <v>2018</v>
      </c>
      <c r="E345" s="71">
        <v>0</v>
      </c>
      <c r="F345" s="71">
        <v>0</v>
      </c>
      <c r="G345" s="77">
        <v>0.9950548958618578</v>
      </c>
      <c r="H345" s="71">
        <v>0</v>
      </c>
      <c r="I345" t="s">
        <v>1341</v>
      </c>
      <c r="J345" t="s">
        <v>1284</v>
      </c>
      <c r="K345" t="s">
        <v>1342</v>
      </c>
      <c r="L345" s="78">
        <v>186845</v>
      </c>
      <c r="M345" s="139"/>
      <c r="N345" s="72" t="s">
        <v>1285</v>
      </c>
      <c r="O345" t="s">
        <v>1290</v>
      </c>
      <c r="Q345" t="s">
        <v>1365</v>
      </c>
      <c r="R345" t="s">
        <v>1348</v>
      </c>
      <c r="S345" t="s">
        <v>1349</v>
      </c>
      <c r="W345" s="71">
        <v>13.083007376942414</v>
      </c>
      <c r="X345">
        <v>0</v>
      </c>
      <c r="Z345" s="2">
        <v>43132</v>
      </c>
      <c r="AA345" s="76">
        <v>562.5</v>
      </c>
      <c r="AC345" s="71">
        <v>0</v>
      </c>
      <c r="AD345" s="71">
        <v>0</v>
      </c>
      <c r="AE345" s="76">
        <v>0</v>
      </c>
    </row>
    <row r="346" spans="1:31" x14ac:dyDescent="0.25">
      <c r="A346" s="2">
        <v>43191</v>
      </c>
      <c r="B346" t="s">
        <v>1356</v>
      </c>
      <c r="C346" s="76">
        <v>0</v>
      </c>
      <c r="D346" s="75">
        <v>2017</v>
      </c>
      <c r="E346" s="71">
        <v>0</v>
      </c>
      <c r="F346" s="71">
        <v>0</v>
      </c>
      <c r="G346" s="77">
        <v>0.9950548958618578</v>
      </c>
      <c r="H346" s="71">
        <v>0</v>
      </c>
      <c r="I346" t="s">
        <v>1341</v>
      </c>
      <c r="J346" t="s">
        <v>1284</v>
      </c>
      <c r="K346" t="s">
        <v>1342</v>
      </c>
      <c r="L346" s="78">
        <v>184375</v>
      </c>
      <c r="M346" s="139"/>
      <c r="N346" s="72" t="s">
        <v>1285</v>
      </c>
      <c r="O346" t="s">
        <v>1290</v>
      </c>
      <c r="Q346" t="s">
        <v>1357</v>
      </c>
      <c r="R346" t="s">
        <v>1348</v>
      </c>
      <c r="S346" t="s">
        <v>1349</v>
      </c>
      <c r="W346" s="71">
        <v>13.083007376942414</v>
      </c>
      <c r="X346">
        <v>0</v>
      </c>
      <c r="Z346" s="2">
        <v>43053</v>
      </c>
      <c r="AA346" s="76">
        <v>92332.66</v>
      </c>
      <c r="AC346" s="71">
        <v>0</v>
      </c>
      <c r="AD346" s="71">
        <v>0</v>
      </c>
      <c r="AE346" s="76">
        <v>0</v>
      </c>
    </row>
    <row r="347" spans="1:31" x14ac:dyDescent="0.25">
      <c r="A347" s="2">
        <v>43221</v>
      </c>
      <c r="B347" t="s">
        <v>1474</v>
      </c>
      <c r="C347" s="76">
        <v>0</v>
      </c>
      <c r="D347" s="75">
        <v>2017</v>
      </c>
      <c r="E347" s="71">
        <v>0</v>
      </c>
      <c r="F347" s="71">
        <v>358431.03071129636</v>
      </c>
      <c r="G347" s="77">
        <v>1</v>
      </c>
      <c r="H347" s="71">
        <v>358431.03071129636</v>
      </c>
      <c r="I347" t="s">
        <v>1290</v>
      </c>
      <c r="J347" t="s">
        <v>1288</v>
      </c>
      <c r="K347" t="s">
        <v>1342</v>
      </c>
      <c r="L347" s="78" t="s">
        <v>1540</v>
      </c>
      <c r="M347" s="139"/>
      <c r="N347" s="72" t="s">
        <v>1527</v>
      </c>
      <c r="O347" t="s">
        <v>1290</v>
      </c>
      <c r="Q347" t="s">
        <v>1474</v>
      </c>
      <c r="W347" s="71"/>
      <c r="Z347" s="2">
        <v>43100</v>
      </c>
      <c r="AA347" s="76">
        <v>0</v>
      </c>
      <c r="AC347" s="71">
        <v>469980</v>
      </c>
      <c r="AD347" s="71">
        <v>0</v>
      </c>
      <c r="AE347" s="76">
        <v>100000</v>
      </c>
    </row>
    <row r="348" spans="1:31" x14ac:dyDescent="0.25">
      <c r="A348" s="2">
        <v>43221</v>
      </c>
      <c r="B348" t="s">
        <v>1377</v>
      </c>
      <c r="C348" s="76">
        <v>50000</v>
      </c>
      <c r="D348" s="75">
        <v>2017</v>
      </c>
      <c r="E348" s="71">
        <v>0</v>
      </c>
      <c r="F348" s="71">
        <v>0</v>
      </c>
      <c r="G348" s="77">
        <v>1</v>
      </c>
      <c r="H348" s="71">
        <v>0</v>
      </c>
      <c r="I348" t="s">
        <v>1290</v>
      </c>
      <c r="J348" t="s">
        <v>1287</v>
      </c>
      <c r="K348" t="s">
        <v>1342</v>
      </c>
      <c r="L348" s="78" t="s">
        <v>1145</v>
      </c>
      <c r="M348" s="139"/>
      <c r="N348" s="72" t="s">
        <v>1285</v>
      </c>
      <c r="O348" t="s">
        <v>1290</v>
      </c>
      <c r="P348" t="s">
        <v>1541</v>
      </c>
      <c r="Q348" t="s">
        <v>1379</v>
      </c>
      <c r="R348" t="s">
        <v>1343</v>
      </c>
      <c r="V348" t="s">
        <v>1542</v>
      </c>
      <c r="W348" s="71"/>
      <c r="X348">
        <v>1</v>
      </c>
      <c r="Z348" s="2">
        <v>42951</v>
      </c>
      <c r="AA348" s="76">
        <v>50000</v>
      </c>
      <c r="AC348" s="71">
        <v>0</v>
      </c>
      <c r="AD348" s="71">
        <v>0</v>
      </c>
      <c r="AE348" s="76">
        <v>50000</v>
      </c>
    </row>
    <row r="349" spans="1:31" x14ac:dyDescent="0.25">
      <c r="A349" s="2">
        <v>43221</v>
      </c>
      <c r="B349" t="s">
        <v>1377</v>
      </c>
      <c r="C349" s="76">
        <v>9600</v>
      </c>
      <c r="D349" s="75">
        <v>2018</v>
      </c>
      <c r="E349" s="71">
        <v>0</v>
      </c>
      <c r="F349" s="71">
        <v>0</v>
      </c>
      <c r="G349" s="77">
        <v>1</v>
      </c>
      <c r="H349" s="71">
        <v>0</v>
      </c>
      <c r="I349" t="s">
        <v>1290</v>
      </c>
      <c r="J349" t="s">
        <v>1287</v>
      </c>
      <c r="K349" t="s">
        <v>1342</v>
      </c>
      <c r="L349" s="78" t="s">
        <v>1201</v>
      </c>
      <c r="M349" s="139"/>
      <c r="N349" s="72" t="s">
        <v>1285</v>
      </c>
      <c r="O349" t="s">
        <v>1290</v>
      </c>
      <c r="P349" t="s">
        <v>1543</v>
      </c>
      <c r="Q349" t="s">
        <v>1379</v>
      </c>
      <c r="R349" t="s">
        <v>1343</v>
      </c>
      <c r="V349" t="s">
        <v>1544</v>
      </c>
      <c r="W349" s="71"/>
      <c r="X349">
        <v>1</v>
      </c>
      <c r="Z349" s="2">
        <v>43190</v>
      </c>
      <c r="AA349" s="76">
        <v>9600</v>
      </c>
      <c r="AC349" s="71">
        <v>0</v>
      </c>
      <c r="AD349" s="71">
        <v>0</v>
      </c>
      <c r="AE349" s="76">
        <v>9600</v>
      </c>
    </row>
    <row r="350" spans="1:31" x14ac:dyDescent="0.25">
      <c r="A350" s="2">
        <v>43221</v>
      </c>
      <c r="C350" s="76">
        <v>18900</v>
      </c>
      <c r="D350" s="75">
        <v>2017</v>
      </c>
      <c r="E350" s="71">
        <v>0</v>
      </c>
      <c r="F350" s="71">
        <v>60244.673423790882</v>
      </c>
      <c r="G350" s="77">
        <v>0.9950548958618578</v>
      </c>
      <c r="H350" s="71">
        <v>59946.757239941871</v>
      </c>
      <c r="I350" t="s">
        <v>1341</v>
      </c>
      <c r="J350" t="s">
        <v>1284</v>
      </c>
      <c r="K350" t="s">
        <v>1342</v>
      </c>
      <c r="L350" s="78">
        <v>170316</v>
      </c>
      <c r="M350" s="139"/>
      <c r="N350" s="72" t="s">
        <v>1295</v>
      </c>
      <c r="O350" t="s">
        <v>1290</v>
      </c>
      <c r="Q350" t="s">
        <v>1545</v>
      </c>
      <c r="R350" t="s">
        <v>1343</v>
      </c>
      <c r="S350" t="s">
        <v>1344</v>
      </c>
      <c r="W350" s="71">
        <v>13.05797247010084</v>
      </c>
      <c r="X350">
        <v>1</v>
      </c>
      <c r="Z350" s="2">
        <v>42786</v>
      </c>
      <c r="AA350" s="76">
        <v>18900</v>
      </c>
      <c r="AC350" s="71">
        <v>92786</v>
      </c>
      <c r="AD350" s="71">
        <v>0</v>
      </c>
      <c r="AE350" s="76">
        <v>9278.6</v>
      </c>
    </row>
    <row r="351" spans="1:31" x14ac:dyDescent="0.25">
      <c r="A351" s="2">
        <v>43221</v>
      </c>
      <c r="B351" t="s">
        <v>1364</v>
      </c>
      <c r="C351" s="76">
        <v>78570</v>
      </c>
      <c r="D351" s="75">
        <v>2017</v>
      </c>
      <c r="E351" s="71">
        <v>0</v>
      </c>
      <c r="F351" s="71">
        <v>84573.331145618984</v>
      </c>
      <c r="G351" s="77">
        <v>0.9950548958618578</v>
      </c>
      <c r="H351" s="71">
        <v>84155.107215794313</v>
      </c>
      <c r="I351" t="s">
        <v>1341</v>
      </c>
      <c r="J351" t="s">
        <v>1284</v>
      </c>
      <c r="K351" t="s">
        <v>1342</v>
      </c>
      <c r="L351" s="78">
        <v>172369</v>
      </c>
      <c r="M351" s="139"/>
      <c r="N351" s="72" t="s">
        <v>1295</v>
      </c>
      <c r="O351" t="s">
        <v>1290</v>
      </c>
      <c r="Q351" t="s">
        <v>1393</v>
      </c>
      <c r="R351" t="s">
        <v>1348</v>
      </c>
      <c r="S351" t="s">
        <v>1349</v>
      </c>
      <c r="W351" s="71">
        <v>13.083007376942414</v>
      </c>
      <c r="X351">
        <v>30</v>
      </c>
      <c r="Z351" s="2">
        <v>42783</v>
      </c>
      <c r="AA351" s="76">
        <v>78570</v>
      </c>
      <c r="AC351" s="71">
        <v>91980</v>
      </c>
      <c r="AD351" s="71">
        <v>0</v>
      </c>
      <c r="AE351" s="76">
        <v>8250</v>
      </c>
    </row>
    <row r="352" spans="1:31" x14ac:dyDescent="0.25">
      <c r="A352" s="2">
        <v>43221</v>
      </c>
      <c r="B352" t="s">
        <v>1351</v>
      </c>
      <c r="C352" s="76">
        <v>10852.023216208116</v>
      </c>
      <c r="D352" s="75">
        <v>2016</v>
      </c>
      <c r="E352" s="71">
        <v>4.6021846970342715</v>
      </c>
      <c r="F352" s="71">
        <v>24098.572131573008</v>
      </c>
      <c r="G352" s="77">
        <v>0.9950548958618578</v>
      </c>
      <c r="H352" s="71">
        <v>23979.402182801849</v>
      </c>
      <c r="I352" t="s">
        <v>1341</v>
      </c>
      <c r="J352" t="s">
        <v>1284</v>
      </c>
      <c r="K352" t="s">
        <v>1342</v>
      </c>
      <c r="L352" s="78">
        <v>168109</v>
      </c>
      <c r="M352" s="139"/>
      <c r="N352" s="72" t="s">
        <v>1295</v>
      </c>
      <c r="O352" t="s">
        <v>1290</v>
      </c>
      <c r="Q352" t="s">
        <v>1539</v>
      </c>
      <c r="R352" t="s">
        <v>1348</v>
      </c>
      <c r="S352" t="s">
        <v>1349</v>
      </c>
      <c r="W352" s="71">
        <v>13.083007376942414</v>
      </c>
      <c r="X352">
        <v>1635</v>
      </c>
      <c r="Z352" s="2">
        <v>42720</v>
      </c>
      <c r="AA352" s="76">
        <v>22829.09</v>
      </c>
      <c r="AC352" s="71">
        <v>26209.05</v>
      </c>
      <c r="AD352" s="71">
        <v>6.7035</v>
      </c>
      <c r="AE352" s="76">
        <v>8175</v>
      </c>
    </row>
    <row r="353" spans="1:31" x14ac:dyDescent="0.25">
      <c r="A353" s="2">
        <v>43221</v>
      </c>
      <c r="C353" s="76">
        <v>15950</v>
      </c>
      <c r="D353" s="75">
        <v>2017</v>
      </c>
      <c r="E353" s="71">
        <v>12.895730126359735</v>
      </c>
      <c r="F353" s="71">
        <v>67962.089718438554</v>
      </c>
      <c r="G353" s="77">
        <v>0.9950548958618578</v>
      </c>
      <c r="H353" s="71">
        <v>67626.010107335111</v>
      </c>
      <c r="I353" t="s">
        <v>1341</v>
      </c>
      <c r="J353" t="s">
        <v>1284</v>
      </c>
      <c r="K353" t="s">
        <v>1342</v>
      </c>
      <c r="L353" s="78">
        <v>167291</v>
      </c>
      <c r="M353" s="139"/>
      <c r="N353" s="72" t="s">
        <v>1299</v>
      </c>
      <c r="O353" t="s">
        <v>1290</v>
      </c>
      <c r="Q353" t="s">
        <v>1546</v>
      </c>
      <c r="R353" t="s">
        <v>1343</v>
      </c>
      <c r="S353" t="s">
        <v>1344</v>
      </c>
      <c r="W353" s="71">
        <v>13.05797247010084</v>
      </c>
      <c r="X353">
        <v>1</v>
      </c>
      <c r="Z353" s="2">
        <v>42766</v>
      </c>
      <c r="AA353" s="76">
        <v>15950</v>
      </c>
      <c r="AC353" s="71">
        <v>104672</v>
      </c>
      <c r="AD353" s="71">
        <v>19.7</v>
      </c>
      <c r="AE353" s="76">
        <v>7880</v>
      </c>
    </row>
    <row r="354" spans="1:31" x14ac:dyDescent="0.25">
      <c r="A354" s="2">
        <v>43221</v>
      </c>
      <c r="B354" t="s">
        <v>1345</v>
      </c>
      <c r="C354" s="76">
        <v>15950</v>
      </c>
      <c r="D354" s="75">
        <v>2017</v>
      </c>
      <c r="E354" s="71">
        <v>12.895730126359735</v>
      </c>
      <c r="F354" s="71">
        <v>67962.089718438554</v>
      </c>
      <c r="G354" s="77">
        <v>0.9950548958618578</v>
      </c>
      <c r="H354" s="71">
        <v>67626.010107335111</v>
      </c>
      <c r="I354" t="s">
        <v>1341</v>
      </c>
      <c r="J354" t="s">
        <v>1284</v>
      </c>
      <c r="K354" t="s">
        <v>1342</v>
      </c>
      <c r="L354" s="78">
        <v>167293</v>
      </c>
      <c r="M354" s="139"/>
      <c r="N354" s="72" t="s">
        <v>1299</v>
      </c>
      <c r="O354" t="s">
        <v>1290</v>
      </c>
      <c r="Q354" t="s">
        <v>1346</v>
      </c>
      <c r="R354" t="s">
        <v>1343</v>
      </c>
      <c r="S354" t="s">
        <v>1344</v>
      </c>
      <c r="W354" s="71">
        <v>13.05797247010084</v>
      </c>
      <c r="X354">
        <v>1</v>
      </c>
      <c r="Z354" s="2">
        <v>42766</v>
      </c>
      <c r="AA354" s="76">
        <v>15950</v>
      </c>
      <c r="AC354" s="71">
        <v>104672</v>
      </c>
      <c r="AD354" s="71">
        <v>19.7</v>
      </c>
      <c r="AE354" s="76">
        <v>7880</v>
      </c>
    </row>
    <row r="355" spans="1:31" x14ac:dyDescent="0.25">
      <c r="A355" s="2">
        <v>43221</v>
      </c>
      <c r="C355" s="76">
        <v>10029.929298604091</v>
      </c>
      <c r="D355" s="75">
        <v>2018</v>
      </c>
      <c r="E355" s="71">
        <v>6.1532925476031233</v>
      </c>
      <c r="F355" s="71">
        <v>21987.429362438885</v>
      </c>
      <c r="G355" s="77">
        <v>0.9950548958618578</v>
      </c>
      <c r="H355" s="71">
        <v>21878.69923451158</v>
      </c>
      <c r="I355" t="s">
        <v>1341</v>
      </c>
      <c r="J355" t="s">
        <v>1284</v>
      </c>
      <c r="K355" t="s">
        <v>1342</v>
      </c>
      <c r="L355" s="78">
        <v>187957</v>
      </c>
      <c r="M355" s="139"/>
      <c r="N355" s="72" t="s">
        <v>1296</v>
      </c>
      <c r="O355" t="s">
        <v>1290</v>
      </c>
      <c r="Q355" t="s">
        <v>1482</v>
      </c>
      <c r="R355" t="s">
        <v>1343</v>
      </c>
      <c r="S355" t="s">
        <v>1344</v>
      </c>
      <c r="W355" s="71">
        <v>13.05797247010084</v>
      </c>
      <c r="X355">
        <v>1</v>
      </c>
      <c r="Z355" s="2">
        <v>43171</v>
      </c>
      <c r="AA355" s="76">
        <v>13770.42</v>
      </c>
      <c r="AC355" s="71">
        <v>33864</v>
      </c>
      <c r="AD355" s="71">
        <v>9.4</v>
      </c>
      <c r="AE355" s="76">
        <v>3760</v>
      </c>
    </row>
    <row r="356" spans="1:31" x14ac:dyDescent="0.25">
      <c r="A356" s="2">
        <v>43221</v>
      </c>
      <c r="C356" s="76">
        <v>6945</v>
      </c>
      <c r="D356" s="75">
        <v>2017</v>
      </c>
      <c r="E356" s="71">
        <v>2.9742659594988878</v>
      </c>
      <c r="F356" s="71">
        <v>7005.1947351585313</v>
      </c>
      <c r="G356" s="77">
        <v>0.9950548958618578</v>
      </c>
      <c r="H356" s="71">
        <v>6970.5533176852068</v>
      </c>
      <c r="I356" t="s">
        <v>1341</v>
      </c>
      <c r="J356" t="s">
        <v>1284</v>
      </c>
      <c r="K356" t="s">
        <v>1342</v>
      </c>
      <c r="L356" s="78">
        <v>179255</v>
      </c>
      <c r="M356" s="139"/>
      <c r="N356" s="72" t="s">
        <v>1295</v>
      </c>
      <c r="O356" t="s">
        <v>1290</v>
      </c>
      <c r="Q356" t="s">
        <v>1547</v>
      </c>
      <c r="R356" t="s">
        <v>1343</v>
      </c>
      <c r="S356" t="s">
        <v>1344</v>
      </c>
      <c r="W356" s="71">
        <v>13.05797247010084</v>
      </c>
      <c r="X356">
        <v>1</v>
      </c>
      <c r="Z356" s="2">
        <v>42916</v>
      </c>
      <c r="AA356" s="76">
        <v>6945</v>
      </c>
      <c r="AC356" s="71">
        <v>10789.07</v>
      </c>
      <c r="AD356" s="71">
        <v>4.5435999999999996</v>
      </c>
      <c r="AE356" s="76">
        <v>3472.5</v>
      </c>
    </row>
    <row r="357" spans="1:31" x14ac:dyDescent="0.25">
      <c r="A357" s="2">
        <v>43221</v>
      </c>
      <c r="B357" t="s">
        <v>1364</v>
      </c>
      <c r="C357" s="76">
        <v>6518.1895332390395</v>
      </c>
      <c r="D357" s="75">
        <v>2018</v>
      </c>
      <c r="E357" s="71">
        <v>1.0924138569286095</v>
      </c>
      <c r="F357" s="71">
        <v>6721.3388810596607</v>
      </c>
      <c r="G357" s="77">
        <v>0.9950548958618578</v>
      </c>
      <c r="H357" s="71">
        <v>6688.1011603450761</v>
      </c>
      <c r="I357" t="s">
        <v>1341</v>
      </c>
      <c r="J357" t="s">
        <v>1284</v>
      </c>
      <c r="K357" t="s">
        <v>1342</v>
      </c>
      <c r="L357" s="78">
        <v>174331</v>
      </c>
      <c r="M357" s="139"/>
      <c r="N357" s="72" t="s">
        <v>1296</v>
      </c>
      <c r="O357" t="s">
        <v>1290</v>
      </c>
      <c r="Q357" t="s">
        <v>1369</v>
      </c>
      <c r="R357" t="s">
        <v>1348</v>
      </c>
      <c r="S357" t="s">
        <v>1349</v>
      </c>
      <c r="W357" s="71">
        <v>13.083007376942414</v>
      </c>
      <c r="X357">
        <v>51</v>
      </c>
      <c r="Z357" s="2">
        <v>43188</v>
      </c>
      <c r="AA357" s="76">
        <v>7530</v>
      </c>
      <c r="AC357" s="71">
        <v>7309.9727999999996</v>
      </c>
      <c r="AD357" s="71">
        <v>1.5911999999999999</v>
      </c>
      <c r="AE357" s="76">
        <v>2550</v>
      </c>
    </row>
    <row r="358" spans="1:31" x14ac:dyDescent="0.25">
      <c r="A358" s="2">
        <v>43221</v>
      </c>
      <c r="C358" s="76">
        <v>18400</v>
      </c>
      <c r="D358" s="75">
        <v>2018</v>
      </c>
      <c r="E358" s="71">
        <v>2.0976378195447922</v>
      </c>
      <c r="F358" s="71">
        <v>11084.503699643654</v>
      </c>
      <c r="G358" s="77">
        <v>0.9950548958618578</v>
      </c>
      <c r="H358" s="71">
        <v>11029.689674529294</v>
      </c>
      <c r="I358" t="s">
        <v>1341</v>
      </c>
      <c r="J358" t="s">
        <v>1284</v>
      </c>
      <c r="K358" t="s">
        <v>1342</v>
      </c>
      <c r="L358" s="78">
        <v>186456</v>
      </c>
      <c r="M358" s="139"/>
      <c r="N358" s="72" t="s">
        <v>1295</v>
      </c>
      <c r="O358" t="s">
        <v>1290</v>
      </c>
      <c r="Q358" t="s">
        <v>1548</v>
      </c>
      <c r="R358" t="s">
        <v>1348</v>
      </c>
      <c r="S358" t="s">
        <v>1349</v>
      </c>
      <c r="W358" s="71">
        <v>13.083007376942414</v>
      </c>
      <c r="X358">
        <v>0</v>
      </c>
      <c r="Z358" s="2">
        <v>43103</v>
      </c>
      <c r="AA358" s="76">
        <v>18400</v>
      </c>
      <c r="AC358" s="71">
        <v>12055.25</v>
      </c>
      <c r="AD358" s="71">
        <v>3.0554000000000001</v>
      </c>
      <c r="AE358" s="76">
        <v>2500</v>
      </c>
    </row>
    <row r="359" spans="1:31" x14ac:dyDescent="0.25">
      <c r="A359" s="2">
        <v>43221</v>
      </c>
      <c r="B359" t="s">
        <v>1345</v>
      </c>
      <c r="C359" s="76">
        <v>5994</v>
      </c>
      <c r="D359" s="75">
        <v>2018</v>
      </c>
      <c r="E359" s="71">
        <v>0</v>
      </c>
      <c r="F359" s="71">
        <v>31743.604462840689</v>
      </c>
      <c r="G359" s="77">
        <v>0.9950548958618578</v>
      </c>
      <c r="H359" s="71">
        <v>31586.629033051948</v>
      </c>
      <c r="I359" t="s">
        <v>1341</v>
      </c>
      <c r="J359" t="s">
        <v>1284</v>
      </c>
      <c r="K359" t="s">
        <v>1342</v>
      </c>
      <c r="L359" s="78">
        <v>188573</v>
      </c>
      <c r="M359" s="139"/>
      <c r="N359" s="72" t="s">
        <v>1295</v>
      </c>
      <c r="O359" t="s">
        <v>1290</v>
      </c>
      <c r="Q359" t="s">
        <v>1346</v>
      </c>
      <c r="R359" t="s">
        <v>1343</v>
      </c>
      <c r="S359" t="s">
        <v>1344</v>
      </c>
      <c r="W359" s="71">
        <v>13.05797247010084</v>
      </c>
      <c r="X359">
        <v>1</v>
      </c>
      <c r="Z359" s="2">
        <v>43158</v>
      </c>
      <c r="AA359" s="76">
        <v>5994</v>
      </c>
      <c r="AC359" s="71">
        <v>48890</v>
      </c>
      <c r="AD359" s="71">
        <v>0</v>
      </c>
      <c r="AE359" s="76">
        <v>2444.5</v>
      </c>
    </row>
    <row r="360" spans="1:31" x14ac:dyDescent="0.25">
      <c r="A360" s="2">
        <v>43221</v>
      </c>
      <c r="B360" t="s">
        <v>1364</v>
      </c>
      <c r="C360" s="76">
        <v>4352</v>
      </c>
      <c r="D360" s="75">
        <v>2018</v>
      </c>
      <c r="E360" s="71">
        <v>2.3342176430098491</v>
      </c>
      <c r="F360" s="71">
        <v>14361.835215939447</v>
      </c>
      <c r="G360" s="77">
        <v>0.9950548958618578</v>
      </c>
      <c r="H360" s="71">
        <v>14290.814445181788</v>
      </c>
      <c r="I360" t="s">
        <v>1341</v>
      </c>
      <c r="J360" t="s">
        <v>1284</v>
      </c>
      <c r="K360" t="s">
        <v>1342</v>
      </c>
      <c r="L360" s="78">
        <v>192187</v>
      </c>
      <c r="M360" s="139"/>
      <c r="N360" s="72" t="s">
        <v>1295</v>
      </c>
      <c r="O360" t="s">
        <v>1290</v>
      </c>
      <c r="Q360" t="s">
        <v>1483</v>
      </c>
      <c r="R360" t="s">
        <v>1348</v>
      </c>
      <c r="S360" t="s">
        <v>1349</v>
      </c>
      <c r="W360" s="71">
        <v>13.083007376942414</v>
      </c>
      <c r="X360">
        <v>340</v>
      </c>
      <c r="Z360" s="2">
        <v>43203</v>
      </c>
      <c r="AA360" s="76">
        <v>4352</v>
      </c>
      <c r="AC360" s="71">
        <v>15619.6</v>
      </c>
      <c r="AD360" s="71">
        <v>3.4</v>
      </c>
      <c r="AE360" s="76">
        <v>2380</v>
      </c>
    </row>
    <row r="361" spans="1:31" x14ac:dyDescent="0.25">
      <c r="A361" s="2">
        <v>43221</v>
      </c>
      <c r="B361" t="s">
        <v>1364</v>
      </c>
      <c r="C361" s="76">
        <v>3731.2616955372237</v>
      </c>
      <c r="D361" s="75">
        <v>2018</v>
      </c>
      <c r="E361" s="71">
        <v>0.94782966998217588</v>
      </c>
      <c r="F361" s="71">
        <v>5831.7499115076462</v>
      </c>
      <c r="G361" s="77">
        <v>0.9950548958618578</v>
      </c>
      <c r="H361" s="71">
        <v>5802.9113008876393</v>
      </c>
      <c r="I361" t="s">
        <v>1341</v>
      </c>
      <c r="J361" t="s">
        <v>1284</v>
      </c>
      <c r="K361" t="s">
        <v>1342</v>
      </c>
      <c r="L361" s="78">
        <v>189056</v>
      </c>
      <c r="M361" s="139"/>
      <c r="N361" s="72" t="s">
        <v>1295</v>
      </c>
      <c r="O361" t="s">
        <v>1290</v>
      </c>
      <c r="Q361" t="s">
        <v>1383</v>
      </c>
      <c r="R361" t="s">
        <v>1348</v>
      </c>
      <c r="S361" t="s">
        <v>1349</v>
      </c>
      <c r="W361" s="71">
        <v>13.083007376942414</v>
      </c>
      <c r="X361">
        <v>59</v>
      </c>
      <c r="Z361" s="2">
        <v>43158</v>
      </c>
      <c r="AA361" s="76">
        <v>11889</v>
      </c>
      <c r="AC361" s="71">
        <v>6342.4763999999996</v>
      </c>
      <c r="AD361" s="71">
        <v>1.3806</v>
      </c>
      <c r="AE361" s="76">
        <v>2360</v>
      </c>
    </row>
    <row r="362" spans="1:31" x14ac:dyDescent="0.25">
      <c r="A362" s="2">
        <v>43221</v>
      </c>
      <c r="B362" t="s">
        <v>1364</v>
      </c>
      <c r="C362" s="76">
        <v>4806.6698257839716</v>
      </c>
      <c r="D362" s="75">
        <v>2017</v>
      </c>
      <c r="E362" s="71">
        <v>0.98531445919051053</v>
      </c>
      <c r="F362" s="71">
        <v>6062.3840887989099</v>
      </c>
      <c r="G362" s="77">
        <v>0.9950548958618578</v>
      </c>
      <c r="H362" s="71">
        <v>6032.4049681543829</v>
      </c>
      <c r="I362" t="s">
        <v>1341</v>
      </c>
      <c r="J362" t="s">
        <v>1284</v>
      </c>
      <c r="K362" t="s">
        <v>1342</v>
      </c>
      <c r="L362" s="78">
        <v>184474</v>
      </c>
      <c r="M362" s="139"/>
      <c r="N362" s="72" t="s">
        <v>1296</v>
      </c>
      <c r="O362" t="s">
        <v>1290</v>
      </c>
      <c r="Q362" t="s">
        <v>1369</v>
      </c>
      <c r="R362" t="s">
        <v>1348</v>
      </c>
      <c r="S362" t="s">
        <v>1349</v>
      </c>
      <c r="W362" s="71">
        <v>13.083007376942414</v>
      </c>
      <c r="X362">
        <v>46</v>
      </c>
      <c r="Z362" s="2">
        <v>43082</v>
      </c>
      <c r="AA362" s="76">
        <v>7209</v>
      </c>
      <c r="AC362" s="71">
        <v>6593.3087999999998</v>
      </c>
      <c r="AD362" s="71">
        <v>1.4352</v>
      </c>
      <c r="AE362" s="76">
        <v>2300</v>
      </c>
    </row>
    <row r="363" spans="1:31" x14ac:dyDescent="0.25">
      <c r="A363" s="2">
        <v>43221</v>
      </c>
      <c r="C363" s="76">
        <v>3299.46</v>
      </c>
      <c r="D363" s="75">
        <v>2018</v>
      </c>
      <c r="E363" s="71">
        <v>0</v>
      </c>
      <c r="F363" s="71">
        <v>91263.616773818081</v>
      </c>
      <c r="G363" s="77">
        <v>0.9950548958618578</v>
      </c>
      <c r="H363" s="71">
        <v>90812.308684848045</v>
      </c>
      <c r="I363" t="s">
        <v>1341</v>
      </c>
      <c r="J363" t="s">
        <v>1284</v>
      </c>
      <c r="K363" t="s">
        <v>1342</v>
      </c>
      <c r="L363" s="78">
        <v>184097</v>
      </c>
      <c r="M363" s="139"/>
      <c r="N363" s="72" t="s">
        <v>1295</v>
      </c>
      <c r="O363" t="s">
        <v>1290</v>
      </c>
      <c r="Q363" t="s">
        <v>1549</v>
      </c>
      <c r="R363" t="s">
        <v>1348</v>
      </c>
      <c r="S363" t="s">
        <v>1349</v>
      </c>
      <c r="W363" s="71">
        <v>13.083007376942414</v>
      </c>
      <c r="X363">
        <v>102</v>
      </c>
      <c r="Z363" s="2">
        <v>43133</v>
      </c>
      <c r="AA363" s="76">
        <v>3299.46</v>
      </c>
      <c r="AC363" s="71">
        <v>99256.2</v>
      </c>
      <c r="AD363" s="71">
        <v>0</v>
      </c>
      <c r="AE363" s="76">
        <v>2040</v>
      </c>
    </row>
    <row r="364" spans="1:31" x14ac:dyDescent="0.25">
      <c r="A364" s="2">
        <v>43221</v>
      </c>
      <c r="B364" t="s">
        <v>1364</v>
      </c>
      <c r="C364" s="76">
        <v>2373.914160557692</v>
      </c>
      <c r="D364" s="75">
        <v>2016</v>
      </c>
      <c r="E364" s="71">
        <v>0.85679518190479165</v>
      </c>
      <c r="F364" s="71">
        <v>5271.6383380860088</v>
      </c>
      <c r="G364" s="77">
        <v>0.9950548958618578</v>
      </c>
      <c r="H364" s="71">
        <v>5245.5695375255509</v>
      </c>
      <c r="I364" t="s">
        <v>1341</v>
      </c>
      <c r="J364" t="s">
        <v>1284</v>
      </c>
      <c r="K364" t="s">
        <v>1342</v>
      </c>
      <c r="L364" s="78">
        <v>168109</v>
      </c>
      <c r="M364" s="139"/>
      <c r="N364" s="72" t="s">
        <v>1295</v>
      </c>
      <c r="O364" t="s">
        <v>1290</v>
      </c>
      <c r="Q364" t="s">
        <v>1369</v>
      </c>
      <c r="R364" t="s">
        <v>1348</v>
      </c>
      <c r="S364" t="s">
        <v>1349</v>
      </c>
      <c r="W364" s="71">
        <v>13.083007376942414</v>
      </c>
      <c r="X364">
        <v>40</v>
      </c>
      <c r="Z364" s="2">
        <v>42720</v>
      </c>
      <c r="AA364" s="76">
        <v>22829.09</v>
      </c>
      <c r="AC364" s="71">
        <v>5733.3119999999999</v>
      </c>
      <c r="AD364" s="71">
        <v>1.248</v>
      </c>
      <c r="AE364" s="76">
        <v>2000</v>
      </c>
    </row>
    <row r="365" spans="1:31" x14ac:dyDescent="0.25">
      <c r="A365" s="2">
        <v>43221</v>
      </c>
      <c r="B365" t="s">
        <v>1364</v>
      </c>
      <c r="C365" s="76">
        <v>3806.8754757540487</v>
      </c>
      <c r="D365" s="75">
        <v>2017</v>
      </c>
      <c r="E365" s="71">
        <v>0.79253554326193243</v>
      </c>
      <c r="F365" s="71">
        <v>4876.2654627295578</v>
      </c>
      <c r="G365" s="77">
        <v>0.9950548958618578</v>
      </c>
      <c r="H365" s="71">
        <v>4852.1518222111345</v>
      </c>
      <c r="I365" t="s">
        <v>1341</v>
      </c>
      <c r="J365" t="s">
        <v>1284</v>
      </c>
      <c r="K365" t="s">
        <v>1342</v>
      </c>
      <c r="L365" s="78">
        <v>179852</v>
      </c>
      <c r="M365" s="139"/>
      <c r="N365" s="72" t="s">
        <v>1295</v>
      </c>
      <c r="O365" t="s">
        <v>1290</v>
      </c>
      <c r="Q365" t="s">
        <v>1369</v>
      </c>
      <c r="R365" t="s">
        <v>1348</v>
      </c>
      <c r="S365" t="s">
        <v>1349</v>
      </c>
      <c r="W365" s="71">
        <v>13.083007376942414</v>
      </c>
      <c r="X365">
        <v>37</v>
      </c>
      <c r="Z365" s="2">
        <v>42979</v>
      </c>
      <c r="AA365" s="76">
        <v>8181</v>
      </c>
      <c r="AC365" s="71">
        <v>5303.3136000000004</v>
      </c>
      <c r="AD365" s="71">
        <v>1.1544000000000001</v>
      </c>
      <c r="AE365" s="76">
        <v>1850</v>
      </c>
    </row>
    <row r="366" spans="1:31" x14ac:dyDescent="0.25">
      <c r="A366" s="2">
        <v>43221</v>
      </c>
      <c r="B366" t="s">
        <v>1532</v>
      </c>
      <c r="C366" s="76">
        <v>3707.1291885571782</v>
      </c>
      <c r="D366" s="75">
        <v>2016</v>
      </c>
      <c r="E366" s="71">
        <v>1.5718896221868679</v>
      </c>
      <c r="F366" s="71">
        <v>8232.2455796146551</v>
      </c>
      <c r="G366" s="77">
        <v>0.9950548958618578</v>
      </c>
      <c r="H366" s="71">
        <v>8191.5362679327</v>
      </c>
      <c r="I366" t="s">
        <v>1341</v>
      </c>
      <c r="J366" t="s">
        <v>1284</v>
      </c>
      <c r="K366" t="s">
        <v>1342</v>
      </c>
      <c r="L366" s="78">
        <v>168109</v>
      </c>
      <c r="M366" s="139"/>
      <c r="N366" s="72" t="s">
        <v>1295</v>
      </c>
      <c r="O366" t="s">
        <v>1290</v>
      </c>
      <c r="Q366" t="s">
        <v>1533</v>
      </c>
      <c r="R366" t="s">
        <v>1348</v>
      </c>
      <c r="S366" t="s">
        <v>1349</v>
      </c>
      <c r="W366" s="71">
        <v>13.083007376942414</v>
      </c>
      <c r="X366">
        <v>216</v>
      </c>
      <c r="Z366" s="2">
        <v>42720</v>
      </c>
      <c r="AA366" s="76">
        <v>22829.09</v>
      </c>
      <c r="AC366" s="71">
        <v>8953.2000000000007</v>
      </c>
      <c r="AD366" s="71">
        <v>2.2896000000000001</v>
      </c>
      <c r="AE366" s="76">
        <v>1728</v>
      </c>
    </row>
    <row r="367" spans="1:31" x14ac:dyDescent="0.25">
      <c r="A367" s="2">
        <v>43221</v>
      </c>
      <c r="B367" t="s">
        <v>1364</v>
      </c>
      <c r="C367" s="76">
        <v>0</v>
      </c>
      <c r="D367" s="75">
        <v>2017</v>
      </c>
      <c r="E367" s="71">
        <v>0</v>
      </c>
      <c r="F367" s="71">
        <v>0</v>
      </c>
      <c r="G367" s="77">
        <v>0.9950548958618578</v>
      </c>
      <c r="H367" s="71">
        <v>0</v>
      </c>
      <c r="I367" t="s">
        <v>1341</v>
      </c>
      <c r="J367" t="s">
        <v>1284</v>
      </c>
      <c r="K367" t="s">
        <v>1342</v>
      </c>
      <c r="L367" s="78">
        <v>186832</v>
      </c>
      <c r="M367" s="139"/>
      <c r="N367" s="72" t="s">
        <v>1285</v>
      </c>
      <c r="O367" t="s">
        <v>1292</v>
      </c>
      <c r="Q367" t="s">
        <v>1382</v>
      </c>
      <c r="R367" t="s">
        <v>1348</v>
      </c>
      <c r="S367" t="s">
        <v>1349</v>
      </c>
      <c r="W367" s="71">
        <v>13.083007376942414</v>
      </c>
      <c r="X367">
        <v>14</v>
      </c>
      <c r="Z367" s="2">
        <v>43076.5</v>
      </c>
      <c r="AA367" s="76">
        <v>9800</v>
      </c>
      <c r="AC367" s="71">
        <v>0</v>
      </c>
      <c r="AD367" s="71">
        <v>0</v>
      </c>
      <c r="AE367" s="76">
        <v>0</v>
      </c>
    </row>
    <row r="368" spans="1:31" x14ac:dyDescent="0.25">
      <c r="A368" s="2">
        <v>43221</v>
      </c>
      <c r="C368" s="76">
        <v>5678.4</v>
      </c>
      <c r="D368" s="75">
        <v>2017</v>
      </c>
      <c r="E368" s="71">
        <v>2.5703855457143754</v>
      </c>
      <c r="F368" s="71">
        <v>12967.95491047235</v>
      </c>
      <c r="G368" s="77">
        <v>0.9950548958618578</v>
      </c>
      <c r="H368" s="71">
        <v>12903.827022981332</v>
      </c>
      <c r="I368" t="s">
        <v>1341</v>
      </c>
      <c r="J368" t="s">
        <v>1284</v>
      </c>
      <c r="K368" t="s">
        <v>1342</v>
      </c>
      <c r="L368" s="78">
        <v>179290</v>
      </c>
      <c r="M368" s="139"/>
      <c r="N368" s="72" t="s">
        <v>1295</v>
      </c>
      <c r="O368" t="s">
        <v>1290</v>
      </c>
      <c r="Q368" t="s">
        <v>1550</v>
      </c>
      <c r="R368" t="s">
        <v>1348</v>
      </c>
      <c r="S368" t="s">
        <v>1349</v>
      </c>
      <c r="W368" s="71">
        <v>13.083007376942414</v>
      </c>
      <c r="X368">
        <v>24</v>
      </c>
      <c r="Z368" s="2">
        <v>42965</v>
      </c>
      <c r="AA368" s="76">
        <v>5678.4</v>
      </c>
      <c r="AC368" s="71">
        <v>14103.647999999999</v>
      </c>
      <c r="AD368" s="71">
        <v>3.7440000000000002</v>
      </c>
      <c r="AE368" s="76">
        <v>1440</v>
      </c>
    </row>
    <row r="369" spans="1:31" x14ac:dyDescent="0.25">
      <c r="A369" s="2">
        <v>43221</v>
      </c>
      <c r="C369" s="76">
        <v>2491.8697478991598</v>
      </c>
      <c r="D369" s="75">
        <v>2018</v>
      </c>
      <c r="E369" s="71">
        <v>0.73184588454367627</v>
      </c>
      <c r="F369" s="71">
        <v>4502.857747115132</v>
      </c>
      <c r="G369" s="77">
        <v>0.9950548958618578</v>
      </c>
      <c r="H369" s="71">
        <v>4480.5906466364077</v>
      </c>
      <c r="I369" t="s">
        <v>1341</v>
      </c>
      <c r="J369" t="s">
        <v>1284</v>
      </c>
      <c r="K369" t="s">
        <v>1342</v>
      </c>
      <c r="L369" s="78">
        <v>192651</v>
      </c>
      <c r="M369" s="139"/>
      <c r="N369" s="72" t="s">
        <v>1296</v>
      </c>
      <c r="O369" t="s">
        <v>1290</v>
      </c>
      <c r="Q369" t="s">
        <v>1368</v>
      </c>
      <c r="R369" t="s">
        <v>1348</v>
      </c>
      <c r="S369" t="s">
        <v>1349</v>
      </c>
      <c r="W369" s="71">
        <v>13.083007376942414</v>
      </c>
      <c r="X369">
        <v>41</v>
      </c>
      <c r="Z369" s="2">
        <v>43228</v>
      </c>
      <c r="AA369" s="76">
        <v>2893</v>
      </c>
      <c r="AC369" s="71">
        <v>4897.2039999999997</v>
      </c>
      <c r="AD369" s="71">
        <v>1.0660000000000001</v>
      </c>
      <c r="AE369" s="76">
        <v>1435</v>
      </c>
    </row>
    <row r="370" spans="1:31" x14ac:dyDescent="0.25">
      <c r="A370" s="2">
        <v>43221</v>
      </c>
      <c r="B370" t="s">
        <v>1351</v>
      </c>
      <c r="C370" s="76">
        <v>1425</v>
      </c>
      <c r="D370" s="75">
        <v>2018</v>
      </c>
      <c r="E370" s="71">
        <v>0.8444375590888572</v>
      </c>
      <c r="F370" s="71">
        <v>4421.7563544170653</v>
      </c>
      <c r="G370" s="77">
        <v>0.9950548958618578</v>
      </c>
      <c r="H370" s="71">
        <v>4399.8903087709805</v>
      </c>
      <c r="I370" t="s">
        <v>1341</v>
      </c>
      <c r="J370" t="s">
        <v>1284</v>
      </c>
      <c r="K370" t="s">
        <v>1342</v>
      </c>
      <c r="L370" s="78">
        <v>189994</v>
      </c>
      <c r="M370" s="139"/>
      <c r="N370" s="72" t="s">
        <v>1295</v>
      </c>
      <c r="O370" t="s">
        <v>1290</v>
      </c>
      <c r="Q370" t="s">
        <v>1539</v>
      </c>
      <c r="R370" t="s">
        <v>1348</v>
      </c>
      <c r="S370" t="s">
        <v>1349</v>
      </c>
      <c r="W370" s="71">
        <v>13.083007376942414</v>
      </c>
      <c r="X370">
        <v>300</v>
      </c>
      <c r="Z370" s="2">
        <v>43182</v>
      </c>
      <c r="AA370" s="76">
        <v>1425</v>
      </c>
      <c r="AC370" s="71">
        <v>4809</v>
      </c>
      <c r="AD370" s="71">
        <v>1.23</v>
      </c>
      <c r="AE370" s="76">
        <v>1425</v>
      </c>
    </row>
    <row r="371" spans="1:31" x14ac:dyDescent="0.25">
      <c r="A371" s="2">
        <v>43221</v>
      </c>
      <c r="B371" t="s">
        <v>1364</v>
      </c>
      <c r="C371" s="76">
        <v>8241.6178818520493</v>
      </c>
      <c r="D371" s="75">
        <v>2017</v>
      </c>
      <c r="E371" s="71">
        <v>0</v>
      </c>
      <c r="F371" s="71">
        <v>13439.049880673701</v>
      </c>
      <c r="G371" s="77">
        <v>0.9950548958618578</v>
      </c>
      <c r="H371" s="71">
        <v>13372.592379496082</v>
      </c>
      <c r="I371" t="s">
        <v>1341</v>
      </c>
      <c r="J371" t="s">
        <v>1284</v>
      </c>
      <c r="K371" t="s">
        <v>1342</v>
      </c>
      <c r="L371" s="78">
        <v>186832</v>
      </c>
      <c r="M371" s="139"/>
      <c r="N371" s="72" t="s">
        <v>1295</v>
      </c>
      <c r="O371" t="s">
        <v>1290</v>
      </c>
      <c r="Q371" t="s">
        <v>1382</v>
      </c>
      <c r="R371" t="s">
        <v>1348</v>
      </c>
      <c r="S371" t="s">
        <v>1349</v>
      </c>
      <c r="W371" s="71">
        <v>13.083007376942414</v>
      </c>
      <c r="X371">
        <v>12</v>
      </c>
      <c r="Z371" s="2">
        <v>43087.5</v>
      </c>
      <c r="AA371" s="76">
        <v>8900</v>
      </c>
      <c r="AC371" s="71">
        <v>14616</v>
      </c>
      <c r="AD371" s="71">
        <v>0</v>
      </c>
      <c r="AE371" s="76">
        <v>1320</v>
      </c>
    </row>
    <row r="372" spans="1:31" x14ac:dyDescent="0.25">
      <c r="A372" s="2">
        <v>43221</v>
      </c>
      <c r="B372" t="s">
        <v>1364</v>
      </c>
      <c r="C372" s="76">
        <v>0</v>
      </c>
      <c r="D372" s="75">
        <v>2017</v>
      </c>
      <c r="E372" s="71">
        <v>0</v>
      </c>
      <c r="F372" s="71">
        <v>0</v>
      </c>
      <c r="G372" s="77">
        <v>0.9950548958618578</v>
      </c>
      <c r="H372" s="71">
        <v>0</v>
      </c>
      <c r="I372" t="s">
        <v>1341</v>
      </c>
      <c r="J372" t="s">
        <v>1284</v>
      </c>
      <c r="K372" t="s">
        <v>1342</v>
      </c>
      <c r="L372" s="78">
        <v>186832</v>
      </c>
      <c r="M372" s="139"/>
      <c r="N372" s="72" t="s">
        <v>1285</v>
      </c>
      <c r="O372" t="s">
        <v>1292</v>
      </c>
      <c r="Q372" t="s">
        <v>1382</v>
      </c>
      <c r="R372" t="s">
        <v>1348</v>
      </c>
      <c r="S372" t="s">
        <v>1349</v>
      </c>
      <c r="W372" s="71">
        <v>13.083007376942414</v>
      </c>
      <c r="X372">
        <v>12</v>
      </c>
      <c r="Z372" s="2">
        <v>43083.5</v>
      </c>
      <c r="AA372" s="76">
        <v>8650</v>
      </c>
      <c r="AC372" s="71">
        <v>0</v>
      </c>
      <c r="AD372" s="71">
        <v>0</v>
      </c>
      <c r="AE372" s="76">
        <v>0</v>
      </c>
    </row>
    <row r="373" spans="1:31" x14ac:dyDescent="0.25">
      <c r="A373" s="2">
        <v>43221</v>
      </c>
      <c r="B373" t="s">
        <v>1364</v>
      </c>
      <c r="C373" s="76">
        <v>4972.8534838392661</v>
      </c>
      <c r="D373" s="75">
        <v>2018</v>
      </c>
      <c r="E373" s="71">
        <v>1.2632236656288596</v>
      </c>
      <c r="F373" s="71">
        <v>7772.287293331935</v>
      </c>
      <c r="G373" s="77">
        <v>0.9950548958618578</v>
      </c>
      <c r="H373" s="71">
        <v>7733.8525232748489</v>
      </c>
      <c r="I373" t="s">
        <v>1341</v>
      </c>
      <c r="J373" t="s">
        <v>1284</v>
      </c>
      <c r="K373" t="s">
        <v>1342</v>
      </c>
      <c r="L373" s="78">
        <v>189056</v>
      </c>
      <c r="M373" s="139"/>
      <c r="N373" s="72" t="s">
        <v>1295</v>
      </c>
      <c r="O373" t="s">
        <v>1290</v>
      </c>
      <c r="Q373" t="s">
        <v>1483</v>
      </c>
      <c r="R373" t="s">
        <v>1348</v>
      </c>
      <c r="S373" t="s">
        <v>1349</v>
      </c>
      <c r="W373" s="71">
        <v>13.083007376942414</v>
      </c>
      <c r="X373">
        <v>184</v>
      </c>
      <c r="Z373" s="2">
        <v>43158</v>
      </c>
      <c r="AA373" s="76">
        <v>11889</v>
      </c>
      <c r="AC373" s="71">
        <v>8452.9599999999991</v>
      </c>
      <c r="AD373" s="71">
        <v>1.84</v>
      </c>
      <c r="AE373" s="76">
        <v>1288</v>
      </c>
    </row>
    <row r="374" spans="1:31" x14ac:dyDescent="0.25">
      <c r="A374" s="2">
        <v>43221</v>
      </c>
      <c r="C374" s="76">
        <v>6900</v>
      </c>
      <c r="D374" s="75">
        <v>2016</v>
      </c>
      <c r="E374" s="71">
        <v>2.1419879547619791</v>
      </c>
      <c r="F374" s="71">
        <v>10806.629092060293</v>
      </c>
      <c r="G374" s="77">
        <v>0.9950548958618578</v>
      </c>
      <c r="H374" s="71">
        <v>10753.189185817779</v>
      </c>
      <c r="I374" t="s">
        <v>1341</v>
      </c>
      <c r="J374" t="s">
        <v>1284</v>
      </c>
      <c r="K374" t="s">
        <v>1342</v>
      </c>
      <c r="L374" s="78">
        <v>164457</v>
      </c>
      <c r="M374" s="139"/>
      <c r="N374" s="72" t="s">
        <v>1296</v>
      </c>
      <c r="O374" t="s">
        <v>1290</v>
      </c>
      <c r="Q374" t="s">
        <v>1550</v>
      </c>
      <c r="R374" t="s">
        <v>1348</v>
      </c>
      <c r="S374" t="s">
        <v>1349</v>
      </c>
      <c r="W374" s="71">
        <v>13.083007376942414</v>
      </c>
      <c r="X374">
        <v>20</v>
      </c>
      <c r="Z374" s="2">
        <v>42578</v>
      </c>
      <c r="AA374" s="76">
        <v>6900</v>
      </c>
      <c r="AC374" s="71">
        <v>11753.04</v>
      </c>
      <c r="AD374" s="71">
        <v>3.12</v>
      </c>
      <c r="AE374" s="76">
        <v>1200</v>
      </c>
    </row>
    <row r="375" spans="1:31" x14ac:dyDescent="0.25">
      <c r="A375" s="2">
        <v>43221</v>
      </c>
      <c r="C375" s="76">
        <v>2083.2876635261191</v>
      </c>
      <c r="D375" s="75">
        <v>2018</v>
      </c>
      <c r="E375" s="71">
        <v>0.60689658718256079</v>
      </c>
      <c r="F375" s="71">
        <v>3734.0771561442562</v>
      </c>
      <c r="G375" s="77">
        <v>0.9950548958618578</v>
      </c>
      <c r="H375" s="71">
        <v>3715.6117557472649</v>
      </c>
      <c r="I375" t="s">
        <v>1341</v>
      </c>
      <c r="J375" t="s">
        <v>1284</v>
      </c>
      <c r="K375" t="s">
        <v>1342</v>
      </c>
      <c r="L375" s="78">
        <v>189986</v>
      </c>
      <c r="M375" s="139"/>
      <c r="N375" s="72" t="s">
        <v>1295</v>
      </c>
      <c r="O375" t="s">
        <v>1290</v>
      </c>
      <c r="Q375" t="s">
        <v>1368</v>
      </c>
      <c r="R375" t="s">
        <v>1348</v>
      </c>
      <c r="S375" t="s">
        <v>1349</v>
      </c>
      <c r="W375" s="71">
        <v>13.083007376942414</v>
      </c>
      <c r="X375">
        <v>34</v>
      </c>
      <c r="Z375" s="2">
        <v>43204</v>
      </c>
      <c r="AA375" s="76">
        <v>4457</v>
      </c>
      <c r="AC375" s="71">
        <v>4061.096</v>
      </c>
      <c r="AD375" s="71">
        <v>0.88400000000000001</v>
      </c>
      <c r="AE375" s="76">
        <v>1190</v>
      </c>
    </row>
    <row r="376" spans="1:31" x14ac:dyDescent="0.25">
      <c r="A376" s="2">
        <v>43221</v>
      </c>
      <c r="B376" t="s">
        <v>1364</v>
      </c>
      <c r="C376" s="76">
        <v>2006.326264248755</v>
      </c>
      <c r="D376" s="75">
        <v>2017</v>
      </c>
      <c r="E376" s="71">
        <v>0.41768765117858597</v>
      </c>
      <c r="F376" s="71">
        <v>2569.9236898169293</v>
      </c>
      <c r="G376" s="77">
        <v>0.9950548958618578</v>
      </c>
      <c r="H376" s="71">
        <v>2557.215149543706</v>
      </c>
      <c r="I376" t="s">
        <v>1341</v>
      </c>
      <c r="J376" t="s">
        <v>1284</v>
      </c>
      <c r="K376" t="s">
        <v>1342</v>
      </c>
      <c r="L376" s="78">
        <v>179852</v>
      </c>
      <c r="M376" s="139"/>
      <c r="N376" s="72" t="s">
        <v>1295</v>
      </c>
      <c r="O376" t="s">
        <v>1290</v>
      </c>
      <c r="Q376" t="s">
        <v>1383</v>
      </c>
      <c r="R376" t="s">
        <v>1348</v>
      </c>
      <c r="S376" t="s">
        <v>1349</v>
      </c>
      <c r="W376" s="71">
        <v>13.083007376942414</v>
      </c>
      <c r="X376">
        <v>26</v>
      </c>
      <c r="Z376" s="2">
        <v>42979</v>
      </c>
      <c r="AA376" s="76">
        <v>8181</v>
      </c>
      <c r="AC376" s="71">
        <v>2794.9895999999999</v>
      </c>
      <c r="AD376" s="71">
        <v>0.60840000000000005</v>
      </c>
      <c r="AE376" s="76">
        <v>1040</v>
      </c>
    </row>
    <row r="377" spans="1:31" x14ac:dyDescent="0.25">
      <c r="A377" s="2">
        <v>43221</v>
      </c>
      <c r="C377" s="76">
        <v>6326.1486885937275</v>
      </c>
      <c r="D377" s="75">
        <v>2018</v>
      </c>
      <c r="E377" s="71">
        <v>1.6365139754263625</v>
      </c>
      <c r="F377" s="71">
        <v>14264.818777840252</v>
      </c>
      <c r="G377" s="77">
        <v>0.9950548958618578</v>
      </c>
      <c r="H377" s="71">
        <v>14194.277763472106</v>
      </c>
      <c r="I377" t="s">
        <v>1341</v>
      </c>
      <c r="J377" t="s">
        <v>1284</v>
      </c>
      <c r="K377" t="s">
        <v>1342</v>
      </c>
      <c r="L377" s="78">
        <v>186801</v>
      </c>
      <c r="M377" s="139"/>
      <c r="N377" s="72" t="s">
        <v>1295</v>
      </c>
      <c r="O377" t="s">
        <v>1290</v>
      </c>
      <c r="Q377" t="s">
        <v>1551</v>
      </c>
      <c r="R377" t="s">
        <v>1343</v>
      </c>
      <c r="S377" t="s">
        <v>1344</v>
      </c>
      <c r="W377" s="71">
        <v>13.05797247010084</v>
      </c>
      <c r="X377">
        <v>1</v>
      </c>
      <c r="Z377" s="2">
        <v>43129</v>
      </c>
      <c r="AA377" s="76">
        <v>14682</v>
      </c>
      <c r="AC377" s="71">
        <v>21970</v>
      </c>
      <c r="AD377" s="71">
        <v>2.5</v>
      </c>
      <c r="AE377" s="76">
        <v>912.05</v>
      </c>
    </row>
    <row r="378" spans="1:31" x14ac:dyDescent="0.25">
      <c r="A378" s="2">
        <v>43221</v>
      </c>
      <c r="C378" s="76">
        <v>1428.4944762910095</v>
      </c>
      <c r="D378" s="75">
        <v>2018</v>
      </c>
      <c r="E378" s="71">
        <v>1.4401322983751992</v>
      </c>
      <c r="F378" s="71">
        <v>3221.1090558427622</v>
      </c>
      <c r="G378" s="77">
        <v>0.9950548958618578</v>
      </c>
      <c r="H378" s="71">
        <v>3205.1803361213069</v>
      </c>
      <c r="I378" t="s">
        <v>1341</v>
      </c>
      <c r="J378" t="s">
        <v>1284</v>
      </c>
      <c r="K378" t="s">
        <v>1342</v>
      </c>
      <c r="L378" s="78">
        <v>186801</v>
      </c>
      <c r="M378" s="139"/>
      <c r="N378" s="72" t="s">
        <v>1295</v>
      </c>
      <c r="O378" t="s">
        <v>1290</v>
      </c>
      <c r="Q378" t="s">
        <v>1552</v>
      </c>
      <c r="R378" t="s">
        <v>1343</v>
      </c>
      <c r="S378" t="s">
        <v>1344</v>
      </c>
      <c r="W378" s="71">
        <v>13.05797247010084</v>
      </c>
      <c r="X378">
        <v>1</v>
      </c>
      <c r="Z378" s="2">
        <v>43129</v>
      </c>
      <c r="AA378" s="76">
        <v>14682</v>
      </c>
      <c r="AC378" s="71">
        <v>4961</v>
      </c>
      <c r="AD378" s="71">
        <v>2.2000000000000002</v>
      </c>
      <c r="AE378" s="76">
        <v>880</v>
      </c>
    </row>
    <row r="379" spans="1:31" x14ac:dyDescent="0.25">
      <c r="A379" s="2">
        <v>43221</v>
      </c>
      <c r="C379" s="76">
        <v>1629.4799922053667</v>
      </c>
      <c r="D379" s="75">
        <v>2018</v>
      </c>
      <c r="E379" s="71">
        <v>1.3746717393581445</v>
      </c>
      <c r="F379" s="71">
        <v>3674.3108540645421</v>
      </c>
      <c r="G379" s="77">
        <v>0.9950548958618578</v>
      </c>
      <c r="H379" s="71">
        <v>3656.1410042552866</v>
      </c>
      <c r="I379" t="s">
        <v>1341</v>
      </c>
      <c r="J379" t="s">
        <v>1284</v>
      </c>
      <c r="K379" t="s">
        <v>1342</v>
      </c>
      <c r="L379" s="78">
        <v>186801</v>
      </c>
      <c r="M379" s="139"/>
      <c r="N379" s="72" t="s">
        <v>1295</v>
      </c>
      <c r="O379" t="s">
        <v>1290</v>
      </c>
      <c r="Q379" t="s">
        <v>1553</v>
      </c>
      <c r="R379" t="s">
        <v>1343</v>
      </c>
      <c r="S379" t="s">
        <v>1344</v>
      </c>
      <c r="W379" s="71">
        <v>13.05797247010084</v>
      </c>
      <c r="X379">
        <v>1</v>
      </c>
      <c r="Z379" s="2">
        <v>43129</v>
      </c>
      <c r="AA379" s="76">
        <v>14682</v>
      </c>
      <c r="AC379" s="71">
        <v>5659</v>
      </c>
      <c r="AD379" s="71">
        <v>2.1</v>
      </c>
      <c r="AE379" s="76">
        <v>840</v>
      </c>
    </row>
    <row r="380" spans="1:31" x14ac:dyDescent="0.25">
      <c r="A380" s="2">
        <v>43221</v>
      </c>
      <c r="B380" t="s">
        <v>1364</v>
      </c>
      <c r="C380" s="76">
        <v>801.19602918822113</v>
      </c>
      <c r="D380" s="75">
        <v>2016</v>
      </c>
      <c r="E380" s="71">
        <v>0.2891683738928672</v>
      </c>
      <c r="F380" s="71">
        <v>1779.1779391040279</v>
      </c>
      <c r="G380" s="77">
        <v>0.9950548958618578</v>
      </c>
      <c r="H380" s="71">
        <v>1770.3797189148734</v>
      </c>
      <c r="I380" t="s">
        <v>1341</v>
      </c>
      <c r="J380" t="s">
        <v>1284</v>
      </c>
      <c r="K380" t="s">
        <v>1342</v>
      </c>
      <c r="L380" s="78">
        <v>168109</v>
      </c>
      <c r="M380" s="139"/>
      <c r="N380" s="72" t="s">
        <v>1295</v>
      </c>
      <c r="O380" t="s">
        <v>1290</v>
      </c>
      <c r="Q380" t="s">
        <v>1383</v>
      </c>
      <c r="R380" t="s">
        <v>1348</v>
      </c>
      <c r="S380" t="s">
        <v>1349</v>
      </c>
      <c r="W380" s="71">
        <v>13.083007376942414</v>
      </c>
      <c r="X380">
        <v>18</v>
      </c>
      <c r="Z380" s="2">
        <v>42720</v>
      </c>
      <c r="AA380" s="76">
        <v>22829.09</v>
      </c>
      <c r="AC380" s="71">
        <v>1934.9928</v>
      </c>
      <c r="AD380" s="71">
        <v>0.42120000000000002</v>
      </c>
      <c r="AE380" s="76">
        <v>720</v>
      </c>
    </row>
    <row r="381" spans="1:31" x14ac:dyDescent="0.25">
      <c r="A381" s="2">
        <v>43221</v>
      </c>
      <c r="B381" t="s">
        <v>1364</v>
      </c>
      <c r="C381" s="76">
        <v>1180.5121748592346</v>
      </c>
      <c r="D381" s="75">
        <v>2018</v>
      </c>
      <c r="E381" s="71">
        <v>0.29987831366667711</v>
      </c>
      <c r="F381" s="71">
        <v>1845.0734183301031</v>
      </c>
      <c r="G381" s="77">
        <v>0.9950548958618578</v>
      </c>
      <c r="H381" s="71">
        <v>1835.9493381339428</v>
      </c>
      <c r="I381" t="s">
        <v>1341</v>
      </c>
      <c r="J381" t="s">
        <v>1284</v>
      </c>
      <c r="K381" t="s">
        <v>1342</v>
      </c>
      <c r="L381" s="78">
        <v>189056</v>
      </c>
      <c r="M381" s="139"/>
      <c r="N381" s="72" t="s">
        <v>1295</v>
      </c>
      <c r="O381" t="s">
        <v>1290</v>
      </c>
      <c r="Q381" t="s">
        <v>1369</v>
      </c>
      <c r="R381" t="s">
        <v>1348</v>
      </c>
      <c r="S381" t="s">
        <v>1349</v>
      </c>
      <c r="W381" s="71">
        <v>13.083007376942414</v>
      </c>
      <c r="X381">
        <v>14</v>
      </c>
      <c r="Z381" s="2">
        <v>43158</v>
      </c>
      <c r="AA381" s="76">
        <v>11889</v>
      </c>
      <c r="AC381" s="71">
        <v>2006.6592000000001</v>
      </c>
      <c r="AD381" s="71">
        <v>0.43680000000000002</v>
      </c>
      <c r="AE381" s="76">
        <v>700</v>
      </c>
    </row>
    <row r="382" spans="1:31" x14ac:dyDescent="0.25">
      <c r="A382" s="2">
        <v>43221</v>
      </c>
      <c r="B382" t="s">
        <v>1364</v>
      </c>
      <c r="C382" s="76">
        <v>1315.86</v>
      </c>
      <c r="D382" s="75">
        <v>2017</v>
      </c>
      <c r="E382" s="71">
        <v>0.2784584341190573</v>
      </c>
      <c r="F382" s="71">
        <v>1713.2824598779528</v>
      </c>
      <c r="G382" s="77">
        <v>0.9950548958618578</v>
      </c>
      <c r="H382" s="71">
        <v>1704.810099695804</v>
      </c>
      <c r="I382" t="s">
        <v>1341</v>
      </c>
      <c r="J382" t="s">
        <v>1284</v>
      </c>
      <c r="K382" t="s">
        <v>1342</v>
      </c>
      <c r="L382" s="78">
        <v>179297</v>
      </c>
      <c r="M382" s="139"/>
      <c r="N382" s="72" t="s">
        <v>1295</v>
      </c>
      <c r="O382" t="s">
        <v>1290</v>
      </c>
      <c r="Q382" t="s">
        <v>1369</v>
      </c>
      <c r="R382" t="s">
        <v>1348</v>
      </c>
      <c r="S382" t="s">
        <v>1349</v>
      </c>
      <c r="W382" s="71">
        <v>13.083007376942414</v>
      </c>
      <c r="X382">
        <v>13</v>
      </c>
      <c r="Z382" s="2">
        <v>42944</v>
      </c>
      <c r="AA382" s="76">
        <v>1315.86</v>
      </c>
      <c r="AC382" s="71">
        <v>1863.3263999999999</v>
      </c>
      <c r="AD382" s="71">
        <v>0.40560000000000002</v>
      </c>
      <c r="AE382" s="76">
        <v>650</v>
      </c>
    </row>
    <row r="383" spans="1:31" x14ac:dyDescent="0.25">
      <c r="A383" s="2">
        <v>43221</v>
      </c>
      <c r="C383" s="76">
        <v>3740.4907013959091</v>
      </c>
      <c r="D383" s="75">
        <v>2018</v>
      </c>
      <c r="E383" s="71">
        <v>0.32730279508527249</v>
      </c>
      <c r="F383" s="71">
        <v>8199.8359738436302</v>
      </c>
      <c r="G383" s="77">
        <v>0.9950548958618578</v>
      </c>
      <c r="H383" s="71">
        <v>8159.2869310372889</v>
      </c>
      <c r="I383" t="s">
        <v>1341</v>
      </c>
      <c r="J383" t="s">
        <v>1284</v>
      </c>
      <c r="K383" t="s">
        <v>1342</v>
      </c>
      <c r="L383" s="78">
        <v>187957</v>
      </c>
      <c r="M383" s="139"/>
      <c r="N383" s="72" t="s">
        <v>1296</v>
      </c>
      <c r="O383" t="s">
        <v>1290</v>
      </c>
      <c r="Q383" t="s">
        <v>1482</v>
      </c>
      <c r="R383" t="s">
        <v>1343</v>
      </c>
      <c r="S383" t="s">
        <v>1344</v>
      </c>
      <c r="W383" s="71">
        <v>13.05797247010084</v>
      </c>
      <c r="X383">
        <v>1</v>
      </c>
      <c r="Z383" s="2">
        <v>43171</v>
      </c>
      <c r="AA383" s="76">
        <v>13770.42</v>
      </c>
      <c r="AC383" s="71">
        <v>12629</v>
      </c>
      <c r="AD383" s="71">
        <v>0.5</v>
      </c>
      <c r="AE383" s="76">
        <v>631.45000000000005</v>
      </c>
    </row>
    <row r="384" spans="1:31" x14ac:dyDescent="0.25">
      <c r="A384" s="2">
        <v>43221</v>
      </c>
      <c r="C384" s="76">
        <v>1313.6087470503398</v>
      </c>
      <c r="D384" s="75">
        <v>2018</v>
      </c>
      <c r="E384" s="71">
        <v>1.1113622119130424</v>
      </c>
      <c r="F384" s="71">
        <v>13038.791281764572</v>
      </c>
      <c r="G384" s="77">
        <v>0.9950548958618578</v>
      </c>
      <c r="H384" s="71">
        <v>12974.313101040745</v>
      </c>
      <c r="I384" t="s">
        <v>1341</v>
      </c>
      <c r="J384" t="s">
        <v>1284</v>
      </c>
      <c r="K384" t="s">
        <v>1342</v>
      </c>
      <c r="L384" s="78">
        <v>186801</v>
      </c>
      <c r="M384" s="139"/>
      <c r="N384" s="72" t="s">
        <v>1295</v>
      </c>
      <c r="O384" t="s">
        <v>1290</v>
      </c>
      <c r="Q384" t="s">
        <v>1371</v>
      </c>
      <c r="R384" t="s">
        <v>1348</v>
      </c>
      <c r="S384" t="s">
        <v>1349</v>
      </c>
      <c r="W384" s="71">
        <v>13.083007376942414</v>
      </c>
      <c r="X384">
        <v>57</v>
      </c>
      <c r="Z384" s="2">
        <v>43129</v>
      </c>
      <c r="AA384" s="76">
        <v>4723.29</v>
      </c>
      <c r="AC384" s="71">
        <v>14180.688</v>
      </c>
      <c r="AD384" s="71">
        <v>1.6188</v>
      </c>
      <c r="AE384" s="76">
        <v>570</v>
      </c>
    </row>
    <row r="385" spans="1:31" x14ac:dyDescent="0.25">
      <c r="A385" s="2">
        <v>43221</v>
      </c>
      <c r="B385" t="s">
        <v>1364</v>
      </c>
      <c r="C385" s="76">
        <v>2453.9097387173397</v>
      </c>
      <c r="D385" s="75">
        <v>2018</v>
      </c>
      <c r="E385" s="71">
        <v>0</v>
      </c>
      <c r="F385" s="71">
        <v>5638.2220763745991</v>
      </c>
      <c r="G385" s="77">
        <v>0.9950548958618578</v>
      </c>
      <c r="H385" s="71">
        <v>5610.3404810529546</v>
      </c>
      <c r="I385" t="s">
        <v>1341</v>
      </c>
      <c r="J385" t="s">
        <v>1284</v>
      </c>
      <c r="K385" t="s">
        <v>1342</v>
      </c>
      <c r="L385" s="78">
        <v>191810</v>
      </c>
      <c r="M385" s="139"/>
      <c r="N385" s="72" t="s">
        <v>1295</v>
      </c>
      <c r="O385" t="s">
        <v>1290</v>
      </c>
      <c r="Q385" t="s">
        <v>1393</v>
      </c>
      <c r="R385" t="s">
        <v>1348</v>
      </c>
      <c r="S385" t="s">
        <v>1349</v>
      </c>
      <c r="W385" s="71">
        <v>13.083007376942414</v>
      </c>
      <c r="X385">
        <v>2</v>
      </c>
      <c r="Z385" s="2">
        <v>43189</v>
      </c>
      <c r="AA385" s="76">
        <v>3538</v>
      </c>
      <c r="AC385" s="71">
        <v>6132</v>
      </c>
      <c r="AD385" s="71">
        <v>0</v>
      </c>
      <c r="AE385" s="76">
        <v>550</v>
      </c>
    </row>
    <row r="386" spans="1:31" x14ac:dyDescent="0.25">
      <c r="A386" s="2">
        <v>43221</v>
      </c>
      <c r="B386" t="s">
        <v>1364</v>
      </c>
      <c r="C386" s="76">
        <v>808.80579878072865</v>
      </c>
      <c r="D386" s="75">
        <v>2018</v>
      </c>
      <c r="E386" s="71">
        <v>0.23561867502381773</v>
      </c>
      <c r="F386" s="71">
        <v>1449.7005429736525</v>
      </c>
      <c r="G386" s="77">
        <v>0.9950548958618578</v>
      </c>
      <c r="H386" s="71">
        <v>1442.5316228195265</v>
      </c>
      <c r="I386" t="s">
        <v>1341</v>
      </c>
      <c r="J386" t="s">
        <v>1284</v>
      </c>
      <c r="K386" t="s">
        <v>1342</v>
      </c>
      <c r="L386" s="78">
        <v>189986</v>
      </c>
      <c r="M386" s="139"/>
      <c r="N386" s="72" t="s">
        <v>1295</v>
      </c>
      <c r="O386" t="s">
        <v>1290</v>
      </c>
      <c r="Q386" t="s">
        <v>1369</v>
      </c>
      <c r="R386" t="s">
        <v>1348</v>
      </c>
      <c r="S386" t="s">
        <v>1349</v>
      </c>
      <c r="W386" s="71">
        <v>13.083007376942414</v>
      </c>
      <c r="X386">
        <v>11</v>
      </c>
      <c r="Z386" s="2">
        <v>43204</v>
      </c>
      <c r="AA386" s="76">
        <v>4457</v>
      </c>
      <c r="AC386" s="71">
        <v>1576.6608000000001</v>
      </c>
      <c r="AD386" s="71">
        <v>0.34320000000000001</v>
      </c>
      <c r="AE386" s="76">
        <v>550</v>
      </c>
    </row>
    <row r="387" spans="1:31" x14ac:dyDescent="0.25">
      <c r="A387" s="2">
        <v>43221</v>
      </c>
      <c r="B387" t="s">
        <v>1364</v>
      </c>
      <c r="C387" s="76">
        <v>1785.91</v>
      </c>
      <c r="D387" s="75">
        <v>2018</v>
      </c>
      <c r="E387" s="71">
        <v>0</v>
      </c>
      <c r="F387" s="71">
        <v>5406.5143198112592</v>
      </c>
      <c r="G387" s="77">
        <v>0.9950548958618578</v>
      </c>
      <c r="H387" s="71">
        <v>5379.7785434754351</v>
      </c>
      <c r="I387" t="s">
        <v>1341</v>
      </c>
      <c r="J387" t="s">
        <v>1284</v>
      </c>
      <c r="K387" t="s">
        <v>1342</v>
      </c>
      <c r="L387" s="78">
        <v>188183</v>
      </c>
      <c r="M387" s="139"/>
      <c r="N387" s="72" t="s">
        <v>1295</v>
      </c>
      <c r="O387" t="s">
        <v>1290</v>
      </c>
      <c r="Q387" t="s">
        <v>1365</v>
      </c>
      <c r="R387" t="s">
        <v>1348</v>
      </c>
      <c r="S387" t="s">
        <v>1349</v>
      </c>
      <c r="W387" s="71">
        <v>13.083007376942414</v>
      </c>
      <c r="X387">
        <v>7</v>
      </c>
      <c r="Z387" s="2">
        <v>43130</v>
      </c>
      <c r="AA387" s="76">
        <v>1785.91</v>
      </c>
      <c r="AC387" s="71">
        <v>5880</v>
      </c>
      <c r="AD387" s="71">
        <v>0</v>
      </c>
      <c r="AE387" s="76">
        <v>525</v>
      </c>
    </row>
    <row r="388" spans="1:31" x14ac:dyDescent="0.25">
      <c r="A388" s="2">
        <v>43221</v>
      </c>
      <c r="C388" s="76">
        <v>2110</v>
      </c>
      <c r="D388" s="75">
        <v>2018</v>
      </c>
      <c r="E388" s="71">
        <v>0.19638167705116349</v>
      </c>
      <c r="F388" s="71">
        <v>6094.8499712146768</v>
      </c>
      <c r="G388" s="77">
        <v>0.9950548958618578</v>
      </c>
      <c r="H388" s="71">
        <v>6064.7103034006668</v>
      </c>
      <c r="I388" t="s">
        <v>1341</v>
      </c>
      <c r="J388" t="s">
        <v>1284</v>
      </c>
      <c r="K388" t="s">
        <v>1342</v>
      </c>
      <c r="L388" s="78">
        <v>188426</v>
      </c>
      <c r="M388" s="139"/>
      <c r="N388" s="72" t="s">
        <v>1295</v>
      </c>
      <c r="O388" t="s">
        <v>1290</v>
      </c>
      <c r="Q388" t="s">
        <v>1554</v>
      </c>
      <c r="R388" t="s">
        <v>1343</v>
      </c>
      <c r="S388" t="s">
        <v>1344</v>
      </c>
      <c r="W388" s="71">
        <v>13.05797247010084</v>
      </c>
      <c r="X388">
        <v>1</v>
      </c>
      <c r="Z388" s="2">
        <v>43123</v>
      </c>
      <c r="AA388" s="76">
        <v>2110</v>
      </c>
      <c r="AC388" s="71">
        <v>9387</v>
      </c>
      <c r="AD388" s="71">
        <v>0.3</v>
      </c>
      <c r="AE388" s="76">
        <v>469.35</v>
      </c>
    </row>
    <row r="389" spans="1:31" x14ac:dyDescent="0.25">
      <c r="A389" s="2">
        <v>43221</v>
      </c>
      <c r="B389" t="s">
        <v>1372</v>
      </c>
      <c r="C389" s="76">
        <v>1337</v>
      </c>
      <c r="D389" s="75">
        <v>2016</v>
      </c>
      <c r="E389" s="71">
        <v>0.50313332471448025</v>
      </c>
      <c r="F389" s="71">
        <v>4902.506582420734</v>
      </c>
      <c r="G389" s="77">
        <v>0.9950548958618578</v>
      </c>
      <c r="H389" s="71">
        <v>4878.2631768327356</v>
      </c>
      <c r="I389" t="s">
        <v>1341</v>
      </c>
      <c r="J389" t="s">
        <v>1284</v>
      </c>
      <c r="K389" t="s">
        <v>1342</v>
      </c>
      <c r="L389" s="78">
        <v>154626</v>
      </c>
      <c r="M389" s="139"/>
      <c r="N389" s="72" t="s">
        <v>1296</v>
      </c>
      <c r="O389" t="s">
        <v>1290</v>
      </c>
      <c r="Q389" t="s">
        <v>1373</v>
      </c>
      <c r="R389" t="s">
        <v>1374</v>
      </c>
      <c r="S389" t="s">
        <v>1375</v>
      </c>
      <c r="W389" s="71">
        <v>12.832011267371689</v>
      </c>
      <c r="X389">
        <v>1</v>
      </c>
      <c r="Z389" s="2">
        <v>42543.333333333328</v>
      </c>
      <c r="AA389" s="76">
        <v>1337</v>
      </c>
      <c r="AC389" s="71">
        <v>9312</v>
      </c>
      <c r="AD389" s="71">
        <v>1.1000000000000001</v>
      </c>
      <c r="AE389" s="76">
        <v>465.6</v>
      </c>
    </row>
    <row r="390" spans="1:31" x14ac:dyDescent="0.25">
      <c r="A390" s="2">
        <v>43221</v>
      </c>
      <c r="B390" t="s">
        <v>1372</v>
      </c>
      <c r="C390" s="76">
        <v>1337</v>
      </c>
      <c r="D390" s="75">
        <v>2016</v>
      </c>
      <c r="E390" s="71">
        <v>0.50313332471448025</v>
      </c>
      <c r="F390" s="71">
        <v>4902.506582420734</v>
      </c>
      <c r="G390" s="77">
        <v>0.9950548958618578</v>
      </c>
      <c r="H390" s="71">
        <v>4878.2631768327356</v>
      </c>
      <c r="I390" t="s">
        <v>1341</v>
      </c>
      <c r="J390" t="s">
        <v>1284</v>
      </c>
      <c r="K390" t="s">
        <v>1342</v>
      </c>
      <c r="L390" s="78">
        <v>154628</v>
      </c>
      <c r="M390" s="139"/>
      <c r="N390" s="72" t="s">
        <v>1296</v>
      </c>
      <c r="O390" t="s">
        <v>1290</v>
      </c>
      <c r="Q390" t="s">
        <v>1373</v>
      </c>
      <c r="R390" t="s">
        <v>1374</v>
      </c>
      <c r="S390" t="s">
        <v>1375</v>
      </c>
      <c r="W390" s="71">
        <v>12.832011267371689</v>
      </c>
      <c r="X390">
        <v>1</v>
      </c>
      <c r="Z390" s="2">
        <v>42454</v>
      </c>
      <c r="AA390" s="76">
        <v>1337</v>
      </c>
      <c r="AC390" s="71">
        <v>9312</v>
      </c>
      <c r="AD390" s="71">
        <v>1.1000000000000001</v>
      </c>
      <c r="AE390" s="76">
        <v>465.6</v>
      </c>
    </row>
    <row r="391" spans="1:31" x14ac:dyDescent="0.25">
      <c r="A391" s="2">
        <v>43221</v>
      </c>
      <c r="B391" t="s">
        <v>1372</v>
      </c>
      <c r="C391" s="76">
        <v>1337</v>
      </c>
      <c r="D391" s="75">
        <v>2016</v>
      </c>
      <c r="E391" s="71">
        <v>0.50313332471448025</v>
      </c>
      <c r="F391" s="71">
        <v>4902.506582420734</v>
      </c>
      <c r="G391" s="77">
        <v>0.9950548958618578</v>
      </c>
      <c r="H391" s="71">
        <v>4878.2631768327356</v>
      </c>
      <c r="I391" t="s">
        <v>1341</v>
      </c>
      <c r="J391" t="s">
        <v>1284</v>
      </c>
      <c r="K391" t="s">
        <v>1342</v>
      </c>
      <c r="L391" s="78">
        <v>154629</v>
      </c>
      <c r="M391" s="139"/>
      <c r="N391" s="72" t="s">
        <v>1296</v>
      </c>
      <c r="O391" t="s">
        <v>1290</v>
      </c>
      <c r="Q391" t="s">
        <v>1373</v>
      </c>
      <c r="R391" t="s">
        <v>1374</v>
      </c>
      <c r="S391" t="s">
        <v>1375</v>
      </c>
      <c r="W391" s="71">
        <v>12.832011267371689</v>
      </c>
      <c r="X391">
        <v>1</v>
      </c>
      <c r="Z391" s="2">
        <v>42454</v>
      </c>
      <c r="AA391" s="76">
        <v>1337</v>
      </c>
      <c r="AC391" s="71">
        <v>9312</v>
      </c>
      <c r="AD391" s="71">
        <v>1.1000000000000001</v>
      </c>
      <c r="AE391" s="76">
        <v>465.6</v>
      </c>
    </row>
    <row r="392" spans="1:31" x14ac:dyDescent="0.25">
      <c r="A392" s="2">
        <v>43221</v>
      </c>
      <c r="B392" t="s">
        <v>1372</v>
      </c>
      <c r="C392" s="76">
        <v>1337</v>
      </c>
      <c r="D392" s="75">
        <v>2016</v>
      </c>
      <c r="E392" s="71">
        <v>0.50313332471448025</v>
      </c>
      <c r="F392" s="71">
        <v>4902.506582420734</v>
      </c>
      <c r="G392" s="77">
        <v>0.9950548958618578</v>
      </c>
      <c r="H392" s="71">
        <v>4878.2631768327356</v>
      </c>
      <c r="I392" t="s">
        <v>1341</v>
      </c>
      <c r="J392" t="s">
        <v>1284</v>
      </c>
      <c r="K392" t="s">
        <v>1342</v>
      </c>
      <c r="L392" s="78">
        <v>154630</v>
      </c>
      <c r="M392" s="139"/>
      <c r="N392" s="72" t="s">
        <v>1296</v>
      </c>
      <c r="O392" t="s">
        <v>1290</v>
      </c>
      <c r="Q392" t="s">
        <v>1373</v>
      </c>
      <c r="R392" t="s">
        <v>1374</v>
      </c>
      <c r="S392" t="s">
        <v>1375</v>
      </c>
      <c r="W392" s="71">
        <v>12.832011267371689</v>
      </c>
      <c r="X392">
        <v>1</v>
      </c>
      <c r="Z392" s="2">
        <v>42475</v>
      </c>
      <c r="AA392" s="76">
        <v>1337</v>
      </c>
      <c r="AC392" s="71">
        <v>9312</v>
      </c>
      <c r="AD392" s="71">
        <v>1.1000000000000001</v>
      </c>
      <c r="AE392" s="76">
        <v>465.6</v>
      </c>
    </row>
    <row r="393" spans="1:31" x14ac:dyDescent="0.25">
      <c r="A393" s="2">
        <v>43221</v>
      </c>
      <c r="B393" t="s">
        <v>1372</v>
      </c>
      <c r="C393" s="76">
        <v>1337</v>
      </c>
      <c r="D393" s="75">
        <v>2016</v>
      </c>
      <c r="E393" s="71">
        <v>0.50313332471448025</v>
      </c>
      <c r="F393" s="71">
        <v>4902.506582420734</v>
      </c>
      <c r="G393" s="77">
        <v>0.9950548958618578</v>
      </c>
      <c r="H393" s="71">
        <v>4878.2631768327356</v>
      </c>
      <c r="I393" t="s">
        <v>1341</v>
      </c>
      <c r="J393" t="s">
        <v>1284</v>
      </c>
      <c r="K393" t="s">
        <v>1342</v>
      </c>
      <c r="L393" s="78">
        <v>154627</v>
      </c>
      <c r="M393" s="139"/>
      <c r="N393" s="72" t="s">
        <v>1296</v>
      </c>
      <c r="O393" t="s">
        <v>1290</v>
      </c>
      <c r="Q393" t="s">
        <v>1373</v>
      </c>
      <c r="R393" t="s">
        <v>1374</v>
      </c>
      <c r="S393" t="s">
        <v>1375</v>
      </c>
      <c r="W393" s="71">
        <v>12.832011267371689</v>
      </c>
      <c r="X393">
        <v>1</v>
      </c>
      <c r="Z393" s="2">
        <v>42475</v>
      </c>
      <c r="AA393" s="76">
        <v>1337</v>
      </c>
      <c r="AC393" s="71">
        <v>9312</v>
      </c>
      <c r="AD393" s="71">
        <v>1.1000000000000001</v>
      </c>
      <c r="AE393" s="76">
        <v>465.6</v>
      </c>
    </row>
    <row r="394" spans="1:31" x14ac:dyDescent="0.25">
      <c r="A394" s="2">
        <v>43221</v>
      </c>
      <c r="B394" t="s">
        <v>1356</v>
      </c>
      <c r="C394" s="76">
        <v>3750.1206541490005</v>
      </c>
      <c r="D394" s="75">
        <v>2017</v>
      </c>
      <c r="E394" s="71">
        <v>0</v>
      </c>
      <c r="F394" s="71">
        <v>4831.1067243456318</v>
      </c>
      <c r="G394" s="77">
        <v>0.9950548958618578</v>
      </c>
      <c r="H394" s="71">
        <v>4807.216398491264</v>
      </c>
      <c r="I394" t="s">
        <v>1341</v>
      </c>
      <c r="J394" t="s">
        <v>1284</v>
      </c>
      <c r="K394" t="s">
        <v>1342</v>
      </c>
      <c r="L394" s="78">
        <v>179256</v>
      </c>
      <c r="M394" s="139"/>
      <c r="N394" s="72" t="s">
        <v>1295</v>
      </c>
      <c r="O394" t="s">
        <v>1290</v>
      </c>
      <c r="Q394" t="s">
        <v>1357</v>
      </c>
      <c r="R394" t="s">
        <v>1348</v>
      </c>
      <c r="S394" t="s">
        <v>1349</v>
      </c>
      <c r="W394" s="71">
        <v>13.083007376942414</v>
      </c>
      <c r="X394">
        <v>9</v>
      </c>
      <c r="Z394" s="2">
        <v>42979</v>
      </c>
      <c r="AA394" s="76">
        <v>4949.2</v>
      </c>
      <c r="AC394" s="71">
        <v>5254.2</v>
      </c>
      <c r="AD394" s="71">
        <v>0</v>
      </c>
      <c r="AE394" s="76">
        <v>450</v>
      </c>
    </row>
    <row r="395" spans="1:31" x14ac:dyDescent="0.25">
      <c r="A395" s="2">
        <v>43221</v>
      </c>
      <c r="B395" t="s">
        <v>1364</v>
      </c>
      <c r="C395" s="76">
        <v>1345.0997304582211</v>
      </c>
      <c r="D395" s="75">
        <v>2018</v>
      </c>
      <c r="E395" s="71">
        <v>0</v>
      </c>
      <c r="F395" s="71">
        <v>4479.6832935579005</v>
      </c>
      <c r="G395" s="77">
        <v>0.9950548958618578</v>
      </c>
      <c r="H395" s="71">
        <v>4457.5307931653606</v>
      </c>
      <c r="I395" t="s">
        <v>1341</v>
      </c>
      <c r="J395" t="s">
        <v>1284</v>
      </c>
      <c r="K395" t="s">
        <v>1342</v>
      </c>
      <c r="L395" s="78">
        <v>187440</v>
      </c>
      <c r="M395" s="139"/>
      <c r="N395" s="72" t="s">
        <v>1296</v>
      </c>
      <c r="O395" t="s">
        <v>1290</v>
      </c>
      <c r="Q395" t="s">
        <v>1382</v>
      </c>
      <c r="R395" t="s">
        <v>1348</v>
      </c>
      <c r="S395" t="s">
        <v>1349</v>
      </c>
      <c r="W395" s="71">
        <v>13.083007376942414</v>
      </c>
      <c r="X395">
        <v>4</v>
      </c>
      <c r="Z395" s="2">
        <v>43115</v>
      </c>
      <c r="AA395" s="76">
        <v>2151</v>
      </c>
      <c r="AC395" s="71">
        <v>4872</v>
      </c>
      <c r="AD395" s="71">
        <v>0</v>
      </c>
      <c r="AE395" s="76">
        <v>440</v>
      </c>
    </row>
    <row r="396" spans="1:31" x14ac:dyDescent="0.25">
      <c r="A396" s="2">
        <v>43221</v>
      </c>
      <c r="C396" s="76">
        <v>1008</v>
      </c>
      <c r="D396" s="75">
        <v>2017</v>
      </c>
      <c r="E396" s="71">
        <v>1.2412545584005317</v>
      </c>
      <c r="F396" s="71">
        <v>6262.3030123221179</v>
      </c>
      <c r="G396" s="77">
        <v>0.9950548958618578</v>
      </c>
      <c r="H396" s="71">
        <v>6231.3352717815833</v>
      </c>
      <c r="I396" t="s">
        <v>1341</v>
      </c>
      <c r="J396" t="s">
        <v>1284</v>
      </c>
      <c r="K396" t="s">
        <v>1342</v>
      </c>
      <c r="L396" s="78">
        <v>167441</v>
      </c>
      <c r="M396" s="139"/>
      <c r="N396" s="72" t="s">
        <v>1296</v>
      </c>
      <c r="O396" t="s">
        <v>1290</v>
      </c>
      <c r="Q396" t="s">
        <v>1524</v>
      </c>
      <c r="R396" t="s">
        <v>1348</v>
      </c>
      <c r="S396" t="s">
        <v>1349</v>
      </c>
      <c r="W396" s="71">
        <v>13.083007376942414</v>
      </c>
      <c r="X396">
        <v>8</v>
      </c>
      <c r="Z396" s="2">
        <v>43010</v>
      </c>
      <c r="AA396" s="76">
        <v>1008</v>
      </c>
      <c r="AC396" s="71">
        <v>6810.7359999999999</v>
      </c>
      <c r="AD396" s="71">
        <v>1.8080000000000001</v>
      </c>
      <c r="AE396" s="76">
        <v>400</v>
      </c>
    </row>
    <row r="397" spans="1:31" x14ac:dyDescent="0.25">
      <c r="A397" s="2">
        <v>43221</v>
      </c>
      <c r="B397" t="s">
        <v>1345</v>
      </c>
      <c r="C397" s="76">
        <v>3000</v>
      </c>
      <c r="D397" s="75">
        <v>2017</v>
      </c>
      <c r="E397" s="71">
        <v>0</v>
      </c>
      <c r="F397" s="71">
        <v>4908.6040036628265</v>
      </c>
      <c r="G397" s="77">
        <v>0.9950548958618578</v>
      </c>
      <c r="H397" s="71">
        <v>4884.3304456918122</v>
      </c>
      <c r="I397" t="s">
        <v>1341</v>
      </c>
      <c r="J397" t="s">
        <v>1284</v>
      </c>
      <c r="K397" t="s">
        <v>1342</v>
      </c>
      <c r="L397" s="78">
        <v>174900</v>
      </c>
      <c r="M397" s="139"/>
      <c r="N397" s="72" t="s">
        <v>1295</v>
      </c>
      <c r="O397" t="s">
        <v>1290</v>
      </c>
      <c r="Q397" t="s">
        <v>1478</v>
      </c>
      <c r="R397" t="s">
        <v>1343</v>
      </c>
      <c r="S397" t="s">
        <v>1344</v>
      </c>
      <c r="W397" s="71">
        <v>13.05797247010084</v>
      </c>
      <c r="X397">
        <v>1</v>
      </c>
      <c r="Z397" s="2">
        <v>42853</v>
      </c>
      <c r="AA397" s="76">
        <v>3000</v>
      </c>
      <c r="AC397" s="71">
        <v>7560</v>
      </c>
      <c r="AD397" s="71">
        <v>0</v>
      </c>
      <c r="AE397" s="76">
        <v>378</v>
      </c>
    </row>
    <row r="398" spans="1:31" x14ac:dyDescent="0.25">
      <c r="A398" s="2">
        <v>43221</v>
      </c>
      <c r="B398" t="s">
        <v>1364</v>
      </c>
      <c r="C398" s="76">
        <v>1742.5240750126711</v>
      </c>
      <c r="D398" s="75">
        <v>2017</v>
      </c>
      <c r="E398" s="71">
        <v>0</v>
      </c>
      <c r="F398" s="71">
        <v>3861.7959427223282</v>
      </c>
      <c r="G398" s="77">
        <v>0.9950548958618578</v>
      </c>
      <c r="H398" s="71">
        <v>3842.6989596253111</v>
      </c>
      <c r="I398" t="s">
        <v>1341</v>
      </c>
      <c r="J398" t="s">
        <v>1284</v>
      </c>
      <c r="K398" t="s">
        <v>1342</v>
      </c>
      <c r="L398" s="78">
        <v>179933</v>
      </c>
      <c r="M398" s="139"/>
      <c r="N398" s="72" t="s">
        <v>1295</v>
      </c>
      <c r="O398" t="s">
        <v>1290</v>
      </c>
      <c r="Q398" t="s">
        <v>1365</v>
      </c>
      <c r="R398" t="s">
        <v>1348</v>
      </c>
      <c r="S398" t="s">
        <v>1349</v>
      </c>
      <c r="W398" s="71">
        <v>13.083007376942414</v>
      </c>
      <c r="X398">
        <v>5</v>
      </c>
      <c r="Z398" s="2">
        <v>42979</v>
      </c>
      <c r="AA398" s="76">
        <v>3438</v>
      </c>
      <c r="AC398" s="71">
        <v>4200</v>
      </c>
      <c r="AD398" s="71">
        <v>0</v>
      </c>
      <c r="AE398" s="76">
        <v>375</v>
      </c>
    </row>
    <row r="399" spans="1:31" x14ac:dyDescent="0.25">
      <c r="A399" s="2">
        <v>43221</v>
      </c>
      <c r="B399" t="s">
        <v>1345</v>
      </c>
      <c r="C399" s="76">
        <v>2750</v>
      </c>
      <c r="D399" s="75">
        <v>2017</v>
      </c>
      <c r="E399" s="71">
        <v>0</v>
      </c>
      <c r="F399" s="71">
        <v>4601.4916103119649</v>
      </c>
      <c r="G399" s="77">
        <v>0.9950548958618578</v>
      </c>
      <c r="H399" s="71">
        <v>4578.7367551081843</v>
      </c>
      <c r="I399" t="s">
        <v>1341</v>
      </c>
      <c r="J399" t="s">
        <v>1284</v>
      </c>
      <c r="K399" t="s">
        <v>1342</v>
      </c>
      <c r="L399" s="78">
        <v>174898</v>
      </c>
      <c r="M399" s="139"/>
      <c r="N399" s="72" t="s">
        <v>1295</v>
      </c>
      <c r="O399" t="s">
        <v>1290</v>
      </c>
      <c r="Q399" t="s">
        <v>1478</v>
      </c>
      <c r="R399" t="s">
        <v>1343</v>
      </c>
      <c r="S399" t="s">
        <v>1344</v>
      </c>
      <c r="W399" s="71">
        <v>13.05797247010084</v>
      </c>
      <c r="X399">
        <v>1</v>
      </c>
      <c r="Z399" s="2">
        <v>42853</v>
      </c>
      <c r="AA399" s="76">
        <v>2750</v>
      </c>
      <c r="AC399" s="71">
        <v>7087</v>
      </c>
      <c r="AD399" s="71">
        <v>0</v>
      </c>
      <c r="AE399" s="76">
        <v>354.35</v>
      </c>
    </row>
    <row r="400" spans="1:31" x14ac:dyDescent="0.25">
      <c r="A400" s="2">
        <v>43221</v>
      </c>
      <c r="B400" t="s">
        <v>1356</v>
      </c>
      <c r="C400" s="76">
        <v>1695.4759249873289</v>
      </c>
      <c r="D400" s="75">
        <v>2017</v>
      </c>
      <c r="E400" s="71">
        <v>0</v>
      </c>
      <c r="F400" s="71">
        <v>3757.5274522688251</v>
      </c>
      <c r="G400" s="77">
        <v>0.9950548958618578</v>
      </c>
      <c r="H400" s="71">
        <v>3738.9460877154274</v>
      </c>
      <c r="I400" t="s">
        <v>1341</v>
      </c>
      <c r="J400" t="s">
        <v>1284</v>
      </c>
      <c r="K400" t="s">
        <v>1342</v>
      </c>
      <c r="L400" s="78">
        <v>179933</v>
      </c>
      <c r="M400" s="139"/>
      <c r="N400" s="72" t="s">
        <v>1295</v>
      </c>
      <c r="O400" t="s">
        <v>1290</v>
      </c>
      <c r="Q400" t="s">
        <v>1357</v>
      </c>
      <c r="R400" t="s">
        <v>1348</v>
      </c>
      <c r="S400" t="s">
        <v>1349</v>
      </c>
      <c r="W400" s="71">
        <v>13.083007376942414</v>
      </c>
      <c r="X400">
        <v>7</v>
      </c>
      <c r="Z400" s="2">
        <v>42979</v>
      </c>
      <c r="AA400" s="76">
        <v>3438</v>
      </c>
      <c r="AC400" s="71">
        <v>4086.6</v>
      </c>
      <c r="AD400" s="71">
        <v>0</v>
      </c>
      <c r="AE400" s="76">
        <v>350</v>
      </c>
    </row>
    <row r="401" spans="1:31" x14ac:dyDescent="0.25">
      <c r="A401" s="2">
        <v>43221</v>
      </c>
      <c r="C401" s="76">
        <v>682.21756097560979</v>
      </c>
      <c r="D401" s="75">
        <v>2017</v>
      </c>
      <c r="E401" s="71">
        <v>0.13984709820032537</v>
      </c>
      <c r="F401" s="71">
        <v>860.44289220201927</v>
      </c>
      <c r="G401" s="77">
        <v>0.9950548958618578</v>
      </c>
      <c r="H401" s="71">
        <v>856.18791249515607</v>
      </c>
      <c r="I401" t="s">
        <v>1341</v>
      </c>
      <c r="J401" t="s">
        <v>1284</v>
      </c>
      <c r="K401" t="s">
        <v>1342</v>
      </c>
      <c r="L401" s="78">
        <v>184474</v>
      </c>
      <c r="M401" s="139"/>
      <c r="N401" s="72" t="s">
        <v>1296</v>
      </c>
      <c r="O401" t="s">
        <v>1290</v>
      </c>
      <c r="Q401" t="s">
        <v>1436</v>
      </c>
      <c r="R401" t="s">
        <v>1348</v>
      </c>
      <c r="S401" t="s">
        <v>1349</v>
      </c>
      <c r="W401" s="71">
        <v>13.083007376942414</v>
      </c>
      <c r="X401">
        <v>21</v>
      </c>
      <c r="Z401" s="2">
        <v>43082</v>
      </c>
      <c r="AA401" s="76">
        <v>7209</v>
      </c>
      <c r="AC401" s="71">
        <v>935.79780000000005</v>
      </c>
      <c r="AD401" s="71">
        <v>0.20369999999999999</v>
      </c>
      <c r="AE401" s="76">
        <v>336</v>
      </c>
    </row>
    <row r="402" spans="1:31" x14ac:dyDescent="0.25">
      <c r="A402" s="2">
        <v>43221</v>
      </c>
      <c r="B402" t="s">
        <v>1354</v>
      </c>
      <c r="C402" s="76">
        <v>2396.7402582553623</v>
      </c>
      <c r="D402" s="75">
        <v>2016</v>
      </c>
      <c r="E402" s="71">
        <v>0</v>
      </c>
      <c r="F402" s="71">
        <v>5322.3271682599125</v>
      </c>
      <c r="G402" s="77">
        <v>0.9950548958618578</v>
      </c>
      <c r="H402" s="71">
        <v>5296.007706155604</v>
      </c>
      <c r="I402" t="s">
        <v>1341</v>
      </c>
      <c r="J402" t="s">
        <v>1284</v>
      </c>
      <c r="K402" t="s">
        <v>1342</v>
      </c>
      <c r="L402" s="78">
        <v>168109</v>
      </c>
      <c r="M402" s="139"/>
      <c r="N402" s="72" t="s">
        <v>1295</v>
      </c>
      <c r="O402" t="s">
        <v>1290</v>
      </c>
      <c r="Q402" t="s">
        <v>1538</v>
      </c>
      <c r="R402" t="s">
        <v>1348</v>
      </c>
      <c r="S402" t="s">
        <v>1349</v>
      </c>
      <c r="W402" s="71">
        <v>13.083007376942414</v>
      </c>
      <c r="X402">
        <v>21</v>
      </c>
      <c r="Z402" s="2">
        <v>42720</v>
      </c>
      <c r="AA402" s="76">
        <v>22829.09</v>
      </c>
      <c r="AC402" s="71">
        <v>5788.44</v>
      </c>
      <c r="AD402" s="71">
        <v>0</v>
      </c>
      <c r="AE402" s="76">
        <v>315</v>
      </c>
    </row>
    <row r="403" spans="1:31" x14ac:dyDescent="0.25">
      <c r="A403" s="2">
        <v>43221</v>
      </c>
      <c r="C403" s="76">
        <v>4800</v>
      </c>
      <c r="D403" s="75">
        <v>2018</v>
      </c>
      <c r="E403" s="71">
        <v>0.130921118034109</v>
      </c>
      <c r="F403" s="71">
        <v>3669.7658503574467</v>
      </c>
      <c r="G403" s="77">
        <v>0.9950548958618578</v>
      </c>
      <c r="H403" s="71">
        <v>3651.6184760648312</v>
      </c>
      <c r="I403" t="s">
        <v>1341</v>
      </c>
      <c r="J403" t="s">
        <v>1284</v>
      </c>
      <c r="K403" t="s">
        <v>1342</v>
      </c>
      <c r="L403" s="78">
        <v>188425</v>
      </c>
      <c r="M403" s="139"/>
      <c r="N403" s="72" t="s">
        <v>1295</v>
      </c>
      <c r="O403" t="s">
        <v>1290</v>
      </c>
      <c r="Q403" t="s">
        <v>1555</v>
      </c>
      <c r="R403" t="s">
        <v>1343</v>
      </c>
      <c r="S403" t="s">
        <v>1344</v>
      </c>
      <c r="W403" s="71">
        <v>13.05797247010084</v>
      </c>
      <c r="X403">
        <v>1</v>
      </c>
      <c r="Z403" s="2">
        <v>43168</v>
      </c>
      <c r="AA403" s="76">
        <v>4800</v>
      </c>
      <c r="AC403" s="71">
        <v>5652</v>
      </c>
      <c r="AD403" s="71">
        <v>0.2</v>
      </c>
      <c r="AE403" s="76">
        <v>282.60000000000002</v>
      </c>
    </row>
    <row r="404" spans="1:31" x14ac:dyDescent="0.25">
      <c r="A404" s="2">
        <v>43221</v>
      </c>
      <c r="B404" t="s">
        <v>1364</v>
      </c>
      <c r="C404" s="76">
        <v>1794.647955358879</v>
      </c>
      <c r="D404" s="75">
        <v>2018</v>
      </c>
      <c r="E404" s="71">
        <v>0.53549698869049478</v>
      </c>
      <c r="F404" s="71">
        <v>2804.9327302261618</v>
      </c>
      <c r="G404" s="77">
        <v>0.9950548958618578</v>
      </c>
      <c r="H404" s="71">
        <v>2791.06204577471</v>
      </c>
      <c r="I404" t="s">
        <v>1341</v>
      </c>
      <c r="J404" t="s">
        <v>1284</v>
      </c>
      <c r="K404" t="s">
        <v>1342</v>
      </c>
      <c r="L404" s="78">
        <v>189056</v>
      </c>
      <c r="M404" s="139"/>
      <c r="N404" s="72" t="s">
        <v>1295</v>
      </c>
      <c r="O404" t="s">
        <v>1290</v>
      </c>
      <c r="Q404" t="s">
        <v>1518</v>
      </c>
      <c r="R404" t="s">
        <v>1348</v>
      </c>
      <c r="S404" t="s">
        <v>1349</v>
      </c>
      <c r="W404" s="71">
        <v>13.083007376942414</v>
      </c>
      <c r="X404">
        <v>20</v>
      </c>
      <c r="Z404" s="2">
        <v>43158</v>
      </c>
      <c r="AA404" s="76">
        <v>11889</v>
      </c>
      <c r="AC404" s="71">
        <v>3050.58</v>
      </c>
      <c r="AD404" s="71">
        <v>0.78</v>
      </c>
      <c r="AE404" s="76">
        <v>280</v>
      </c>
    </row>
    <row r="405" spans="1:31" x14ac:dyDescent="0.25">
      <c r="A405" s="2">
        <v>43221</v>
      </c>
      <c r="C405" s="76">
        <v>685.92350914487361</v>
      </c>
      <c r="D405" s="75">
        <v>2017</v>
      </c>
      <c r="E405" s="71">
        <v>0.14279919698413193</v>
      </c>
      <c r="F405" s="71">
        <v>878.60638968100147</v>
      </c>
      <c r="G405" s="77">
        <v>0.9950548958618578</v>
      </c>
      <c r="H405" s="71">
        <v>874.26158958759174</v>
      </c>
      <c r="I405" t="s">
        <v>1341</v>
      </c>
      <c r="J405" t="s">
        <v>1284</v>
      </c>
      <c r="K405" t="s">
        <v>1342</v>
      </c>
      <c r="L405" s="78">
        <v>179852</v>
      </c>
      <c r="M405" s="139"/>
      <c r="N405" s="72" t="s">
        <v>1295</v>
      </c>
      <c r="O405" t="s">
        <v>1290</v>
      </c>
      <c r="Q405" t="s">
        <v>1368</v>
      </c>
      <c r="R405" t="s">
        <v>1348</v>
      </c>
      <c r="S405" t="s">
        <v>1349</v>
      </c>
      <c r="W405" s="71">
        <v>13.083007376942414</v>
      </c>
      <c r="X405">
        <v>8</v>
      </c>
      <c r="Z405" s="2">
        <v>42979</v>
      </c>
      <c r="AA405" s="76">
        <v>8181</v>
      </c>
      <c r="AC405" s="71">
        <v>955.55200000000002</v>
      </c>
      <c r="AD405" s="71">
        <v>0.20799999999999999</v>
      </c>
      <c r="AE405" s="76">
        <v>280</v>
      </c>
    </row>
    <row r="406" spans="1:31" x14ac:dyDescent="0.25">
      <c r="A406" s="2">
        <v>43221</v>
      </c>
      <c r="B406" t="s">
        <v>1364</v>
      </c>
      <c r="C406" s="76">
        <v>1564.9065376931519</v>
      </c>
      <c r="D406" s="75">
        <v>2018</v>
      </c>
      <c r="E406" s="71">
        <v>0.53549698869049478</v>
      </c>
      <c r="F406" s="71">
        <v>2804.9327302261618</v>
      </c>
      <c r="G406" s="77">
        <v>0.9950548958618578</v>
      </c>
      <c r="H406" s="71">
        <v>2791.06204577471</v>
      </c>
      <c r="I406" t="s">
        <v>1341</v>
      </c>
      <c r="J406" t="s">
        <v>1284</v>
      </c>
      <c r="K406" t="s">
        <v>1342</v>
      </c>
      <c r="L406" s="78">
        <v>189986</v>
      </c>
      <c r="M406" s="139"/>
      <c r="N406" s="72" t="s">
        <v>1295</v>
      </c>
      <c r="O406" t="s">
        <v>1290</v>
      </c>
      <c r="Q406" t="s">
        <v>1518</v>
      </c>
      <c r="R406" t="s">
        <v>1348</v>
      </c>
      <c r="S406" t="s">
        <v>1349</v>
      </c>
      <c r="W406" s="71">
        <v>13.083007376942414</v>
      </c>
      <c r="X406">
        <v>20</v>
      </c>
      <c r="Z406" s="2">
        <v>43204</v>
      </c>
      <c r="AA406" s="76">
        <v>4457</v>
      </c>
      <c r="AC406" s="71">
        <v>3050.58</v>
      </c>
      <c r="AD406" s="71">
        <v>0.78</v>
      </c>
      <c r="AE406" s="76">
        <v>280</v>
      </c>
    </row>
    <row r="407" spans="1:31" x14ac:dyDescent="0.25">
      <c r="A407" s="2">
        <v>43221</v>
      </c>
      <c r="B407" t="s">
        <v>1356</v>
      </c>
      <c r="C407" s="76">
        <v>805.90026954177893</v>
      </c>
      <c r="D407" s="75">
        <v>2018</v>
      </c>
      <c r="E407" s="71">
        <v>0</v>
      </c>
      <c r="F407" s="71">
        <v>2683.9481801920178</v>
      </c>
      <c r="G407" s="77">
        <v>0.9950548958618578</v>
      </c>
      <c r="H407" s="71">
        <v>2670.6757769395913</v>
      </c>
      <c r="I407" t="s">
        <v>1341</v>
      </c>
      <c r="J407" t="s">
        <v>1284</v>
      </c>
      <c r="K407" t="s">
        <v>1342</v>
      </c>
      <c r="L407" s="78">
        <v>187440</v>
      </c>
      <c r="M407" s="139"/>
      <c r="N407" s="72" t="s">
        <v>1296</v>
      </c>
      <c r="O407" t="s">
        <v>1290</v>
      </c>
      <c r="Q407" t="s">
        <v>1357</v>
      </c>
      <c r="R407" t="s">
        <v>1348</v>
      </c>
      <c r="S407" t="s">
        <v>1349</v>
      </c>
      <c r="W407" s="71">
        <v>13.083007376942414</v>
      </c>
      <c r="X407">
        <v>5</v>
      </c>
      <c r="Z407" s="2">
        <v>43115</v>
      </c>
      <c r="AA407" s="76">
        <v>2151</v>
      </c>
      <c r="AC407" s="71">
        <v>2919</v>
      </c>
      <c r="AD407" s="71">
        <v>0</v>
      </c>
      <c r="AE407" s="76">
        <v>250</v>
      </c>
    </row>
    <row r="408" spans="1:31" x14ac:dyDescent="0.25">
      <c r="A408" s="2">
        <v>43221</v>
      </c>
      <c r="C408" s="76">
        <v>727.70224368560889</v>
      </c>
      <c r="D408" s="75">
        <v>2017</v>
      </c>
      <c r="E408" s="71">
        <v>0.39276335410232699</v>
      </c>
      <c r="F408" s="71">
        <v>1521.277669389154</v>
      </c>
      <c r="G408" s="77">
        <v>0.9950548958618578</v>
      </c>
      <c r="H408" s="71">
        <v>1513.7547928909944</v>
      </c>
      <c r="I408" t="s">
        <v>1341</v>
      </c>
      <c r="J408" t="s">
        <v>1284</v>
      </c>
      <c r="K408" t="s">
        <v>1342</v>
      </c>
      <c r="L408" s="78">
        <v>179852</v>
      </c>
      <c r="M408" s="139"/>
      <c r="N408" s="72" t="s">
        <v>1295</v>
      </c>
      <c r="O408" t="s">
        <v>1290</v>
      </c>
      <c r="Q408" t="s">
        <v>1484</v>
      </c>
      <c r="R408" t="s">
        <v>1343</v>
      </c>
      <c r="S408" t="s">
        <v>1344</v>
      </c>
      <c r="W408" s="71">
        <v>13.05797247010084</v>
      </c>
      <c r="X408">
        <v>1</v>
      </c>
      <c r="Z408" s="2">
        <v>42979</v>
      </c>
      <c r="AA408" s="76">
        <v>3539.7</v>
      </c>
      <c r="AC408" s="71">
        <v>2343</v>
      </c>
      <c r="AD408" s="71">
        <v>0.6</v>
      </c>
      <c r="AE408" s="76">
        <v>240</v>
      </c>
    </row>
    <row r="409" spans="1:31" x14ac:dyDescent="0.25">
      <c r="A409" s="2">
        <v>43221</v>
      </c>
      <c r="B409" t="s">
        <v>1364</v>
      </c>
      <c r="C409" s="76">
        <v>974.84085510688828</v>
      </c>
      <c r="D409" s="75">
        <v>2018</v>
      </c>
      <c r="E409" s="71">
        <v>0</v>
      </c>
      <c r="F409" s="71">
        <v>2239.8416467789502</v>
      </c>
      <c r="G409" s="77">
        <v>0.9950548958618578</v>
      </c>
      <c r="H409" s="71">
        <v>2228.7653965826803</v>
      </c>
      <c r="I409" t="s">
        <v>1341</v>
      </c>
      <c r="J409" t="s">
        <v>1284</v>
      </c>
      <c r="K409" t="s">
        <v>1342</v>
      </c>
      <c r="L409" s="78">
        <v>191810</v>
      </c>
      <c r="M409" s="139"/>
      <c r="N409" s="72" t="s">
        <v>1295</v>
      </c>
      <c r="O409" t="s">
        <v>1290</v>
      </c>
      <c r="Q409" t="s">
        <v>1382</v>
      </c>
      <c r="R409" t="s">
        <v>1348</v>
      </c>
      <c r="S409" t="s">
        <v>1349</v>
      </c>
      <c r="W409" s="71">
        <v>13.083007376942414</v>
      </c>
      <c r="X409">
        <v>2</v>
      </c>
      <c r="Z409" s="2">
        <v>43189</v>
      </c>
      <c r="AA409" s="76">
        <v>3538</v>
      </c>
      <c r="AC409" s="71">
        <v>2436</v>
      </c>
      <c r="AD409" s="71">
        <v>0</v>
      </c>
      <c r="AE409" s="76">
        <v>220</v>
      </c>
    </row>
    <row r="410" spans="1:31" x14ac:dyDescent="0.25">
      <c r="A410" s="2">
        <v>43221</v>
      </c>
      <c r="C410" s="76">
        <v>2330</v>
      </c>
      <c r="D410" s="75">
        <v>2017</v>
      </c>
      <c r="E410" s="71">
        <v>0</v>
      </c>
      <c r="F410" s="71">
        <v>2730.2486554764796</v>
      </c>
      <c r="G410" s="77">
        <v>0.9950548958618578</v>
      </c>
      <c r="H410" s="71">
        <v>2716.7472915521257</v>
      </c>
      <c r="I410" t="s">
        <v>1341</v>
      </c>
      <c r="J410" t="s">
        <v>1284</v>
      </c>
      <c r="K410" t="s">
        <v>1342</v>
      </c>
      <c r="L410" s="78">
        <v>175758</v>
      </c>
      <c r="M410" s="139"/>
      <c r="N410" s="72" t="s">
        <v>1296</v>
      </c>
      <c r="O410" t="s">
        <v>1290</v>
      </c>
      <c r="Q410" t="s">
        <v>1556</v>
      </c>
      <c r="R410" t="s">
        <v>1343</v>
      </c>
      <c r="S410" t="s">
        <v>1344</v>
      </c>
      <c r="W410" s="71">
        <v>13.05797247010084</v>
      </c>
      <c r="X410">
        <v>1</v>
      </c>
      <c r="Z410" s="2">
        <v>42851</v>
      </c>
      <c r="AA410" s="76">
        <v>2330</v>
      </c>
      <c r="AC410" s="71">
        <v>4205</v>
      </c>
      <c r="AD410" s="71">
        <v>0</v>
      </c>
      <c r="AE410" s="76">
        <v>210.25</v>
      </c>
    </row>
    <row r="411" spans="1:31" x14ac:dyDescent="0.25">
      <c r="A411" s="2">
        <v>43221</v>
      </c>
      <c r="B411" t="s">
        <v>1364</v>
      </c>
      <c r="C411" s="76">
        <v>1406.6341463414633</v>
      </c>
      <c r="D411" s="75">
        <v>2017</v>
      </c>
      <c r="E411" s="71">
        <v>0.28834453237180491</v>
      </c>
      <c r="F411" s="71">
        <v>1774.1090560866376</v>
      </c>
      <c r="G411" s="77">
        <v>0.9950548958618578</v>
      </c>
      <c r="H411" s="71">
        <v>1765.3359020518681</v>
      </c>
      <c r="I411" t="s">
        <v>1341</v>
      </c>
      <c r="J411" t="s">
        <v>1284</v>
      </c>
      <c r="K411" t="s">
        <v>1342</v>
      </c>
      <c r="L411" s="78">
        <v>184474</v>
      </c>
      <c r="M411" s="139"/>
      <c r="N411" s="72" t="s">
        <v>1296</v>
      </c>
      <c r="O411" t="s">
        <v>1290</v>
      </c>
      <c r="Q411" t="s">
        <v>1376</v>
      </c>
      <c r="R411" t="s">
        <v>1348</v>
      </c>
      <c r="S411" t="s">
        <v>1349</v>
      </c>
      <c r="W411" s="71">
        <v>13.083007376942414</v>
      </c>
      <c r="X411">
        <v>42</v>
      </c>
      <c r="Z411" s="2">
        <v>43082</v>
      </c>
      <c r="AA411" s="76">
        <v>7209</v>
      </c>
      <c r="AC411" s="71">
        <v>1929.48</v>
      </c>
      <c r="AD411" s="71">
        <v>0.42</v>
      </c>
      <c r="AE411" s="76">
        <v>210</v>
      </c>
    </row>
    <row r="412" spans="1:31" x14ac:dyDescent="0.25">
      <c r="A412" s="2">
        <v>43221</v>
      </c>
      <c r="B412" t="s">
        <v>1364</v>
      </c>
      <c r="C412" s="76">
        <v>479.2786421499294</v>
      </c>
      <c r="D412" s="75">
        <v>2018</v>
      </c>
      <c r="E412" s="71">
        <v>8.0324548303574231E-2</v>
      </c>
      <c r="F412" s="71">
        <v>494.21609419556336</v>
      </c>
      <c r="G412" s="77">
        <v>0.9950548958618578</v>
      </c>
      <c r="H412" s="71">
        <v>491.7721441430204</v>
      </c>
      <c r="I412" t="s">
        <v>1341</v>
      </c>
      <c r="J412" t="s">
        <v>1284</v>
      </c>
      <c r="K412" t="s">
        <v>1342</v>
      </c>
      <c r="L412" s="78">
        <v>174331</v>
      </c>
      <c r="M412" s="139"/>
      <c r="N412" s="72" t="s">
        <v>1296</v>
      </c>
      <c r="O412" t="s">
        <v>1290</v>
      </c>
      <c r="Q412" t="s">
        <v>1383</v>
      </c>
      <c r="R412" t="s">
        <v>1348</v>
      </c>
      <c r="S412" t="s">
        <v>1349</v>
      </c>
      <c r="W412" s="71">
        <v>13.083007376942414</v>
      </c>
      <c r="X412">
        <v>5</v>
      </c>
      <c r="Z412" s="2">
        <v>43188</v>
      </c>
      <c r="AA412" s="76">
        <v>7530</v>
      </c>
      <c r="AC412" s="71">
        <v>537.49800000000005</v>
      </c>
      <c r="AD412" s="71">
        <v>0.11700000000000001</v>
      </c>
      <c r="AE412" s="76">
        <v>200</v>
      </c>
    </row>
    <row r="413" spans="1:31" x14ac:dyDescent="0.25">
      <c r="A413" s="2">
        <v>43221</v>
      </c>
      <c r="B413" t="s">
        <v>1364</v>
      </c>
      <c r="C413" s="76">
        <v>291.73109243697479</v>
      </c>
      <c r="D413" s="75">
        <v>2018</v>
      </c>
      <c r="E413" s="71">
        <v>8.567951819047917E-2</v>
      </c>
      <c r="F413" s="71">
        <v>527.16383380860077</v>
      </c>
      <c r="G413" s="77">
        <v>0.9950548958618578</v>
      </c>
      <c r="H413" s="71">
        <v>524.55695375255493</v>
      </c>
      <c r="I413" t="s">
        <v>1341</v>
      </c>
      <c r="J413" t="s">
        <v>1284</v>
      </c>
      <c r="K413" t="s">
        <v>1342</v>
      </c>
      <c r="L413" s="78">
        <v>192651</v>
      </c>
      <c r="M413" s="139"/>
      <c r="N413" s="72" t="s">
        <v>1296</v>
      </c>
      <c r="O413" t="s">
        <v>1290</v>
      </c>
      <c r="Q413" t="s">
        <v>1369</v>
      </c>
      <c r="R413" t="s">
        <v>1348</v>
      </c>
      <c r="S413" t="s">
        <v>1349</v>
      </c>
      <c r="W413" s="71">
        <v>13.083007376942414</v>
      </c>
      <c r="X413">
        <v>4</v>
      </c>
      <c r="Z413" s="2">
        <v>43228</v>
      </c>
      <c r="AA413" s="76">
        <v>2893</v>
      </c>
      <c r="AC413" s="71">
        <v>573.33119999999997</v>
      </c>
      <c r="AD413" s="71">
        <v>0.12479999999999999</v>
      </c>
      <c r="AE413" s="76">
        <v>200</v>
      </c>
    </row>
    <row r="414" spans="1:31" x14ac:dyDescent="0.25">
      <c r="A414" s="2">
        <v>43221</v>
      </c>
      <c r="C414" s="76">
        <v>532.53182461103268</v>
      </c>
      <c r="D414" s="75">
        <v>2018</v>
      </c>
      <c r="E414" s="71">
        <v>8.9249498115082468E-2</v>
      </c>
      <c r="F414" s="71">
        <v>549.12899355062586</v>
      </c>
      <c r="G414" s="77">
        <v>0.9950548958618578</v>
      </c>
      <c r="H414" s="71">
        <v>546.41349349224481</v>
      </c>
      <c r="I414" t="s">
        <v>1341</v>
      </c>
      <c r="J414" t="s">
        <v>1284</v>
      </c>
      <c r="K414" t="s">
        <v>1342</v>
      </c>
      <c r="L414" s="78">
        <v>174331</v>
      </c>
      <c r="M414" s="139"/>
      <c r="N414" s="72" t="s">
        <v>1296</v>
      </c>
      <c r="O414" t="s">
        <v>1290</v>
      </c>
      <c r="Q414" t="s">
        <v>1368</v>
      </c>
      <c r="R414" t="s">
        <v>1348</v>
      </c>
      <c r="S414" t="s">
        <v>1349</v>
      </c>
      <c r="W414" s="71">
        <v>13.083007376942414</v>
      </c>
      <c r="X414">
        <v>5</v>
      </c>
      <c r="Z414" s="2">
        <v>43188</v>
      </c>
      <c r="AA414" s="76">
        <v>7530</v>
      </c>
      <c r="AC414" s="71">
        <v>597.22</v>
      </c>
      <c r="AD414" s="71">
        <v>0.13</v>
      </c>
      <c r="AE414" s="76">
        <v>175</v>
      </c>
    </row>
    <row r="415" spans="1:31" x14ac:dyDescent="0.25">
      <c r="A415" s="2">
        <v>43221</v>
      </c>
      <c r="B415" t="s">
        <v>1351</v>
      </c>
      <c r="C415" s="76">
        <v>91.951856403021452</v>
      </c>
      <c r="D415" s="75">
        <v>2018</v>
      </c>
      <c r="E415" s="71">
        <v>0.17424248170467641</v>
      </c>
      <c r="F415" s="71">
        <v>912.70788680568842</v>
      </c>
      <c r="G415" s="77">
        <v>0.9950548958618578</v>
      </c>
      <c r="H415" s="71">
        <v>908.19445125773063</v>
      </c>
      <c r="I415" t="s">
        <v>1341</v>
      </c>
      <c r="J415" t="s">
        <v>1284</v>
      </c>
      <c r="K415" t="s">
        <v>1342</v>
      </c>
      <c r="L415" s="78">
        <v>186801</v>
      </c>
      <c r="M415" s="139"/>
      <c r="N415" s="72" t="s">
        <v>1295</v>
      </c>
      <c r="O415" t="s">
        <v>1290</v>
      </c>
      <c r="Q415" t="s">
        <v>1523</v>
      </c>
      <c r="R415" t="s">
        <v>1348</v>
      </c>
      <c r="S415" t="s">
        <v>1349</v>
      </c>
      <c r="W415" s="71">
        <v>13.083007376942414</v>
      </c>
      <c r="X415">
        <v>47</v>
      </c>
      <c r="Z415" s="2">
        <v>43129</v>
      </c>
      <c r="AA415" s="76">
        <v>4723.29</v>
      </c>
      <c r="AC415" s="71">
        <v>992.64</v>
      </c>
      <c r="AD415" s="71">
        <v>0.25380000000000003</v>
      </c>
      <c r="AE415" s="76">
        <v>164.5</v>
      </c>
    </row>
    <row r="416" spans="1:31" x14ac:dyDescent="0.25">
      <c r="A416" s="2">
        <v>43221</v>
      </c>
      <c r="B416" t="s">
        <v>1364</v>
      </c>
      <c r="C416" s="76">
        <v>313.47846689895465</v>
      </c>
      <c r="D416" s="75">
        <v>2017</v>
      </c>
      <c r="E416" s="71">
        <v>6.4259638642859385E-2</v>
      </c>
      <c r="F416" s="71">
        <v>395.37287535645066</v>
      </c>
      <c r="G416" s="77">
        <v>0.9950548958618578</v>
      </c>
      <c r="H416" s="71">
        <v>393.41771531441628</v>
      </c>
      <c r="I416" t="s">
        <v>1341</v>
      </c>
      <c r="J416" t="s">
        <v>1284</v>
      </c>
      <c r="K416" t="s">
        <v>1342</v>
      </c>
      <c r="L416" s="78">
        <v>184474</v>
      </c>
      <c r="M416" s="139"/>
      <c r="N416" s="72" t="s">
        <v>1296</v>
      </c>
      <c r="O416" t="s">
        <v>1290</v>
      </c>
      <c r="Q416" t="s">
        <v>1383</v>
      </c>
      <c r="R416" t="s">
        <v>1348</v>
      </c>
      <c r="S416" t="s">
        <v>1349</v>
      </c>
      <c r="W416" s="71">
        <v>13.083007376942414</v>
      </c>
      <c r="X416">
        <v>4</v>
      </c>
      <c r="Z416" s="2">
        <v>43082</v>
      </c>
      <c r="AA416" s="76">
        <v>7209</v>
      </c>
      <c r="AC416" s="71">
        <v>429.9984</v>
      </c>
      <c r="AD416" s="71">
        <v>9.3600000000000003E-2</v>
      </c>
      <c r="AE416" s="76">
        <v>160</v>
      </c>
    </row>
    <row r="417" spans="1:31" x14ac:dyDescent="0.25">
      <c r="A417" s="2">
        <v>43221</v>
      </c>
      <c r="C417" s="76">
        <v>1793.29</v>
      </c>
      <c r="D417" s="75">
        <v>2017</v>
      </c>
      <c r="E417" s="71">
        <v>0.26184223606821799</v>
      </c>
      <c r="F417" s="71">
        <v>1144.0423617002514</v>
      </c>
      <c r="G417" s="77">
        <v>0.9950548958618578</v>
      </c>
      <c r="H417" s="71">
        <v>1138.3849530831974</v>
      </c>
      <c r="I417" t="s">
        <v>1341</v>
      </c>
      <c r="J417" t="s">
        <v>1284</v>
      </c>
      <c r="K417" t="s">
        <v>1342</v>
      </c>
      <c r="L417" s="78">
        <v>178630</v>
      </c>
      <c r="M417" s="139"/>
      <c r="N417" s="72" t="s">
        <v>1295</v>
      </c>
      <c r="O417" t="s">
        <v>1290</v>
      </c>
      <c r="Q417" t="s">
        <v>1484</v>
      </c>
      <c r="R417" t="s">
        <v>1343</v>
      </c>
      <c r="S417" t="s">
        <v>1344</v>
      </c>
      <c r="W417" s="71">
        <v>13.05797247010084</v>
      </c>
      <c r="X417">
        <v>1</v>
      </c>
      <c r="Z417" s="2">
        <v>42985</v>
      </c>
      <c r="AA417" s="76">
        <v>1793.29</v>
      </c>
      <c r="AC417" s="71">
        <v>1762</v>
      </c>
      <c r="AD417" s="71">
        <v>0.4</v>
      </c>
      <c r="AE417" s="76">
        <v>160</v>
      </c>
    </row>
    <row r="418" spans="1:31" x14ac:dyDescent="0.25">
      <c r="A418" s="2">
        <v>43221</v>
      </c>
      <c r="B418" t="s">
        <v>1364</v>
      </c>
      <c r="C418" s="76">
        <v>1199.0793458509995</v>
      </c>
      <c r="D418" s="75">
        <v>2017</v>
      </c>
      <c r="E418" s="71">
        <v>0</v>
      </c>
      <c r="F418" s="71">
        <v>1544.7183770889312</v>
      </c>
      <c r="G418" s="77">
        <v>0.9950548958618578</v>
      </c>
      <c r="H418" s="71">
        <v>1537.0795838501244</v>
      </c>
      <c r="I418" t="s">
        <v>1341</v>
      </c>
      <c r="J418" t="s">
        <v>1284</v>
      </c>
      <c r="K418" t="s">
        <v>1342</v>
      </c>
      <c r="L418" s="78">
        <v>179256</v>
      </c>
      <c r="M418" s="139"/>
      <c r="N418" s="72" t="s">
        <v>1295</v>
      </c>
      <c r="O418" t="s">
        <v>1290</v>
      </c>
      <c r="Q418" t="s">
        <v>1365</v>
      </c>
      <c r="R418" t="s">
        <v>1348</v>
      </c>
      <c r="S418" t="s">
        <v>1349</v>
      </c>
      <c r="W418" s="71">
        <v>13.083007376942414</v>
      </c>
      <c r="X418">
        <v>2</v>
      </c>
      <c r="Z418" s="2">
        <v>42979</v>
      </c>
      <c r="AA418" s="76">
        <v>4949.2</v>
      </c>
      <c r="AC418" s="71">
        <v>1680</v>
      </c>
      <c r="AD418" s="71">
        <v>0</v>
      </c>
      <c r="AE418" s="76">
        <v>150</v>
      </c>
    </row>
    <row r="419" spans="1:31" x14ac:dyDescent="0.25">
      <c r="A419" s="2">
        <v>43221</v>
      </c>
      <c r="C419" s="76">
        <v>209.72469040539517</v>
      </c>
      <c r="D419" s="75">
        <v>2018</v>
      </c>
      <c r="E419" s="71">
        <v>5.3275085028695386E-2</v>
      </c>
      <c r="F419" s="71">
        <v>327.78776845791208</v>
      </c>
      <c r="G419" s="77">
        <v>0.9950548958618578</v>
      </c>
      <c r="H419" s="71">
        <v>326.16682380767844</v>
      </c>
      <c r="I419" t="s">
        <v>1341</v>
      </c>
      <c r="J419" t="s">
        <v>1284</v>
      </c>
      <c r="K419" t="s">
        <v>1342</v>
      </c>
      <c r="L419" s="78">
        <v>189056</v>
      </c>
      <c r="M419" s="139"/>
      <c r="N419" s="72" t="s">
        <v>1295</v>
      </c>
      <c r="O419" t="s">
        <v>1290</v>
      </c>
      <c r="Q419" t="s">
        <v>1436</v>
      </c>
      <c r="R419" t="s">
        <v>1348</v>
      </c>
      <c r="S419" t="s">
        <v>1349</v>
      </c>
      <c r="W419" s="71">
        <v>13.083007376942414</v>
      </c>
      <c r="X419">
        <v>8</v>
      </c>
      <c r="Z419" s="2">
        <v>43158</v>
      </c>
      <c r="AA419" s="76">
        <v>11889</v>
      </c>
      <c r="AC419" s="71">
        <v>356.49439999999998</v>
      </c>
      <c r="AD419" s="71">
        <v>7.7600000000000002E-2</v>
      </c>
      <c r="AE419" s="76">
        <v>128</v>
      </c>
    </row>
    <row r="420" spans="1:31" x14ac:dyDescent="0.25">
      <c r="A420" s="2">
        <v>43221</v>
      </c>
      <c r="C420" s="76">
        <v>935.87000560447473</v>
      </c>
      <c r="D420" s="75">
        <v>2016</v>
      </c>
      <c r="E420" s="71">
        <v>0</v>
      </c>
      <c r="F420" s="71">
        <v>2078.2420371300609</v>
      </c>
      <c r="G420" s="77">
        <v>0.9950548958618578</v>
      </c>
      <c r="H420" s="71">
        <v>2067.9649138321879</v>
      </c>
      <c r="I420" t="s">
        <v>1341</v>
      </c>
      <c r="J420" t="s">
        <v>1284</v>
      </c>
      <c r="K420" t="s">
        <v>1342</v>
      </c>
      <c r="L420" s="78">
        <v>168109</v>
      </c>
      <c r="M420" s="139"/>
      <c r="N420" s="72" t="s">
        <v>1295</v>
      </c>
      <c r="O420" t="s">
        <v>1290</v>
      </c>
      <c r="Q420" t="s">
        <v>1537</v>
      </c>
      <c r="R420" t="s">
        <v>1348</v>
      </c>
      <c r="S420" t="s">
        <v>1349</v>
      </c>
      <c r="W420" s="71">
        <v>13.083007376942414</v>
      </c>
      <c r="X420">
        <v>4</v>
      </c>
      <c r="Z420" s="2">
        <v>42720</v>
      </c>
      <c r="AA420" s="76">
        <v>22829.09</v>
      </c>
      <c r="AC420" s="71">
        <v>2260.248</v>
      </c>
      <c r="AD420" s="71">
        <v>0</v>
      </c>
      <c r="AE420" s="76">
        <v>120</v>
      </c>
    </row>
    <row r="421" spans="1:31" x14ac:dyDescent="0.25">
      <c r="A421" s="2">
        <v>43221</v>
      </c>
      <c r="B421" t="s">
        <v>1364</v>
      </c>
      <c r="C421" s="76">
        <v>37.503436040075215</v>
      </c>
      <c r="D421" s="75">
        <v>2018</v>
      </c>
      <c r="E421" s="71">
        <v>0</v>
      </c>
      <c r="F421" s="71">
        <v>1119.9208233894751</v>
      </c>
      <c r="G421" s="77">
        <v>0.9950548958618578</v>
      </c>
      <c r="H421" s="71">
        <v>1114.3826982913401</v>
      </c>
      <c r="I421" t="s">
        <v>1341</v>
      </c>
      <c r="J421" t="s">
        <v>1284</v>
      </c>
      <c r="K421" t="s">
        <v>1342</v>
      </c>
      <c r="L421" s="78">
        <v>186801</v>
      </c>
      <c r="M421" s="139"/>
      <c r="N421" s="72" t="s">
        <v>1295</v>
      </c>
      <c r="O421" t="s">
        <v>1290</v>
      </c>
      <c r="Q421" t="s">
        <v>1382</v>
      </c>
      <c r="R421" t="s">
        <v>1348</v>
      </c>
      <c r="S421" t="s">
        <v>1349</v>
      </c>
      <c r="W421" s="71">
        <v>13.083007376942414</v>
      </c>
      <c r="X421">
        <v>1</v>
      </c>
      <c r="Z421" s="2">
        <v>43129</v>
      </c>
      <c r="AA421" s="76">
        <v>1570</v>
      </c>
      <c r="AC421" s="71">
        <v>1218</v>
      </c>
      <c r="AD421" s="71">
        <v>0</v>
      </c>
      <c r="AE421" s="76">
        <v>110</v>
      </c>
    </row>
    <row r="422" spans="1:31" x14ac:dyDescent="0.25">
      <c r="A422" s="2">
        <v>43221</v>
      </c>
      <c r="B422" t="s">
        <v>1364</v>
      </c>
      <c r="C422" s="76">
        <v>845.31340055682847</v>
      </c>
      <c r="D422" s="75">
        <v>2016</v>
      </c>
      <c r="E422" s="71">
        <v>0.35837106166210037</v>
      </c>
      <c r="F422" s="71">
        <v>1877.1472886898159</v>
      </c>
      <c r="G422" s="77">
        <v>0.9950548958618578</v>
      </c>
      <c r="H422" s="71">
        <v>1867.8645998646134</v>
      </c>
      <c r="I422" t="s">
        <v>1341</v>
      </c>
      <c r="J422" t="s">
        <v>1284</v>
      </c>
      <c r="K422" t="s">
        <v>1342</v>
      </c>
      <c r="L422" s="78">
        <v>168109</v>
      </c>
      <c r="M422" s="139"/>
      <c r="N422" s="72" t="s">
        <v>1295</v>
      </c>
      <c r="O422" t="s">
        <v>1290</v>
      </c>
      <c r="Q422" t="s">
        <v>1557</v>
      </c>
      <c r="R422" t="s">
        <v>1348</v>
      </c>
      <c r="S422" t="s">
        <v>1349</v>
      </c>
      <c r="W422" s="71">
        <v>13.083007376942414</v>
      </c>
      <c r="X422">
        <v>18</v>
      </c>
      <c r="Z422" s="2">
        <v>42720</v>
      </c>
      <c r="AA422" s="76">
        <v>22829.09</v>
      </c>
      <c r="AC422" s="71">
        <v>2041.5419999999999</v>
      </c>
      <c r="AD422" s="71">
        <v>0.52200000000000002</v>
      </c>
      <c r="AE422" s="76">
        <v>108</v>
      </c>
    </row>
    <row r="423" spans="1:31" x14ac:dyDescent="0.25">
      <c r="A423" s="2">
        <v>43221</v>
      </c>
      <c r="B423" t="s">
        <v>1356</v>
      </c>
      <c r="C423" s="76">
        <v>658.38211814795091</v>
      </c>
      <c r="D423" s="75">
        <v>2017</v>
      </c>
      <c r="E423" s="71">
        <v>0</v>
      </c>
      <c r="F423" s="71">
        <v>1073.579272076807</v>
      </c>
      <c r="G423" s="77">
        <v>0.9950548958618578</v>
      </c>
      <c r="H423" s="71">
        <v>1068.2703107758364</v>
      </c>
      <c r="I423" t="s">
        <v>1341</v>
      </c>
      <c r="J423" t="s">
        <v>1284</v>
      </c>
      <c r="K423" t="s">
        <v>1342</v>
      </c>
      <c r="L423" s="78">
        <v>186832</v>
      </c>
      <c r="M423" s="139"/>
      <c r="N423" s="72" t="s">
        <v>1295</v>
      </c>
      <c r="O423" t="s">
        <v>1290</v>
      </c>
      <c r="Q423" t="s">
        <v>1357</v>
      </c>
      <c r="R423" t="s">
        <v>1348</v>
      </c>
      <c r="S423" t="s">
        <v>1349</v>
      </c>
      <c r="W423" s="71">
        <v>13.083007376942414</v>
      </c>
      <c r="X423">
        <v>2</v>
      </c>
      <c r="Z423" s="2">
        <v>43087.5</v>
      </c>
      <c r="AA423" s="76">
        <v>8900</v>
      </c>
      <c r="AC423" s="71">
        <v>1167.5999999999999</v>
      </c>
      <c r="AD423" s="71">
        <v>0</v>
      </c>
      <c r="AE423" s="76">
        <v>100</v>
      </c>
    </row>
    <row r="424" spans="1:31" x14ac:dyDescent="0.25">
      <c r="A424" s="2">
        <v>43221</v>
      </c>
      <c r="B424" t="s">
        <v>1356</v>
      </c>
      <c r="C424" s="76">
        <v>35.951569721175545</v>
      </c>
      <c r="D424" s="75">
        <v>2018</v>
      </c>
      <c r="E424" s="71">
        <v>0</v>
      </c>
      <c r="F424" s="71">
        <v>1073.579272076807</v>
      </c>
      <c r="G424" s="77">
        <v>0.9950548958618578</v>
      </c>
      <c r="H424" s="71">
        <v>1068.2703107758364</v>
      </c>
      <c r="I424" t="s">
        <v>1341</v>
      </c>
      <c r="J424" t="s">
        <v>1284</v>
      </c>
      <c r="K424" t="s">
        <v>1342</v>
      </c>
      <c r="L424" s="78">
        <v>186801</v>
      </c>
      <c r="M424" s="139"/>
      <c r="N424" s="72" t="s">
        <v>1295</v>
      </c>
      <c r="O424" t="s">
        <v>1290</v>
      </c>
      <c r="Q424" t="s">
        <v>1357</v>
      </c>
      <c r="R424" t="s">
        <v>1348</v>
      </c>
      <c r="S424" t="s">
        <v>1349</v>
      </c>
      <c r="W424" s="71">
        <v>13.083007376942414</v>
      </c>
      <c r="X424">
        <v>2</v>
      </c>
      <c r="Z424" s="2">
        <v>43129</v>
      </c>
      <c r="AA424" s="76">
        <v>1570</v>
      </c>
      <c r="AC424" s="71">
        <v>1167.5999999999999</v>
      </c>
      <c r="AD424" s="71">
        <v>0</v>
      </c>
      <c r="AE424" s="76">
        <v>100</v>
      </c>
    </row>
    <row r="425" spans="1:31" x14ac:dyDescent="0.25">
      <c r="A425" s="2">
        <v>43221</v>
      </c>
      <c r="B425" t="s">
        <v>1364</v>
      </c>
      <c r="C425" s="76">
        <v>109.39915966386556</v>
      </c>
      <c r="D425" s="75">
        <v>2018</v>
      </c>
      <c r="E425" s="71">
        <v>3.2129819321429692E-2</v>
      </c>
      <c r="F425" s="71">
        <v>197.68643767822533</v>
      </c>
      <c r="G425" s="77">
        <v>0.9950548958618578</v>
      </c>
      <c r="H425" s="71">
        <v>196.70885765720814</v>
      </c>
      <c r="I425" t="s">
        <v>1341</v>
      </c>
      <c r="J425" t="s">
        <v>1284</v>
      </c>
      <c r="K425" t="s">
        <v>1342</v>
      </c>
      <c r="L425" s="78">
        <v>192651</v>
      </c>
      <c r="M425" s="139"/>
      <c r="N425" s="72" t="s">
        <v>1296</v>
      </c>
      <c r="O425" t="s">
        <v>1290</v>
      </c>
      <c r="Q425" t="s">
        <v>1383</v>
      </c>
      <c r="R425" t="s">
        <v>1348</v>
      </c>
      <c r="S425" t="s">
        <v>1349</v>
      </c>
      <c r="W425" s="71">
        <v>13.083007376942414</v>
      </c>
      <c r="X425">
        <v>2</v>
      </c>
      <c r="Z425" s="2">
        <v>43228</v>
      </c>
      <c r="AA425" s="76">
        <v>2893</v>
      </c>
      <c r="AC425" s="71">
        <v>214.9992</v>
      </c>
      <c r="AD425" s="71">
        <v>4.6800000000000001E-2</v>
      </c>
      <c r="AE425" s="76">
        <v>80</v>
      </c>
    </row>
    <row r="426" spans="1:31" x14ac:dyDescent="0.25">
      <c r="A426" s="2">
        <v>43221</v>
      </c>
      <c r="B426" t="s">
        <v>1364</v>
      </c>
      <c r="C426" s="76">
        <v>25.864438648327731</v>
      </c>
      <c r="D426" s="75">
        <v>2018</v>
      </c>
      <c r="E426" s="71">
        <v>0</v>
      </c>
      <c r="F426" s="71">
        <v>772.35918854446561</v>
      </c>
      <c r="G426" s="77">
        <v>0.9950548958618578</v>
      </c>
      <c r="H426" s="71">
        <v>768.53979192506222</v>
      </c>
      <c r="I426" t="s">
        <v>1341</v>
      </c>
      <c r="J426" t="s">
        <v>1284</v>
      </c>
      <c r="K426" t="s">
        <v>1342</v>
      </c>
      <c r="L426" s="78">
        <v>186801</v>
      </c>
      <c r="M426" s="139"/>
      <c r="N426" s="72" t="s">
        <v>1295</v>
      </c>
      <c r="O426" t="s">
        <v>1290</v>
      </c>
      <c r="Q426" t="s">
        <v>1365</v>
      </c>
      <c r="R426" t="s">
        <v>1348</v>
      </c>
      <c r="S426" t="s">
        <v>1349</v>
      </c>
      <c r="W426" s="71">
        <v>13.083007376942414</v>
      </c>
      <c r="X426">
        <v>1</v>
      </c>
      <c r="Z426" s="2">
        <v>43129</v>
      </c>
      <c r="AA426" s="76">
        <v>1570</v>
      </c>
      <c r="AC426" s="71">
        <v>840</v>
      </c>
      <c r="AD426" s="71">
        <v>0</v>
      </c>
      <c r="AE426" s="76">
        <v>75</v>
      </c>
    </row>
    <row r="427" spans="1:31" x14ac:dyDescent="0.25">
      <c r="A427" s="2">
        <v>43221</v>
      </c>
      <c r="C427" s="76">
        <v>618.06354915293446</v>
      </c>
      <c r="D427" s="75">
        <v>2016</v>
      </c>
      <c r="E427" s="71">
        <v>0.11698549599084655</v>
      </c>
      <c r="F427" s="71">
        <v>1372.5043454489023</v>
      </c>
      <c r="G427" s="77">
        <v>0.9950548958618578</v>
      </c>
      <c r="H427" s="71">
        <v>1365.7171685306048</v>
      </c>
      <c r="I427" t="s">
        <v>1341</v>
      </c>
      <c r="J427" t="s">
        <v>1284</v>
      </c>
      <c r="K427" t="s">
        <v>1342</v>
      </c>
      <c r="L427" s="78">
        <v>168109</v>
      </c>
      <c r="M427" s="139"/>
      <c r="N427" s="72" t="s">
        <v>1295</v>
      </c>
      <c r="O427" t="s">
        <v>1290</v>
      </c>
      <c r="Q427" t="s">
        <v>1371</v>
      </c>
      <c r="R427" t="s">
        <v>1348</v>
      </c>
      <c r="S427" t="s">
        <v>1349</v>
      </c>
      <c r="W427" s="71">
        <v>13.083007376942414</v>
      </c>
      <c r="X427">
        <v>6</v>
      </c>
      <c r="Z427" s="2">
        <v>42720</v>
      </c>
      <c r="AA427" s="76">
        <v>22829.09</v>
      </c>
      <c r="AC427" s="71">
        <v>1492.704</v>
      </c>
      <c r="AD427" s="71">
        <v>0.1704</v>
      </c>
      <c r="AE427" s="76">
        <v>60</v>
      </c>
    </row>
    <row r="428" spans="1:31" x14ac:dyDescent="0.25">
      <c r="A428" s="2">
        <v>43221</v>
      </c>
      <c r="B428" t="s">
        <v>1356</v>
      </c>
      <c r="C428" s="76">
        <v>0</v>
      </c>
      <c r="D428" s="75">
        <v>2017</v>
      </c>
      <c r="E428" s="71">
        <v>0</v>
      </c>
      <c r="F428" s="71">
        <v>0</v>
      </c>
      <c r="G428" s="77">
        <v>0.9950548958618578</v>
      </c>
      <c r="H428" s="71">
        <v>0</v>
      </c>
      <c r="I428" t="s">
        <v>1341</v>
      </c>
      <c r="J428" t="s">
        <v>1284</v>
      </c>
      <c r="K428" t="s">
        <v>1342</v>
      </c>
      <c r="L428" s="78">
        <v>186832</v>
      </c>
      <c r="M428" s="139"/>
      <c r="N428" s="72" t="s">
        <v>1285</v>
      </c>
      <c r="O428" t="s">
        <v>1292</v>
      </c>
      <c r="Q428" t="s">
        <v>1357</v>
      </c>
      <c r="R428" t="s">
        <v>1348</v>
      </c>
      <c r="S428" t="s">
        <v>1349</v>
      </c>
      <c r="W428" s="71">
        <v>13.083007376942414</v>
      </c>
      <c r="X428">
        <v>1</v>
      </c>
      <c r="Z428" s="2">
        <v>43083.5</v>
      </c>
      <c r="AA428" s="76">
        <v>8650</v>
      </c>
      <c r="AC428" s="71">
        <v>0</v>
      </c>
      <c r="AD428" s="71">
        <v>0</v>
      </c>
      <c r="AE428" s="76">
        <v>0</v>
      </c>
    </row>
    <row r="429" spans="1:31" x14ac:dyDescent="0.25">
      <c r="A429" s="2">
        <v>43221</v>
      </c>
      <c r="C429" s="76">
        <v>49.456545011618587</v>
      </c>
      <c r="D429" s="75">
        <v>2016</v>
      </c>
      <c r="E429" s="71">
        <v>1.7849899623016491E-2</v>
      </c>
      <c r="F429" s="71">
        <v>109.82579871012518</v>
      </c>
      <c r="G429" s="77">
        <v>0.9950548958618578</v>
      </c>
      <c r="H429" s="71">
        <v>109.28269869844897</v>
      </c>
      <c r="I429" t="s">
        <v>1341</v>
      </c>
      <c r="J429" t="s">
        <v>1284</v>
      </c>
      <c r="K429" t="s">
        <v>1342</v>
      </c>
      <c r="L429" s="78">
        <v>168109</v>
      </c>
      <c r="M429" s="139"/>
      <c r="N429" s="72" t="s">
        <v>1295</v>
      </c>
      <c r="O429" t="s">
        <v>1290</v>
      </c>
      <c r="Q429" t="s">
        <v>1368</v>
      </c>
      <c r="R429" t="s">
        <v>1348</v>
      </c>
      <c r="S429" t="s">
        <v>1349</v>
      </c>
      <c r="W429" s="71">
        <v>13.083007376942414</v>
      </c>
      <c r="X429">
        <v>1</v>
      </c>
      <c r="Z429" s="2">
        <v>42720</v>
      </c>
      <c r="AA429" s="76">
        <v>22829.09</v>
      </c>
      <c r="AC429" s="71">
        <v>119.444</v>
      </c>
      <c r="AD429" s="71">
        <v>2.5999999999999999E-2</v>
      </c>
      <c r="AE429" s="76">
        <v>35</v>
      </c>
    </row>
    <row r="430" spans="1:31" x14ac:dyDescent="0.25">
      <c r="A430" s="2">
        <v>43221</v>
      </c>
      <c r="B430" t="s">
        <v>1364</v>
      </c>
      <c r="C430" s="76">
        <v>249.3836469075701</v>
      </c>
      <c r="D430" s="75">
        <v>2016</v>
      </c>
      <c r="E430" s="71">
        <v>0.10572632853632846</v>
      </c>
      <c r="F430" s="71">
        <v>553.79441083952418</v>
      </c>
      <c r="G430" s="77">
        <v>0.9950548958618578</v>
      </c>
      <c r="H430" s="71">
        <v>551.0558398068016</v>
      </c>
      <c r="I430" t="s">
        <v>1341</v>
      </c>
      <c r="J430" t="s">
        <v>1284</v>
      </c>
      <c r="K430" t="s">
        <v>1342</v>
      </c>
      <c r="L430" s="78">
        <v>168109</v>
      </c>
      <c r="M430" s="139"/>
      <c r="N430" s="72" t="s">
        <v>1295</v>
      </c>
      <c r="O430" t="s">
        <v>1290</v>
      </c>
      <c r="Q430" t="s">
        <v>1536</v>
      </c>
      <c r="R430" t="s">
        <v>1348</v>
      </c>
      <c r="S430" t="s">
        <v>1349</v>
      </c>
      <c r="W430" s="71">
        <v>13.083007376942414</v>
      </c>
      <c r="X430">
        <v>7</v>
      </c>
      <c r="Z430" s="2">
        <v>42720</v>
      </c>
      <c r="AA430" s="76">
        <v>22829.09</v>
      </c>
      <c r="AC430" s="71">
        <v>602.29399999999998</v>
      </c>
      <c r="AD430" s="71">
        <v>0.154</v>
      </c>
      <c r="AE430" s="76">
        <v>35</v>
      </c>
    </row>
    <row r="431" spans="1:31" x14ac:dyDescent="0.25">
      <c r="A431" s="2">
        <v>43221</v>
      </c>
      <c r="B431" t="s">
        <v>1356</v>
      </c>
      <c r="C431" s="76">
        <v>109.24940617577197</v>
      </c>
      <c r="D431" s="75">
        <v>2018</v>
      </c>
      <c r="E431" s="71">
        <v>0</v>
      </c>
      <c r="F431" s="71">
        <v>251.01673627695132</v>
      </c>
      <c r="G431" s="77">
        <v>0.9950548958618578</v>
      </c>
      <c r="H431" s="71">
        <v>249.77543237564521</v>
      </c>
      <c r="I431" t="s">
        <v>1341</v>
      </c>
      <c r="J431" t="s">
        <v>1284</v>
      </c>
      <c r="K431" t="s">
        <v>1342</v>
      </c>
      <c r="L431" s="78">
        <v>191810</v>
      </c>
      <c r="M431" s="139"/>
      <c r="N431" s="72" t="s">
        <v>1295</v>
      </c>
      <c r="O431" t="s">
        <v>1290</v>
      </c>
      <c r="Q431" t="s">
        <v>1367</v>
      </c>
      <c r="R431" t="s">
        <v>1348</v>
      </c>
      <c r="S431" t="s">
        <v>1349</v>
      </c>
      <c r="W431" s="71">
        <v>13.083007376942414</v>
      </c>
      <c r="X431">
        <v>1</v>
      </c>
      <c r="Z431" s="2">
        <v>43189</v>
      </c>
      <c r="AA431" s="76">
        <v>3538</v>
      </c>
      <c r="AC431" s="71">
        <v>273</v>
      </c>
      <c r="AD431" s="71">
        <v>0</v>
      </c>
      <c r="AE431" s="76">
        <v>25</v>
      </c>
    </row>
    <row r="432" spans="1:31" x14ac:dyDescent="0.25">
      <c r="A432" s="2">
        <v>43221</v>
      </c>
      <c r="C432" s="76">
        <v>0</v>
      </c>
      <c r="D432" s="75">
        <v>2018</v>
      </c>
      <c r="E432" s="71">
        <v>0</v>
      </c>
      <c r="F432" s="71">
        <v>0</v>
      </c>
      <c r="G432" s="77">
        <v>0.9950548958618578</v>
      </c>
      <c r="H432" s="71">
        <v>0</v>
      </c>
      <c r="I432" t="s">
        <v>1341</v>
      </c>
      <c r="J432" t="s">
        <v>1284</v>
      </c>
      <c r="K432" t="s">
        <v>1342</v>
      </c>
      <c r="L432" s="78">
        <v>189056</v>
      </c>
      <c r="M432" s="139"/>
      <c r="N432" s="72" t="s">
        <v>1285</v>
      </c>
      <c r="O432" t="s">
        <v>1290</v>
      </c>
      <c r="Q432" t="s">
        <v>1558</v>
      </c>
      <c r="R432" t="s">
        <v>1348</v>
      </c>
      <c r="S432" t="s">
        <v>1349</v>
      </c>
      <c r="W432" s="71">
        <v>13.083007376942414</v>
      </c>
      <c r="X432">
        <v>0</v>
      </c>
      <c r="Z432" s="2">
        <v>43158</v>
      </c>
      <c r="AA432" s="76">
        <v>11889</v>
      </c>
      <c r="AC432" s="71">
        <v>0</v>
      </c>
      <c r="AD432" s="71">
        <v>0</v>
      </c>
      <c r="AE432" s="76">
        <v>0</v>
      </c>
    </row>
    <row r="433" spans="1:31" x14ac:dyDescent="0.25">
      <c r="A433" s="2">
        <v>43221</v>
      </c>
      <c r="C433" s="76">
        <v>0</v>
      </c>
      <c r="D433" s="75">
        <v>2018</v>
      </c>
      <c r="E433" s="71">
        <v>0</v>
      </c>
      <c r="F433" s="71">
        <v>0</v>
      </c>
      <c r="G433" s="77">
        <v>0.9950548958618578</v>
      </c>
      <c r="H433" s="71">
        <v>0</v>
      </c>
      <c r="I433" t="s">
        <v>1341</v>
      </c>
      <c r="J433" t="s">
        <v>1284</v>
      </c>
      <c r="K433" t="s">
        <v>1342</v>
      </c>
      <c r="L433" s="78">
        <v>189056</v>
      </c>
      <c r="M433" s="139"/>
      <c r="N433" s="72" t="s">
        <v>1285</v>
      </c>
      <c r="O433" t="s">
        <v>1290</v>
      </c>
      <c r="Q433" t="s">
        <v>1436</v>
      </c>
      <c r="R433" t="s">
        <v>1348</v>
      </c>
      <c r="S433" t="s">
        <v>1349</v>
      </c>
      <c r="W433" s="71">
        <v>13.083007376942414</v>
      </c>
      <c r="X433">
        <v>0</v>
      </c>
      <c r="Z433" s="2">
        <v>43158</v>
      </c>
      <c r="AA433" s="76">
        <v>11889</v>
      </c>
      <c r="AC433" s="71">
        <v>0</v>
      </c>
      <c r="AD433" s="71">
        <v>0</v>
      </c>
      <c r="AE433" s="76">
        <v>0</v>
      </c>
    </row>
    <row r="434" spans="1:31" x14ac:dyDescent="0.25">
      <c r="A434" s="2">
        <v>43221</v>
      </c>
      <c r="C434" s="76">
        <v>0</v>
      </c>
      <c r="D434" s="75">
        <v>2017</v>
      </c>
      <c r="E434" s="71">
        <v>0</v>
      </c>
      <c r="F434" s="71">
        <v>0</v>
      </c>
      <c r="G434" s="77">
        <v>0.9950548958618578</v>
      </c>
      <c r="H434" s="71">
        <v>0</v>
      </c>
      <c r="I434" t="s">
        <v>1341</v>
      </c>
      <c r="J434" t="s">
        <v>1284</v>
      </c>
      <c r="K434" t="s">
        <v>1342</v>
      </c>
      <c r="L434" s="78">
        <v>184474</v>
      </c>
      <c r="M434" s="139"/>
      <c r="N434" s="72" t="s">
        <v>1285</v>
      </c>
      <c r="O434" t="s">
        <v>1290</v>
      </c>
      <c r="Q434" t="s">
        <v>1368</v>
      </c>
      <c r="R434" t="s">
        <v>1348</v>
      </c>
      <c r="S434" t="s">
        <v>1349</v>
      </c>
      <c r="W434" s="71">
        <v>13.083007376942414</v>
      </c>
      <c r="X434">
        <v>0</v>
      </c>
      <c r="Z434" s="2">
        <v>43082</v>
      </c>
      <c r="AA434" s="76">
        <v>7209</v>
      </c>
      <c r="AC434" s="71">
        <v>0</v>
      </c>
      <c r="AD434" s="71">
        <v>0</v>
      </c>
      <c r="AE434" s="76">
        <v>0</v>
      </c>
    </row>
    <row r="435" spans="1:31" x14ac:dyDescent="0.25">
      <c r="A435" s="2">
        <v>43221</v>
      </c>
      <c r="B435" t="s">
        <v>1351</v>
      </c>
      <c r="C435" s="76">
        <v>0</v>
      </c>
      <c r="D435" s="75">
        <v>2018</v>
      </c>
      <c r="E435" s="71">
        <v>0</v>
      </c>
      <c r="F435" s="71">
        <v>0</v>
      </c>
      <c r="G435" s="77">
        <v>0.9950548958618578</v>
      </c>
      <c r="H435" s="71">
        <v>0</v>
      </c>
      <c r="I435" t="s">
        <v>1341</v>
      </c>
      <c r="J435" t="s">
        <v>1284</v>
      </c>
      <c r="K435" t="s">
        <v>1342</v>
      </c>
      <c r="L435" s="78">
        <v>186801</v>
      </c>
      <c r="M435" s="139"/>
      <c r="N435" s="72" t="s">
        <v>1285</v>
      </c>
      <c r="O435" t="s">
        <v>1290</v>
      </c>
      <c r="Q435" t="s">
        <v>1539</v>
      </c>
      <c r="R435" t="s">
        <v>1348</v>
      </c>
      <c r="S435" t="s">
        <v>1349</v>
      </c>
      <c r="W435" s="71">
        <v>13.083007376942414</v>
      </c>
      <c r="X435">
        <v>0</v>
      </c>
      <c r="Z435" s="2">
        <v>43129</v>
      </c>
      <c r="AA435" s="76">
        <v>4723.29</v>
      </c>
      <c r="AC435" s="71">
        <v>0</v>
      </c>
      <c r="AD435" s="71">
        <v>0</v>
      </c>
      <c r="AE435" s="76">
        <v>0</v>
      </c>
    </row>
    <row r="436" spans="1:31" x14ac:dyDescent="0.25">
      <c r="A436" s="2">
        <v>43221</v>
      </c>
      <c r="B436" t="s">
        <v>1364</v>
      </c>
      <c r="C436" s="76">
        <v>0</v>
      </c>
      <c r="D436" s="75">
        <v>2018</v>
      </c>
      <c r="E436" s="71">
        <v>0</v>
      </c>
      <c r="F436" s="71">
        <v>0</v>
      </c>
      <c r="G436" s="77">
        <v>0.9950548958618578</v>
      </c>
      <c r="H436" s="71">
        <v>0</v>
      </c>
      <c r="I436" t="s">
        <v>1341</v>
      </c>
      <c r="J436" t="s">
        <v>1284</v>
      </c>
      <c r="K436" t="s">
        <v>1342</v>
      </c>
      <c r="L436" s="78">
        <v>186801</v>
      </c>
      <c r="M436" s="139"/>
      <c r="N436" s="72" t="s">
        <v>1285</v>
      </c>
      <c r="O436" t="s">
        <v>1290</v>
      </c>
      <c r="Q436" t="s">
        <v>1557</v>
      </c>
      <c r="R436" t="s">
        <v>1348</v>
      </c>
      <c r="S436" t="s">
        <v>1349</v>
      </c>
      <c r="W436" s="71">
        <v>13.083007376942414</v>
      </c>
      <c r="X436">
        <v>0</v>
      </c>
      <c r="Z436" s="2">
        <v>43129</v>
      </c>
      <c r="AA436" s="76">
        <v>4723.29</v>
      </c>
      <c r="AC436" s="71">
        <v>0</v>
      </c>
      <c r="AD436" s="71">
        <v>0</v>
      </c>
      <c r="AE436" s="76">
        <v>0</v>
      </c>
    </row>
    <row r="437" spans="1:31" x14ac:dyDescent="0.25">
      <c r="A437" s="2">
        <v>43221</v>
      </c>
      <c r="B437" t="s">
        <v>1364</v>
      </c>
      <c r="C437" s="76">
        <v>0</v>
      </c>
      <c r="D437" s="75">
        <v>2018</v>
      </c>
      <c r="E437" s="71">
        <v>0</v>
      </c>
      <c r="F437" s="71">
        <v>0</v>
      </c>
      <c r="G437" s="77">
        <v>0.9950548958618578</v>
      </c>
      <c r="H437" s="71">
        <v>0</v>
      </c>
      <c r="I437" t="s">
        <v>1341</v>
      </c>
      <c r="J437" t="s">
        <v>1284</v>
      </c>
      <c r="K437" t="s">
        <v>1342</v>
      </c>
      <c r="L437" s="78">
        <v>186801</v>
      </c>
      <c r="M437" s="139"/>
      <c r="N437" s="72" t="s">
        <v>1285</v>
      </c>
      <c r="O437" t="s">
        <v>1290</v>
      </c>
      <c r="Q437" t="s">
        <v>1518</v>
      </c>
      <c r="R437" t="s">
        <v>1348</v>
      </c>
      <c r="S437" t="s">
        <v>1349</v>
      </c>
      <c r="W437" s="71">
        <v>13.083007376942414</v>
      </c>
      <c r="X437">
        <v>0</v>
      </c>
      <c r="Z437" s="2">
        <v>43129</v>
      </c>
      <c r="AA437" s="76">
        <v>4723.29</v>
      </c>
      <c r="AC437" s="71">
        <v>0</v>
      </c>
      <c r="AD437" s="71">
        <v>0</v>
      </c>
      <c r="AE437" s="76">
        <v>0</v>
      </c>
    </row>
    <row r="438" spans="1:31" x14ac:dyDescent="0.25">
      <c r="A438" s="2">
        <v>43221</v>
      </c>
      <c r="C438" s="76">
        <v>0</v>
      </c>
      <c r="D438" s="75">
        <v>2018</v>
      </c>
      <c r="E438" s="71">
        <v>0</v>
      </c>
      <c r="F438" s="71">
        <v>0</v>
      </c>
      <c r="G438" s="77">
        <v>0.9950548958618578</v>
      </c>
      <c r="H438" s="71">
        <v>0</v>
      </c>
      <c r="I438" t="s">
        <v>1341</v>
      </c>
      <c r="J438" t="s">
        <v>1284</v>
      </c>
      <c r="K438" t="s">
        <v>1342</v>
      </c>
      <c r="L438" s="78">
        <v>186801</v>
      </c>
      <c r="M438" s="139"/>
      <c r="N438" s="72" t="s">
        <v>1285</v>
      </c>
      <c r="O438" t="s">
        <v>1290</v>
      </c>
      <c r="Q438" t="s">
        <v>1559</v>
      </c>
      <c r="R438" t="s">
        <v>1343</v>
      </c>
      <c r="S438" t="s">
        <v>1344</v>
      </c>
      <c r="W438" s="71">
        <v>13.05797247010084</v>
      </c>
      <c r="X438">
        <v>1</v>
      </c>
      <c r="Z438" s="2">
        <v>43129</v>
      </c>
      <c r="AA438" s="76">
        <v>14682</v>
      </c>
      <c r="AC438" s="71">
        <v>0</v>
      </c>
      <c r="AD438" s="71">
        <v>0</v>
      </c>
      <c r="AE438" s="76">
        <v>0</v>
      </c>
    </row>
    <row r="439" spans="1:31" x14ac:dyDescent="0.25">
      <c r="A439" s="2">
        <v>43252</v>
      </c>
      <c r="C439" s="76">
        <v>7571.75</v>
      </c>
      <c r="D439" s="75">
        <v>2018</v>
      </c>
      <c r="E439" s="71">
        <v>3.8621729820062156</v>
      </c>
      <c r="F439" s="71">
        <v>14423.244621344713</v>
      </c>
      <c r="G439" s="77">
        <v>0.9950548958618578</v>
      </c>
      <c r="H439" s="71">
        <v>14351.920174682264</v>
      </c>
      <c r="I439" t="s">
        <v>1341</v>
      </c>
      <c r="J439" t="s">
        <v>1284</v>
      </c>
      <c r="K439" t="s">
        <v>1342</v>
      </c>
      <c r="L439" s="78">
        <v>187930</v>
      </c>
      <c r="M439" s="139"/>
      <c r="N439" s="72" t="s">
        <v>1295</v>
      </c>
      <c r="O439" t="s">
        <v>1290</v>
      </c>
      <c r="Q439" t="s">
        <v>1482</v>
      </c>
      <c r="R439" t="s">
        <v>1343</v>
      </c>
      <c r="S439" t="s">
        <v>1344</v>
      </c>
      <c r="W439" s="71">
        <v>13.05797247010084</v>
      </c>
      <c r="X439">
        <v>1</v>
      </c>
      <c r="Z439" s="2">
        <v>43236</v>
      </c>
      <c r="AA439" s="76">
        <v>7571.75</v>
      </c>
      <c r="AC439" s="71">
        <v>22214</v>
      </c>
      <c r="AD439" s="71">
        <v>5.9</v>
      </c>
      <c r="AE439" s="76">
        <v>2360</v>
      </c>
    </row>
    <row r="440" spans="1:31" x14ac:dyDescent="0.25">
      <c r="A440" s="2">
        <v>43252</v>
      </c>
      <c r="B440" t="s">
        <v>1354</v>
      </c>
      <c r="C440" s="76">
        <v>159.91999999999999</v>
      </c>
      <c r="D440" s="75">
        <v>2018</v>
      </c>
      <c r="E440" s="71">
        <v>0</v>
      </c>
      <c r="F440" s="71">
        <v>2027.5532069561571</v>
      </c>
      <c r="G440" s="77">
        <v>0.9950548958618578</v>
      </c>
      <c r="H440" s="71">
        <v>2017.5267452021346</v>
      </c>
      <c r="I440" t="s">
        <v>1341</v>
      </c>
      <c r="J440" t="s">
        <v>1284</v>
      </c>
      <c r="K440" t="s">
        <v>1342</v>
      </c>
      <c r="L440" s="78">
        <v>193338</v>
      </c>
      <c r="M440" s="139"/>
      <c r="N440" s="72" t="s">
        <v>1296</v>
      </c>
      <c r="O440" t="s">
        <v>1290</v>
      </c>
      <c r="Q440" t="s">
        <v>1538</v>
      </c>
      <c r="R440" t="s">
        <v>1348</v>
      </c>
      <c r="S440" t="s">
        <v>1349</v>
      </c>
      <c r="W440" s="71">
        <v>13.083007376942414</v>
      </c>
      <c r="X440">
        <v>8</v>
      </c>
      <c r="Z440" s="2">
        <v>43234</v>
      </c>
      <c r="AA440" s="76">
        <v>159.91999999999999</v>
      </c>
      <c r="AC440" s="71">
        <v>2205.12</v>
      </c>
      <c r="AD440" s="71">
        <v>0</v>
      </c>
      <c r="AE440" s="76">
        <v>120</v>
      </c>
    </row>
    <row r="441" spans="1:31" x14ac:dyDescent="0.25">
      <c r="A441" s="2">
        <v>43252</v>
      </c>
      <c r="C441" s="76">
        <v>545.51001722488036</v>
      </c>
      <c r="D441" s="75">
        <v>2017</v>
      </c>
      <c r="E441" s="71">
        <v>0.49705105104092079</v>
      </c>
      <c r="F441" s="71">
        <v>4880.5744914214565</v>
      </c>
      <c r="G441" s="77">
        <v>0.9950548958618578</v>
      </c>
      <c r="H441" s="71">
        <v>4856.4395423074175</v>
      </c>
      <c r="I441" t="s">
        <v>1341</v>
      </c>
      <c r="J441" t="s">
        <v>1284</v>
      </c>
      <c r="K441" t="s">
        <v>1342</v>
      </c>
      <c r="L441" s="78">
        <v>185524</v>
      </c>
      <c r="M441" s="139"/>
      <c r="N441" s="72" t="s">
        <v>1295</v>
      </c>
      <c r="O441" t="s">
        <v>1290</v>
      </c>
      <c r="Q441" t="s">
        <v>1501</v>
      </c>
      <c r="R441" t="s">
        <v>1348</v>
      </c>
      <c r="S441" t="s">
        <v>1349</v>
      </c>
      <c r="W441" s="71">
        <v>13.083007376942414</v>
      </c>
      <c r="X441">
        <v>1</v>
      </c>
      <c r="Z441" s="2">
        <v>43089</v>
      </c>
      <c r="AA441" s="76">
        <v>1610.94</v>
      </c>
      <c r="AC441" s="71">
        <v>5308</v>
      </c>
      <c r="AD441" s="71">
        <v>0.72399999999999998</v>
      </c>
      <c r="AE441" s="76">
        <v>265</v>
      </c>
    </row>
    <row r="442" spans="1:31" x14ac:dyDescent="0.25">
      <c r="A442" s="2">
        <v>43252</v>
      </c>
      <c r="B442" t="s">
        <v>1354</v>
      </c>
      <c r="C442" s="76">
        <v>1065.4299827751197</v>
      </c>
      <c r="D442" s="75">
        <v>2017</v>
      </c>
      <c r="E442" s="71">
        <v>0.97144646025262849</v>
      </c>
      <c r="F442" s="71">
        <v>9532.1996519529457</v>
      </c>
      <c r="G442" s="77">
        <v>0.9950548958618578</v>
      </c>
      <c r="H442" s="71">
        <v>9485.0619320084752</v>
      </c>
      <c r="I442" t="s">
        <v>1341</v>
      </c>
      <c r="J442" t="s">
        <v>1284</v>
      </c>
      <c r="K442" t="s">
        <v>1342</v>
      </c>
      <c r="L442" s="78">
        <v>185524</v>
      </c>
      <c r="M442" s="139"/>
      <c r="N442" s="72" t="s">
        <v>1295</v>
      </c>
      <c r="O442" t="s">
        <v>1290</v>
      </c>
      <c r="Q442" t="s">
        <v>1363</v>
      </c>
      <c r="R442" t="s">
        <v>1348</v>
      </c>
      <c r="S442" t="s">
        <v>1349</v>
      </c>
      <c r="W442" s="71">
        <v>13.083007376942414</v>
      </c>
      <c r="X442">
        <v>1</v>
      </c>
      <c r="Z442" s="2">
        <v>43089</v>
      </c>
      <c r="AA442" s="76">
        <v>1610.94</v>
      </c>
      <c r="AC442" s="71">
        <v>10367</v>
      </c>
      <c r="AD442" s="71">
        <v>1.415</v>
      </c>
      <c r="AE442" s="76">
        <v>535</v>
      </c>
    </row>
    <row r="443" spans="1:31" x14ac:dyDescent="0.25">
      <c r="A443" s="2">
        <v>43252</v>
      </c>
      <c r="B443" t="s">
        <v>1345</v>
      </c>
      <c r="C443" s="76">
        <v>4247</v>
      </c>
      <c r="D443" s="75">
        <v>2017</v>
      </c>
      <c r="E443" s="71">
        <v>3.8621729820062156</v>
      </c>
      <c r="F443" s="71">
        <v>23111.343850579142</v>
      </c>
      <c r="G443" s="77">
        <v>0.9950548958618578</v>
      </c>
      <c r="H443" s="71">
        <v>22997.055848465614</v>
      </c>
      <c r="I443" t="s">
        <v>1341</v>
      </c>
      <c r="J443" t="s">
        <v>1284</v>
      </c>
      <c r="K443" t="s">
        <v>1342</v>
      </c>
      <c r="L443" s="78">
        <v>175512</v>
      </c>
      <c r="M443" s="139"/>
      <c r="N443" s="72" t="s">
        <v>1295</v>
      </c>
      <c r="O443" t="s">
        <v>1290</v>
      </c>
      <c r="Q443" t="s">
        <v>1366</v>
      </c>
      <c r="R443" t="s">
        <v>1343</v>
      </c>
      <c r="S443" t="s">
        <v>1344</v>
      </c>
      <c r="W443" s="71">
        <v>13.05797247010084</v>
      </c>
      <c r="X443">
        <v>1</v>
      </c>
      <c r="Z443" s="2">
        <v>42914</v>
      </c>
      <c r="AA443" s="76">
        <v>4247</v>
      </c>
      <c r="AC443" s="71">
        <v>35595</v>
      </c>
      <c r="AD443" s="71">
        <v>5.9</v>
      </c>
      <c r="AE443" s="76">
        <v>2123.50236</v>
      </c>
    </row>
    <row r="444" spans="1:31" x14ac:dyDescent="0.25">
      <c r="A444" s="2">
        <v>43252</v>
      </c>
      <c r="B444" t="s">
        <v>1345</v>
      </c>
      <c r="C444" s="76">
        <v>4756.0226084371607</v>
      </c>
      <c r="D444" s="75">
        <v>2017</v>
      </c>
      <c r="E444" s="71">
        <v>2.0292773295286897</v>
      </c>
      <c r="F444" s="71">
        <v>17889.134591126745</v>
      </c>
      <c r="G444" s="77">
        <v>0.9950548958618578</v>
      </c>
      <c r="H444" s="71">
        <v>17800.670957632381</v>
      </c>
      <c r="I444" t="s">
        <v>1341</v>
      </c>
      <c r="J444" t="s">
        <v>1284</v>
      </c>
      <c r="K444" t="s">
        <v>1342</v>
      </c>
      <c r="L444" s="78">
        <v>184182</v>
      </c>
      <c r="M444" s="139"/>
      <c r="N444" s="72" t="s">
        <v>1295</v>
      </c>
      <c r="O444" t="s">
        <v>1290</v>
      </c>
      <c r="Q444" t="s">
        <v>1346</v>
      </c>
      <c r="R444" t="s">
        <v>1343</v>
      </c>
      <c r="S444" t="s">
        <v>1344</v>
      </c>
      <c r="W444" s="71">
        <v>13.05797247010084</v>
      </c>
      <c r="X444">
        <v>1</v>
      </c>
      <c r="Z444" s="2">
        <v>43033</v>
      </c>
      <c r="AA444" s="76">
        <v>7349.5</v>
      </c>
      <c r="AC444" s="71">
        <v>27552</v>
      </c>
      <c r="AD444" s="71">
        <v>3.1</v>
      </c>
      <c r="AE444" s="76">
        <v>1377.6</v>
      </c>
    </row>
    <row r="445" spans="1:31" x14ac:dyDescent="0.25">
      <c r="A445" s="2">
        <v>43252</v>
      </c>
      <c r="B445" t="s">
        <v>1364</v>
      </c>
      <c r="C445" s="76">
        <v>101.23373349278324</v>
      </c>
      <c r="D445" s="75">
        <v>2017</v>
      </c>
      <c r="E445" s="71">
        <v>7.963801370268897E-2</v>
      </c>
      <c r="F445" s="71">
        <v>417.1438419310702</v>
      </c>
      <c r="G445" s="77">
        <v>0.9950548958618578</v>
      </c>
      <c r="H445" s="71">
        <v>415.08102219213634</v>
      </c>
      <c r="I445" t="s">
        <v>1341</v>
      </c>
      <c r="J445" t="s">
        <v>1284</v>
      </c>
      <c r="K445" t="s">
        <v>1342</v>
      </c>
      <c r="L445" s="78">
        <v>184182</v>
      </c>
      <c r="M445" s="139"/>
      <c r="N445" s="72" t="s">
        <v>1295</v>
      </c>
      <c r="O445" t="s">
        <v>1290</v>
      </c>
      <c r="Q445" t="s">
        <v>1557</v>
      </c>
      <c r="R445" t="s">
        <v>1348</v>
      </c>
      <c r="S445" t="s">
        <v>1349</v>
      </c>
      <c r="W445" s="71">
        <v>13.083007376942414</v>
      </c>
      <c r="X445">
        <v>4</v>
      </c>
      <c r="Z445" s="2">
        <v>43033</v>
      </c>
      <c r="AA445" s="76">
        <v>9500.5</v>
      </c>
      <c r="AC445" s="71">
        <v>453.67599999999999</v>
      </c>
      <c r="AD445" s="71">
        <v>0.11600000000000001</v>
      </c>
      <c r="AE445" s="76">
        <v>24</v>
      </c>
    </row>
    <row r="446" spans="1:31" x14ac:dyDescent="0.25">
      <c r="A446" s="2">
        <v>43252</v>
      </c>
      <c r="B446" t="s">
        <v>1364</v>
      </c>
      <c r="C446" s="76">
        <v>191.90057850943495</v>
      </c>
      <c r="D446" s="75">
        <v>2017</v>
      </c>
      <c r="E446" s="71">
        <v>0.12851927728571877</v>
      </c>
      <c r="F446" s="71">
        <v>790.74575071290133</v>
      </c>
      <c r="G446" s="77">
        <v>0.9950548958618578</v>
      </c>
      <c r="H446" s="71">
        <v>786.83543062883257</v>
      </c>
      <c r="I446" t="s">
        <v>1341</v>
      </c>
      <c r="J446" t="s">
        <v>1284</v>
      </c>
      <c r="K446" t="s">
        <v>1342</v>
      </c>
      <c r="L446" s="78">
        <v>184182</v>
      </c>
      <c r="M446" s="139"/>
      <c r="N446" s="72" t="s">
        <v>1295</v>
      </c>
      <c r="O446" t="s">
        <v>1290</v>
      </c>
      <c r="Q446" t="s">
        <v>1383</v>
      </c>
      <c r="R446" t="s">
        <v>1348</v>
      </c>
      <c r="S446" t="s">
        <v>1349</v>
      </c>
      <c r="W446" s="71">
        <v>13.083007376942414</v>
      </c>
      <c r="X446">
        <v>8</v>
      </c>
      <c r="Z446" s="2">
        <v>43033</v>
      </c>
      <c r="AA446" s="76">
        <v>9500.5</v>
      </c>
      <c r="AC446" s="71">
        <v>859.99680000000001</v>
      </c>
      <c r="AD446" s="71">
        <v>0.18720000000000001</v>
      </c>
      <c r="AE446" s="76">
        <v>320</v>
      </c>
    </row>
    <row r="447" spans="1:31" x14ac:dyDescent="0.25">
      <c r="A447" s="2">
        <v>43252</v>
      </c>
      <c r="B447" t="s">
        <v>1364</v>
      </c>
      <c r="C447" s="76">
        <v>225.52418414570349</v>
      </c>
      <c r="D447" s="75">
        <v>2017</v>
      </c>
      <c r="E447" s="71">
        <v>0.15103761219475495</v>
      </c>
      <c r="F447" s="71">
        <v>929.29521985490533</v>
      </c>
      <c r="G447" s="77">
        <v>0.9950548958618578</v>
      </c>
      <c r="H447" s="71">
        <v>924.69975821764513</v>
      </c>
      <c r="I447" t="s">
        <v>1341</v>
      </c>
      <c r="J447" t="s">
        <v>1284</v>
      </c>
      <c r="K447" t="s">
        <v>1342</v>
      </c>
      <c r="L447" s="78">
        <v>184182</v>
      </c>
      <c r="M447" s="139"/>
      <c r="N447" s="72" t="s">
        <v>1295</v>
      </c>
      <c r="O447" t="s">
        <v>1290</v>
      </c>
      <c r="Q447" t="s">
        <v>1376</v>
      </c>
      <c r="R447" t="s">
        <v>1348</v>
      </c>
      <c r="S447" t="s">
        <v>1349</v>
      </c>
      <c r="W447" s="71">
        <v>13.083007376942414</v>
      </c>
      <c r="X447">
        <v>22</v>
      </c>
      <c r="Z447" s="2">
        <v>43033</v>
      </c>
      <c r="AA447" s="76">
        <v>9500.5</v>
      </c>
      <c r="AC447" s="71">
        <v>1010.68</v>
      </c>
      <c r="AD447" s="71">
        <v>0.22</v>
      </c>
      <c r="AE447" s="76">
        <v>110</v>
      </c>
    </row>
    <row r="448" spans="1:31" x14ac:dyDescent="0.25">
      <c r="A448" s="2">
        <v>43252</v>
      </c>
      <c r="B448" t="s">
        <v>1364</v>
      </c>
      <c r="C448" s="76">
        <v>850.88698409882477</v>
      </c>
      <c r="D448" s="75">
        <v>2017</v>
      </c>
      <c r="E448" s="71">
        <v>0.66937123586311853</v>
      </c>
      <c r="F448" s="71">
        <v>3506.165912782702</v>
      </c>
      <c r="G448" s="77">
        <v>0.9950548958618578</v>
      </c>
      <c r="H448" s="71">
        <v>3488.827557218387</v>
      </c>
      <c r="I448" t="s">
        <v>1341</v>
      </c>
      <c r="J448" t="s">
        <v>1284</v>
      </c>
      <c r="K448" t="s">
        <v>1342</v>
      </c>
      <c r="L448" s="78">
        <v>184182</v>
      </c>
      <c r="M448" s="139"/>
      <c r="N448" s="72" t="s">
        <v>1295</v>
      </c>
      <c r="O448" t="s">
        <v>1290</v>
      </c>
      <c r="Q448" t="s">
        <v>1518</v>
      </c>
      <c r="R448" t="s">
        <v>1348</v>
      </c>
      <c r="S448" t="s">
        <v>1349</v>
      </c>
      <c r="W448" s="71">
        <v>13.083007376942414</v>
      </c>
      <c r="X448">
        <v>25</v>
      </c>
      <c r="Z448" s="2">
        <v>43033</v>
      </c>
      <c r="AA448" s="76">
        <v>9500.5</v>
      </c>
      <c r="AC448" s="71">
        <v>3813.2249999999999</v>
      </c>
      <c r="AD448" s="71">
        <v>0.97499999999999998</v>
      </c>
      <c r="AE448" s="76">
        <v>350</v>
      </c>
    </row>
    <row r="449" spans="1:31" x14ac:dyDescent="0.25">
      <c r="A449" s="2">
        <v>43252</v>
      </c>
      <c r="B449" t="s">
        <v>1364</v>
      </c>
      <c r="C449" s="76">
        <v>1982.9726445974943</v>
      </c>
      <c r="D449" s="75">
        <v>2017</v>
      </c>
      <c r="E449" s="71">
        <v>1.3280325319524271</v>
      </c>
      <c r="F449" s="71">
        <v>8171.0394240333126</v>
      </c>
      <c r="G449" s="77">
        <v>0.9950548958618578</v>
      </c>
      <c r="H449" s="71">
        <v>8130.6327831646022</v>
      </c>
      <c r="I449" t="s">
        <v>1341</v>
      </c>
      <c r="J449" t="s">
        <v>1284</v>
      </c>
      <c r="K449" t="s">
        <v>1342</v>
      </c>
      <c r="L449" s="78">
        <v>184182</v>
      </c>
      <c r="M449" s="139"/>
      <c r="N449" s="72" t="s">
        <v>1295</v>
      </c>
      <c r="O449" t="s">
        <v>1290</v>
      </c>
      <c r="Q449" t="s">
        <v>1369</v>
      </c>
      <c r="R449" t="s">
        <v>1348</v>
      </c>
      <c r="S449" t="s">
        <v>1349</v>
      </c>
      <c r="W449" s="71">
        <v>13.083007376942414</v>
      </c>
      <c r="X449">
        <v>62</v>
      </c>
      <c r="Z449" s="2">
        <v>43033</v>
      </c>
      <c r="AA449" s="76">
        <v>9500.5</v>
      </c>
      <c r="AC449" s="71">
        <v>8886.6335999999992</v>
      </c>
      <c r="AD449" s="71">
        <v>1.9343999999999999</v>
      </c>
      <c r="AE449" s="76">
        <v>3100</v>
      </c>
    </row>
    <row r="450" spans="1:31" x14ac:dyDescent="0.25">
      <c r="A450" s="2">
        <v>43252</v>
      </c>
      <c r="B450" t="s">
        <v>1356</v>
      </c>
      <c r="C450" s="76">
        <v>41.051214798453884</v>
      </c>
      <c r="D450" s="75">
        <v>2018</v>
      </c>
      <c r="E450" s="71">
        <v>0</v>
      </c>
      <c r="F450" s="71">
        <v>1255.0836813847566</v>
      </c>
      <c r="G450" s="77">
        <v>0.9950548958618578</v>
      </c>
      <c r="H450" s="71">
        <v>1248.8771618782262</v>
      </c>
      <c r="I450" t="s">
        <v>1341</v>
      </c>
      <c r="J450" t="s">
        <v>1284</v>
      </c>
      <c r="K450" t="s">
        <v>1342</v>
      </c>
      <c r="L450" s="78">
        <v>188207</v>
      </c>
      <c r="M450" s="139"/>
      <c r="N450" s="72" t="s">
        <v>1296</v>
      </c>
      <c r="O450" t="s">
        <v>1290</v>
      </c>
      <c r="Q450" t="s">
        <v>1367</v>
      </c>
      <c r="R450" t="s">
        <v>1348</v>
      </c>
      <c r="S450" t="s">
        <v>1349</v>
      </c>
      <c r="W450" s="71">
        <v>13.083007376942414</v>
      </c>
      <c r="X450">
        <v>5</v>
      </c>
      <c r="Z450" s="2">
        <v>43130</v>
      </c>
      <c r="AA450" s="76">
        <v>1220</v>
      </c>
      <c r="AC450" s="71">
        <v>1365</v>
      </c>
      <c r="AD450" s="71">
        <v>0</v>
      </c>
      <c r="AE450" s="76">
        <v>125</v>
      </c>
    </row>
    <row r="451" spans="1:31" x14ac:dyDescent="0.25">
      <c r="A451" s="2">
        <v>43252</v>
      </c>
      <c r="B451" t="s">
        <v>1364</v>
      </c>
      <c r="C451" s="76">
        <v>50.52457205963556</v>
      </c>
      <c r="D451" s="75">
        <v>2018</v>
      </c>
      <c r="E451" s="71">
        <v>0</v>
      </c>
      <c r="F451" s="71">
        <v>1544.7183770889312</v>
      </c>
      <c r="G451" s="77">
        <v>0.9950548958618578</v>
      </c>
      <c r="H451" s="71">
        <v>1537.0795838501244</v>
      </c>
      <c r="I451" t="s">
        <v>1341</v>
      </c>
      <c r="J451" t="s">
        <v>1284</v>
      </c>
      <c r="K451" t="s">
        <v>1342</v>
      </c>
      <c r="L451" s="78">
        <v>188207</v>
      </c>
      <c r="M451" s="139"/>
      <c r="N451" s="72" t="s">
        <v>1296</v>
      </c>
      <c r="O451" t="s">
        <v>1290</v>
      </c>
      <c r="Q451" t="s">
        <v>1365</v>
      </c>
      <c r="R451" t="s">
        <v>1348</v>
      </c>
      <c r="S451" t="s">
        <v>1349</v>
      </c>
      <c r="W451" s="71">
        <v>13.083007376942414</v>
      </c>
      <c r="X451">
        <v>2</v>
      </c>
      <c r="Z451" s="2">
        <v>43130</v>
      </c>
      <c r="AA451" s="76">
        <v>1220</v>
      </c>
      <c r="AC451" s="71">
        <v>1680</v>
      </c>
      <c r="AD451" s="71">
        <v>0</v>
      </c>
      <c r="AE451" s="76">
        <v>150</v>
      </c>
    </row>
    <row r="452" spans="1:31" x14ac:dyDescent="0.25">
      <c r="A452" s="2">
        <v>43252</v>
      </c>
      <c r="B452" t="s">
        <v>1356</v>
      </c>
      <c r="C452" s="76">
        <v>52.671866372170072</v>
      </c>
      <c r="D452" s="75">
        <v>2018</v>
      </c>
      <c r="E452" s="71">
        <v>0</v>
      </c>
      <c r="F452" s="71">
        <v>1610.3689081152108</v>
      </c>
      <c r="G452" s="77">
        <v>0.9950548958618578</v>
      </c>
      <c r="H452" s="71">
        <v>1602.4054661637547</v>
      </c>
      <c r="I452" t="s">
        <v>1341</v>
      </c>
      <c r="J452" t="s">
        <v>1284</v>
      </c>
      <c r="K452" t="s">
        <v>1342</v>
      </c>
      <c r="L452" s="78">
        <v>188207</v>
      </c>
      <c r="M452" s="139"/>
      <c r="N452" s="72" t="s">
        <v>1296</v>
      </c>
      <c r="O452" t="s">
        <v>1290</v>
      </c>
      <c r="Q452" t="s">
        <v>1357</v>
      </c>
      <c r="R452" t="s">
        <v>1348</v>
      </c>
      <c r="S452" t="s">
        <v>1349</v>
      </c>
      <c r="W452" s="71">
        <v>13.083007376942414</v>
      </c>
      <c r="X452">
        <v>3</v>
      </c>
      <c r="Z452" s="2">
        <v>43130</v>
      </c>
      <c r="AA452" s="76">
        <v>1220</v>
      </c>
      <c r="AC452" s="71">
        <v>1751.4</v>
      </c>
      <c r="AD452" s="71">
        <v>0</v>
      </c>
      <c r="AE452" s="76">
        <v>150</v>
      </c>
    </row>
    <row r="453" spans="1:31" x14ac:dyDescent="0.25">
      <c r="A453" s="2">
        <v>43252</v>
      </c>
      <c r="B453" t="s">
        <v>1345</v>
      </c>
      <c r="C453" s="76">
        <v>9819.2205273329637</v>
      </c>
      <c r="D453" s="75">
        <v>2018</v>
      </c>
      <c r="E453" s="71">
        <v>5.8259897525178506</v>
      </c>
      <c r="F453" s="71">
        <v>23224.968943256525</v>
      </c>
      <c r="G453" s="77">
        <v>0.9950548958618578</v>
      </c>
      <c r="H453" s="71">
        <v>23110.119053227001</v>
      </c>
      <c r="I453" t="s">
        <v>1341</v>
      </c>
      <c r="J453" t="s">
        <v>1284</v>
      </c>
      <c r="K453" t="s">
        <v>1342</v>
      </c>
      <c r="L453" s="78">
        <v>188207</v>
      </c>
      <c r="M453" s="139"/>
      <c r="N453" s="72" t="s">
        <v>1296</v>
      </c>
      <c r="O453" t="s">
        <v>1290</v>
      </c>
      <c r="Q453" t="s">
        <v>1346</v>
      </c>
      <c r="R453" t="s">
        <v>1343</v>
      </c>
      <c r="S453" t="s">
        <v>1344</v>
      </c>
      <c r="W453" s="71">
        <v>13.05797247010084</v>
      </c>
      <c r="X453">
        <v>1</v>
      </c>
      <c r="Z453" s="2">
        <v>43130</v>
      </c>
      <c r="AA453" s="76">
        <v>11135.88</v>
      </c>
      <c r="AC453" s="71">
        <v>35770</v>
      </c>
      <c r="AD453" s="71">
        <v>8.9</v>
      </c>
      <c r="AE453" s="76">
        <v>3560</v>
      </c>
    </row>
    <row r="454" spans="1:31" x14ac:dyDescent="0.25">
      <c r="A454" s="2">
        <v>43252</v>
      </c>
      <c r="B454" t="s">
        <v>1345</v>
      </c>
      <c r="C454" s="76">
        <v>3950</v>
      </c>
      <c r="D454" s="75">
        <v>2018</v>
      </c>
      <c r="E454" s="71">
        <v>0.78552670820465398</v>
      </c>
      <c r="F454" s="71">
        <v>4512.5393949016725</v>
      </c>
      <c r="G454" s="77">
        <v>0.9950548958618578</v>
      </c>
      <c r="H454" s="71">
        <v>4490.2244176664144</v>
      </c>
      <c r="I454" t="s">
        <v>1341</v>
      </c>
      <c r="J454" t="s">
        <v>1284</v>
      </c>
      <c r="K454" t="s">
        <v>1342</v>
      </c>
      <c r="L454" s="78">
        <v>189216</v>
      </c>
      <c r="M454" s="139"/>
      <c r="N454" s="72" t="s">
        <v>1295</v>
      </c>
      <c r="O454" t="s">
        <v>1290</v>
      </c>
      <c r="Q454" t="s">
        <v>1366</v>
      </c>
      <c r="R454" t="s">
        <v>1343</v>
      </c>
      <c r="S454" t="s">
        <v>1344</v>
      </c>
      <c r="W454" s="71">
        <v>13.05797247010084</v>
      </c>
      <c r="X454">
        <v>1</v>
      </c>
      <c r="Z454" s="2">
        <v>43210</v>
      </c>
      <c r="AA454" s="76">
        <v>3950</v>
      </c>
      <c r="AC454" s="71">
        <v>6950</v>
      </c>
      <c r="AD454" s="71">
        <v>1.2</v>
      </c>
      <c r="AE454" s="76">
        <v>480</v>
      </c>
    </row>
    <row r="455" spans="1:31" x14ac:dyDescent="0.25">
      <c r="A455" s="2">
        <v>43252</v>
      </c>
      <c r="B455" t="s">
        <v>1364</v>
      </c>
      <c r="C455" s="76">
        <v>1283.1199999999999</v>
      </c>
      <c r="D455" s="75">
        <v>2017</v>
      </c>
      <c r="E455" s="71">
        <v>0</v>
      </c>
      <c r="F455" s="71">
        <v>4479.6832935579005</v>
      </c>
      <c r="G455" s="77">
        <v>0.9950548958618578</v>
      </c>
      <c r="H455" s="71">
        <v>4457.5307931653606</v>
      </c>
      <c r="I455" t="s">
        <v>1341</v>
      </c>
      <c r="J455" t="s">
        <v>1284</v>
      </c>
      <c r="K455" t="s">
        <v>1342</v>
      </c>
      <c r="L455" s="78">
        <v>184232</v>
      </c>
      <c r="M455" s="139"/>
      <c r="N455" s="72" t="s">
        <v>1295</v>
      </c>
      <c r="O455" t="s">
        <v>1290</v>
      </c>
      <c r="Q455" t="s">
        <v>1382</v>
      </c>
      <c r="R455" t="s">
        <v>1348</v>
      </c>
      <c r="S455" t="s">
        <v>1349</v>
      </c>
      <c r="W455" s="71">
        <v>13.083007376942414</v>
      </c>
      <c r="X455">
        <v>4</v>
      </c>
      <c r="Z455" s="2">
        <v>43063</v>
      </c>
      <c r="AA455" s="76">
        <v>1283.1199999999999</v>
      </c>
      <c r="AC455" s="71">
        <v>4872</v>
      </c>
      <c r="AD455" s="71">
        <v>0</v>
      </c>
      <c r="AE455" s="76">
        <v>440</v>
      </c>
    </row>
    <row r="456" spans="1:31" x14ac:dyDescent="0.25">
      <c r="A456" s="2">
        <v>43132</v>
      </c>
      <c r="C456" s="76">
        <v>840</v>
      </c>
      <c r="D456" s="75">
        <v>2018</v>
      </c>
      <c r="E456" s="71">
        <v>5.340749634199763E-2</v>
      </c>
      <c r="F456" s="71">
        <v>343.6975189791163</v>
      </c>
      <c r="G456" s="77">
        <v>0.64298842881624785</v>
      </c>
      <c r="H456" s="71">
        <v>220.99352771642452</v>
      </c>
      <c r="I456" t="s">
        <v>1290</v>
      </c>
      <c r="J456" t="s">
        <v>1286</v>
      </c>
      <c r="K456" t="s">
        <v>1342</v>
      </c>
      <c r="L456" s="78" t="s">
        <v>283</v>
      </c>
      <c r="M456" s="139"/>
      <c r="N456" s="72" t="s">
        <v>1296</v>
      </c>
      <c r="O456" t="s">
        <v>1290</v>
      </c>
      <c r="Q456" t="s">
        <v>1412</v>
      </c>
      <c r="R456" t="s">
        <v>1348</v>
      </c>
      <c r="S456" t="s">
        <v>1413</v>
      </c>
      <c r="T456" t="s">
        <v>1386</v>
      </c>
      <c r="U456" t="s">
        <v>1416</v>
      </c>
      <c r="W456" s="71">
        <v>4.5637093829864899</v>
      </c>
      <c r="X456">
        <v>2</v>
      </c>
      <c r="Y456" t="s">
        <v>1432</v>
      </c>
      <c r="Z456" s="2">
        <v>43124</v>
      </c>
      <c r="AA456" s="76">
        <v>840</v>
      </c>
      <c r="AC456" s="71">
        <v>525.89</v>
      </c>
      <c r="AD456" s="71">
        <v>0.1</v>
      </c>
      <c r="AE456" s="76">
        <v>40</v>
      </c>
    </row>
    <row r="457" spans="1:31" x14ac:dyDescent="0.25">
      <c r="A457" s="2">
        <v>43132</v>
      </c>
      <c r="C457" s="76">
        <v>876</v>
      </c>
      <c r="D457" s="75">
        <v>2018</v>
      </c>
      <c r="E457" s="71">
        <v>0.17090398829439241</v>
      </c>
      <c r="F457" s="71">
        <v>1833.2974280528224</v>
      </c>
      <c r="G457" s="77">
        <v>0.64298842881624785</v>
      </c>
      <c r="H457" s="71">
        <v>1178.7890328165524</v>
      </c>
      <c r="I457" t="s">
        <v>1290</v>
      </c>
      <c r="J457" t="s">
        <v>1286</v>
      </c>
      <c r="K457" t="s">
        <v>1342</v>
      </c>
      <c r="L457" s="78" t="s">
        <v>285</v>
      </c>
      <c r="M457" s="139"/>
      <c r="N457" s="72" t="s">
        <v>1296</v>
      </c>
      <c r="O457" t="s">
        <v>1290</v>
      </c>
      <c r="Q457" t="s">
        <v>1384</v>
      </c>
      <c r="R457" t="s">
        <v>1348</v>
      </c>
      <c r="S457" t="s">
        <v>1385</v>
      </c>
      <c r="T457" t="s">
        <v>1386</v>
      </c>
      <c r="U457" t="s">
        <v>1387</v>
      </c>
      <c r="W457" s="71">
        <v>5.7038558065252101</v>
      </c>
      <c r="X457">
        <v>8</v>
      </c>
      <c r="Y457" t="s">
        <v>1388</v>
      </c>
      <c r="Z457" s="2">
        <v>43124</v>
      </c>
      <c r="AA457" s="76">
        <v>876</v>
      </c>
      <c r="AC457" s="71">
        <v>2805.12</v>
      </c>
      <c r="AD457" s="71">
        <v>0.32</v>
      </c>
      <c r="AE457" s="76">
        <v>617.13</v>
      </c>
    </row>
    <row r="458" spans="1:31" x14ac:dyDescent="0.25">
      <c r="A458" s="2">
        <v>43132</v>
      </c>
      <c r="C458" s="76">
        <v>876</v>
      </c>
      <c r="D458" s="75">
        <v>2018</v>
      </c>
      <c r="E458" s="71">
        <v>0.13351874085499407</v>
      </c>
      <c r="F458" s="71">
        <v>1022.5963547910285</v>
      </c>
      <c r="G458" s="77">
        <v>0.64298842881624785</v>
      </c>
      <c r="H458" s="71">
        <v>657.5176234803057</v>
      </c>
      <c r="I458" t="s">
        <v>1290</v>
      </c>
      <c r="J458" t="s">
        <v>1286</v>
      </c>
      <c r="K458" t="s">
        <v>1342</v>
      </c>
      <c r="L458" s="78" t="s">
        <v>285</v>
      </c>
      <c r="M458" s="139"/>
      <c r="N458" s="72" t="s">
        <v>1296</v>
      </c>
      <c r="O458" t="s">
        <v>1290</v>
      </c>
      <c r="Q458" t="s">
        <v>1498</v>
      </c>
      <c r="R458" t="s">
        <v>1348</v>
      </c>
      <c r="S458" t="s">
        <v>1499</v>
      </c>
      <c r="T458" t="s">
        <v>1386</v>
      </c>
      <c r="U458" t="s">
        <v>1466</v>
      </c>
      <c r="W458" s="71">
        <v>4.0264132710581402</v>
      </c>
      <c r="X458">
        <v>6</v>
      </c>
      <c r="Y458" t="s">
        <v>1467</v>
      </c>
      <c r="Z458" s="2">
        <v>43124</v>
      </c>
      <c r="AA458" s="76">
        <v>876</v>
      </c>
      <c r="AC458" s="71">
        <v>1564.67</v>
      </c>
      <c r="AD458" s="71">
        <v>0.25</v>
      </c>
      <c r="AE458" s="76">
        <v>132</v>
      </c>
    </row>
    <row r="459" spans="1:31" x14ac:dyDescent="0.25">
      <c r="A459" s="2">
        <v>43132</v>
      </c>
      <c r="C459" s="76">
        <v>876</v>
      </c>
      <c r="D459" s="75">
        <v>2018</v>
      </c>
      <c r="E459" s="71">
        <v>0.11215574231819501</v>
      </c>
      <c r="F459" s="71">
        <v>852.16253973583832</v>
      </c>
      <c r="G459" s="77">
        <v>0.64298842881624785</v>
      </c>
      <c r="H459" s="71">
        <v>547.9306525208101</v>
      </c>
      <c r="I459" t="s">
        <v>1290</v>
      </c>
      <c r="J459" t="s">
        <v>1286</v>
      </c>
      <c r="K459" t="s">
        <v>1342</v>
      </c>
      <c r="L459" s="78" t="s">
        <v>285</v>
      </c>
      <c r="M459" s="139"/>
      <c r="N459" s="72" t="s">
        <v>1296</v>
      </c>
      <c r="O459" t="s">
        <v>1290</v>
      </c>
      <c r="Q459" t="s">
        <v>1414</v>
      </c>
      <c r="R459" t="s">
        <v>1348</v>
      </c>
      <c r="S459" t="s">
        <v>1415</v>
      </c>
      <c r="T459" t="s">
        <v>1386</v>
      </c>
      <c r="U459" t="s">
        <v>1416</v>
      </c>
      <c r="W459" s="71">
        <v>4.0264132710581402</v>
      </c>
      <c r="X459">
        <v>6</v>
      </c>
      <c r="Y459" t="s">
        <v>1417</v>
      </c>
      <c r="Z459" s="2">
        <v>43124</v>
      </c>
      <c r="AA459" s="76">
        <v>876</v>
      </c>
      <c r="AC459" s="71">
        <v>1303.8900000000001</v>
      </c>
      <c r="AD459" s="71">
        <v>0.21</v>
      </c>
      <c r="AE459" s="76">
        <v>84</v>
      </c>
    </row>
    <row r="460" spans="1:31" x14ac:dyDescent="0.25">
      <c r="A460" s="2">
        <v>43132</v>
      </c>
      <c r="C460" s="76">
        <v>876</v>
      </c>
      <c r="D460" s="75">
        <v>2018</v>
      </c>
      <c r="E460" s="71">
        <v>2.6703748170998815E-2</v>
      </c>
      <c r="F460" s="71">
        <v>194.7787019744548</v>
      </c>
      <c r="G460" s="77">
        <v>0.64298842881624785</v>
      </c>
      <c r="H460" s="71">
        <v>125.24045154942289</v>
      </c>
      <c r="I460" t="s">
        <v>1290</v>
      </c>
      <c r="J460" t="s">
        <v>1286</v>
      </c>
      <c r="K460" t="s">
        <v>1342</v>
      </c>
      <c r="L460" s="78" t="s">
        <v>285</v>
      </c>
      <c r="M460" s="139"/>
      <c r="N460" s="72" t="s">
        <v>1296</v>
      </c>
      <c r="O460" t="s">
        <v>1290</v>
      </c>
      <c r="Q460" t="s">
        <v>1412</v>
      </c>
      <c r="R460" t="s">
        <v>1348</v>
      </c>
      <c r="S460" t="s">
        <v>1413</v>
      </c>
      <c r="T460" t="s">
        <v>1386</v>
      </c>
      <c r="U460" t="s">
        <v>1416</v>
      </c>
      <c r="W460" s="71">
        <v>4.0264132710581402</v>
      </c>
      <c r="X460">
        <v>1</v>
      </c>
      <c r="Y460" t="s">
        <v>1432</v>
      </c>
      <c r="Z460" s="2">
        <v>43124</v>
      </c>
      <c r="AA460" s="76">
        <v>876</v>
      </c>
      <c r="AC460" s="71">
        <v>298.02999999999997</v>
      </c>
      <c r="AD460" s="71">
        <v>0.05</v>
      </c>
      <c r="AE460" s="76">
        <v>20</v>
      </c>
    </row>
    <row r="461" spans="1:31" x14ac:dyDescent="0.25">
      <c r="A461" s="2">
        <v>43132</v>
      </c>
      <c r="C461" s="76">
        <v>720</v>
      </c>
      <c r="D461" s="75">
        <v>2018</v>
      </c>
      <c r="E461" s="71">
        <v>0.17090398829439241</v>
      </c>
      <c r="F461" s="71">
        <v>1833.2974280528224</v>
      </c>
      <c r="G461" s="77">
        <v>0.64298842881624785</v>
      </c>
      <c r="H461" s="71">
        <v>1178.7890328165524</v>
      </c>
      <c r="I461" t="s">
        <v>1290</v>
      </c>
      <c r="J461" t="s">
        <v>1286</v>
      </c>
      <c r="K461" t="s">
        <v>1342</v>
      </c>
      <c r="L461" s="78" t="s">
        <v>286</v>
      </c>
      <c r="M461" s="139"/>
      <c r="N461" s="72" t="s">
        <v>1296</v>
      </c>
      <c r="O461" t="s">
        <v>1290</v>
      </c>
      <c r="Q461" t="s">
        <v>1384</v>
      </c>
      <c r="R461" t="s">
        <v>1348</v>
      </c>
      <c r="S461" t="s">
        <v>1385</v>
      </c>
      <c r="T461" t="s">
        <v>1386</v>
      </c>
      <c r="U461" t="s">
        <v>1387</v>
      </c>
      <c r="W461" s="71">
        <v>5.7038558065252101</v>
      </c>
      <c r="X461">
        <v>8</v>
      </c>
      <c r="Y461" t="s">
        <v>1388</v>
      </c>
      <c r="Z461" s="2">
        <v>43124</v>
      </c>
      <c r="AA461" s="76">
        <v>720</v>
      </c>
      <c r="AC461" s="71">
        <v>2805.12</v>
      </c>
      <c r="AD461" s="71">
        <v>0.32</v>
      </c>
      <c r="AE461" s="76">
        <v>617.13</v>
      </c>
    </row>
    <row r="462" spans="1:31" x14ac:dyDescent="0.25">
      <c r="A462" s="2">
        <v>43282</v>
      </c>
      <c r="C462" s="76">
        <v>116.69657117926424</v>
      </c>
      <c r="D462" s="75">
        <v>2018</v>
      </c>
      <c r="E462" s="71">
        <v>1.9497582665141094E-2</v>
      </c>
      <c r="F462" s="71">
        <v>228.75072424148371</v>
      </c>
      <c r="G462" s="77">
        <v>0.9950548958618578</v>
      </c>
      <c r="H462" s="71">
        <v>227.61952808843412</v>
      </c>
      <c r="I462" t="s">
        <v>1341</v>
      </c>
      <c r="J462" t="s">
        <v>1284</v>
      </c>
      <c r="K462" t="s">
        <v>1342</v>
      </c>
      <c r="L462" s="78">
        <v>190249</v>
      </c>
      <c r="M462" s="139"/>
      <c r="N462" s="72" t="s">
        <v>1296</v>
      </c>
      <c r="O462" t="s">
        <v>1290</v>
      </c>
      <c r="Q462" t="s">
        <v>1371</v>
      </c>
      <c r="R462" t="s">
        <v>1348</v>
      </c>
      <c r="S462" t="s">
        <v>1349</v>
      </c>
      <c r="W462" s="71">
        <v>13.083007376942414</v>
      </c>
      <c r="X462">
        <v>1</v>
      </c>
      <c r="Z462" s="2">
        <v>43195</v>
      </c>
      <c r="AA462" s="76">
        <v>1239.2</v>
      </c>
      <c r="AC462" s="71">
        <v>248.78399999999999</v>
      </c>
      <c r="AD462" s="71">
        <v>2.8400000000000002E-2</v>
      </c>
      <c r="AE462" s="76">
        <v>10</v>
      </c>
    </row>
    <row r="463" spans="1:31" x14ac:dyDescent="0.25">
      <c r="A463" s="2">
        <v>43282</v>
      </c>
      <c r="C463" s="76">
        <v>146.31754798955302</v>
      </c>
      <c r="D463" s="75">
        <v>2018</v>
      </c>
      <c r="E463" s="71">
        <v>4.6615699400108457E-2</v>
      </c>
      <c r="F463" s="71">
        <v>286.81429740067301</v>
      </c>
      <c r="G463" s="77">
        <v>0.9950548958618578</v>
      </c>
      <c r="H463" s="71">
        <v>285.39597083171861</v>
      </c>
      <c r="I463" t="s">
        <v>1341</v>
      </c>
      <c r="J463" t="s">
        <v>1284</v>
      </c>
      <c r="K463" t="s">
        <v>1342</v>
      </c>
      <c r="L463" s="78">
        <v>190249</v>
      </c>
      <c r="M463" s="139"/>
      <c r="N463" s="72" t="s">
        <v>1296</v>
      </c>
      <c r="O463" t="s">
        <v>1290</v>
      </c>
      <c r="Q463" t="s">
        <v>1436</v>
      </c>
      <c r="R463" t="s">
        <v>1348</v>
      </c>
      <c r="S463" t="s">
        <v>1349</v>
      </c>
      <c r="W463" s="71">
        <v>13.083007376942414</v>
      </c>
      <c r="X463">
        <v>7</v>
      </c>
      <c r="Z463" s="2">
        <v>43195</v>
      </c>
      <c r="AA463" s="76">
        <v>1239.2</v>
      </c>
      <c r="AC463" s="71">
        <v>311.93259999999998</v>
      </c>
      <c r="AD463" s="71">
        <v>6.7900000000000002E-2</v>
      </c>
      <c r="AE463" s="76">
        <v>112</v>
      </c>
    </row>
    <row r="464" spans="1:31" x14ac:dyDescent="0.25">
      <c r="A464" s="2">
        <v>43282</v>
      </c>
      <c r="B464" t="s">
        <v>1364</v>
      </c>
      <c r="C464" s="76">
        <v>151.27381250171757</v>
      </c>
      <c r="D464" s="75">
        <v>2018</v>
      </c>
      <c r="E464" s="71">
        <v>4.8194728982144532E-2</v>
      </c>
      <c r="F464" s="71">
        <v>296.52965651733797</v>
      </c>
      <c r="G464" s="77">
        <v>0.9950548958618578</v>
      </c>
      <c r="H464" s="71">
        <v>295.06328648581217</v>
      </c>
      <c r="I464" t="s">
        <v>1341</v>
      </c>
      <c r="J464" t="s">
        <v>1284</v>
      </c>
      <c r="K464" t="s">
        <v>1342</v>
      </c>
      <c r="L464" s="78">
        <v>190249</v>
      </c>
      <c r="M464" s="139"/>
      <c r="N464" s="72" t="s">
        <v>1296</v>
      </c>
      <c r="O464" t="s">
        <v>1290</v>
      </c>
      <c r="Q464" t="s">
        <v>1383</v>
      </c>
      <c r="R464" t="s">
        <v>1348</v>
      </c>
      <c r="S464" t="s">
        <v>1349</v>
      </c>
      <c r="W464" s="71">
        <v>13.083007376942414</v>
      </c>
      <c r="X464">
        <v>3</v>
      </c>
      <c r="Z464" s="2">
        <v>43195</v>
      </c>
      <c r="AA464" s="76">
        <v>1239.2</v>
      </c>
      <c r="AC464" s="71">
        <v>322.49880000000002</v>
      </c>
      <c r="AD464" s="71">
        <v>7.0199999999999999E-2</v>
      </c>
      <c r="AE464" s="76">
        <v>120</v>
      </c>
    </row>
    <row r="465" spans="1:31" x14ac:dyDescent="0.25">
      <c r="A465" s="2">
        <v>43282</v>
      </c>
      <c r="B465" t="s">
        <v>1351</v>
      </c>
      <c r="C465" s="76">
        <v>135.34483185439942</v>
      </c>
      <c r="D465" s="75">
        <v>2018</v>
      </c>
      <c r="E465" s="71">
        <v>5.0666253545331434E-2</v>
      </c>
      <c r="F465" s="71">
        <v>265.30538126502393</v>
      </c>
      <c r="G465" s="77">
        <v>0.9950548958618578</v>
      </c>
      <c r="H465" s="71">
        <v>263.99341852625884</v>
      </c>
      <c r="I465" t="s">
        <v>1341</v>
      </c>
      <c r="J465" t="s">
        <v>1284</v>
      </c>
      <c r="K465" t="s">
        <v>1342</v>
      </c>
      <c r="L465" s="78">
        <v>190249</v>
      </c>
      <c r="M465" s="139"/>
      <c r="N465" s="72" t="s">
        <v>1296</v>
      </c>
      <c r="O465" t="s">
        <v>1290</v>
      </c>
      <c r="Q465" t="s">
        <v>1539</v>
      </c>
      <c r="R465" t="s">
        <v>1348</v>
      </c>
      <c r="S465" t="s">
        <v>1349</v>
      </c>
      <c r="W465" s="71">
        <v>13.083007376942414</v>
      </c>
      <c r="X465">
        <v>18</v>
      </c>
      <c r="Z465" s="2">
        <v>43195</v>
      </c>
      <c r="AA465" s="76">
        <v>1239.2</v>
      </c>
      <c r="AC465" s="71">
        <v>288.54000000000002</v>
      </c>
      <c r="AD465" s="71">
        <v>7.3800000000000004E-2</v>
      </c>
      <c r="AE465" s="76">
        <v>90</v>
      </c>
    </row>
    <row r="466" spans="1:31" x14ac:dyDescent="0.25">
      <c r="A466" s="2">
        <v>43282</v>
      </c>
      <c r="B466" t="s">
        <v>1364</v>
      </c>
      <c r="C466" s="76">
        <v>689.5672364750659</v>
      </c>
      <c r="D466" s="75">
        <v>2018</v>
      </c>
      <c r="E466" s="71">
        <v>0.21969107228327991</v>
      </c>
      <c r="F466" s="71">
        <v>1351.7021379707714</v>
      </c>
      <c r="G466" s="77">
        <v>0.9950548958618578</v>
      </c>
      <c r="H466" s="71">
        <v>1345.0178301347564</v>
      </c>
      <c r="I466" t="s">
        <v>1341</v>
      </c>
      <c r="J466" t="s">
        <v>1284</v>
      </c>
      <c r="K466" t="s">
        <v>1342</v>
      </c>
      <c r="L466" s="78">
        <v>190249</v>
      </c>
      <c r="M466" s="139"/>
      <c r="N466" s="72" t="s">
        <v>1296</v>
      </c>
      <c r="O466" t="s">
        <v>1290</v>
      </c>
      <c r="Q466" t="s">
        <v>1376</v>
      </c>
      <c r="R466" t="s">
        <v>1348</v>
      </c>
      <c r="S466" t="s">
        <v>1349</v>
      </c>
      <c r="W466" s="71">
        <v>13.083007376942414</v>
      </c>
      <c r="X466">
        <v>32</v>
      </c>
      <c r="Z466" s="2">
        <v>43195</v>
      </c>
      <c r="AA466" s="76">
        <v>1239.2</v>
      </c>
      <c r="AC466" s="71">
        <v>1470.08</v>
      </c>
      <c r="AD466" s="71">
        <v>0.32</v>
      </c>
      <c r="AE466" s="76">
        <v>160</v>
      </c>
    </row>
    <row r="467" spans="1:31" x14ac:dyDescent="0.25">
      <c r="A467" s="2">
        <v>43282</v>
      </c>
      <c r="B467" t="s">
        <v>1356</v>
      </c>
      <c r="C467" s="76">
        <v>127.40055632823365</v>
      </c>
      <c r="D467" s="75">
        <v>2018</v>
      </c>
      <c r="E467" s="71">
        <v>0</v>
      </c>
      <c r="F467" s="71">
        <v>536.7896360384035</v>
      </c>
      <c r="G467" s="77">
        <v>0.9950548958618578</v>
      </c>
      <c r="H467" s="71">
        <v>534.13515538791819</v>
      </c>
      <c r="I467" t="s">
        <v>1341</v>
      </c>
      <c r="J467" t="s">
        <v>1284</v>
      </c>
      <c r="K467" t="s">
        <v>1342</v>
      </c>
      <c r="L467" s="78">
        <v>190250</v>
      </c>
      <c r="M467" s="139"/>
      <c r="N467" s="72" t="s">
        <v>1296</v>
      </c>
      <c r="O467" t="s">
        <v>1290</v>
      </c>
      <c r="Q467" t="s">
        <v>1357</v>
      </c>
      <c r="R467" t="s">
        <v>1348</v>
      </c>
      <c r="S467" t="s">
        <v>1349</v>
      </c>
      <c r="W467" s="71">
        <v>13.083007376942414</v>
      </c>
      <c r="X467">
        <v>1</v>
      </c>
      <c r="Z467" s="2">
        <v>43195</v>
      </c>
      <c r="AA467" s="76">
        <v>659</v>
      </c>
      <c r="AC467" s="71">
        <v>583.79999999999995</v>
      </c>
      <c r="AD467" s="71">
        <v>0</v>
      </c>
      <c r="AE467" s="76">
        <v>50</v>
      </c>
    </row>
    <row r="468" spans="1:31" x14ac:dyDescent="0.25">
      <c r="A468" s="2">
        <v>43282</v>
      </c>
      <c r="B468" t="s">
        <v>1364</v>
      </c>
      <c r="C468" s="76">
        <v>531.59944367176627</v>
      </c>
      <c r="D468" s="75">
        <v>2018</v>
      </c>
      <c r="E468" s="71">
        <v>0</v>
      </c>
      <c r="F468" s="71">
        <v>2239.8416467789502</v>
      </c>
      <c r="G468" s="77">
        <v>0.9950548958618578</v>
      </c>
      <c r="H468" s="71">
        <v>2228.7653965826803</v>
      </c>
      <c r="I468" t="s">
        <v>1341</v>
      </c>
      <c r="J468" t="s">
        <v>1284</v>
      </c>
      <c r="K468" t="s">
        <v>1342</v>
      </c>
      <c r="L468" s="78">
        <v>190250</v>
      </c>
      <c r="M468" s="139"/>
      <c r="N468" s="72" t="s">
        <v>1296</v>
      </c>
      <c r="O468" t="s">
        <v>1290</v>
      </c>
      <c r="Q468" t="s">
        <v>1382</v>
      </c>
      <c r="R468" t="s">
        <v>1348</v>
      </c>
      <c r="S468" t="s">
        <v>1349</v>
      </c>
      <c r="W468" s="71">
        <v>13.083007376942414</v>
      </c>
      <c r="X468">
        <v>2</v>
      </c>
      <c r="Z468" s="2">
        <v>43195</v>
      </c>
      <c r="AA468" s="76">
        <v>659</v>
      </c>
      <c r="AC468" s="71">
        <v>2436</v>
      </c>
      <c r="AD468" s="71">
        <v>0</v>
      </c>
      <c r="AE468" s="76">
        <v>220</v>
      </c>
    </row>
    <row r="469" spans="1:31" x14ac:dyDescent="0.25">
      <c r="A469" s="2">
        <v>43282</v>
      </c>
      <c r="B469" t="s">
        <v>1345</v>
      </c>
      <c r="C469" s="76">
        <v>6500.25</v>
      </c>
      <c r="D469" s="75">
        <v>2018</v>
      </c>
      <c r="E469" s="71">
        <v>5.0404630443131966</v>
      </c>
      <c r="F469" s="71">
        <v>17182.061871551505</v>
      </c>
      <c r="G469" s="77">
        <v>0.9950548958618578</v>
      </c>
      <c r="H469" s="71">
        <v>17097.094786288679</v>
      </c>
      <c r="I469" t="s">
        <v>1341</v>
      </c>
      <c r="J469" t="s">
        <v>1284</v>
      </c>
      <c r="K469" t="s">
        <v>1342</v>
      </c>
      <c r="L469" s="78">
        <v>190203</v>
      </c>
      <c r="M469" s="139"/>
      <c r="N469" s="72" t="s">
        <v>1295</v>
      </c>
      <c r="O469" t="s">
        <v>1290</v>
      </c>
      <c r="Q469" t="s">
        <v>1346</v>
      </c>
      <c r="R469" t="s">
        <v>1343</v>
      </c>
      <c r="S469" t="s">
        <v>1344</v>
      </c>
      <c r="W469" s="71">
        <v>13.05797247010084</v>
      </c>
      <c r="X469">
        <v>1</v>
      </c>
      <c r="Z469" s="2">
        <v>43189</v>
      </c>
      <c r="AA469" s="76">
        <v>6500.25</v>
      </c>
      <c r="AC469" s="71">
        <v>26463</v>
      </c>
      <c r="AD469" s="71">
        <v>7.7</v>
      </c>
      <c r="AE469" s="76">
        <v>3080</v>
      </c>
    </row>
    <row r="470" spans="1:31" x14ac:dyDescent="0.25">
      <c r="A470" s="2">
        <v>43282</v>
      </c>
      <c r="C470" s="76">
        <v>49755.83</v>
      </c>
      <c r="D470" s="75">
        <v>2018</v>
      </c>
      <c r="E470" s="71">
        <v>8.6512674796939226</v>
      </c>
      <c r="F470" s="71">
        <v>31920.21032117353</v>
      </c>
      <c r="G470" s="77">
        <v>0.9950548958618578</v>
      </c>
      <c r="H470" s="71">
        <v>31762.361557023927</v>
      </c>
      <c r="I470" t="s">
        <v>1341</v>
      </c>
      <c r="J470" t="s">
        <v>1284</v>
      </c>
      <c r="K470" t="s">
        <v>1342</v>
      </c>
      <c r="L470" s="78">
        <v>187849</v>
      </c>
      <c r="M470" s="139"/>
      <c r="N470" s="72" t="s">
        <v>1295</v>
      </c>
      <c r="O470" t="s">
        <v>1290</v>
      </c>
      <c r="Q470" t="s">
        <v>1560</v>
      </c>
      <c r="R470" t="s">
        <v>1343</v>
      </c>
      <c r="S470" t="s">
        <v>1344</v>
      </c>
      <c r="W470" s="71">
        <v>13.05797247010084</v>
      </c>
      <c r="X470">
        <v>1</v>
      </c>
      <c r="Z470" s="2">
        <v>43160</v>
      </c>
      <c r="AA470" s="76">
        <v>49755.83</v>
      </c>
      <c r="AC470" s="71">
        <v>49162</v>
      </c>
      <c r="AD470" s="71">
        <v>13.215999999999999</v>
      </c>
      <c r="AE470" s="76">
        <v>5286.4</v>
      </c>
    </row>
    <row r="471" spans="1:31" x14ac:dyDescent="0.25">
      <c r="A471" s="2">
        <v>43282</v>
      </c>
      <c r="B471" t="s">
        <v>1345</v>
      </c>
      <c r="C471" s="76">
        <v>7954</v>
      </c>
      <c r="D471" s="75">
        <v>2018</v>
      </c>
      <c r="E471" s="71">
        <v>6.2187531066201771</v>
      </c>
      <c r="F471" s="71">
        <v>21479.687519731964</v>
      </c>
      <c r="G471" s="77">
        <v>0.9950548958618578</v>
      </c>
      <c r="H471" s="71">
        <v>21373.468228092137</v>
      </c>
      <c r="I471" t="s">
        <v>1341</v>
      </c>
      <c r="J471" t="s">
        <v>1284</v>
      </c>
      <c r="K471" t="s">
        <v>1342</v>
      </c>
      <c r="L471" s="78">
        <v>185600</v>
      </c>
      <c r="M471" s="139"/>
      <c r="N471" s="72" t="s">
        <v>1561</v>
      </c>
      <c r="O471" t="s">
        <v>1290</v>
      </c>
      <c r="Q471" t="s">
        <v>1562</v>
      </c>
      <c r="R471" t="s">
        <v>1343</v>
      </c>
      <c r="S471" t="s">
        <v>1344</v>
      </c>
      <c r="W471" s="71">
        <v>13.05797247010084</v>
      </c>
      <c r="X471">
        <v>1</v>
      </c>
      <c r="Z471" s="2">
        <v>43161</v>
      </c>
      <c r="AA471" s="76">
        <v>7954</v>
      </c>
      <c r="AC471" s="71">
        <v>33082</v>
      </c>
      <c r="AD471" s="71">
        <v>9.5</v>
      </c>
      <c r="AE471" s="76">
        <v>3800</v>
      </c>
    </row>
    <row r="472" spans="1:31" x14ac:dyDescent="0.25">
      <c r="A472" s="2">
        <v>43282</v>
      </c>
      <c r="B472" t="s">
        <v>1345</v>
      </c>
      <c r="C472" s="76">
        <v>16530</v>
      </c>
      <c r="D472" s="75">
        <v>2018</v>
      </c>
      <c r="E472" s="71">
        <v>13.8121779525985</v>
      </c>
      <c r="F472" s="71">
        <v>46396.047128271777</v>
      </c>
      <c r="G472" s="77">
        <v>0.9950548958618578</v>
      </c>
      <c r="H472" s="71">
        <v>46166.61384362432</v>
      </c>
      <c r="I472" t="s">
        <v>1341</v>
      </c>
      <c r="J472" t="s">
        <v>1284</v>
      </c>
      <c r="K472" t="s">
        <v>1342</v>
      </c>
      <c r="L472" s="78">
        <v>185752</v>
      </c>
      <c r="M472" s="139"/>
      <c r="N472" s="72" t="s">
        <v>1561</v>
      </c>
      <c r="O472" t="s">
        <v>1290</v>
      </c>
      <c r="Q472" t="s">
        <v>1562</v>
      </c>
      <c r="R472" t="s">
        <v>1343</v>
      </c>
      <c r="S472" t="s">
        <v>1344</v>
      </c>
      <c r="W472" s="71">
        <v>13.05797247010084</v>
      </c>
      <c r="X472">
        <v>1</v>
      </c>
      <c r="Z472" s="2">
        <v>43280.333333333328</v>
      </c>
      <c r="AA472" s="76">
        <v>16530</v>
      </c>
      <c r="AC472" s="71">
        <v>71457</v>
      </c>
      <c r="AD472" s="71">
        <v>21.1</v>
      </c>
      <c r="AE472" s="76">
        <v>8265</v>
      </c>
    </row>
    <row r="473" spans="1:31" x14ac:dyDescent="0.25">
      <c r="A473" s="2">
        <v>43282</v>
      </c>
      <c r="B473" t="s">
        <v>1345</v>
      </c>
      <c r="C473" s="76">
        <v>16530</v>
      </c>
      <c r="D473" s="75">
        <v>2018</v>
      </c>
      <c r="E473" s="71">
        <v>13.8121779525985</v>
      </c>
      <c r="F473" s="71">
        <v>46396.047128271777</v>
      </c>
      <c r="G473" s="77">
        <v>0.9950548958618578</v>
      </c>
      <c r="H473" s="71">
        <v>46166.61384362432</v>
      </c>
      <c r="I473" t="s">
        <v>1341</v>
      </c>
      <c r="J473" t="s">
        <v>1284</v>
      </c>
      <c r="K473" t="s">
        <v>1342</v>
      </c>
      <c r="L473" s="78">
        <v>185813</v>
      </c>
      <c r="M473" s="139"/>
      <c r="N473" s="72" t="s">
        <v>1561</v>
      </c>
      <c r="O473" t="s">
        <v>1290</v>
      </c>
      <c r="Q473" t="s">
        <v>1562</v>
      </c>
      <c r="R473" t="s">
        <v>1343</v>
      </c>
      <c r="S473" t="s">
        <v>1344</v>
      </c>
      <c r="W473" s="71">
        <v>13.05797247010084</v>
      </c>
      <c r="X473">
        <v>1</v>
      </c>
      <c r="Z473" s="2">
        <v>43245.333333333328</v>
      </c>
      <c r="AA473" s="76">
        <v>16530</v>
      </c>
      <c r="AC473" s="71">
        <v>71457</v>
      </c>
      <c r="AD473" s="71">
        <v>21.1</v>
      </c>
      <c r="AE473" s="76">
        <v>8265</v>
      </c>
    </row>
    <row r="474" spans="1:31" x14ac:dyDescent="0.25">
      <c r="A474" s="2">
        <v>43282</v>
      </c>
      <c r="C474" s="76">
        <v>0</v>
      </c>
      <c r="D474" s="75">
        <v>2018</v>
      </c>
      <c r="E474" s="71">
        <v>0</v>
      </c>
      <c r="F474" s="71">
        <v>0</v>
      </c>
      <c r="G474" s="77">
        <v>0.9950548958618578</v>
      </c>
      <c r="H474" s="71">
        <v>0</v>
      </c>
      <c r="I474" t="s">
        <v>1341</v>
      </c>
      <c r="J474" t="s">
        <v>1284</v>
      </c>
      <c r="K474" t="s">
        <v>1342</v>
      </c>
      <c r="L474" s="78">
        <v>188144</v>
      </c>
      <c r="M474" s="139"/>
      <c r="N474" s="72" t="s">
        <v>1285</v>
      </c>
      <c r="O474" t="s">
        <v>1290</v>
      </c>
      <c r="Q474" t="s">
        <v>1537</v>
      </c>
      <c r="R474" t="s">
        <v>1348</v>
      </c>
      <c r="S474" t="s">
        <v>1349</v>
      </c>
      <c r="W474" s="71">
        <v>13.083007376942414</v>
      </c>
      <c r="X474">
        <v>0</v>
      </c>
      <c r="Z474" s="2">
        <v>43235</v>
      </c>
      <c r="AA474" s="76">
        <v>14504.74</v>
      </c>
      <c r="AC474" s="71">
        <v>0</v>
      </c>
      <c r="AD474" s="71">
        <v>0</v>
      </c>
      <c r="AE474" s="76">
        <v>0</v>
      </c>
    </row>
    <row r="475" spans="1:31" x14ac:dyDescent="0.25">
      <c r="A475" s="2">
        <v>43282</v>
      </c>
      <c r="B475" t="s">
        <v>1364</v>
      </c>
      <c r="C475" s="76">
        <v>847.49019140364385</v>
      </c>
      <c r="D475" s="75">
        <v>2018</v>
      </c>
      <c r="E475" s="71">
        <v>0.38555783185715625</v>
      </c>
      <c r="F475" s="71">
        <v>2372.2372521387038</v>
      </c>
      <c r="G475" s="77">
        <v>0.9950548958618578</v>
      </c>
      <c r="H475" s="71">
        <v>2360.5062918864974</v>
      </c>
      <c r="I475" t="s">
        <v>1341</v>
      </c>
      <c r="J475" t="s">
        <v>1284</v>
      </c>
      <c r="K475" t="s">
        <v>1342</v>
      </c>
      <c r="L475" s="78">
        <v>188144</v>
      </c>
      <c r="M475" s="139"/>
      <c r="N475" s="72" t="s">
        <v>1296</v>
      </c>
      <c r="O475" t="s">
        <v>1290</v>
      </c>
      <c r="Q475" t="s">
        <v>1369</v>
      </c>
      <c r="R475" t="s">
        <v>1348</v>
      </c>
      <c r="S475" t="s">
        <v>1349</v>
      </c>
      <c r="W475" s="71">
        <v>13.083007376942414</v>
      </c>
      <c r="X475">
        <v>18</v>
      </c>
      <c r="Z475" s="2">
        <v>43235</v>
      </c>
      <c r="AA475" s="76">
        <v>14504.74</v>
      </c>
      <c r="AC475" s="71">
        <v>2579.9904000000001</v>
      </c>
      <c r="AD475" s="71">
        <v>0.56159999999999999</v>
      </c>
      <c r="AE475" s="76">
        <v>900</v>
      </c>
    </row>
    <row r="476" spans="1:31" x14ac:dyDescent="0.25">
      <c r="A476" s="2">
        <v>43282</v>
      </c>
      <c r="C476" s="76">
        <v>13657.249808596356</v>
      </c>
      <c r="D476" s="75">
        <v>2018</v>
      </c>
      <c r="E476" s="71">
        <v>7.5772823899705024</v>
      </c>
      <c r="F476" s="71">
        <v>38228.450413163286</v>
      </c>
      <c r="G476" s="77">
        <v>0.9950548958618578</v>
      </c>
      <c r="H476" s="71">
        <v>38039.40674483039</v>
      </c>
      <c r="I476" t="s">
        <v>1341</v>
      </c>
      <c r="J476" t="s">
        <v>1284</v>
      </c>
      <c r="K476" t="s">
        <v>1342</v>
      </c>
      <c r="L476" s="78">
        <v>188144</v>
      </c>
      <c r="M476" s="139"/>
      <c r="N476" s="72" t="s">
        <v>1296</v>
      </c>
      <c r="O476" t="s">
        <v>1290</v>
      </c>
      <c r="Q476" t="s">
        <v>1487</v>
      </c>
      <c r="R476" t="s">
        <v>1348</v>
      </c>
      <c r="S476" t="s">
        <v>1349</v>
      </c>
      <c r="W476" s="71">
        <v>13.083007376942414</v>
      </c>
      <c r="X476">
        <v>39</v>
      </c>
      <c r="Z476" s="2">
        <v>43235</v>
      </c>
      <c r="AA476" s="76">
        <v>14504.74</v>
      </c>
      <c r="AC476" s="71">
        <v>41576.379000000001</v>
      </c>
      <c r="AD476" s="71">
        <v>11.037000000000001</v>
      </c>
      <c r="AE476" s="76">
        <v>4290</v>
      </c>
    </row>
    <row r="477" spans="1:31" x14ac:dyDescent="0.25">
      <c r="A477" s="2">
        <v>43282</v>
      </c>
      <c r="B477" t="s">
        <v>1356</v>
      </c>
      <c r="C477" s="76">
        <v>330.33707865168543</v>
      </c>
      <c r="D477" s="75">
        <v>2017</v>
      </c>
      <c r="E477" s="71">
        <v>0</v>
      </c>
      <c r="F477" s="71">
        <v>1544.7183770889312</v>
      </c>
      <c r="G477" s="77">
        <v>0.9950548958618578</v>
      </c>
      <c r="H477" s="71">
        <v>1537.0795838501244</v>
      </c>
      <c r="I477" t="s">
        <v>1341</v>
      </c>
      <c r="J477" t="s">
        <v>1284</v>
      </c>
      <c r="K477" t="s">
        <v>1342</v>
      </c>
      <c r="L477" s="78">
        <v>162010</v>
      </c>
      <c r="M477" s="139"/>
      <c r="N477" s="72" t="s">
        <v>1295</v>
      </c>
      <c r="O477" t="s">
        <v>1290</v>
      </c>
      <c r="Q477" t="s">
        <v>1563</v>
      </c>
      <c r="R477" t="s">
        <v>1348</v>
      </c>
      <c r="S477" t="s">
        <v>1349</v>
      </c>
      <c r="W477" s="71">
        <v>13.083007376942414</v>
      </c>
      <c r="X477">
        <v>2</v>
      </c>
      <c r="Z477" s="2">
        <v>42825.333333333328</v>
      </c>
      <c r="AA477" s="76">
        <v>420</v>
      </c>
      <c r="AC477" s="71">
        <v>1680</v>
      </c>
      <c r="AD477" s="71">
        <v>0</v>
      </c>
      <c r="AE477" s="76">
        <v>252</v>
      </c>
    </row>
    <row r="478" spans="1:31" x14ac:dyDescent="0.25">
      <c r="A478" s="2">
        <v>43282</v>
      </c>
      <c r="B478" t="s">
        <v>1372</v>
      </c>
      <c r="C478" s="76">
        <v>110.88314606741572</v>
      </c>
      <c r="D478" s="75">
        <v>2017</v>
      </c>
      <c r="E478" s="71">
        <v>4.5739393155861841E-2</v>
      </c>
      <c r="F478" s="71">
        <v>240.07119862369575</v>
      </c>
      <c r="G478" s="77">
        <v>0.9950548958618578</v>
      </c>
      <c r="H478" s="71">
        <v>238.88402154593297</v>
      </c>
      <c r="I478" t="s">
        <v>1341</v>
      </c>
      <c r="J478" t="s">
        <v>1284</v>
      </c>
      <c r="K478" t="s">
        <v>1342</v>
      </c>
      <c r="L478" s="78">
        <v>162010</v>
      </c>
      <c r="M478" s="139"/>
      <c r="N478" s="72" t="s">
        <v>1295</v>
      </c>
      <c r="O478" t="s">
        <v>1290</v>
      </c>
      <c r="Q478" t="s">
        <v>1373</v>
      </c>
      <c r="R478" t="s">
        <v>1374</v>
      </c>
      <c r="S478" t="s">
        <v>1375</v>
      </c>
      <c r="W478" s="71">
        <v>12.832011267371689</v>
      </c>
      <c r="X478">
        <v>1</v>
      </c>
      <c r="Z478" s="2">
        <v>42825</v>
      </c>
      <c r="AA478" s="76">
        <v>519.4</v>
      </c>
      <c r="AC478" s="71">
        <v>456</v>
      </c>
      <c r="AD478" s="71">
        <v>0.1</v>
      </c>
      <c r="AE478" s="76">
        <v>40</v>
      </c>
    </row>
    <row r="479" spans="1:31" x14ac:dyDescent="0.25">
      <c r="A479" s="2">
        <v>43282</v>
      </c>
      <c r="B479" t="s">
        <v>1345</v>
      </c>
      <c r="C479" s="76">
        <v>4678.96</v>
      </c>
      <c r="D479" s="75">
        <v>2018</v>
      </c>
      <c r="E479" s="71">
        <v>2.6184223606821799</v>
      </c>
      <c r="F479" s="71">
        <v>10811.265246691763</v>
      </c>
      <c r="G479" s="77">
        <v>0.9950548958618578</v>
      </c>
      <c r="H479" s="71">
        <v>10757.802414181795</v>
      </c>
      <c r="I479" t="s">
        <v>1341</v>
      </c>
      <c r="J479" t="s">
        <v>1284</v>
      </c>
      <c r="K479" t="s">
        <v>1342</v>
      </c>
      <c r="L479" s="78">
        <v>189925</v>
      </c>
      <c r="M479" s="139"/>
      <c r="N479" s="72" t="s">
        <v>1296</v>
      </c>
      <c r="O479" t="s">
        <v>1290</v>
      </c>
      <c r="Q479" t="s">
        <v>1480</v>
      </c>
      <c r="R479" t="s">
        <v>1343</v>
      </c>
      <c r="S479" t="s">
        <v>1344</v>
      </c>
      <c r="W479" s="71">
        <v>13.05797247010084</v>
      </c>
      <c r="X479">
        <v>1</v>
      </c>
      <c r="Z479" s="2">
        <v>43224</v>
      </c>
      <c r="AA479" s="76">
        <v>4678.96</v>
      </c>
      <c r="AC479" s="71">
        <v>16651</v>
      </c>
      <c r="AD479" s="71">
        <v>4</v>
      </c>
      <c r="AE479" s="76">
        <v>1600</v>
      </c>
    </row>
    <row r="480" spans="1:31" x14ac:dyDescent="0.25">
      <c r="A480" s="2">
        <v>43282</v>
      </c>
      <c r="C480" s="76">
        <v>9471</v>
      </c>
      <c r="D480" s="75">
        <v>2018</v>
      </c>
      <c r="E480" s="71">
        <v>5.2368447213643599</v>
      </c>
      <c r="F480" s="71">
        <v>15521.187659730142</v>
      </c>
      <c r="G480" s="77">
        <v>0.9950548958618578</v>
      </c>
      <c r="H480" s="71">
        <v>15444.433770405129</v>
      </c>
      <c r="I480" t="s">
        <v>1341</v>
      </c>
      <c r="J480" t="s">
        <v>1284</v>
      </c>
      <c r="K480" t="s">
        <v>1342</v>
      </c>
      <c r="L480" s="78">
        <v>186143</v>
      </c>
      <c r="M480" s="139"/>
      <c r="N480" s="72" t="s">
        <v>1296</v>
      </c>
      <c r="O480" t="s">
        <v>1290</v>
      </c>
      <c r="Q480" t="s">
        <v>1408</v>
      </c>
      <c r="R480" t="s">
        <v>1343</v>
      </c>
      <c r="S480" t="s">
        <v>1344</v>
      </c>
      <c r="W480" s="71">
        <v>13.05797247010084</v>
      </c>
      <c r="X480">
        <v>1</v>
      </c>
      <c r="Z480" s="2">
        <v>43108</v>
      </c>
      <c r="AA480" s="76">
        <v>9471</v>
      </c>
      <c r="AC480" s="71">
        <v>23905</v>
      </c>
      <c r="AD480" s="71">
        <v>8</v>
      </c>
      <c r="AE480" s="76">
        <v>3200</v>
      </c>
    </row>
    <row r="481" spans="1:31" x14ac:dyDescent="0.25">
      <c r="A481" s="2">
        <v>43282</v>
      </c>
      <c r="B481" t="s">
        <v>1364</v>
      </c>
      <c r="C481" s="76">
        <v>0</v>
      </c>
      <c r="D481" s="75">
        <v>2017</v>
      </c>
      <c r="E481" s="71">
        <v>0</v>
      </c>
      <c r="F481" s="71">
        <v>0</v>
      </c>
      <c r="G481" s="77">
        <v>0.9950548958618578</v>
      </c>
      <c r="H481" s="71">
        <v>0</v>
      </c>
      <c r="I481" t="s">
        <v>1341</v>
      </c>
      <c r="J481" t="s">
        <v>1284</v>
      </c>
      <c r="K481" t="s">
        <v>1342</v>
      </c>
      <c r="L481" s="78">
        <v>179599</v>
      </c>
      <c r="M481" s="139"/>
      <c r="N481" s="72" t="s">
        <v>1285</v>
      </c>
      <c r="O481" t="s">
        <v>1290</v>
      </c>
      <c r="Q481" t="s">
        <v>1557</v>
      </c>
      <c r="R481" t="s">
        <v>1348</v>
      </c>
      <c r="S481" t="s">
        <v>1349</v>
      </c>
      <c r="W481" s="71">
        <v>13.083007376942414</v>
      </c>
      <c r="X481">
        <v>0</v>
      </c>
      <c r="Z481" s="2">
        <v>42930</v>
      </c>
      <c r="AA481" s="76">
        <v>1417.72</v>
      </c>
      <c r="AC481" s="71">
        <v>0</v>
      </c>
      <c r="AD481" s="71">
        <v>0</v>
      </c>
      <c r="AE481" s="76">
        <v>0</v>
      </c>
    </row>
    <row r="482" spans="1:31" x14ac:dyDescent="0.25">
      <c r="A482" s="2">
        <v>43282</v>
      </c>
      <c r="C482" s="76">
        <v>71.542843613677263</v>
      </c>
      <c r="D482" s="75">
        <v>2017</v>
      </c>
      <c r="E482" s="71">
        <v>3.5699799246032983E-2</v>
      </c>
      <c r="F482" s="71">
        <v>219.65159742025037</v>
      </c>
      <c r="G482" s="77">
        <v>0.9950548958618578</v>
      </c>
      <c r="H482" s="71">
        <v>218.56539739689794</v>
      </c>
      <c r="I482" t="s">
        <v>1341</v>
      </c>
      <c r="J482" t="s">
        <v>1284</v>
      </c>
      <c r="K482" t="s">
        <v>1342</v>
      </c>
      <c r="L482" s="78">
        <v>179599</v>
      </c>
      <c r="M482" s="139"/>
      <c r="N482" s="72" t="s">
        <v>1295</v>
      </c>
      <c r="O482" t="s">
        <v>1290</v>
      </c>
      <c r="Q482" t="s">
        <v>1368</v>
      </c>
      <c r="R482" t="s">
        <v>1348</v>
      </c>
      <c r="S482" t="s">
        <v>1349</v>
      </c>
      <c r="W482" s="71">
        <v>13.083007376942414</v>
      </c>
      <c r="X482">
        <v>2</v>
      </c>
      <c r="Z482" s="2">
        <v>42930</v>
      </c>
      <c r="AA482" s="76">
        <v>1417.72</v>
      </c>
      <c r="AC482" s="71">
        <v>238.88800000000001</v>
      </c>
      <c r="AD482" s="71">
        <v>5.1999999999999998E-2</v>
      </c>
      <c r="AE482" s="76">
        <v>70</v>
      </c>
    </row>
    <row r="483" spans="1:31" x14ac:dyDescent="0.25">
      <c r="A483" s="2">
        <v>43282</v>
      </c>
      <c r="B483" t="s">
        <v>1364</v>
      </c>
      <c r="C483" s="76">
        <v>418.52563514001196</v>
      </c>
      <c r="D483" s="75">
        <v>2017</v>
      </c>
      <c r="E483" s="71">
        <v>0.20884382558929299</v>
      </c>
      <c r="F483" s="71">
        <v>1284.9618449084646</v>
      </c>
      <c r="G483" s="77">
        <v>0.9950548958618578</v>
      </c>
      <c r="H483" s="71">
        <v>1278.607574771853</v>
      </c>
      <c r="I483" t="s">
        <v>1341</v>
      </c>
      <c r="J483" t="s">
        <v>1284</v>
      </c>
      <c r="K483" t="s">
        <v>1342</v>
      </c>
      <c r="L483" s="78">
        <v>179599</v>
      </c>
      <c r="M483" s="139"/>
      <c r="N483" s="72" t="s">
        <v>1295</v>
      </c>
      <c r="O483" t="s">
        <v>1290</v>
      </c>
      <c r="Q483" t="s">
        <v>1383</v>
      </c>
      <c r="R483" t="s">
        <v>1348</v>
      </c>
      <c r="S483" t="s">
        <v>1349</v>
      </c>
      <c r="W483" s="71">
        <v>13.083007376942414</v>
      </c>
      <c r="X483">
        <v>13</v>
      </c>
      <c r="Z483" s="2">
        <v>42930</v>
      </c>
      <c r="AA483" s="76">
        <v>1417.72</v>
      </c>
      <c r="AC483" s="71">
        <v>1397.4947999999999</v>
      </c>
      <c r="AD483" s="71">
        <v>0.30420000000000003</v>
      </c>
      <c r="AE483" s="76">
        <v>520</v>
      </c>
    </row>
    <row r="484" spans="1:31" x14ac:dyDescent="0.25">
      <c r="A484" s="2">
        <v>43282</v>
      </c>
      <c r="B484" t="s">
        <v>1364</v>
      </c>
      <c r="C484" s="76">
        <v>927.65152124631084</v>
      </c>
      <c r="D484" s="75">
        <v>2017</v>
      </c>
      <c r="E484" s="71">
        <v>0.54373540390111785</v>
      </c>
      <c r="F484" s="71">
        <v>2848.0855414604107</v>
      </c>
      <c r="G484" s="77">
        <v>0.9950548958618578</v>
      </c>
      <c r="H484" s="71">
        <v>2834.0014618635519</v>
      </c>
      <c r="I484" t="s">
        <v>1341</v>
      </c>
      <c r="J484" t="s">
        <v>1284</v>
      </c>
      <c r="K484" t="s">
        <v>1342</v>
      </c>
      <c r="L484" s="78">
        <v>179599</v>
      </c>
      <c r="M484" s="139"/>
      <c r="N484" s="72" t="s">
        <v>1295</v>
      </c>
      <c r="O484" t="s">
        <v>1290</v>
      </c>
      <c r="Q484" t="s">
        <v>1536</v>
      </c>
      <c r="R484" t="s">
        <v>1348</v>
      </c>
      <c r="S484" t="s">
        <v>1349</v>
      </c>
      <c r="W484" s="71">
        <v>13.083007376942414</v>
      </c>
      <c r="X484">
        <v>36</v>
      </c>
      <c r="Z484" s="2">
        <v>42930</v>
      </c>
      <c r="AA484" s="76">
        <v>1417.72</v>
      </c>
      <c r="AC484" s="71">
        <v>3097.5120000000002</v>
      </c>
      <c r="AD484" s="71">
        <v>0.79200000000000004</v>
      </c>
      <c r="AE484" s="76">
        <v>180</v>
      </c>
    </row>
    <row r="485" spans="1:31" x14ac:dyDescent="0.25">
      <c r="A485" s="2">
        <v>43282</v>
      </c>
      <c r="C485" s="76">
        <v>2780</v>
      </c>
      <c r="D485" s="75">
        <v>2017</v>
      </c>
      <c r="E485" s="71">
        <v>0</v>
      </c>
      <c r="F485" s="71">
        <v>4828.741795666725</v>
      </c>
      <c r="G485" s="77">
        <v>0.9950548958618578</v>
      </c>
      <c r="H485" s="71">
        <v>4804.8631646309532</v>
      </c>
      <c r="I485" t="s">
        <v>1341</v>
      </c>
      <c r="J485" t="s">
        <v>1284</v>
      </c>
      <c r="K485" t="s">
        <v>1342</v>
      </c>
      <c r="L485" s="78">
        <v>183480</v>
      </c>
      <c r="M485" s="139"/>
      <c r="N485" s="72" t="s">
        <v>1295</v>
      </c>
      <c r="O485" t="s">
        <v>1290</v>
      </c>
      <c r="Q485" t="s">
        <v>1556</v>
      </c>
      <c r="R485" t="s">
        <v>1343</v>
      </c>
      <c r="S485" t="s">
        <v>1344</v>
      </c>
      <c r="W485" s="71">
        <v>13.05797247010084</v>
      </c>
      <c r="X485">
        <v>1</v>
      </c>
      <c r="Z485" s="2">
        <v>43028</v>
      </c>
      <c r="AA485" s="76">
        <v>2780</v>
      </c>
      <c r="AC485" s="71">
        <v>7437</v>
      </c>
      <c r="AD485" s="71">
        <v>0</v>
      </c>
      <c r="AE485" s="76">
        <v>371.85</v>
      </c>
    </row>
    <row r="486" spans="1:31" x14ac:dyDescent="0.25">
      <c r="A486" s="2">
        <v>43282</v>
      </c>
      <c r="C486" s="76">
        <v>1575</v>
      </c>
      <c r="D486" s="75">
        <v>2017</v>
      </c>
      <c r="E486" s="71">
        <v>6.5460559017054498E-2</v>
      </c>
      <c r="F486" s="71">
        <v>1706.3242488923161</v>
      </c>
      <c r="G486" s="77">
        <v>0.9950548958618578</v>
      </c>
      <c r="H486" s="71">
        <v>1697.8862977881063</v>
      </c>
      <c r="I486" t="s">
        <v>1341</v>
      </c>
      <c r="J486" t="s">
        <v>1284</v>
      </c>
      <c r="K486" t="s">
        <v>1342</v>
      </c>
      <c r="L486" s="78">
        <v>183363</v>
      </c>
      <c r="M486" s="139"/>
      <c r="N486" s="72" t="s">
        <v>1295</v>
      </c>
      <c r="O486" t="s">
        <v>1290</v>
      </c>
      <c r="Q486" t="s">
        <v>1556</v>
      </c>
      <c r="R486" t="s">
        <v>1343</v>
      </c>
      <c r="S486" t="s">
        <v>1344</v>
      </c>
      <c r="W486" s="71">
        <v>13.05797247010084</v>
      </c>
      <c r="X486">
        <v>1</v>
      </c>
      <c r="Z486" s="2">
        <v>43008</v>
      </c>
      <c r="AA486" s="76">
        <v>1575</v>
      </c>
      <c r="AC486" s="71">
        <v>2628</v>
      </c>
      <c r="AD486" s="71">
        <v>0.1</v>
      </c>
      <c r="AE486" s="76">
        <v>131.4</v>
      </c>
    </row>
    <row r="487" spans="1:31" x14ac:dyDescent="0.25">
      <c r="A487" s="2">
        <v>43282</v>
      </c>
      <c r="B487" t="s">
        <v>1345</v>
      </c>
      <c r="C487" s="76">
        <v>1178465.99</v>
      </c>
      <c r="D487" s="75">
        <v>2016</v>
      </c>
      <c r="E487" s="71">
        <v>0</v>
      </c>
      <c r="F487" s="71">
        <v>264259.50125539291</v>
      </c>
      <c r="G487" s="77">
        <v>0.9950548958618578</v>
      </c>
      <c r="H487" s="71">
        <v>262952.71050219145</v>
      </c>
      <c r="I487" t="s">
        <v>1341</v>
      </c>
      <c r="J487" t="s">
        <v>1284</v>
      </c>
      <c r="K487" t="s">
        <v>1342</v>
      </c>
      <c r="L487" s="78">
        <v>156471</v>
      </c>
      <c r="M487" s="139"/>
      <c r="N487" s="72" t="s">
        <v>1295</v>
      </c>
      <c r="O487" t="s">
        <v>1290</v>
      </c>
      <c r="Q487" t="s">
        <v>1564</v>
      </c>
      <c r="R487" t="s">
        <v>1343</v>
      </c>
      <c r="S487" t="s">
        <v>1344</v>
      </c>
      <c r="W487" s="71">
        <v>13.05797247010084</v>
      </c>
      <c r="X487">
        <v>1</v>
      </c>
      <c r="Z487" s="2">
        <v>42692.291666666664</v>
      </c>
      <c r="AA487" s="76">
        <v>1178465.99</v>
      </c>
      <c r="AC487" s="71">
        <v>407000</v>
      </c>
      <c r="AD487" s="71">
        <v>0</v>
      </c>
      <c r="AE487" s="76">
        <v>40700</v>
      </c>
    </row>
    <row r="488" spans="1:31" x14ac:dyDescent="0.25">
      <c r="A488" s="2">
        <v>43282</v>
      </c>
      <c r="C488" s="76">
        <v>126484.7</v>
      </c>
      <c r="D488" s="75">
        <v>2018</v>
      </c>
      <c r="E488" s="71">
        <v>9.2187866206871352</v>
      </c>
      <c r="F488" s="71">
        <v>49386.85325607183</v>
      </c>
      <c r="G488" s="77">
        <v>0.9950548958618578</v>
      </c>
      <c r="H488" s="71">
        <v>49142.630123665411</v>
      </c>
      <c r="I488" t="s">
        <v>1341</v>
      </c>
      <c r="J488" t="s">
        <v>1284</v>
      </c>
      <c r="K488" t="s">
        <v>1342</v>
      </c>
      <c r="L488" s="78">
        <v>174080</v>
      </c>
      <c r="M488" s="139"/>
      <c r="N488" s="72" t="s">
        <v>1527</v>
      </c>
      <c r="O488" t="s">
        <v>1290</v>
      </c>
      <c r="Q488" t="s">
        <v>1565</v>
      </c>
      <c r="R488" t="s">
        <v>1348</v>
      </c>
      <c r="S488" t="s">
        <v>1349</v>
      </c>
      <c r="W488" s="71">
        <v>13.083007376942414</v>
      </c>
      <c r="X488">
        <v>2</v>
      </c>
      <c r="Z488" s="2">
        <v>43117</v>
      </c>
      <c r="AA488" s="76">
        <v>126484.7</v>
      </c>
      <c r="AC488" s="71">
        <v>53712</v>
      </c>
      <c r="AD488" s="71">
        <v>13.428000000000001</v>
      </c>
      <c r="AE488" s="76">
        <v>9670</v>
      </c>
    </row>
    <row r="489" spans="1:31" x14ac:dyDescent="0.25">
      <c r="A489" s="2">
        <v>43282</v>
      </c>
      <c r="C489" s="76">
        <v>779.1</v>
      </c>
      <c r="D489" s="75">
        <v>2017</v>
      </c>
      <c r="E489" s="71">
        <v>0</v>
      </c>
      <c r="F489" s="71">
        <v>7793.4076392377292</v>
      </c>
      <c r="G489" s="77">
        <v>0.9950548958618578</v>
      </c>
      <c r="H489" s="71">
        <v>7754.8684268707057</v>
      </c>
      <c r="I489" t="s">
        <v>1341</v>
      </c>
      <c r="J489" t="s">
        <v>1284</v>
      </c>
      <c r="K489" t="s">
        <v>1342</v>
      </c>
      <c r="L489" s="78">
        <v>175789</v>
      </c>
      <c r="M489" s="139"/>
      <c r="N489" s="72" t="s">
        <v>1527</v>
      </c>
      <c r="O489" t="s">
        <v>1290</v>
      </c>
      <c r="Q489" t="s">
        <v>1537</v>
      </c>
      <c r="R489" t="s">
        <v>1348</v>
      </c>
      <c r="S489" t="s">
        <v>1349</v>
      </c>
      <c r="W489" s="71">
        <v>13.083007376942414</v>
      </c>
      <c r="X489">
        <v>15</v>
      </c>
      <c r="Z489" s="2">
        <v>42916</v>
      </c>
      <c r="AA489" s="76">
        <v>779.1</v>
      </c>
      <c r="AC489" s="71">
        <v>8475.93</v>
      </c>
      <c r="AD489" s="71">
        <v>0</v>
      </c>
      <c r="AE489" s="76">
        <v>450</v>
      </c>
    </row>
    <row r="490" spans="1:31" x14ac:dyDescent="0.25">
      <c r="A490" s="2">
        <v>43282</v>
      </c>
      <c r="C490" s="76">
        <v>2832.5</v>
      </c>
      <c r="D490" s="75">
        <v>2018</v>
      </c>
      <c r="E490" s="71">
        <v>1.448588007867877</v>
      </c>
      <c r="F490" s="71">
        <v>14227.959623258406</v>
      </c>
      <c r="G490" s="77">
        <v>0.9950548958618578</v>
      </c>
      <c r="H490" s="71">
        <v>14157.60088124811</v>
      </c>
      <c r="I490" t="s">
        <v>1341</v>
      </c>
      <c r="J490" t="s">
        <v>1284</v>
      </c>
      <c r="K490" t="s">
        <v>1342</v>
      </c>
      <c r="L490" s="78">
        <v>181214</v>
      </c>
      <c r="M490" s="139"/>
      <c r="N490" s="72" t="s">
        <v>1527</v>
      </c>
      <c r="O490" t="s">
        <v>1290</v>
      </c>
      <c r="Q490" t="s">
        <v>1491</v>
      </c>
      <c r="R490" t="s">
        <v>1348</v>
      </c>
      <c r="S490" t="s">
        <v>1349</v>
      </c>
      <c r="W490" s="71">
        <v>13.083007376942414</v>
      </c>
      <c r="X490">
        <v>1</v>
      </c>
      <c r="Z490" s="2">
        <v>43115</v>
      </c>
      <c r="AA490" s="76">
        <v>2832.5</v>
      </c>
      <c r="AC490" s="71">
        <v>15474</v>
      </c>
      <c r="AD490" s="71">
        <v>2.11</v>
      </c>
      <c r="AE490" s="76">
        <v>805</v>
      </c>
    </row>
    <row r="491" spans="1:31" x14ac:dyDescent="0.25">
      <c r="A491" s="2">
        <v>43282</v>
      </c>
      <c r="B491" t="s">
        <v>1364</v>
      </c>
      <c r="C491" s="76">
        <v>1134</v>
      </c>
      <c r="D491" s="75">
        <v>2018</v>
      </c>
      <c r="E491" s="71">
        <v>0.68653460088524976</v>
      </c>
      <c r="F491" s="71">
        <v>4224.0691811586603</v>
      </c>
      <c r="G491" s="77">
        <v>0.9950548958618578</v>
      </c>
      <c r="H491" s="71">
        <v>4203.1807191711141</v>
      </c>
      <c r="I491" t="s">
        <v>1341</v>
      </c>
      <c r="J491" t="s">
        <v>1284</v>
      </c>
      <c r="K491" t="s">
        <v>1342</v>
      </c>
      <c r="L491" s="78">
        <v>190492</v>
      </c>
      <c r="M491" s="139"/>
      <c r="N491" s="72" t="s">
        <v>1527</v>
      </c>
      <c r="O491" t="s">
        <v>1290</v>
      </c>
      <c r="Q491" t="s">
        <v>1376</v>
      </c>
      <c r="R491" t="s">
        <v>1348</v>
      </c>
      <c r="S491" t="s">
        <v>1349</v>
      </c>
      <c r="W491" s="71">
        <v>13.083007376942414</v>
      </c>
      <c r="X491">
        <v>100</v>
      </c>
      <c r="Z491" s="2">
        <v>43220</v>
      </c>
      <c r="AA491" s="76">
        <v>1134</v>
      </c>
      <c r="AC491" s="71">
        <v>4594</v>
      </c>
      <c r="AD491" s="71">
        <v>1</v>
      </c>
      <c r="AE491" s="76">
        <v>500</v>
      </c>
    </row>
    <row r="492" spans="1:31" x14ac:dyDescent="0.25">
      <c r="A492" s="2">
        <v>43282</v>
      </c>
      <c r="C492" s="76">
        <v>195690</v>
      </c>
      <c r="D492" s="75">
        <v>2018</v>
      </c>
      <c r="E492" s="71">
        <v>2.1145265707265692</v>
      </c>
      <c r="F492" s="71">
        <v>24294.374380621273</v>
      </c>
      <c r="G492" s="77">
        <v>0.9950548958618578</v>
      </c>
      <c r="H492" s="71">
        <v>24174.236169338088</v>
      </c>
      <c r="I492" t="s">
        <v>1341</v>
      </c>
      <c r="J492" t="s">
        <v>1284</v>
      </c>
      <c r="K492" t="s">
        <v>1342</v>
      </c>
      <c r="L492" s="78">
        <v>178125</v>
      </c>
      <c r="M492" s="139"/>
      <c r="N492" s="72" t="s">
        <v>1527</v>
      </c>
      <c r="O492" t="s">
        <v>1290</v>
      </c>
      <c r="Q492" t="s">
        <v>1566</v>
      </c>
      <c r="R492" t="s">
        <v>1348</v>
      </c>
      <c r="S492" t="s">
        <v>1349</v>
      </c>
      <c r="W492" s="71">
        <v>13.083007376942414</v>
      </c>
      <c r="X492">
        <v>22</v>
      </c>
      <c r="Z492" s="2">
        <v>43115.291666666664</v>
      </c>
      <c r="AA492" s="76">
        <v>195690</v>
      </c>
      <c r="AC492" s="71">
        <v>26422</v>
      </c>
      <c r="AD492" s="71">
        <v>3.08</v>
      </c>
      <c r="AE492" s="76">
        <v>2640</v>
      </c>
    </row>
    <row r="493" spans="1:31" x14ac:dyDescent="0.25">
      <c r="A493" s="2">
        <v>43282</v>
      </c>
      <c r="B493" t="s">
        <v>1345</v>
      </c>
      <c r="C493" s="76">
        <v>17700</v>
      </c>
      <c r="D493" s="75">
        <v>2018</v>
      </c>
      <c r="E493" s="71">
        <v>4.4513180131597059</v>
      </c>
      <c r="F493" s="71">
        <v>14716.72200357429</v>
      </c>
      <c r="G493" s="77">
        <v>0.9950548958618578</v>
      </c>
      <c r="H493" s="71">
        <v>14643.946280694527</v>
      </c>
      <c r="I493" t="s">
        <v>1341</v>
      </c>
      <c r="J493" t="s">
        <v>1284</v>
      </c>
      <c r="K493" t="s">
        <v>1342</v>
      </c>
      <c r="L493" s="78">
        <v>189030</v>
      </c>
      <c r="M493" s="139"/>
      <c r="N493" s="72" t="s">
        <v>1296</v>
      </c>
      <c r="O493" t="s">
        <v>1290</v>
      </c>
      <c r="Q493" t="s">
        <v>1480</v>
      </c>
      <c r="R493" t="s">
        <v>1343</v>
      </c>
      <c r="S493" t="s">
        <v>1344</v>
      </c>
      <c r="W493" s="71">
        <v>13.05797247010084</v>
      </c>
      <c r="X493">
        <v>1</v>
      </c>
      <c r="Z493" s="2">
        <v>43168</v>
      </c>
      <c r="AA493" s="76">
        <v>17700</v>
      </c>
      <c r="AC493" s="71">
        <v>22666</v>
      </c>
      <c r="AD493" s="71">
        <v>6.8</v>
      </c>
      <c r="AE493" s="76">
        <v>2720</v>
      </c>
    </row>
    <row r="494" spans="1:31" x14ac:dyDescent="0.25">
      <c r="A494" s="2">
        <v>43132</v>
      </c>
      <c r="C494" s="76">
        <v>720</v>
      </c>
      <c r="D494" s="75">
        <v>2018</v>
      </c>
      <c r="E494" s="71">
        <v>0.10147424304979549</v>
      </c>
      <c r="F494" s="71">
        <v>687.39503795823259</v>
      </c>
      <c r="G494" s="77">
        <v>0.64298842881624785</v>
      </c>
      <c r="H494" s="71">
        <v>441.98705543284905</v>
      </c>
      <c r="I494" t="s">
        <v>1290</v>
      </c>
      <c r="J494" t="s">
        <v>1286</v>
      </c>
      <c r="K494" t="s">
        <v>1342</v>
      </c>
      <c r="L494" s="78" t="s">
        <v>286</v>
      </c>
      <c r="M494" s="139"/>
      <c r="N494" s="72" t="s">
        <v>1296</v>
      </c>
      <c r="O494" t="s">
        <v>1290</v>
      </c>
      <c r="Q494" t="s">
        <v>1412</v>
      </c>
      <c r="R494" t="s">
        <v>1348</v>
      </c>
      <c r="S494" t="s">
        <v>1413</v>
      </c>
      <c r="T494" t="s">
        <v>1386</v>
      </c>
      <c r="U494" t="s">
        <v>1416</v>
      </c>
      <c r="W494" s="71">
        <v>4.5637093829864899</v>
      </c>
      <c r="X494">
        <v>4</v>
      </c>
      <c r="Y494" t="s">
        <v>1432</v>
      </c>
      <c r="Z494" s="2">
        <v>43124</v>
      </c>
      <c r="AA494" s="76">
        <v>720</v>
      </c>
      <c r="AC494" s="71">
        <v>1051.78</v>
      </c>
      <c r="AD494" s="71">
        <v>0.19</v>
      </c>
      <c r="AE494" s="76">
        <v>80</v>
      </c>
    </row>
    <row r="495" spans="1:31" x14ac:dyDescent="0.25">
      <c r="A495" s="2">
        <v>43160</v>
      </c>
      <c r="C495" s="76">
        <v>620</v>
      </c>
      <c r="D495" s="75">
        <v>2018</v>
      </c>
      <c r="E495" s="71">
        <v>0.1869262371969917</v>
      </c>
      <c r="F495" s="71">
        <v>823.43884094116231</v>
      </c>
      <c r="G495" s="77">
        <v>0.64298842881624785</v>
      </c>
      <c r="H495" s="71">
        <v>529.46164656303017</v>
      </c>
      <c r="I495" t="s">
        <v>1290</v>
      </c>
      <c r="J495" t="s">
        <v>1286</v>
      </c>
      <c r="K495" t="s">
        <v>1342</v>
      </c>
      <c r="L495" s="78" t="s">
        <v>287</v>
      </c>
      <c r="M495" s="139"/>
      <c r="N495" s="72" t="s">
        <v>1296</v>
      </c>
      <c r="O495" t="s">
        <v>1290</v>
      </c>
      <c r="Q495" t="s">
        <v>1402</v>
      </c>
      <c r="R495" t="s">
        <v>1348</v>
      </c>
      <c r="S495" t="s">
        <v>1403</v>
      </c>
      <c r="T495" t="s">
        <v>1386</v>
      </c>
      <c r="U495" t="s">
        <v>1404</v>
      </c>
      <c r="W495" s="71">
        <v>13.6911281489594</v>
      </c>
      <c r="X495">
        <v>15</v>
      </c>
      <c r="Y495" t="s">
        <v>1405</v>
      </c>
      <c r="Z495" s="2">
        <v>43123</v>
      </c>
      <c r="AA495" s="76">
        <v>620</v>
      </c>
      <c r="AC495" s="71">
        <v>1259.94</v>
      </c>
      <c r="AD495" s="71">
        <v>0.35</v>
      </c>
      <c r="AE495" s="76">
        <v>277.19</v>
      </c>
    </row>
    <row r="496" spans="1:31" x14ac:dyDescent="0.25">
      <c r="A496" s="2">
        <v>43160</v>
      </c>
      <c r="C496" s="76">
        <v>620</v>
      </c>
      <c r="D496" s="75">
        <v>2018</v>
      </c>
      <c r="E496" s="71">
        <v>2.6703748170998815E-2</v>
      </c>
      <c r="F496" s="71">
        <v>114.5680181730763</v>
      </c>
      <c r="G496" s="77">
        <v>0.64298842881624785</v>
      </c>
      <c r="H496" s="71">
        <v>73.665909997697653</v>
      </c>
      <c r="I496" t="s">
        <v>1290</v>
      </c>
      <c r="J496" t="s">
        <v>1286</v>
      </c>
      <c r="K496" t="s">
        <v>1342</v>
      </c>
      <c r="L496" s="78" t="s">
        <v>287</v>
      </c>
      <c r="M496" s="139"/>
      <c r="N496" s="72" t="s">
        <v>1296</v>
      </c>
      <c r="O496" t="s">
        <v>1290</v>
      </c>
      <c r="Q496" t="s">
        <v>1412</v>
      </c>
      <c r="R496" t="s">
        <v>1348</v>
      </c>
      <c r="S496" t="s">
        <v>1413</v>
      </c>
      <c r="T496" t="s">
        <v>1386</v>
      </c>
      <c r="U496" t="s">
        <v>1416</v>
      </c>
      <c r="W496" s="71">
        <v>6.8455640744797304</v>
      </c>
      <c r="X496">
        <v>1</v>
      </c>
      <c r="Y496" t="s">
        <v>1432</v>
      </c>
      <c r="Z496" s="2">
        <v>43123</v>
      </c>
      <c r="AA496" s="76">
        <v>620</v>
      </c>
      <c r="AC496" s="71">
        <v>175.3</v>
      </c>
      <c r="AD496" s="71">
        <v>0.05</v>
      </c>
      <c r="AE496" s="76">
        <v>20</v>
      </c>
    </row>
    <row r="497" spans="1:31" x14ac:dyDescent="0.25">
      <c r="A497" s="2">
        <v>43252</v>
      </c>
      <c r="C497" s="76">
        <v>1195</v>
      </c>
      <c r="D497" s="75">
        <v>2018</v>
      </c>
      <c r="E497" s="71">
        <v>0.20294848609959099</v>
      </c>
      <c r="F497" s="71">
        <v>1060.5743783850812</v>
      </c>
      <c r="G497" s="77">
        <v>0.64298842881624785</v>
      </c>
      <c r="H497" s="71">
        <v>681.93705320059212</v>
      </c>
      <c r="I497" t="s">
        <v>1290</v>
      </c>
      <c r="J497" t="s">
        <v>1286</v>
      </c>
      <c r="K497" t="s">
        <v>1342</v>
      </c>
      <c r="L497" s="78" t="s">
        <v>290</v>
      </c>
      <c r="M497" s="139"/>
      <c r="N497" s="72" t="s">
        <v>1296</v>
      </c>
      <c r="O497" t="s">
        <v>1290</v>
      </c>
      <c r="Q497" t="s">
        <v>1412</v>
      </c>
      <c r="R497" t="s">
        <v>1348</v>
      </c>
      <c r="S497" t="s">
        <v>1413</v>
      </c>
      <c r="T497" t="s">
        <v>1386</v>
      </c>
      <c r="U497" t="s">
        <v>1416</v>
      </c>
      <c r="W497" s="71">
        <v>5.9157595835305203</v>
      </c>
      <c r="X497">
        <v>8</v>
      </c>
      <c r="Y497" t="s">
        <v>1432</v>
      </c>
      <c r="Z497" s="2">
        <v>43216</v>
      </c>
      <c r="AA497" s="76">
        <v>1195</v>
      </c>
      <c r="AC497" s="71">
        <v>1622.78</v>
      </c>
      <c r="AD497" s="71">
        <v>0.38</v>
      </c>
      <c r="AE497" s="76">
        <v>160</v>
      </c>
    </row>
    <row r="498" spans="1:31" x14ac:dyDescent="0.25">
      <c r="A498" s="2">
        <v>43252</v>
      </c>
      <c r="C498" s="76">
        <v>1195</v>
      </c>
      <c r="D498" s="75">
        <v>2018</v>
      </c>
      <c r="E498" s="71">
        <v>1.420639402697137</v>
      </c>
      <c r="F498" s="71">
        <v>7600.1142414882306</v>
      </c>
      <c r="G498" s="77">
        <v>0.64298842881624785</v>
      </c>
      <c r="H498" s="71">
        <v>4886.7855149585066</v>
      </c>
      <c r="I498" t="s">
        <v>1290</v>
      </c>
      <c r="J498" t="s">
        <v>1286</v>
      </c>
      <c r="K498" t="s">
        <v>1342</v>
      </c>
      <c r="L498" s="78" t="s">
        <v>290</v>
      </c>
      <c r="M498" s="139"/>
      <c r="N498" s="72" t="s">
        <v>1296</v>
      </c>
      <c r="O498" t="s">
        <v>1290</v>
      </c>
      <c r="Q498" t="s">
        <v>1418</v>
      </c>
      <c r="R498" t="s">
        <v>1348</v>
      </c>
      <c r="S498" t="s">
        <v>1419</v>
      </c>
      <c r="T498" t="s">
        <v>1386</v>
      </c>
      <c r="U498" t="s">
        <v>1420</v>
      </c>
      <c r="W498" s="71">
        <v>5.7077625570776203</v>
      </c>
      <c r="X498">
        <v>45</v>
      </c>
      <c r="Y498" t="s">
        <v>1505</v>
      </c>
      <c r="Z498" s="2">
        <v>43216</v>
      </c>
      <c r="AA498" s="76">
        <v>1195</v>
      </c>
      <c r="AC498" s="71">
        <v>11628.9</v>
      </c>
      <c r="AD498" s="71">
        <v>2.66</v>
      </c>
      <c r="AE498" s="76">
        <v>1035</v>
      </c>
    </row>
    <row r="499" spans="1:31" x14ac:dyDescent="0.25">
      <c r="A499" s="2">
        <v>43252</v>
      </c>
      <c r="C499" s="76">
        <v>318</v>
      </c>
      <c r="D499" s="75">
        <v>2018</v>
      </c>
      <c r="E499" s="71">
        <v>9.0792743781395971E-2</v>
      </c>
      <c r="F499" s="71">
        <v>320.82966412528896</v>
      </c>
      <c r="G499" s="77">
        <v>0.64298842881624785</v>
      </c>
      <c r="H499" s="71">
        <v>206.28976165356406</v>
      </c>
      <c r="I499" t="s">
        <v>1290</v>
      </c>
      <c r="J499" t="s">
        <v>1286</v>
      </c>
      <c r="K499" t="s">
        <v>1342</v>
      </c>
      <c r="L499" s="78" t="s">
        <v>291</v>
      </c>
      <c r="M499" s="139"/>
      <c r="N499" s="72" t="s">
        <v>1296</v>
      </c>
      <c r="O499" t="s">
        <v>1290</v>
      </c>
      <c r="Q499" t="s">
        <v>1498</v>
      </c>
      <c r="R499" t="s">
        <v>1348</v>
      </c>
      <c r="S499" t="s">
        <v>1499</v>
      </c>
      <c r="T499" t="s">
        <v>1386</v>
      </c>
      <c r="U499" t="s">
        <v>1466</v>
      </c>
      <c r="W499" s="71">
        <v>8.5557837097878107</v>
      </c>
      <c r="X499">
        <v>4</v>
      </c>
      <c r="Y499" t="s">
        <v>1467</v>
      </c>
      <c r="Z499" s="2">
        <v>43214</v>
      </c>
      <c r="AA499" s="76">
        <v>318</v>
      </c>
      <c r="AC499" s="71">
        <v>490.9</v>
      </c>
      <c r="AD499" s="71">
        <v>0.17</v>
      </c>
      <c r="AE499" s="76">
        <v>88</v>
      </c>
    </row>
    <row r="500" spans="1:31" x14ac:dyDescent="0.25">
      <c r="A500" s="2">
        <v>43252</v>
      </c>
      <c r="C500" s="76">
        <v>318</v>
      </c>
      <c r="D500" s="75">
        <v>2018</v>
      </c>
      <c r="E500" s="71">
        <v>0.26703748170998814</v>
      </c>
      <c r="F500" s="71">
        <v>962.48245683575431</v>
      </c>
      <c r="G500" s="77">
        <v>0.64298842881624785</v>
      </c>
      <c r="H500" s="71">
        <v>618.86508268402372</v>
      </c>
      <c r="I500" t="s">
        <v>1290</v>
      </c>
      <c r="J500" t="s">
        <v>1286</v>
      </c>
      <c r="K500" t="s">
        <v>1342</v>
      </c>
      <c r="L500" s="78" t="s">
        <v>291</v>
      </c>
      <c r="M500" s="139"/>
      <c r="N500" s="72" t="s">
        <v>1296</v>
      </c>
      <c r="O500" t="s">
        <v>1290</v>
      </c>
      <c r="Q500" t="s">
        <v>1567</v>
      </c>
      <c r="R500" t="s">
        <v>1348</v>
      </c>
      <c r="S500" t="s">
        <v>1568</v>
      </c>
      <c r="T500" t="s">
        <v>1386</v>
      </c>
      <c r="U500" t="s">
        <v>1391</v>
      </c>
      <c r="W500" s="71">
        <v>8.5557837097878107</v>
      </c>
      <c r="X500">
        <v>6</v>
      </c>
      <c r="Y500" t="s">
        <v>1463</v>
      </c>
      <c r="Z500" s="2">
        <v>43214</v>
      </c>
      <c r="AA500" s="76">
        <v>318</v>
      </c>
      <c r="AC500" s="71">
        <v>1472.69</v>
      </c>
      <c r="AD500" s="71">
        <v>0.5</v>
      </c>
      <c r="AE500" s="76">
        <v>150</v>
      </c>
    </row>
    <row r="501" spans="1:31" x14ac:dyDescent="0.25">
      <c r="A501" s="2">
        <v>43252</v>
      </c>
      <c r="C501" s="76">
        <v>318</v>
      </c>
      <c r="D501" s="75">
        <v>2018</v>
      </c>
      <c r="E501" s="71">
        <v>5.8748245976197391E-2</v>
      </c>
      <c r="F501" s="71">
        <v>213.88208572345093</v>
      </c>
      <c r="G501" s="77">
        <v>0.64298842881624785</v>
      </c>
      <c r="H501" s="71">
        <v>137.52370625126375</v>
      </c>
      <c r="I501" t="s">
        <v>1290</v>
      </c>
      <c r="J501" t="s">
        <v>1286</v>
      </c>
      <c r="K501" t="s">
        <v>1342</v>
      </c>
      <c r="L501" s="78" t="s">
        <v>291</v>
      </c>
      <c r="M501" s="139"/>
      <c r="N501" s="72" t="s">
        <v>1296</v>
      </c>
      <c r="O501" t="s">
        <v>1290</v>
      </c>
      <c r="Q501" t="s">
        <v>1412</v>
      </c>
      <c r="R501" t="s">
        <v>1348</v>
      </c>
      <c r="S501" t="s">
        <v>1413</v>
      </c>
      <c r="T501" t="s">
        <v>1386</v>
      </c>
      <c r="U501" t="s">
        <v>1416</v>
      </c>
      <c r="W501" s="71">
        <v>8.5557837097878107</v>
      </c>
      <c r="X501">
        <v>4</v>
      </c>
      <c r="Y501" t="s">
        <v>1417</v>
      </c>
      <c r="Z501" s="2">
        <v>43214</v>
      </c>
      <c r="AA501" s="76">
        <v>318</v>
      </c>
      <c r="AC501" s="71">
        <v>327.26</v>
      </c>
      <c r="AD501" s="71">
        <v>0.11</v>
      </c>
      <c r="AE501" s="76">
        <v>72</v>
      </c>
    </row>
    <row r="502" spans="1:31" x14ac:dyDescent="0.25">
      <c r="A502" s="2">
        <v>43282</v>
      </c>
      <c r="C502" s="76">
        <v>472</v>
      </c>
      <c r="D502" s="75">
        <v>2018</v>
      </c>
      <c r="E502" s="71">
        <v>0.12283724158659455</v>
      </c>
      <c r="F502" s="71">
        <v>1317.6825264129661</v>
      </c>
      <c r="G502" s="77">
        <v>0.64298842881624785</v>
      </c>
      <c r="H502" s="71">
        <v>847.25461733689713</v>
      </c>
      <c r="I502" t="s">
        <v>1290</v>
      </c>
      <c r="J502" t="s">
        <v>1286</v>
      </c>
      <c r="K502" t="s">
        <v>1342</v>
      </c>
      <c r="L502" s="78" t="s">
        <v>292</v>
      </c>
      <c r="M502" s="139"/>
      <c r="N502" s="72" t="s">
        <v>1296</v>
      </c>
      <c r="O502" t="s">
        <v>1290</v>
      </c>
      <c r="Q502" t="s">
        <v>1402</v>
      </c>
      <c r="R502" t="s">
        <v>1348</v>
      </c>
      <c r="S502" t="s">
        <v>1403</v>
      </c>
      <c r="T502" t="s">
        <v>1386</v>
      </c>
      <c r="U502" t="s">
        <v>1404</v>
      </c>
      <c r="W502" s="71">
        <v>5.7038558065252101</v>
      </c>
      <c r="X502">
        <v>10</v>
      </c>
      <c r="Y502" t="s">
        <v>1405</v>
      </c>
      <c r="Z502" s="2">
        <v>43243</v>
      </c>
      <c r="AA502" s="76">
        <v>472</v>
      </c>
      <c r="AC502" s="71">
        <v>2016.18</v>
      </c>
      <c r="AD502" s="71">
        <v>0.23</v>
      </c>
      <c r="AE502" s="76">
        <v>400</v>
      </c>
    </row>
    <row r="503" spans="1:31" x14ac:dyDescent="0.25">
      <c r="A503" s="2">
        <v>43282</v>
      </c>
      <c r="C503" s="76">
        <v>472</v>
      </c>
      <c r="D503" s="75">
        <v>2018</v>
      </c>
      <c r="E503" s="71">
        <v>2.6703748170998815E-2</v>
      </c>
      <c r="F503" s="71">
        <v>137.40319532634092</v>
      </c>
      <c r="G503" s="77">
        <v>0.64298842881624785</v>
      </c>
      <c r="H503" s="71">
        <v>88.348664677215965</v>
      </c>
      <c r="I503" t="s">
        <v>1290</v>
      </c>
      <c r="J503" t="s">
        <v>1286</v>
      </c>
      <c r="K503" t="s">
        <v>1342</v>
      </c>
      <c r="L503" s="78" t="s">
        <v>292</v>
      </c>
      <c r="M503" s="139"/>
      <c r="N503" s="72" t="s">
        <v>1296</v>
      </c>
      <c r="O503" t="s">
        <v>1290</v>
      </c>
      <c r="Q503" t="s">
        <v>1412</v>
      </c>
      <c r="R503" t="s">
        <v>1348</v>
      </c>
      <c r="S503" t="s">
        <v>1413</v>
      </c>
      <c r="T503" t="s">
        <v>1386</v>
      </c>
      <c r="U503" t="s">
        <v>1416</v>
      </c>
      <c r="W503" s="71">
        <v>5.7077625570776203</v>
      </c>
      <c r="X503">
        <v>1</v>
      </c>
      <c r="Y503" t="s">
        <v>1432</v>
      </c>
      <c r="Z503" s="2">
        <v>43243</v>
      </c>
      <c r="AA503" s="76">
        <v>472</v>
      </c>
      <c r="AC503" s="71">
        <v>210.24</v>
      </c>
      <c r="AD503" s="71">
        <v>0.05</v>
      </c>
      <c r="AE503" s="76">
        <v>20</v>
      </c>
    </row>
    <row r="504" spans="1:31" x14ac:dyDescent="0.25">
      <c r="A504" s="2">
        <v>43282</v>
      </c>
      <c r="C504" s="76">
        <v>472</v>
      </c>
      <c r="D504" s="75">
        <v>2018</v>
      </c>
      <c r="E504" s="71">
        <v>5.8748245976197391E-2</v>
      </c>
      <c r="F504" s="71">
        <v>320.60745576146212</v>
      </c>
      <c r="G504" s="77">
        <v>0.64298842881624785</v>
      </c>
      <c r="H504" s="71">
        <v>206.1468842468372</v>
      </c>
      <c r="I504" t="s">
        <v>1290</v>
      </c>
      <c r="J504" t="s">
        <v>1286</v>
      </c>
      <c r="K504" t="s">
        <v>1342</v>
      </c>
      <c r="L504" s="78" t="s">
        <v>292</v>
      </c>
      <c r="M504" s="139"/>
      <c r="N504" s="72" t="s">
        <v>1296</v>
      </c>
      <c r="O504" t="s">
        <v>1290</v>
      </c>
      <c r="Q504" t="s">
        <v>1503</v>
      </c>
      <c r="R504" t="s">
        <v>1348</v>
      </c>
      <c r="S504" t="s">
        <v>1504</v>
      </c>
      <c r="T504" t="s">
        <v>1386</v>
      </c>
      <c r="U504" t="s">
        <v>1420</v>
      </c>
      <c r="W504" s="71">
        <v>5.7077625570776203</v>
      </c>
      <c r="X504">
        <v>2</v>
      </c>
      <c r="Y504" t="s">
        <v>1505</v>
      </c>
      <c r="Z504" s="2">
        <v>43243</v>
      </c>
      <c r="AA504" s="76">
        <v>472</v>
      </c>
      <c r="AC504" s="71">
        <v>490.56</v>
      </c>
      <c r="AD504" s="71">
        <v>0.11</v>
      </c>
      <c r="AE504" s="76">
        <v>52</v>
      </c>
    </row>
    <row r="505" spans="1:31" x14ac:dyDescent="0.25">
      <c r="A505" s="2">
        <v>43313</v>
      </c>
      <c r="C505" s="76">
        <v>1254</v>
      </c>
      <c r="D505" s="75">
        <v>2018</v>
      </c>
      <c r="E505" s="71">
        <v>0.89724593854556012</v>
      </c>
      <c r="F505" s="71">
        <v>3837.4077324873633</v>
      </c>
      <c r="G505" s="77">
        <v>0.64298842881624785</v>
      </c>
      <c r="H505" s="71">
        <v>2467.40876863937</v>
      </c>
      <c r="I505" t="s">
        <v>1290</v>
      </c>
      <c r="J505" t="s">
        <v>1286</v>
      </c>
      <c r="K505" t="s">
        <v>1342</v>
      </c>
      <c r="L505" s="78" t="s">
        <v>293</v>
      </c>
      <c r="M505" s="139"/>
      <c r="N505" s="72" t="s">
        <v>1296</v>
      </c>
      <c r="O505" t="s">
        <v>1290</v>
      </c>
      <c r="Q505" t="s">
        <v>1412</v>
      </c>
      <c r="R505" t="s">
        <v>1348</v>
      </c>
      <c r="S505" t="s">
        <v>1413</v>
      </c>
      <c r="T505" t="s">
        <v>1386</v>
      </c>
      <c r="U505" t="s">
        <v>1416</v>
      </c>
      <c r="W505" s="71">
        <v>7.1530758226037197</v>
      </c>
      <c r="X505">
        <v>35</v>
      </c>
      <c r="Y505" t="s">
        <v>1432</v>
      </c>
      <c r="Z505" s="2">
        <v>43165</v>
      </c>
      <c r="AA505" s="76">
        <v>1254</v>
      </c>
      <c r="AC505" s="71">
        <v>5871.6</v>
      </c>
      <c r="AD505" s="71">
        <v>1.68</v>
      </c>
      <c r="AE505" s="76">
        <v>700</v>
      </c>
    </row>
    <row r="506" spans="1:31" x14ac:dyDescent="0.25">
      <c r="A506" s="2">
        <v>43313</v>
      </c>
      <c r="C506" s="76">
        <v>1254</v>
      </c>
      <c r="D506" s="75">
        <v>2018</v>
      </c>
      <c r="E506" s="71">
        <v>0.17090398829439241</v>
      </c>
      <c r="F506" s="71">
        <v>927.47156845280108</v>
      </c>
      <c r="G506" s="77">
        <v>0.64298842881624785</v>
      </c>
      <c r="H506" s="71">
        <v>596.35348657120767</v>
      </c>
      <c r="I506" t="s">
        <v>1290</v>
      </c>
      <c r="J506" t="s">
        <v>1286</v>
      </c>
      <c r="K506" t="s">
        <v>1342</v>
      </c>
      <c r="L506" s="78" t="s">
        <v>293</v>
      </c>
      <c r="M506" s="139"/>
      <c r="N506" s="72" t="s">
        <v>1296</v>
      </c>
      <c r="O506" t="s">
        <v>1290</v>
      </c>
      <c r="Q506" t="s">
        <v>1503</v>
      </c>
      <c r="R506" t="s">
        <v>1348</v>
      </c>
      <c r="S506" t="s">
        <v>1504</v>
      </c>
      <c r="T506" t="s">
        <v>1386</v>
      </c>
      <c r="U506" t="s">
        <v>1391</v>
      </c>
      <c r="W506" s="71">
        <v>5.7077625570776203</v>
      </c>
      <c r="X506">
        <v>4</v>
      </c>
      <c r="Y506" t="s">
        <v>1463</v>
      </c>
      <c r="Z506" s="2">
        <v>43165</v>
      </c>
      <c r="AA506" s="76">
        <v>1254</v>
      </c>
      <c r="AC506" s="71">
        <v>1419.12</v>
      </c>
      <c r="AD506" s="71">
        <v>0.32</v>
      </c>
      <c r="AE506" s="76">
        <v>104</v>
      </c>
    </row>
    <row r="507" spans="1:31" x14ac:dyDescent="0.25">
      <c r="A507" s="2">
        <v>43313</v>
      </c>
      <c r="C507" s="76">
        <v>1254</v>
      </c>
      <c r="D507" s="75">
        <v>2018</v>
      </c>
      <c r="E507" s="71">
        <v>0.17090398829439241</v>
      </c>
      <c r="F507" s="71">
        <v>740.07149126542015</v>
      </c>
      <c r="G507" s="77">
        <v>0.64298842881624785</v>
      </c>
      <c r="H507" s="71">
        <v>475.85740538045002</v>
      </c>
      <c r="I507" t="s">
        <v>1290</v>
      </c>
      <c r="J507" t="s">
        <v>1286</v>
      </c>
      <c r="K507" t="s">
        <v>1342</v>
      </c>
      <c r="L507" s="78" t="s">
        <v>293</v>
      </c>
      <c r="M507" s="139"/>
      <c r="N507" s="72" t="s">
        <v>1296</v>
      </c>
      <c r="O507" t="s">
        <v>1290</v>
      </c>
      <c r="Q507" t="s">
        <v>1503</v>
      </c>
      <c r="R507" t="s">
        <v>1348</v>
      </c>
      <c r="S507" t="s">
        <v>1504</v>
      </c>
      <c r="T507" t="s">
        <v>1386</v>
      </c>
      <c r="U507" t="s">
        <v>1391</v>
      </c>
      <c r="W507" s="71">
        <v>7.1530758226037197</v>
      </c>
      <c r="X507">
        <v>4</v>
      </c>
      <c r="Y507" t="s">
        <v>1463</v>
      </c>
      <c r="Z507" s="2">
        <v>43165</v>
      </c>
      <c r="AA507" s="76">
        <v>1254</v>
      </c>
      <c r="AC507" s="71">
        <v>1132.3800000000001</v>
      </c>
      <c r="AD507" s="71">
        <v>0.32</v>
      </c>
      <c r="AE507" s="76">
        <v>104</v>
      </c>
    </row>
    <row r="508" spans="1:31" x14ac:dyDescent="0.25">
      <c r="A508" s="2">
        <v>43313</v>
      </c>
      <c r="C508" s="76">
        <v>1254</v>
      </c>
      <c r="D508" s="75">
        <v>2018</v>
      </c>
      <c r="E508" s="71">
        <v>0.28840048024678722</v>
      </c>
      <c r="F508" s="71">
        <v>1233.4524854423667</v>
      </c>
      <c r="G508" s="77">
        <v>0.64298842881624785</v>
      </c>
      <c r="H508" s="71">
        <v>793.09567563408314</v>
      </c>
      <c r="I508" t="s">
        <v>1290</v>
      </c>
      <c r="J508" t="s">
        <v>1286</v>
      </c>
      <c r="K508" t="s">
        <v>1342</v>
      </c>
      <c r="L508" s="78" t="s">
        <v>293</v>
      </c>
      <c r="M508" s="139"/>
      <c r="N508" s="72" t="s">
        <v>1296</v>
      </c>
      <c r="O508" t="s">
        <v>1290</v>
      </c>
      <c r="Q508" t="s">
        <v>1508</v>
      </c>
      <c r="R508" t="s">
        <v>1348</v>
      </c>
      <c r="S508" t="s">
        <v>1509</v>
      </c>
      <c r="T508" t="s">
        <v>1386</v>
      </c>
      <c r="U508" t="s">
        <v>1466</v>
      </c>
      <c r="W508" s="71">
        <v>7.1530758226037197</v>
      </c>
      <c r="X508">
        <v>10</v>
      </c>
      <c r="Y508" t="s">
        <v>1569</v>
      </c>
      <c r="Z508" s="2">
        <v>43165</v>
      </c>
      <c r="AA508" s="76">
        <v>1254</v>
      </c>
      <c r="AC508" s="71">
        <v>1887.3</v>
      </c>
      <c r="AD508" s="71">
        <v>0.54</v>
      </c>
      <c r="AE508" s="76">
        <v>220</v>
      </c>
    </row>
    <row r="509" spans="1:31" x14ac:dyDescent="0.25">
      <c r="A509" s="2">
        <v>43313</v>
      </c>
      <c r="C509" s="76">
        <v>1254</v>
      </c>
      <c r="D509" s="75">
        <v>2018</v>
      </c>
      <c r="E509" s="71">
        <v>0.10147424304979549</v>
      </c>
      <c r="F509" s="71">
        <v>438.56088371284147</v>
      </c>
      <c r="G509" s="77">
        <v>0.64298842881624785</v>
      </c>
      <c r="H509" s="71">
        <v>281.98957355878514</v>
      </c>
      <c r="I509" t="s">
        <v>1290</v>
      </c>
      <c r="J509" t="s">
        <v>1286</v>
      </c>
      <c r="K509" t="s">
        <v>1342</v>
      </c>
      <c r="L509" s="78" t="s">
        <v>293</v>
      </c>
      <c r="M509" s="139"/>
      <c r="N509" s="72" t="s">
        <v>1296</v>
      </c>
      <c r="O509" t="s">
        <v>1290</v>
      </c>
      <c r="Q509" t="s">
        <v>1412</v>
      </c>
      <c r="R509" t="s">
        <v>1348</v>
      </c>
      <c r="S509" t="s">
        <v>1413</v>
      </c>
      <c r="T509" t="s">
        <v>1386</v>
      </c>
      <c r="U509" t="s">
        <v>1416</v>
      </c>
      <c r="W509" s="71">
        <v>7.1530758226037197</v>
      </c>
      <c r="X509">
        <v>4</v>
      </c>
      <c r="Y509" t="s">
        <v>1432</v>
      </c>
      <c r="Z509" s="2">
        <v>43165</v>
      </c>
      <c r="AA509" s="76">
        <v>1254</v>
      </c>
      <c r="AC509" s="71">
        <v>671.04</v>
      </c>
      <c r="AD509" s="71">
        <v>0.19</v>
      </c>
      <c r="AE509" s="76">
        <v>80</v>
      </c>
    </row>
    <row r="510" spans="1:31" x14ac:dyDescent="0.25">
      <c r="A510" s="2">
        <v>43313</v>
      </c>
      <c r="C510" s="76">
        <v>1254</v>
      </c>
      <c r="D510" s="75">
        <v>2018</v>
      </c>
      <c r="E510" s="71">
        <v>4.2725997073598102E-2</v>
      </c>
      <c r="F510" s="71">
        <v>173.59701646966644</v>
      </c>
      <c r="G510" s="77">
        <v>0.64298842881624785</v>
      </c>
      <c r="H510" s="71">
        <v>111.62087286701913</v>
      </c>
      <c r="I510" t="s">
        <v>1290</v>
      </c>
      <c r="J510" t="s">
        <v>1286</v>
      </c>
      <c r="K510" t="s">
        <v>1342</v>
      </c>
      <c r="L510" s="78" t="s">
        <v>293</v>
      </c>
      <c r="M510" s="139"/>
      <c r="N510" s="72" t="s">
        <v>1296</v>
      </c>
      <c r="O510" t="s">
        <v>1290</v>
      </c>
      <c r="Q510" t="s">
        <v>1511</v>
      </c>
      <c r="R510" t="s">
        <v>1348</v>
      </c>
      <c r="S510" t="s">
        <v>1512</v>
      </c>
      <c r="T510" t="s">
        <v>1386</v>
      </c>
      <c r="U510" t="s">
        <v>1466</v>
      </c>
      <c r="W510" s="71">
        <v>7.1530758226037197</v>
      </c>
      <c r="X510">
        <v>2</v>
      </c>
      <c r="Y510" t="s">
        <v>1467</v>
      </c>
      <c r="Z510" s="2">
        <v>43165</v>
      </c>
      <c r="AA510" s="76">
        <v>1254</v>
      </c>
      <c r="AC510" s="71">
        <v>265.62</v>
      </c>
      <c r="AD510" s="71">
        <v>0.08</v>
      </c>
      <c r="AE510" s="76">
        <v>46</v>
      </c>
    </row>
    <row r="511" spans="1:31" x14ac:dyDescent="0.25">
      <c r="A511" s="2">
        <v>43282</v>
      </c>
      <c r="C511" s="76">
        <v>2060</v>
      </c>
      <c r="D511" s="75">
        <v>2018</v>
      </c>
      <c r="E511" s="71">
        <v>0.53407496341997629</v>
      </c>
      <c r="F511" s="71">
        <v>5729.0544626650699</v>
      </c>
      <c r="G511" s="77">
        <v>0.64298842881624785</v>
      </c>
      <c r="H511" s="71">
        <v>3683.7157275517266</v>
      </c>
      <c r="I511" t="s">
        <v>1290</v>
      </c>
      <c r="J511" t="s">
        <v>1286</v>
      </c>
      <c r="K511" t="s">
        <v>1342</v>
      </c>
      <c r="L511" s="78" t="s">
        <v>295</v>
      </c>
      <c r="M511" s="139"/>
      <c r="N511" s="72" t="s">
        <v>1296</v>
      </c>
      <c r="O511" t="s">
        <v>1290</v>
      </c>
      <c r="Q511" t="s">
        <v>1384</v>
      </c>
      <c r="R511" t="s">
        <v>1348</v>
      </c>
      <c r="S511" t="s">
        <v>1385</v>
      </c>
      <c r="T511" t="s">
        <v>1386</v>
      </c>
      <c r="U511" t="s">
        <v>1387</v>
      </c>
      <c r="W511" s="71">
        <v>5.7038558065252101</v>
      </c>
      <c r="X511">
        <v>25</v>
      </c>
      <c r="Y511" t="s">
        <v>1388</v>
      </c>
      <c r="Z511" s="2">
        <v>43213</v>
      </c>
      <c r="AA511" s="76">
        <v>2060</v>
      </c>
      <c r="AC511" s="71">
        <v>8766</v>
      </c>
      <c r="AD511" s="71">
        <v>1</v>
      </c>
      <c r="AE511" s="76">
        <v>1928.52</v>
      </c>
    </row>
    <row r="512" spans="1:31" x14ac:dyDescent="0.25">
      <c r="A512" s="2">
        <v>43282</v>
      </c>
      <c r="C512" s="76">
        <v>2060</v>
      </c>
      <c r="D512" s="75">
        <v>2018</v>
      </c>
      <c r="E512" s="71">
        <v>2.6703748170998815E-2</v>
      </c>
      <c r="F512" s="71">
        <v>274.99592131594585</v>
      </c>
      <c r="G512" s="77">
        <v>0.64298842881624785</v>
      </c>
      <c r="H512" s="71">
        <v>176.81919537781656</v>
      </c>
      <c r="I512" t="s">
        <v>1290</v>
      </c>
      <c r="J512" t="s">
        <v>1286</v>
      </c>
      <c r="K512" t="s">
        <v>1342</v>
      </c>
      <c r="L512" s="78" t="s">
        <v>295</v>
      </c>
      <c r="M512" s="139"/>
      <c r="N512" s="72" t="s">
        <v>1296</v>
      </c>
      <c r="O512" t="s">
        <v>1290</v>
      </c>
      <c r="Q512" t="s">
        <v>1412</v>
      </c>
      <c r="R512" t="s">
        <v>1348</v>
      </c>
      <c r="S512" t="s">
        <v>1413</v>
      </c>
      <c r="T512" t="s">
        <v>1386</v>
      </c>
      <c r="U512" t="s">
        <v>1416</v>
      </c>
      <c r="W512" s="71">
        <v>2.8519279032626002</v>
      </c>
      <c r="X512">
        <v>1</v>
      </c>
      <c r="Y512" t="s">
        <v>1432</v>
      </c>
      <c r="Z512" s="2">
        <v>43213</v>
      </c>
      <c r="AA512" s="76">
        <v>2060</v>
      </c>
      <c r="AC512" s="71">
        <v>420.77</v>
      </c>
      <c r="AD512" s="71">
        <v>0.05</v>
      </c>
      <c r="AE512" s="76">
        <v>20</v>
      </c>
    </row>
    <row r="513" spans="1:31" x14ac:dyDescent="0.25">
      <c r="A513" s="2">
        <v>43282</v>
      </c>
      <c r="C513" s="76">
        <v>2060</v>
      </c>
      <c r="D513" s="75">
        <v>2018</v>
      </c>
      <c r="E513" s="71">
        <v>1.0681499268399525E-2</v>
      </c>
      <c r="F513" s="71">
        <v>131.76955974931911</v>
      </c>
      <c r="G513" s="77">
        <v>0.64298842881624785</v>
      </c>
      <c r="H513" s="71">
        <v>84.726302189023386</v>
      </c>
      <c r="I513" t="s">
        <v>1290</v>
      </c>
      <c r="J513" t="s">
        <v>1286</v>
      </c>
      <c r="K513" t="s">
        <v>1342</v>
      </c>
      <c r="L513" s="78" t="s">
        <v>295</v>
      </c>
      <c r="M513" s="139"/>
      <c r="N513" s="72" t="s">
        <v>1296</v>
      </c>
      <c r="O513" t="s">
        <v>1290</v>
      </c>
      <c r="Q513" t="s">
        <v>1402</v>
      </c>
      <c r="R513" t="s">
        <v>1348</v>
      </c>
      <c r="S513" t="s">
        <v>1403</v>
      </c>
      <c r="T513" t="s">
        <v>1386</v>
      </c>
      <c r="U513" t="s">
        <v>1404</v>
      </c>
      <c r="W513" s="71">
        <v>5.7038558065252101</v>
      </c>
      <c r="X513">
        <v>1</v>
      </c>
      <c r="Y513" t="s">
        <v>1405</v>
      </c>
      <c r="Z513" s="2">
        <v>43213</v>
      </c>
      <c r="AA513" s="76">
        <v>2060</v>
      </c>
      <c r="AC513" s="71">
        <v>201.62</v>
      </c>
      <c r="AD513" s="71">
        <v>0.02</v>
      </c>
      <c r="AE513" s="76">
        <v>40</v>
      </c>
    </row>
    <row r="514" spans="1:31" x14ac:dyDescent="0.25">
      <c r="A514" s="2">
        <v>43282</v>
      </c>
      <c r="C514" s="76">
        <v>420</v>
      </c>
      <c r="D514" s="75">
        <v>2018</v>
      </c>
      <c r="E514" s="71">
        <v>0.13885949048919383</v>
      </c>
      <c r="F514" s="71">
        <v>1055.0583825300855</v>
      </c>
      <c r="G514" s="77">
        <v>0.64298842881624785</v>
      </c>
      <c r="H514" s="71">
        <v>678.39033169243146</v>
      </c>
      <c r="I514" t="s">
        <v>1290</v>
      </c>
      <c r="J514" t="s">
        <v>1286</v>
      </c>
      <c r="K514" t="s">
        <v>1342</v>
      </c>
      <c r="L514" s="78" t="s">
        <v>297</v>
      </c>
      <c r="M514" s="139"/>
      <c r="N514" s="72" t="s">
        <v>1296</v>
      </c>
      <c r="O514" t="s">
        <v>1290</v>
      </c>
      <c r="Q514" t="s">
        <v>1443</v>
      </c>
      <c r="R514" t="s">
        <v>1348</v>
      </c>
      <c r="S514" t="s">
        <v>1444</v>
      </c>
      <c r="T514" t="s">
        <v>1386</v>
      </c>
      <c r="U514" t="s">
        <v>1445</v>
      </c>
      <c r="W514" s="71">
        <v>8.0528265421162804</v>
      </c>
      <c r="X514">
        <v>20</v>
      </c>
      <c r="Y514" t="s">
        <v>1446</v>
      </c>
      <c r="Z514" s="2">
        <v>43214</v>
      </c>
      <c r="AA514" s="76">
        <v>420</v>
      </c>
      <c r="AC514" s="71">
        <v>1614.34</v>
      </c>
      <c r="AD514" s="71">
        <v>0.26</v>
      </c>
      <c r="AE514" s="76">
        <v>355.15</v>
      </c>
    </row>
    <row r="515" spans="1:31" x14ac:dyDescent="0.25">
      <c r="A515" s="2">
        <v>43282</v>
      </c>
      <c r="C515" s="76">
        <v>420</v>
      </c>
      <c r="D515" s="75">
        <v>2018</v>
      </c>
      <c r="E515" s="71">
        <v>2.6703748170998815E-2</v>
      </c>
      <c r="F515" s="71">
        <v>194.7787019744548</v>
      </c>
      <c r="G515" s="77">
        <v>0.64298842881624785</v>
      </c>
      <c r="H515" s="71">
        <v>125.24045154942289</v>
      </c>
      <c r="I515" t="s">
        <v>1290</v>
      </c>
      <c r="J515" t="s">
        <v>1286</v>
      </c>
      <c r="K515" t="s">
        <v>1342</v>
      </c>
      <c r="L515" s="78" t="s">
        <v>297</v>
      </c>
      <c r="M515" s="139"/>
      <c r="N515" s="72" t="s">
        <v>1296</v>
      </c>
      <c r="O515" t="s">
        <v>1290</v>
      </c>
      <c r="Q515" t="s">
        <v>1412</v>
      </c>
      <c r="R515" t="s">
        <v>1348</v>
      </c>
      <c r="S515" t="s">
        <v>1413</v>
      </c>
      <c r="T515" t="s">
        <v>1386</v>
      </c>
      <c r="U515" t="s">
        <v>1416</v>
      </c>
      <c r="W515" s="71">
        <v>4.0264132710581402</v>
      </c>
      <c r="X515">
        <v>1</v>
      </c>
      <c r="Y515" t="s">
        <v>1432</v>
      </c>
      <c r="Z515" s="2">
        <v>43214</v>
      </c>
      <c r="AA515" s="76">
        <v>420</v>
      </c>
      <c r="AC515" s="71">
        <v>298.02999999999997</v>
      </c>
      <c r="AD515" s="71">
        <v>0.05</v>
      </c>
      <c r="AE515" s="76">
        <v>20</v>
      </c>
    </row>
    <row r="516" spans="1:31" x14ac:dyDescent="0.25">
      <c r="A516" s="2">
        <v>43344</v>
      </c>
      <c r="C516" s="76">
        <v>2654</v>
      </c>
      <c r="D516" s="75">
        <v>2018</v>
      </c>
      <c r="E516" s="71">
        <v>0.7690679473247658</v>
      </c>
      <c r="F516" s="71">
        <v>2646.4231866963742</v>
      </c>
      <c r="G516" s="77">
        <v>0.64298842881624785</v>
      </c>
      <c r="H516" s="71">
        <v>1701.6194867967893</v>
      </c>
      <c r="I516" t="s">
        <v>1290</v>
      </c>
      <c r="J516" t="s">
        <v>1286</v>
      </c>
      <c r="K516" t="s">
        <v>1342</v>
      </c>
      <c r="L516" s="78" t="s">
        <v>298</v>
      </c>
      <c r="M516" s="139"/>
      <c r="N516" s="72" t="s">
        <v>1296</v>
      </c>
      <c r="O516" t="s">
        <v>1290</v>
      </c>
      <c r="Q516" t="s">
        <v>1412</v>
      </c>
      <c r="R516" t="s">
        <v>1348</v>
      </c>
      <c r="S516" t="s">
        <v>1413</v>
      </c>
      <c r="T516" t="s">
        <v>1386</v>
      </c>
      <c r="U516" t="s">
        <v>1416</v>
      </c>
      <c r="W516" s="71">
        <v>8.8904694167851996</v>
      </c>
      <c r="X516">
        <v>30</v>
      </c>
      <c r="Y516" t="s">
        <v>1432</v>
      </c>
      <c r="Z516" s="2">
        <v>43298</v>
      </c>
      <c r="AA516" s="76">
        <v>2654</v>
      </c>
      <c r="AC516" s="71">
        <v>4049.28</v>
      </c>
      <c r="AD516" s="71">
        <v>1.44</v>
      </c>
      <c r="AE516" s="76">
        <v>600</v>
      </c>
    </row>
    <row r="517" spans="1:31" x14ac:dyDescent="0.25">
      <c r="A517" s="2">
        <v>43344</v>
      </c>
      <c r="C517" s="76">
        <v>2654</v>
      </c>
      <c r="D517" s="75">
        <v>2018</v>
      </c>
      <c r="E517" s="71">
        <v>0.49668971598057798</v>
      </c>
      <c r="F517" s="71">
        <v>1705.4753345314862</v>
      </c>
      <c r="G517" s="77">
        <v>0.64298842881624785</v>
      </c>
      <c r="H517" s="71">
        <v>1096.6009057352651</v>
      </c>
      <c r="I517" t="s">
        <v>1290</v>
      </c>
      <c r="J517" t="s">
        <v>1286</v>
      </c>
      <c r="K517" t="s">
        <v>1342</v>
      </c>
      <c r="L517" s="78" t="s">
        <v>298</v>
      </c>
      <c r="M517" s="139"/>
      <c r="N517" s="72" t="s">
        <v>1296</v>
      </c>
      <c r="O517" t="s">
        <v>1290</v>
      </c>
      <c r="Q517" t="s">
        <v>1422</v>
      </c>
      <c r="R517" t="s">
        <v>1348</v>
      </c>
      <c r="S517" t="s">
        <v>1423</v>
      </c>
      <c r="T517" t="s">
        <v>1386</v>
      </c>
      <c r="U517" t="s">
        <v>1424</v>
      </c>
      <c r="W517" s="71">
        <v>17.780938833570399</v>
      </c>
      <c r="X517">
        <v>29</v>
      </c>
      <c r="Y517" t="s">
        <v>1425</v>
      </c>
      <c r="Z517" s="2">
        <v>43298</v>
      </c>
      <c r="AA517" s="76">
        <v>2654</v>
      </c>
      <c r="AC517" s="71">
        <v>2609.54</v>
      </c>
      <c r="AD517" s="71">
        <v>0.93</v>
      </c>
      <c r="AE517" s="76">
        <v>574.1</v>
      </c>
    </row>
    <row r="518" spans="1:31" x14ac:dyDescent="0.25">
      <c r="A518" s="2">
        <v>43282</v>
      </c>
      <c r="C518" s="76">
        <v>920</v>
      </c>
      <c r="D518" s="75">
        <v>2018</v>
      </c>
      <c r="E518" s="71">
        <v>0</v>
      </c>
      <c r="F518" s="71">
        <v>46.375</v>
      </c>
      <c r="G518" s="77">
        <v>0.87325382678820218</v>
      </c>
      <c r="H518" s="71">
        <v>40.497146217302877</v>
      </c>
      <c r="I518" t="s">
        <v>1290</v>
      </c>
      <c r="J518" t="s">
        <v>1283</v>
      </c>
      <c r="K518" t="s">
        <v>1342</v>
      </c>
      <c r="L518" s="78" t="s">
        <v>1188</v>
      </c>
      <c r="M518" s="139"/>
      <c r="N518" s="72" t="s">
        <v>1394</v>
      </c>
      <c r="O518" t="s">
        <v>1290</v>
      </c>
      <c r="Q518" t="s">
        <v>1456</v>
      </c>
      <c r="R518" t="s">
        <v>1348</v>
      </c>
      <c r="S518" t="s">
        <v>1457</v>
      </c>
      <c r="T518" t="s">
        <v>1458</v>
      </c>
      <c r="U518" t="s">
        <v>1409</v>
      </c>
      <c r="W518" s="71">
        <v>10</v>
      </c>
      <c r="X518">
        <v>1</v>
      </c>
      <c r="Z518" s="2">
        <v>43279</v>
      </c>
      <c r="AA518" s="76">
        <v>920</v>
      </c>
      <c r="AB518">
        <v>45</v>
      </c>
      <c r="AC518" s="71">
        <v>53</v>
      </c>
      <c r="AD518" s="71">
        <v>0</v>
      </c>
      <c r="AE518" s="76">
        <v>45</v>
      </c>
    </row>
    <row r="519" spans="1:31" x14ac:dyDescent="0.25">
      <c r="A519" s="2">
        <v>43282</v>
      </c>
      <c r="C519" s="76">
        <v>920</v>
      </c>
      <c r="D519" s="75">
        <v>2018</v>
      </c>
      <c r="E519" s="71">
        <v>0.45771800994873046</v>
      </c>
      <c r="F519" s="71">
        <v>204.75</v>
      </c>
      <c r="G519" s="77">
        <v>0.87325382678820218</v>
      </c>
      <c r="H519" s="71">
        <v>178.79872103488441</v>
      </c>
      <c r="I519" t="s">
        <v>1290</v>
      </c>
      <c r="J519" t="s">
        <v>1283</v>
      </c>
      <c r="K519" t="s">
        <v>1342</v>
      </c>
      <c r="L519" s="78" t="s">
        <v>1188</v>
      </c>
      <c r="M519" s="139"/>
      <c r="N519" s="72" t="s">
        <v>1394</v>
      </c>
      <c r="O519" t="s">
        <v>1290</v>
      </c>
      <c r="Q519" t="s">
        <v>1453</v>
      </c>
      <c r="R519" t="s">
        <v>1348</v>
      </c>
      <c r="S519" t="s">
        <v>1454</v>
      </c>
      <c r="T519" t="s">
        <v>1408</v>
      </c>
      <c r="U519" t="s">
        <v>1409</v>
      </c>
      <c r="W519" s="71">
        <v>9</v>
      </c>
      <c r="X519">
        <v>2</v>
      </c>
      <c r="Z519" s="2">
        <v>43279</v>
      </c>
      <c r="AA519" s="76">
        <v>920</v>
      </c>
      <c r="AB519">
        <v>25</v>
      </c>
      <c r="AC519" s="71">
        <v>234</v>
      </c>
      <c r="AD519" s="71">
        <v>0.48</v>
      </c>
      <c r="AE519" s="76">
        <v>50</v>
      </c>
    </row>
    <row r="520" spans="1:31" x14ac:dyDescent="0.25">
      <c r="A520" s="2">
        <v>43282</v>
      </c>
      <c r="C520" s="76">
        <v>920</v>
      </c>
      <c r="D520" s="75">
        <v>2018</v>
      </c>
      <c r="E520" s="71">
        <v>9.5357918739318856E-2</v>
      </c>
      <c r="F520" s="71">
        <v>265.72000000000003</v>
      </c>
      <c r="G520" s="77">
        <v>0.87325382678820218</v>
      </c>
      <c r="H520" s="71">
        <v>232.04100685416111</v>
      </c>
      <c r="I520" t="s">
        <v>1290</v>
      </c>
      <c r="J520" t="s">
        <v>1283</v>
      </c>
      <c r="K520" t="s">
        <v>1342</v>
      </c>
      <c r="L520" s="78" t="s">
        <v>1188</v>
      </c>
      <c r="M520" s="139"/>
      <c r="N520" s="72" t="s">
        <v>1394</v>
      </c>
      <c r="O520" t="s">
        <v>1290</v>
      </c>
      <c r="Q520" t="s">
        <v>1447</v>
      </c>
      <c r="R520" t="s">
        <v>1348</v>
      </c>
      <c r="S520" t="s">
        <v>1448</v>
      </c>
      <c r="T520" t="s">
        <v>1408</v>
      </c>
      <c r="U520" t="s">
        <v>1409</v>
      </c>
      <c r="W520" s="71">
        <v>9</v>
      </c>
      <c r="X520">
        <v>4</v>
      </c>
      <c r="Z520" s="2">
        <v>43279</v>
      </c>
      <c r="AA520" s="76">
        <v>920</v>
      </c>
      <c r="AB520">
        <v>38</v>
      </c>
      <c r="AC520" s="71">
        <v>303.68</v>
      </c>
      <c r="AD520" s="71">
        <v>0.1</v>
      </c>
      <c r="AE520" s="76">
        <v>152</v>
      </c>
    </row>
    <row r="521" spans="1:31" x14ac:dyDescent="0.25">
      <c r="A521" s="2">
        <v>43282</v>
      </c>
      <c r="C521" s="76">
        <v>920</v>
      </c>
      <c r="D521" s="75">
        <v>2018</v>
      </c>
      <c r="E521" s="71">
        <v>0</v>
      </c>
      <c r="F521" s="71">
        <v>190.22499999999999</v>
      </c>
      <c r="G521" s="77">
        <v>0.87325382678820218</v>
      </c>
      <c r="H521" s="71">
        <v>166.11470920078577</v>
      </c>
      <c r="I521" t="s">
        <v>1290</v>
      </c>
      <c r="J521" t="s">
        <v>1283</v>
      </c>
      <c r="K521" t="s">
        <v>1342</v>
      </c>
      <c r="L521" s="78" t="s">
        <v>1188</v>
      </c>
      <c r="M521" s="139"/>
      <c r="N521" s="72" t="s">
        <v>1394</v>
      </c>
      <c r="O521" t="s">
        <v>1290</v>
      </c>
      <c r="Q521" t="s">
        <v>1468</v>
      </c>
      <c r="R521" t="s">
        <v>1348</v>
      </c>
      <c r="S521" t="s">
        <v>1469</v>
      </c>
      <c r="T521" t="s">
        <v>1470</v>
      </c>
      <c r="U521" t="s">
        <v>1409</v>
      </c>
      <c r="W521" s="71">
        <v>10</v>
      </c>
      <c r="X521">
        <v>1</v>
      </c>
      <c r="Z521" s="2">
        <v>43279</v>
      </c>
      <c r="AA521" s="76">
        <v>920</v>
      </c>
      <c r="AB521">
        <v>30</v>
      </c>
      <c r="AC521" s="71">
        <v>217.4</v>
      </c>
      <c r="AD521" s="71">
        <v>0</v>
      </c>
      <c r="AE521" s="76">
        <v>30</v>
      </c>
    </row>
    <row r="522" spans="1:31" x14ac:dyDescent="0.25">
      <c r="A522" s="2">
        <v>43282</v>
      </c>
      <c r="C522" s="76">
        <v>920</v>
      </c>
      <c r="D522" s="75">
        <v>2018</v>
      </c>
      <c r="E522" s="71">
        <v>0.73425597429275513</v>
      </c>
      <c r="F522" s="71">
        <v>1308.1599999999999</v>
      </c>
      <c r="G522" s="77">
        <v>0.87325382678820218</v>
      </c>
      <c r="H522" s="71">
        <v>1142.3557260512544</v>
      </c>
      <c r="I522" t="s">
        <v>1290</v>
      </c>
      <c r="J522" t="s">
        <v>1283</v>
      </c>
      <c r="K522" t="s">
        <v>1342</v>
      </c>
      <c r="L522" s="78" t="s">
        <v>1188</v>
      </c>
      <c r="M522" s="139"/>
      <c r="N522" s="72" t="s">
        <v>1394</v>
      </c>
      <c r="O522" t="s">
        <v>1290</v>
      </c>
      <c r="Q522" t="s">
        <v>1437</v>
      </c>
      <c r="R522" t="s">
        <v>1348</v>
      </c>
      <c r="S522" t="s">
        <v>1438</v>
      </c>
      <c r="T522" t="s">
        <v>1408</v>
      </c>
      <c r="U522" t="s">
        <v>1409</v>
      </c>
      <c r="W522" s="71">
        <v>9</v>
      </c>
      <c r="X522">
        <v>16</v>
      </c>
      <c r="Z522" s="2">
        <v>43279</v>
      </c>
      <c r="AA522" s="76">
        <v>920</v>
      </c>
      <c r="AB522">
        <v>14</v>
      </c>
      <c r="AC522" s="71">
        <v>1495.04</v>
      </c>
      <c r="AD522" s="71">
        <v>0.77</v>
      </c>
      <c r="AE522" s="76">
        <v>224</v>
      </c>
    </row>
    <row r="523" spans="1:31" x14ac:dyDescent="0.25">
      <c r="A523" s="2">
        <v>43282</v>
      </c>
      <c r="C523" s="76">
        <v>920</v>
      </c>
      <c r="D523" s="75">
        <v>2018</v>
      </c>
      <c r="E523" s="71">
        <v>0.15257266998291016</v>
      </c>
      <c r="F523" s="71">
        <v>134.75</v>
      </c>
      <c r="G523" s="77">
        <v>0.87325382678820218</v>
      </c>
      <c r="H523" s="71">
        <v>117.67095315971024</v>
      </c>
      <c r="I523" t="s">
        <v>1290</v>
      </c>
      <c r="J523" t="s">
        <v>1283</v>
      </c>
      <c r="K523" t="s">
        <v>1342</v>
      </c>
      <c r="L523" s="78" t="s">
        <v>1188</v>
      </c>
      <c r="M523" s="139"/>
      <c r="N523" s="72" t="s">
        <v>1394</v>
      </c>
      <c r="O523" t="s">
        <v>1290</v>
      </c>
      <c r="Q523" t="s">
        <v>1570</v>
      </c>
      <c r="R523" t="s">
        <v>1348</v>
      </c>
      <c r="S523" t="s">
        <v>1571</v>
      </c>
      <c r="T523" t="s">
        <v>1572</v>
      </c>
      <c r="U523" t="s">
        <v>1399</v>
      </c>
      <c r="W523" s="71">
        <v>9</v>
      </c>
      <c r="X523">
        <v>1</v>
      </c>
      <c r="Z523" s="2">
        <v>43279</v>
      </c>
      <c r="AA523" s="76">
        <v>920</v>
      </c>
      <c r="AB523">
        <v>294</v>
      </c>
      <c r="AC523" s="71">
        <v>154</v>
      </c>
      <c r="AD523" s="71">
        <v>0.16</v>
      </c>
      <c r="AE523" s="76">
        <v>294</v>
      </c>
    </row>
    <row r="524" spans="1:31" x14ac:dyDescent="0.25">
      <c r="A524" s="2">
        <v>43282</v>
      </c>
      <c r="C524" s="76">
        <v>920</v>
      </c>
      <c r="D524" s="75">
        <v>2018</v>
      </c>
      <c r="E524" s="71">
        <v>0</v>
      </c>
      <c r="F524" s="71">
        <v>0</v>
      </c>
      <c r="G524" s="77">
        <v>0.87325382678820218</v>
      </c>
      <c r="H524" s="71">
        <v>0</v>
      </c>
      <c r="I524" t="s">
        <v>1290</v>
      </c>
      <c r="J524" t="s">
        <v>1283</v>
      </c>
      <c r="K524" t="s">
        <v>1342</v>
      </c>
      <c r="L524" s="78" t="s">
        <v>1188</v>
      </c>
      <c r="M524" s="139"/>
      <c r="N524" s="72" t="s">
        <v>1394</v>
      </c>
      <c r="O524" t="s">
        <v>1290</v>
      </c>
      <c r="Q524" t="s">
        <v>1450</v>
      </c>
      <c r="R524" t="s">
        <v>1348</v>
      </c>
      <c r="S524" t="s">
        <v>1450</v>
      </c>
      <c r="T524" t="s">
        <v>1450</v>
      </c>
      <c r="W524" s="71"/>
      <c r="X524">
        <v>1</v>
      </c>
      <c r="Z524" s="2">
        <v>43279</v>
      </c>
      <c r="AA524" s="76">
        <v>920</v>
      </c>
      <c r="AB524">
        <v>0</v>
      </c>
      <c r="AC524" s="71">
        <v>0</v>
      </c>
      <c r="AD524" s="71">
        <v>0</v>
      </c>
      <c r="AE524" s="76">
        <v>125</v>
      </c>
    </row>
    <row r="525" spans="1:31" x14ac:dyDescent="0.25">
      <c r="A525" s="2">
        <v>43313</v>
      </c>
      <c r="B525" t="s">
        <v>1351</v>
      </c>
      <c r="C525" s="76">
        <v>3.708865471480904</v>
      </c>
      <c r="D525" s="75">
        <v>2018</v>
      </c>
      <c r="E525" s="71">
        <v>4.7851461681701908E-2</v>
      </c>
      <c r="F525" s="71">
        <v>250.56619341696702</v>
      </c>
      <c r="G525" s="77">
        <v>0.9950548958618578</v>
      </c>
      <c r="H525" s="71">
        <v>249.32711749702224</v>
      </c>
      <c r="I525" t="s">
        <v>1341</v>
      </c>
      <c r="J525" t="s">
        <v>1284</v>
      </c>
      <c r="K525" t="s">
        <v>1342</v>
      </c>
      <c r="L525" s="78">
        <v>190298</v>
      </c>
      <c r="M525" s="139"/>
      <c r="N525" s="72" t="s">
        <v>1295</v>
      </c>
      <c r="O525" t="s">
        <v>1290</v>
      </c>
      <c r="Q525" t="s">
        <v>1539</v>
      </c>
      <c r="R525" t="s">
        <v>1348</v>
      </c>
      <c r="S525" t="s">
        <v>1349</v>
      </c>
      <c r="W525" s="71">
        <v>13.083007376942414</v>
      </c>
      <c r="X525">
        <v>17</v>
      </c>
      <c r="Z525" s="2">
        <v>43217</v>
      </c>
      <c r="AA525" s="76">
        <v>11303.94</v>
      </c>
      <c r="AC525" s="71">
        <v>272.51</v>
      </c>
      <c r="AD525" s="71">
        <v>6.9699999999999998E-2</v>
      </c>
      <c r="AE525" s="76">
        <v>85</v>
      </c>
    </row>
    <row r="526" spans="1:31" x14ac:dyDescent="0.25">
      <c r="A526" s="2">
        <v>43313</v>
      </c>
      <c r="B526" t="s">
        <v>1351</v>
      </c>
      <c r="C526" s="76">
        <v>9.1981932415164742</v>
      </c>
      <c r="D526" s="75">
        <v>2018</v>
      </c>
      <c r="E526" s="71">
        <v>0.11863317903297116</v>
      </c>
      <c r="F526" s="71">
        <v>621.41813569749002</v>
      </c>
      <c r="G526" s="77">
        <v>0.9950548958618578</v>
      </c>
      <c r="H526" s="71">
        <v>618.3451583031358</v>
      </c>
      <c r="I526" t="s">
        <v>1341</v>
      </c>
      <c r="J526" t="s">
        <v>1284</v>
      </c>
      <c r="K526" t="s">
        <v>1342</v>
      </c>
      <c r="L526" s="78">
        <v>190298</v>
      </c>
      <c r="M526" s="139"/>
      <c r="N526" s="72" t="s">
        <v>1295</v>
      </c>
      <c r="O526" t="s">
        <v>1290</v>
      </c>
      <c r="Q526" t="s">
        <v>1523</v>
      </c>
      <c r="R526" t="s">
        <v>1348</v>
      </c>
      <c r="S526" t="s">
        <v>1349</v>
      </c>
      <c r="W526" s="71">
        <v>13.083007376942414</v>
      </c>
      <c r="X526">
        <v>32</v>
      </c>
      <c r="Z526" s="2">
        <v>43217</v>
      </c>
      <c r="AA526" s="76">
        <v>11303.94</v>
      </c>
      <c r="AC526" s="71">
        <v>675.84</v>
      </c>
      <c r="AD526" s="71">
        <v>0.17280000000000001</v>
      </c>
      <c r="AE526" s="76">
        <v>112</v>
      </c>
    </row>
    <row r="527" spans="1:31" x14ac:dyDescent="0.25">
      <c r="A527" s="2">
        <v>43313</v>
      </c>
      <c r="C527" s="76">
        <v>65.025390242642857</v>
      </c>
      <c r="D527" s="75">
        <v>2018</v>
      </c>
      <c r="E527" s="71">
        <v>0.71399598492065974</v>
      </c>
      <c r="F527" s="71">
        <v>4393.0319484050069</v>
      </c>
      <c r="G527" s="77">
        <v>0.9950548958618578</v>
      </c>
      <c r="H527" s="71">
        <v>4371.3079479379585</v>
      </c>
      <c r="I527" t="s">
        <v>1341</v>
      </c>
      <c r="J527" t="s">
        <v>1284</v>
      </c>
      <c r="K527" t="s">
        <v>1342</v>
      </c>
      <c r="L527" s="78">
        <v>190298</v>
      </c>
      <c r="M527" s="139"/>
      <c r="N527" s="72" t="s">
        <v>1295</v>
      </c>
      <c r="O527" t="s">
        <v>1290</v>
      </c>
      <c r="Q527" t="s">
        <v>1368</v>
      </c>
      <c r="R527" t="s">
        <v>1348</v>
      </c>
      <c r="S527" t="s">
        <v>1349</v>
      </c>
      <c r="W527" s="71">
        <v>13.083007376942414</v>
      </c>
      <c r="X527">
        <v>40</v>
      </c>
      <c r="Z527" s="2">
        <v>43217</v>
      </c>
      <c r="AA527" s="76">
        <v>11303.94</v>
      </c>
      <c r="AC527" s="71">
        <v>4777.76</v>
      </c>
      <c r="AD527" s="71">
        <v>1.04</v>
      </c>
      <c r="AE527" s="76">
        <v>1400</v>
      </c>
    </row>
    <row r="528" spans="1:31" x14ac:dyDescent="0.25">
      <c r="A528" s="2">
        <v>43313</v>
      </c>
      <c r="B528" t="s">
        <v>1364</v>
      </c>
      <c r="C528" s="76">
        <v>56.049897693614149</v>
      </c>
      <c r="D528" s="75">
        <v>2018</v>
      </c>
      <c r="E528" s="71">
        <v>0.7229209347321679</v>
      </c>
      <c r="F528" s="71">
        <v>3786.6591858053189</v>
      </c>
      <c r="G528" s="77">
        <v>0.9950548958618578</v>
      </c>
      <c r="H528" s="71">
        <v>3767.933761795859</v>
      </c>
      <c r="I528" t="s">
        <v>1341</v>
      </c>
      <c r="J528" t="s">
        <v>1284</v>
      </c>
      <c r="K528" t="s">
        <v>1342</v>
      </c>
      <c r="L528" s="78">
        <v>190298</v>
      </c>
      <c r="M528" s="139"/>
      <c r="N528" s="72" t="s">
        <v>1295</v>
      </c>
      <c r="O528" t="s">
        <v>1290</v>
      </c>
      <c r="Q528" t="s">
        <v>1518</v>
      </c>
      <c r="R528" t="s">
        <v>1348</v>
      </c>
      <c r="S528" t="s">
        <v>1349</v>
      </c>
      <c r="W528" s="71">
        <v>13.083007376942414</v>
      </c>
      <c r="X528">
        <v>27</v>
      </c>
      <c r="Z528" s="2">
        <v>43217</v>
      </c>
      <c r="AA528" s="76">
        <v>11303.94</v>
      </c>
      <c r="AC528" s="71">
        <v>4118.2830000000004</v>
      </c>
      <c r="AD528" s="71">
        <v>1.0529999999999999</v>
      </c>
      <c r="AE528" s="76">
        <v>378</v>
      </c>
    </row>
    <row r="529" spans="1:31" x14ac:dyDescent="0.25">
      <c r="A529" s="2">
        <v>43313</v>
      </c>
      <c r="C529" s="76">
        <v>63.983625174758984</v>
      </c>
      <c r="D529" s="75">
        <v>2018</v>
      </c>
      <c r="E529" s="71">
        <v>0.85679518190479165</v>
      </c>
      <c r="F529" s="71">
        <v>4322.6516368241173</v>
      </c>
      <c r="G529" s="77">
        <v>0.9950548958618578</v>
      </c>
      <c r="H529" s="71">
        <v>4301.2756743271111</v>
      </c>
      <c r="I529" t="s">
        <v>1341</v>
      </c>
      <c r="J529" t="s">
        <v>1284</v>
      </c>
      <c r="K529" t="s">
        <v>1342</v>
      </c>
      <c r="L529" s="78">
        <v>190298</v>
      </c>
      <c r="M529" s="139"/>
      <c r="N529" s="72" t="s">
        <v>1295</v>
      </c>
      <c r="O529" t="s">
        <v>1290</v>
      </c>
      <c r="Q529" t="s">
        <v>1550</v>
      </c>
      <c r="R529" t="s">
        <v>1348</v>
      </c>
      <c r="S529" t="s">
        <v>1349</v>
      </c>
      <c r="W529" s="71">
        <v>13.083007376942414</v>
      </c>
      <c r="X529">
        <v>8</v>
      </c>
      <c r="Z529" s="2">
        <v>43217</v>
      </c>
      <c r="AA529" s="76">
        <v>11303.94</v>
      </c>
      <c r="AC529" s="71">
        <v>4701.2160000000003</v>
      </c>
      <c r="AD529" s="71">
        <v>1.248</v>
      </c>
      <c r="AE529" s="76">
        <v>480</v>
      </c>
    </row>
    <row r="530" spans="1:31" x14ac:dyDescent="0.25">
      <c r="A530" s="2">
        <v>43313</v>
      </c>
      <c r="B530" t="s">
        <v>1364</v>
      </c>
      <c r="C530" s="76">
        <v>703.89729069359305</v>
      </c>
      <c r="D530" s="75">
        <v>2018</v>
      </c>
      <c r="E530" s="71">
        <v>9.0787335621065424</v>
      </c>
      <c r="F530" s="71">
        <v>47554.397980141999</v>
      </c>
      <c r="G530" s="77">
        <v>0.9950548958618578</v>
      </c>
      <c r="H530" s="71">
        <v>47319.236529903537</v>
      </c>
      <c r="I530" t="s">
        <v>1341</v>
      </c>
      <c r="J530" t="s">
        <v>1284</v>
      </c>
      <c r="K530" t="s">
        <v>1342</v>
      </c>
      <c r="L530" s="78">
        <v>190298</v>
      </c>
      <c r="M530" s="139"/>
      <c r="N530" s="72" t="s">
        <v>1295</v>
      </c>
      <c r="O530" t="s">
        <v>1290</v>
      </c>
      <c r="Q530" t="s">
        <v>1557</v>
      </c>
      <c r="R530" t="s">
        <v>1348</v>
      </c>
      <c r="S530" t="s">
        <v>1349</v>
      </c>
      <c r="W530" s="71">
        <v>13.083007376942414</v>
      </c>
      <c r="X530">
        <v>456</v>
      </c>
      <c r="Z530" s="2">
        <v>43217</v>
      </c>
      <c r="AA530" s="76">
        <v>11303.94</v>
      </c>
      <c r="AC530" s="71">
        <v>51719.063999999998</v>
      </c>
      <c r="AD530" s="71">
        <v>13.224</v>
      </c>
      <c r="AE530" s="76">
        <v>2736</v>
      </c>
    </row>
    <row r="531" spans="1:31" x14ac:dyDescent="0.25">
      <c r="A531" s="2">
        <v>43313</v>
      </c>
      <c r="C531" s="76">
        <v>204559.62720780686</v>
      </c>
      <c r="D531" s="75">
        <v>2018</v>
      </c>
      <c r="E531" s="71">
        <v>96.204765165004318</v>
      </c>
      <c r="F531" s="71">
        <v>496246.68425956118</v>
      </c>
      <c r="G531" s="77">
        <v>0.9950548958618578</v>
      </c>
      <c r="H531" s="71">
        <v>493792.69272768986</v>
      </c>
      <c r="I531" t="s">
        <v>1341</v>
      </c>
      <c r="J531" t="s">
        <v>1284</v>
      </c>
      <c r="K531" t="s">
        <v>1342</v>
      </c>
      <c r="L531" s="78">
        <v>190298</v>
      </c>
      <c r="M531" s="139"/>
      <c r="N531" s="72" t="s">
        <v>1295</v>
      </c>
      <c r="O531" t="s">
        <v>1290</v>
      </c>
      <c r="Q531" t="s">
        <v>1573</v>
      </c>
      <c r="R531" t="s">
        <v>1343</v>
      </c>
      <c r="S531" t="s">
        <v>1344</v>
      </c>
      <c r="W531" s="71">
        <v>13.05797247010084</v>
      </c>
      <c r="X531">
        <v>1</v>
      </c>
      <c r="Z531" s="2">
        <v>43217</v>
      </c>
      <c r="AA531" s="76">
        <v>222295.01</v>
      </c>
      <c r="AC531" s="71">
        <v>764295.7</v>
      </c>
      <c r="AD531" s="71">
        <v>146.96600000000001</v>
      </c>
      <c r="AE531" s="76">
        <v>58786.400000000001</v>
      </c>
    </row>
    <row r="532" spans="1:31" x14ac:dyDescent="0.25">
      <c r="A532" s="2">
        <v>43313</v>
      </c>
      <c r="B532" t="s">
        <v>1364</v>
      </c>
      <c r="C532" s="76">
        <v>1287</v>
      </c>
      <c r="D532" s="75">
        <v>2018</v>
      </c>
      <c r="E532" s="71">
        <v>0.20884382558929299</v>
      </c>
      <c r="F532" s="71">
        <v>1284.9618449084646</v>
      </c>
      <c r="G532" s="77">
        <v>0.9950548958618578</v>
      </c>
      <c r="H532" s="71">
        <v>1278.607574771853</v>
      </c>
      <c r="I532" t="s">
        <v>1341</v>
      </c>
      <c r="J532" t="s">
        <v>1284</v>
      </c>
      <c r="K532" t="s">
        <v>1342</v>
      </c>
      <c r="L532" s="78">
        <v>194172</v>
      </c>
      <c r="M532" s="139"/>
      <c r="N532" s="72" t="s">
        <v>1295</v>
      </c>
      <c r="O532" t="s">
        <v>1290</v>
      </c>
      <c r="Q532" t="s">
        <v>1383</v>
      </c>
      <c r="R532" t="s">
        <v>1348</v>
      </c>
      <c r="S532" t="s">
        <v>1349</v>
      </c>
      <c r="W532" s="71">
        <v>13.083007376942414</v>
      </c>
      <c r="X532">
        <v>13</v>
      </c>
      <c r="Z532" s="2">
        <v>43273</v>
      </c>
      <c r="AA532" s="76">
        <v>1287</v>
      </c>
      <c r="AC532" s="71">
        <v>1397.4947999999999</v>
      </c>
      <c r="AD532" s="71">
        <v>0.30420000000000003</v>
      </c>
      <c r="AE532" s="76">
        <v>520</v>
      </c>
    </row>
    <row r="533" spans="1:31" x14ac:dyDescent="0.25">
      <c r="A533" s="2">
        <v>43313</v>
      </c>
      <c r="C533" s="76">
        <v>340000</v>
      </c>
      <c r="D533" s="75">
        <v>2017</v>
      </c>
      <c r="E533" s="71">
        <v>21.078300003491549</v>
      </c>
      <c r="F533" s="71">
        <v>40760.891817717587</v>
      </c>
      <c r="G533" s="77">
        <v>0.9950548958618578</v>
      </c>
      <c r="H533" s="71">
        <v>40559.324962915423</v>
      </c>
      <c r="I533" t="s">
        <v>1341</v>
      </c>
      <c r="J533" t="s">
        <v>1284</v>
      </c>
      <c r="K533" t="s">
        <v>1342</v>
      </c>
      <c r="L533" s="78">
        <v>174693</v>
      </c>
      <c r="M533" s="139"/>
      <c r="N533" s="72" t="s">
        <v>1295</v>
      </c>
      <c r="O533" t="s">
        <v>1290</v>
      </c>
      <c r="Q533" t="s">
        <v>1574</v>
      </c>
      <c r="R533" t="s">
        <v>1343</v>
      </c>
      <c r="S533" t="s">
        <v>1344</v>
      </c>
      <c r="W533" s="71">
        <v>13.05797247010084</v>
      </c>
      <c r="X533">
        <v>1</v>
      </c>
      <c r="Z533" s="2">
        <v>42811</v>
      </c>
      <c r="AA533" s="76">
        <v>340000</v>
      </c>
      <c r="AC533" s="71">
        <v>62778</v>
      </c>
      <c r="AD533" s="71">
        <v>32.200000000000003</v>
      </c>
      <c r="AE533" s="76">
        <v>25760</v>
      </c>
    </row>
    <row r="534" spans="1:31" x14ac:dyDescent="0.25">
      <c r="A534" s="2">
        <v>43313</v>
      </c>
      <c r="C534" s="76">
        <v>412.34474998404482</v>
      </c>
      <c r="D534" s="75">
        <v>2018</v>
      </c>
      <c r="E534" s="71">
        <v>0.11320955568597768</v>
      </c>
      <c r="F534" s="71">
        <v>696.54900797306323</v>
      </c>
      <c r="G534" s="77">
        <v>0.9950548958618578</v>
      </c>
      <c r="H534" s="71">
        <v>693.10450059131676</v>
      </c>
      <c r="I534" t="s">
        <v>1341</v>
      </c>
      <c r="J534" t="s">
        <v>1284</v>
      </c>
      <c r="K534" t="s">
        <v>1342</v>
      </c>
      <c r="L534" s="78">
        <v>187523</v>
      </c>
      <c r="M534" s="139"/>
      <c r="N534" s="72" t="s">
        <v>1296</v>
      </c>
      <c r="O534" t="s">
        <v>1290</v>
      </c>
      <c r="Q534" t="s">
        <v>1436</v>
      </c>
      <c r="R534" t="s">
        <v>1348</v>
      </c>
      <c r="S534" t="s">
        <v>1349</v>
      </c>
      <c r="W534" s="71">
        <v>13.083007376942414</v>
      </c>
      <c r="X534">
        <v>17</v>
      </c>
      <c r="Z534" s="2">
        <v>43169</v>
      </c>
      <c r="AA534" s="76">
        <v>5600</v>
      </c>
      <c r="AC534" s="71">
        <v>757.55060000000003</v>
      </c>
      <c r="AD534" s="71">
        <v>0.16489999999999999</v>
      </c>
      <c r="AE534" s="76">
        <v>272</v>
      </c>
    </row>
    <row r="535" spans="1:31" x14ac:dyDescent="0.25">
      <c r="A535" s="2">
        <v>43313</v>
      </c>
      <c r="B535" t="s">
        <v>1364</v>
      </c>
      <c r="C535" s="76">
        <v>1326.3047628352781</v>
      </c>
      <c r="D535" s="75">
        <v>2018</v>
      </c>
      <c r="E535" s="71">
        <v>0.36413795230953644</v>
      </c>
      <c r="F535" s="71">
        <v>2240.4462936865534</v>
      </c>
      <c r="G535" s="77">
        <v>0.9950548958618578</v>
      </c>
      <c r="H535" s="71">
        <v>2229.3670534483585</v>
      </c>
      <c r="I535" t="s">
        <v>1341</v>
      </c>
      <c r="J535" t="s">
        <v>1284</v>
      </c>
      <c r="K535" t="s">
        <v>1342</v>
      </c>
      <c r="L535" s="78">
        <v>187523</v>
      </c>
      <c r="M535" s="139"/>
      <c r="N535" s="72" t="s">
        <v>1296</v>
      </c>
      <c r="O535" t="s">
        <v>1290</v>
      </c>
      <c r="Q535" t="s">
        <v>1369</v>
      </c>
      <c r="R535" t="s">
        <v>1348</v>
      </c>
      <c r="S535" t="s">
        <v>1349</v>
      </c>
      <c r="W535" s="71">
        <v>13.083007376942414</v>
      </c>
      <c r="X535">
        <v>17</v>
      </c>
      <c r="Z535" s="2">
        <v>43169</v>
      </c>
      <c r="AA535" s="76">
        <v>5600</v>
      </c>
      <c r="AC535" s="71">
        <v>2436.6576</v>
      </c>
      <c r="AD535" s="71">
        <v>0.53039999999999998</v>
      </c>
      <c r="AE535" s="76">
        <v>850</v>
      </c>
    </row>
    <row r="536" spans="1:31" x14ac:dyDescent="0.25">
      <c r="A536" s="2">
        <v>43313</v>
      </c>
      <c r="B536" t="s">
        <v>1364</v>
      </c>
      <c r="C536" s="76">
        <v>1872.4302534145104</v>
      </c>
      <c r="D536" s="75">
        <v>2018</v>
      </c>
      <c r="E536" s="71">
        <v>0.51407710914287508</v>
      </c>
      <c r="F536" s="71">
        <v>3162.9830028516053</v>
      </c>
      <c r="G536" s="77">
        <v>0.9950548958618578</v>
      </c>
      <c r="H536" s="71">
        <v>3147.3417225153303</v>
      </c>
      <c r="I536" t="s">
        <v>1341</v>
      </c>
      <c r="J536" t="s">
        <v>1284</v>
      </c>
      <c r="K536" t="s">
        <v>1342</v>
      </c>
      <c r="L536" s="78">
        <v>187523</v>
      </c>
      <c r="M536" s="139"/>
      <c r="N536" s="72" t="s">
        <v>1296</v>
      </c>
      <c r="O536" t="s">
        <v>1290</v>
      </c>
      <c r="Q536" t="s">
        <v>1383</v>
      </c>
      <c r="R536" t="s">
        <v>1348</v>
      </c>
      <c r="S536" t="s">
        <v>1349</v>
      </c>
      <c r="W536" s="71">
        <v>13.083007376942414</v>
      </c>
      <c r="X536">
        <v>32</v>
      </c>
      <c r="Z536" s="2">
        <v>43169</v>
      </c>
      <c r="AA536" s="76">
        <v>5600</v>
      </c>
      <c r="AC536" s="71">
        <v>3439.9872</v>
      </c>
      <c r="AD536" s="71">
        <v>0.74880000000000002</v>
      </c>
      <c r="AE536" s="76">
        <v>1280</v>
      </c>
    </row>
    <row r="537" spans="1:31" x14ac:dyDescent="0.25">
      <c r="A537" s="2">
        <v>43313</v>
      </c>
      <c r="B537" t="s">
        <v>1364</v>
      </c>
      <c r="C537" s="76">
        <v>319.6478947124196</v>
      </c>
      <c r="D537" s="75">
        <v>2018</v>
      </c>
      <c r="E537" s="71">
        <v>0</v>
      </c>
      <c r="F537" s="71">
        <v>3359.7624701684254</v>
      </c>
      <c r="G537" s="77">
        <v>0.9950548958618578</v>
      </c>
      <c r="H537" s="71">
        <v>3343.1480948740204</v>
      </c>
      <c r="I537" t="s">
        <v>1341</v>
      </c>
      <c r="J537" t="s">
        <v>1284</v>
      </c>
      <c r="K537" t="s">
        <v>1342</v>
      </c>
      <c r="L537" s="78">
        <v>187523</v>
      </c>
      <c r="M537" s="139"/>
      <c r="N537" s="72" t="s">
        <v>1296</v>
      </c>
      <c r="O537" t="s">
        <v>1290</v>
      </c>
      <c r="Q537" t="s">
        <v>1382</v>
      </c>
      <c r="R537" t="s">
        <v>1348</v>
      </c>
      <c r="S537" t="s">
        <v>1349</v>
      </c>
      <c r="W537" s="71">
        <v>13.083007376942414</v>
      </c>
      <c r="X537">
        <v>3</v>
      </c>
      <c r="Z537" s="2">
        <v>43131</v>
      </c>
      <c r="AA537" s="76">
        <v>900</v>
      </c>
      <c r="AC537" s="71">
        <v>3654</v>
      </c>
      <c r="AD537" s="71">
        <v>0</v>
      </c>
      <c r="AE537" s="76">
        <v>330</v>
      </c>
    </row>
    <row r="538" spans="1:31" x14ac:dyDescent="0.25">
      <c r="A538" s="2">
        <v>43313</v>
      </c>
      <c r="B538" t="s">
        <v>1356</v>
      </c>
      <c r="C538" s="76">
        <v>17373.169999999998</v>
      </c>
      <c r="D538" s="75">
        <v>2016</v>
      </c>
      <c r="E538" s="71">
        <v>0</v>
      </c>
      <c r="F538" s="71">
        <v>18536.620525067174</v>
      </c>
      <c r="G538" s="77">
        <v>0.9950548958618578</v>
      </c>
      <c r="H538" s="71">
        <v>18444.955006201493</v>
      </c>
      <c r="I538" t="s">
        <v>1341</v>
      </c>
      <c r="J538" t="s">
        <v>1284</v>
      </c>
      <c r="K538" t="s">
        <v>1342</v>
      </c>
      <c r="L538" s="78">
        <v>164191</v>
      </c>
      <c r="M538" s="139"/>
      <c r="N538" s="72" t="s">
        <v>1295</v>
      </c>
      <c r="O538" t="s">
        <v>1290</v>
      </c>
      <c r="Q538" t="s">
        <v>1563</v>
      </c>
      <c r="R538" t="s">
        <v>1348</v>
      </c>
      <c r="S538" t="s">
        <v>1349</v>
      </c>
      <c r="W538" s="71">
        <v>13.083007376942414</v>
      </c>
      <c r="X538">
        <v>24</v>
      </c>
      <c r="Z538" s="2">
        <v>42572.333333333328</v>
      </c>
      <c r="AA538" s="76">
        <v>17373.169999999998</v>
      </c>
      <c r="AC538" s="71">
        <v>20160</v>
      </c>
      <c r="AD538" s="71">
        <v>0</v>
      </c>
      <c r="AE538" s="76">
        <v>3024</v>
      </c>
    </row>
    <row r="539" spans="1:31" x14ac:dyDescent="0.25">
      <c r="A539" s="2">
        <v>43313</v>
      </c>
      <c r="B539" t="s">
        <v>1364</v>
      </c>
      <c r="C539" s="76">
        <v>8668</v>
      </c>
      <c r="D539" s="75">
        <v>2016</v>
      </c>
      <c r="E539" s="71">
        <v>0</v>
      </c>
      <c r="F539" s="71">
        <v>8495.9510739891211</v>
      </c>
      <c r="G539" s="77">
        <v>0.9950548958618578</v>
      </c>
      <c r="H539" s="71">
        <v>8453.9377111756839</v>
      </c>
      <c r="I539" t="s">
        <v>1341</v>
      </c>
      <c r="J539" t="s">
        <v>1284</v>
      </c>
      <c r="K539" t="s">
        <v>1342</v>
      </c>
      <c r="L539" s="78">
        <v>167552</v>
      </c>
      <c r="M539" s="139"/>
      <c r="N539" s="72" t="s">
        <v>1295</v>
      </c>
      <c r="O539" t="s">
        <v>1290</v>
      </c>
      <c r="Q539" t="s">
        <v>1365</v>
      </c>
      <c r="R539" t="s">
        <v>1348</v>
      </c>
      <c r="S539" t="s">
        <v>1349</v>
      </c>
      <c r="W539" s="71">
        <v>13.083007376942414</v>
      </c>
      <c r="X539">
        <v>11</v>
      </c>
      <c r="Z539" s="2">
        <v>42706</v>
      </c>
      <c r="AA539" s="76">
        <v>8668</v>
      </c>
      <c r="AC539" s="71">
        <v>9240</v>
      </c>
      <c r="AD539" s="71">
        <v>0</v>
      </c>
      <c r="AE539" s="76">
        <v>825</v>
      </c>
    </row>
    <row r="540" spans="1:31" x14ac:dyDescent="0.25">
      <c r="A540" s="2">
        <v>43313</v>
      </c>
      <c r="C540" s="76">
        <v>66200</v>
      </c>
      <c r="D540" s="75">
        <v>2018</v>
      </c>
      <c r="E540" s="71">
        <v>0</v>
      </c>
      <c r="F540" s="71">
        <v>172229.21454878291</v>
      </c>
      <c r="G540" s="77">
        <v>0.9950548958618578</v>
      </c>
      <c r="H540" s="71">
        <v>171377.52314720873</v>
      </c>
      <c r="I540" t="s">
        <v>1341</v>
      </c>
      <c r="J540" t="s">
        <v>1284</v>
      </c>
      <c r="K540" t="s">
        <v>1342</v>
      </c>
      <c r="L540" s="78">
        <v>186208</v>
      </c>
      <c r="M540" s="139"/>
      <c r="N540" s="72" t="s">
        <v>1295</v>
      </c>
      <c r="O540" t="s">
        <v>1290</v>
      </c>
      <c r="Q540" t="s">
        <v>1575</v>
      </c>
      <c r="R540" t="s">
        <v>1343</v>
      </c>
      <c r="S540" t="s">
        <v>1344</v>
      </c>
      <c r="W540" s="71">
        <v>13.05797247010084</v>
      </c>
      <c r="X540">
        <v>1</v>
      </c>
      <c r="Z540" s="2">
        <v>43186</v>
      </c>
      <c r="AA540" s="76">
        <v>66200</v>
      </c>
      <c r="AC540" s="71">
        <v>265259.3</v>
      </c>
      <c r="AD540" s="71">
        <v>0</v>
      </c>
      <c r="AE540" s="76">
        <v>26525.93</v>
      </c>
    </row>
    <row r="541" spans="1:31" x14ac:dyDescent="0.25">
      <c r="A541" s="2">
        <v>43313</v>
      </c>
      <c r="C541" s="76">
        <v>2999.8413374938168</v>
      </c>
      <c r="D541" s="75">
        <v>2018</v>
      </c>
      <c r="E541" s="71">
        <v>0</v>
      </c>
      <c r="F541" s="71">
        <v>2529.6192061204197</v>
      </c>
      <c r="G541" s="77">
        <v>0.9950548958618578</v>
      </c>
      <c r="H541" s="71">
        <v>2517.1099757163097</v>
      </c>
      <c r="I541" t="s">
        <v>1341</v>
      </c>
      <c r="J541" t="s">
        <v>1284</v>
      </c>
      <c r="K541" t="s">
        <v>1342</v>
      </c>
      <c r="L541" s="78">
        <v>184837</v>
      </c>
      <c r="M541" s="139"/>
      <c r="N541" s="72" t="s">
        <v>1295</v>
      </c>
      <c r="O541" t="s">
        <v>1290</v>
      </c>
      <c r="Q541" t="s">
        <v>1408</v>
      </c>
      <c r="R541" t="s">
        <v>1343</v>
      </c>
      <c r="S541" t="s">
        <v>1344</v>
      </c>
      <c r="W541" s="71">
        <v>13.05797247010084</v>
      </c>
      <c r="X541">
        <v>1</v>
      </c>
      <c r="Z541" s="2">
        <v>43208.333333333328</v>
      </c>
      <c r="AA541" s="76">
        <v>4950</v>
      </c>
      <c r="AC541" s="71">
        <v>3896</v>
      </c>
      <c r="AD541" s="71">
        <v>0</v>
      </c>
      <c r="AE541" s="76">
        <v>194.8</v>
      </c>
    </row>
    <row r="542" spans="1:31" x14ac:dyDescent="0.25">
      <c r="A542" s="2">
        <v>43313</v>
      </c>
      <c r="B542" t="s">
        <v>1351</v>
      </c>
      <c r="C542" s="76">
        <v>2734.1618419783654</v>
      </c>
      <c r="D542" s="75">
        <v>2018</v>
      </c>
      <c r="E542" s="71">
        <v>0.44473711445346481</v>
      </c>
      <c r="F542" s="71">
        <v>2328.7916799929876</v>
      </c>
      <c r="G542" s="77">
        <v>0.9950548958618578</v>
      </c>
      <c r="H542" s="71">
        <v>2317.275562619383</v>
      </c>
      <c r="I542" t="s">
        <v>1341</v>
      </c>
      <c r="J542" t="s">
        <v>1284</v>
      </c>
      <c r="K542" t="s">
        <v>1342</v>
      </c>
      <c r="L542" s="78">
        <v>184837</v>
      </c>
      <c r="M542" s="139"/>
      <c r="N542" s="72" t="s">
        <v>1295</v>
      </c>
      <c r="O542" t="s">
        <v>1290</v>
      </c>
      <c r="Q542" t="s">
        <v>1539</v>
      </c>
      <c r="R542" t="s">
        <v>1348</v>
      </c>
      <c r="S542" t="s">
        <v>1349</v>
      </c>
      <c r="W542" s="71">
        <v>13.083007376942414</v>
      </c>
      <c r="X542">
        <v>158</v>
      </c>
      <c r="Z542" s="2">
        <v>43208.333333333328</v>
      </c>
      <c r="AA542" s="76">
        <v>6940</v>
      </c>
      <c r="AC542" s="71">
        <v>2532.7399999999998</v>
      </c>
      <c r="AD542" s="71">
        <v>0.64780000000000004</v>
      </c>
      <c r="AE542" s="76">
        <v>790</v>
      </c>
    </row>
    <row r="543" spans="1:31" x14ac:dyDescent="0.25">
      <c r="A543" s="2">
        <v>43313</v>
      </c>
      <c r="B543" t="s">
        <v>1364</v>
      </c>
      <c r="C543" s="76">
        <v>104.15567280805021</v>
      </c>
      <c r="D543" s="75">
        <v>2018</v>
      </c>
      <c r="E543" s="71">
        <v>0.10709939773809896</v>
      </c>
      <c r="F543" s="71">
        <v>560.98654604523233</v>
      </c>
      <c r="G543" s="77">
        <v>0.9950548958618578</v>
      </c>
      <c r="H543" s="71">
        <v>558.21240915494195</v>
      </c>
      <c r="I543" t="s">
        <v>1341</v>
      </c>
      <c r="J543" t="s">
        <v>1284</v>
      </c>
      <c r="K543" t="s">
        <v>1342</v>
      </c>
      <c r="L543" s="78">
        <v>188295</v>
      </c>
      <c r="M543" s="139"/>
      <c r="N543" s="72" t="s">
        <v>1295</v>
      </c>
      <c r="O543" t="s">
        <v>1290</v>
      </c>
      <c r="Q543" t="s">
        <v>1518</v>
      </c>
      <c r="R543" t="s">
        <v>1348</v>
      </c>
      <c r="S543" t="s">
        <v>1349</v>
      </c>
      <c r="W543" s="71">
        <v>13.083007376942414</v>
      </c>
      <c r="X543">
        <v>4</v>
      </c>
      <c r="Z543" s="2">
        <v>43126</v>
      </c>
      <c r="AA543" s="76">
        <v>323.08</v>
      </c>
      <c r="AC543" s="71">
        <v>610.11599999999999</v>
      </c>
      <c r="AD543" s="71">
        <v>0.156</v>
      </c>
      <c r="AE543" s="76">
        <v>56</v>
      </c>
    </row>
    <row r="544" spans="1:31" x14ac:dyDescent="0.25">
      <c r="A544" s="2">
        <v>43313</v>
      </c>
      <c r="B544" t="s">
        <v>1351</v>
      </c>
      <c r="C544" s="76">
        <v>218.92432719194977</v>
      </c>
      <c r="D544" s="75">
        <v>2018</v>
      </c>
      <c r="E544" s="71">
        <v>0.22518334909036192</v>
      </c>
      <c r="F544" s="71">
        <v>1179.1350278445509</v>
      </c>
      <c r="G544" s="77">
        <v>0.9950548958618578</v>
      </c>
      <c r="H544" s="71">
        <v>1173.3040823389283</v>
      </c>
      <c r="I544" t="s">
        <v>1341</v>
      </c>
      <c r="J544" t="s">
        <v>1284</v>
      </c>
      <c r="K544" t="s">
        <v>1342</v>
      </c>
      <c r="L544" s="78">
        <v>188295</v>
      </c>
      <c r="M544" s="139"/>
      <c r="N544" s="72" t="s">
        <v>1295</v>
      </c>
      <c r="O544" t="s">
        <v>1290</v>
      </c>
      <c r="Q544" t="s">
        <v>1539</v>
      </c>
      <c r="R544" t="s">
        <v>1348</v>
      </c>
      <c r="S544" t="s">
        <v>1349</v>
      </c>
      <c r="W544" s="71">
        <v>13.083007376942414</v>
      </c>
      <c r="X544">
        <v>80</v>
      </c>
      <c r="Z544" s="2">
        <v>43126</v>
      </c>
      <c r="AA544" s="76">
        <v>323.08</v>
      </c>
      <c r="AC544" s="71">
        <v>1282.4000000000001</v>
      </c>
      <c r="AD544" s="71">
        <v>0.32800000000000001</v>
      </c>
      <c r="AE544" s="76">
        <v>267.08000000000004</v>
      </c>
    </row>
    <row r="545" spans="1:31" x14ac:dyDescent="0.25">
      <c r="A545" s="2">
        <v>43313</v>
      </c>
      <c r="C545" s="76">
        <v>138.54130718081325</v>
      </c>
      <c r="D545" s="75">
        <v>2018</v>
      </c>
      <c r="E545" s="71">
        <v>7.7990330660564378E-2</v>
      </c>
      <c r="F545" s="71">
        <v>915.00289696593484</v>
      </c>
      <c r="G545" s="77">
        <v>0.9950548958618578</v>
      </c>
      <c r="H545" s="71">
        <v>910.47811235373649</v>
      </c>
      <c r="I545" t="s">
        <v>1341</v>
      </c>
      <c r="J545" t="s">
        <v>1284</v>
      </c>
      <c r="K545" t="s">
        <v>1342</v>
      </c>
      <c r="L545" s="78">
        <v>190444</v>
      </c>
      <c r="M545" s="139"/>
      <c r="N545" s="72" t="s">
        <v>1296</v>
      </c>
      <c r="O545" t="s">
        <v>1290</v>
      </c>
      <c r="Q545" t="s">
        <v>1371</v>
      </c>
      <c r="R545" t="s">
        <v>1348</v>
      </c>
      <c r="S545" t="s">
        <v>1349</v>
      </c>
      <c r="W545" s="71">
        <v>13.083007376942414</v>
      </c>
      <c r="X545">
        <v>4</v>
      </c>
      <c r="Z545" s="2">
        <v>43245</v>
      </c>
      <c r="AA545" s="76">
        <v>3369</v>
      </c>
      <c r="AC545" s="71">
        <v>995.13599999999997</v>
      </c>
      <c r="AD545" s="71">
        <v>0.11360000000000001</v>
      </c>
      <c r="AE545" s="76">
        <v>40</v>
      </c>
    </row>
    <row r="546" spans="1:31" x14ac:dyDescent="0.25">
      <c r="A546" s="2">
        <v>43313</v>
      </c>
      <c r="B546" t="s">
        <v>1364</v>
      </c>
      <c r="C546" s="76">
        <v>1253.5564784810979</v>
      </c>
      <c r="D546" s="75">
        <v>2018</v>
      </c>
      <c r="E546" s="71">
        <v>1.3456078177350894</v>
      </c>
      <c r="F546" s="71">
        <v>8279.1755950709739</v>
      </c>
      <c r="G546" s="77">
        <v>0.9950548958618578</v>
      </c>
      <c r="H546" s="71">
        <v>8238.2342095753829</v>
      </c>
      <c r="I546" t="s">
        <v>1341</v>
      </c>
      <c r="J546" t="s">
        <v>1284</v>
      </c>
      <c r="K546" t="s">
        <v>1342</v>
      </c>
      <c r="L546" s="78">
        <v>190444</v>
      </c>
      <c r="M546" s="139"/>
      <c r="N546" s="72" t="s">
        <v>1296</v>
      </c>
      <c r="O546" t="s">
        <v>1290</v>
      </c>
      <c r="Q546" t="s">
        <v>1483</v>
      </c>
      <c r="R546" t="s">
        <v>1348</v>
      </c>
      <c r="S546" t="s">
        <v>1349</v>
      </c>
      <c r="W546" s="71">
        <v>13.083007376942414</v>
      </c>
      <c r="X546">
        <v>196</v>
      </c>
      <c r="Z546" s="2">
        <v>43245</v>
      </c>
      <c r="AA546" s="76">
        <v>3369</v>
      </c>
      <c r="AC546" s="71">
        <v>9004.24</v>
      </c>
      <c r="AD546" s="71">
        <v>1.96</v>
      </c>
      <c r="AE546" s="76">
        <v>1372</v>
      </c>
    </row>
    <row r="547" spans="1:31" x14ac:dyDescent="0.25">
      <c r="A547" s="2">
        <v>43313</v>
      </c>
      <c r="C547" s="76">
        <v>4603.969953605415</v>
      </c>
      <c r="D547" s="75">
        <v>2018</v>
      </c>
      <c r="E547" s="71">
        <v>2.3565801246139619</v>
      </c>
      <c r="F547" s="71">
        <v>9219.8646629645682</v>
      </c>
      <c r="G547" s="77">
        <v>0.9950548958618578</v>
      </c>
      <c r="H547" s="71">
        <v>9174.2714720666318</v>
      </c>
      <c r="I547" t="s">
        <v>1341</v>
      </c>
      <c r="J547" t="s">
        <v>1284</v>
      </c>
      <c r="K547" t="s">
        <v>1342</v>
      </c>
      <c r="L547" s="78">
        <v>190444</v>
      </c>
      <c r="M547" s="139"/>
      <c r="N547" s="72" t="s">
        <v>1296</v>
      </c>
      <c r="O547" t="s">
        <v>1290</v>
      </c>
      <c r="Q547" t="s">
        <v>1576</v>
      </c>
      <c r="R547" t="s">
        <v>1343</v>
      </c>
      <c r="S547" t="s">
        <v>1344</v>
      </c>
      <c r="W547" s="71">
        <v>13.05797247010084</v>
      </c>
      <c r="X547">
        <v>1</v>
      </c>
      <c r="Z547" s="2">
        <v>43245</v>
      </c>
      <c r="AA547" s="76">
        <v>7846</v>
      </c>
      <c r="AC547" s="71">
        <v>14200</v>
      </c>
      <c r="AD547" s="71">
        <v>3.6</v>
      </c>
      <c r="AE547" s="76">
        <v>1440</v>
      </c>
    </row>
    <row r="548" spans="1:31" x14ac:dyDescent="0.25">
      <c r="A548" s="2">
        <v>43313</v>
      </c>
      <c r="C548" s="76">
        <v>2648.02</v>
      </c>
      <c r="D548" s="75">
        <v>2017</v>
      </c>
      <c r="E548" s="71">
        <v>0.37045407063768077</v>
      </c>
      <c r="F548" s="71">
        <v>4346.263760588191</v>
      </c>
      <c r="G548" s="77">
        <v>0.9950548958618578</v>
      </c>
      <c r="H548" s="71">
        <v>4324.7710336802493</v>
      </c>
      <c r="I548" t="s">
        <v>1341</v>
      </c>
      <c r="J548" t="s">
        <v>1284</v>
      </c>
      <c r="K548" t="s">
        <v>1342</v>
      </c>
      <c r="L548" s="78">
        <v>172929</v>
      </c>
      <c r="M548" s="139"/>
      <c r="N548" s="72" t="s">
        <v>1295</v>
      </c>
      <c r="O548" t="s">
        <v>1290</v>
      </c>
      <c r="Q548" t="s">
        <v>1371</v>
      </c>
      <c r="R548" t="s">
        <v>1348</v>
      </c>
      <c r="S548" t="s">
        <v>1349</v>
      </c>
      <c r="W548" s="71">
        <v>13.083007376942414</v>
      </c>
      <c r="X548">
        <v>19</v>
      </c>
      <c r="Z548" s="2">
        <v>42916</v>
      </c>
      <c r="AA548" s="76">
        <v>2648.02</v>
      </c>
      <c r="AC548" s="71">
        <v>4726.8959999999997</v>
      </c>
      <c r="AD548" s="71">
        <v>0.53959999999999997</v>
      </c>
      <c r="AE548" s="76">
        <v>190</v>
      </c>
    </row>
    <row r="549" spans="1:31" x14ac:dyDescent="0.25">
      <c r="A549" s="2">
        <v>43313</v>
      </c>
      <c r="C549" s="76">
        <v>2980</v>
      </c>
      <c r="D549" s="75">
        <v>2018</v>
      </c>
      <c r="E549" s="71">
        <v>2.1419879547619791</v>
      </c>
      <c r="F549" s="71">
        <v>10806.629092060293</v>
      </c>
      <c r="G549" s="77">
        <v>0.9950548958618578</v>
      </c>
      <c r="H549" s="71">
        <v>10753.189185817779</v>
      </c>
      <c r="I549" t="s">
        <v>1341</v>
      </c>
      <c r="J549" t="s">
        <v>1284</v>
      </c>
      <c r="K549" t="s">
        <v>1342</v>
      </c>
      <c r="L549" s="78">
        <v>188550</v>
      </c>
      <c r="M549" s="139"/>
      <c r="N549" s="72" t="s">
        <v>1295</v>
      </c>
      <c r="O549" t="s">
        <v>1290</v>
      </c>
      <c r="Q549" t="s">
        <v>1550</v>
      </c>
      <c r="R549" t="s">
        <v>1348</v>
      </c>
      <c r="S549" t="s">
        <v>1349</v>
      </c>
      <c r="W549" s="71">
        <v>13.083007376942414</v>
      </c>
      <c r="X549">
        <v>20</v>
      </c>
      <c r="Z549" s="2">
        <v>43224</v>
      </c>
      <c r="AA549" s="76">
        <v>2980</v>
      </c>
      <c r="AC549" s="71">
        <v>11753.04</v>
      </c>
      <c r="AD549" s="71">
        <v>3.12</v>
      </c>
      <c r="AE549" s="76">
        <v>1200</v>
      </c>
    </row>
    <row r="550" spans="1:31" x14ac:dyDescent="0.25">
      <c r="A550" s="2">
        <v>43313</v>
      </c>
      <c r="C550" s="76">
        <v>5360.04</v>
      </c>
      <c r="D550" s="75">
        <v>2017</v>
      </c>
      <c r="E550" s="71">
        <v>2.7200500887073598</v>
      </c>
      <c r="F550" s="71">
        <v>13723.033481648359</v>
      </c>
      <c r="G550" s="77">
        <v>0.9950548958618578</v>
      </c>
      <c r="H550" s="71">
        <v>13655.171651990397</v>
      </c>
      <c r="I550" t="s">
        <v>1341</v>
      </c>
      <c r="J550" t="s">
        <v>1284</v>
      </c>
      <c r="K550" t="s">
        <v>1342</v>
      </c>
      <c r="L550" s="78">
        <v>170484</v>
      </c>
      <c r="M550" s="139"/>
      <c r="N550" s="72" t="s">
        <v>1296</v>
      </c>
      <c r="O550" t="s">
        <v>1290</v>
      </c>
      <c r="Q550" t="s">
        <v>1487</v>
      </c>
      <c r="R550" t="s">
        <v>1348</v>
      </c>
      <c r="S550" t="s">
        <v>1349</v>
      </c>
      <c r="W550" s="71">
        <v>13.083007376942414</v>
      </c>
      <c r="X550">
        <v>14</v>
      </c>
      <c r="Z550" s="2">
        <v>42762</v>
      </c>
      <c r="AA550" s="76">
        <v>5360.04</v>
      </c>
      <c r="AC550" s="71">
        <v>14924.853999999999</v>
      </c>
      <c r="AD550" s="71">
        <v>3.9620000000000002</v>
      </c>
      <c r="AE550" s="76">
        <v>1540</v>
      </c>
    </row>
    <row r="551" spans="1:31" x14ac:dyDescent="0.25">
      <c r="A551" s="2">
        <v>43313</v>
      </c>
      <c r="B551" t="s">
        <v>1364</v>
      </c>
      <c r="C551" s="76">
        <v>11675</v>
      </c>
      <c r="D551" s="75">
        <v>2018</v>
      </c>
      <c r="E551" s="71">
        <v>0</v>
      </c>
      <c r="F551" s="71">
        <v>28191.110381872993</v>
      </c>
      <c r="G551" s="77">
        <v>0.9950548958618578</v>
      </c>
      <c r="H551" s="71">
        <v>28051.702405264768</v>
      </c>
      <c r="I551" t="s">
        <v>1341</v>
      </c>
      <c r="J551" t="s">
        <v>1284</v>
      </c>
      <c r="K551" t="s">
        <v>1342</v>
      </c>
      <c r="L551" s="78">
        <v>193143</v>
      </c>
      <c r="M551" s="139"/>
      <c r="N551" s="72" t="s">
        <v>1296</v>
      </c>
      <c r="O551" t="s">
        <v>1290</v>
      </c>
      <c r="Q551" t="s">
        <v>1393</v>
      </c>
      <c r="R551" t="s">
        <v>1348</v>
      </c>
      <c r="S551" t="s">
        <v>1349</v>
      </c>
      <c r="W551" s="71">
        <v>13.083007376942414</v>
      </c>
      <c r="X551">
        <v>10</v>
      </c>
      <c r="Z551" s="2">
        <v>43283</v>
      </c>
      <c r="AA551" s="76">
        <v>11675</v>
      </c>
      <c r="AC551" s="71">
        <v>30660</v>
      </c>
      <c r="AD551" s="71">
        <v>0</v>
      </c>
      <c r="AE551" s="76">
        <v>2750</v>
      </c>
    </row>
    <row r="552" spans="1:31" x14ac:dyDescent="0.25">
      <c r="A552" s="2">
        <v>43313</v>
      </c>
      <c r="B552" t="s">
        <v>1354</v>
      </c>
      <c r="C552" s="76">
        <v>322.71455796342286</v>
      </c>
      <c r="D552" s="75">
        <v>2017</v>
      </c>
      <c r="E552" s="71">
        <v>0</v>
      </c>
      <c r="F552" s="71">
        <v>1267.2207543475981</v>
      </c>
      <c r="G552" s="77">
        <v>0.9950548958618578</v>
      </c>
      <c r="H552" s="71">
        <v>1260.9542157513342</v>
      </c>
      <c r="I552" t="s">
        <v>1341</v>
      </c>
      <c r="J552" t="s">
        <v>1284</v>
      </c>
      <c r="K552" t="s">
        <v>1342</v>
      </c>
      <c r="L552" s="78">
        <v>184861</v>
      </c>
      <c r="M552" s="139"/>
      <c r="N552" s="72" t="s">
        <v>1295</v>
      </c>
      <c r="O552" t="s">
        <v>1290</v>
      </c>
      <c r="Q552" t="s">
        <v>1538</v>
      </c>
      <c r="R552" t="s">
        <v>1348</v>
      </c>
      <c r="S552" t="s">
        <v>1349</v>
      </c>
      <c r="W552" s="71">
        <v>13.083007376942414</v>
      </c>
      <c r="X552">
        <v>5</v>
      </c>
      <c r="Z552" s="2">
        <v>43063</v>
      </c>
      <c r="AA552" s="76">
        <v>5362.93</v>
      </c>
      <c r="AC552" s="71">
        <v>1378.2</v>
      </c>
      <c r="AD552" s="71">
        <v>0</v>
      </c>
      <c r="AE552" s="76">
        <v>75</v>
      </c>
    </row>
    <row r="553" spans="1:31" x14ac:dyDescent="0.25">
      <c r="A553" s="2">
        <v>43313</v>
      </c>
      <c r="C553" s="76">
        <v>77.451493911221476</v>
      </c>
      <c r="D553" s="75">
        <v>2017</v>
      </c>
      <c r="E553" s="71">
        <v>4.9430491263737976E-2</v>
      </c>
      <c r="F553" s="71">
        <v>304.13298104342357</v>
      </c>
      <c r="G553" s="77">
        <v>0.9950548958618578</v>
      </c>
      <c r="H553" s="71">
        <v>302.62901178032024</v>
      </c>
      <c r="I553" t="s">
        <v>1341</v>
      </c>
      <c r="J553" t="s">
        <v>1284</v>
      </c>
      <c r="K553" t="s">
        <v>1342</v>
      </c>
      <c r="L553" s="78">
        <v>184861</v>
      </c>
      <c r="M553" s="139"/>
      <c r="N553" s="72" t="s">
        <v>1295</v>
      </c>
      <c r="O553" t="s">
        <v>1290</v>
      </c>
      <c r="Q553" t="s">
        <v>1577</v>
      </c>
      <c r="R553" t="s">
        <v>1348</v>
      </c>
      <c r="S553" t="s">
        <v>1349</v>
      </c>
      <c r="W553" s="71">
        <v>13.083007376942414</v>
      </c>
      <c r="X553">
        <v>9</v>
      </c>
      <c r="Z553" s="2">
        <v>43063</v>
      </c>
      <c r="AA553" s="76">
        <v>5362.93</v>
      </c>
      <c r="AC553" s="71">
        <v>330.76799999999997</v>
      </c>
      <c r="AD553" s="71">
        <v>7.1999999999999995E-2</v>
      </c>
      <c r="AE553" s="76">
        <v>99</v>
      </c>
    </row>
    <row r="554" spans="1:31" x14ac:dyDescent="0.25">
      <c r="A554" s="2">
        <v>43313</v>
      </c>
      <c r="C554" s="76">
        <v>542.59074345583497</v>
      </c>
      <c r="D554" s="75">
        <v>2017</v>
      </c>
      <c r="E554" s="71">
        <v>0.34628805268651996</v>
      </c>
      <c r="F554" s="71">
        <v>2130.6204949764283</v>
      </c>
      <c r="G554" s="77">
        <v>0.9950548958618578</v>
      </c>
      <c r="H554" s="71">
        <v>2120.0843547499098</v>
      </c>
      <c r="I554" t="s">
        <v>1341</v>
      </c>
      <c r="J554" t="s">
        <v>1284</v>
      </c>
      <c r="K554" t="s">
        <v>1342</v>
      </c>
      <c r="L554" s="78">
        <v>184861</v>
      </c>
      <c r="M554" s="139"/>
      <c r="N554" s="72" t="s">
        <v>1295</v>
      </c>
      <c r="O554" t="s">
        <v>1290</v>
      </c>
      <c r="Q554" t="s">
        <v>1436</v>
      </c>
      <c r="R554" t="s">
        <v>1348</v>
      </c>
      <c r="S554" t="s">
        <v>1349</v>
      </c>
      <c r="W554" s="71">
        <v>13.083007376942414</v>
      </c>
      <c r="X554">
        <v>52</v>
      </c>
      <c r="Z554" s="2">
        <v>43063</v>
      </c>
      <c r="AA554" s="76">
        <v>5362.93</v>
      </c>
      <c r="AC554" s="71">
        <v>2317.2136</v>
      </c>
      <c r="AD554" s="71">
        <v>0.50439999999999996</v>
      </c>
      <c r="AE554" s="76">
        <v>832</v>
      </c>
    </row>
    <row r="555" spans="1:31" x14ac:dyDescent="0.25">
      <c r="A555" s="2">
        <v>43313</v>
      </c>
      <c r="B555" t="s">
        <v>1351</v>
      </c>
      <c r="C555" s="76">
        <v>1730.8852216409971</v>
      </c>
      <c r="D555" s="75">
        <v>2017</v>
      </c>
      <c r="E555" s="71">
        <v>1.297550395673122</v>
      </c>
      <c r="F555" s="71">
        <v>6796.7608591912976</v>
      </c>
      <c r="G555" s="77">
        <v>0.9950548958618578</v>
      </c>
      <c r="H555" s="71">
        <v>6763.1501689405477</v>
      </c>
      <c r="I555" t="s">
        <v>1341</v>
      </c>
      <c r="J555" t="s">
        <v>1284</v>
      </c>
      <c r="K555" t="s">
        <v>1342</v>
      </c>
      <c r="L555" s="78">
        <v>184861</v>
      </c>
      <c r="M555" s="139"/>
      <c r="N555" s="72" t="s">
        <v>1295</v>
      </c>
      <c r="O555" t="s">
        <v>1290</v>
      </c>
      <c r="Q555" t="s">
        <v>1523</v>
      </c>
      <c r="R555" t="s">
        <v>1348</v>
      </c>
      <c r="S555" t="s">
        <v>1349</v>
      </c>
      <c r="W555" s="71">
        <v>13.083007376942414</v>
      </c>
      <c r="X555">
        <v>350</v>
      </c>
      <c r="Z555" s="2">
        <v>43063</v>
      </c>
      <c r="AA555" s="76">
        <v>5362.93</v>
      </c>
      <c r="AC555" s="71">
        <v>7392</v>
      </c>
      <c r="AD555" s="71">
        <v>1.89</v>
      </c>
      <c r="AE555" s="76">
        <v>1225</v>
      </c>
    </row>
    <row r="556" spans="1:31" x14ac:dyDescent="0.25">
      <c r="A556" s="2">
        <v>43313</v>
      </c>
      <c r="B556" t="s">
        <v>1364</v>
      </c>
      <c r="C556" s="76">
        <v>2689.2879830285237</v>
      </c>
      <c r="D556" s="75">
        <v>2017</v>
      </c>
      <c r="E556" s="71">
        <v>1.7163365022131245</v>
      </c>
      <c r="F556" s="71">
        <v>10560.172952896652</v>
      </c>
      <c r="G556" s="77">
        <v>0.9950548958618578</v>
      </c>
      <c r="H556" s="71">
        <v>10507.951797927784</v>
      </c>
      <c r="I556" t="s">
        <v>1341</v>
      </c>
      <c r="J556" t="s">
        <v>1284</v>
      </c>
      <c r="K556" t="s">
        <v>1342</v>
      </c>
      <c r="L556" s="78">
        <v>184861</v>
      </c>
      <c r="M556" s="139"/>
      <c r="N556" s="72" t="s">
        <v>1295</v>
      </c>
      <c r="O556" t="s">
        <v>1290</v>
      </c>
      <c r="Q556" t="s">
        <v>1376</v>
      </c>
      <c r="R556" t="s">
        <v>1348</v>
      </c>
      <c r="S556" t="s">
        <v>1349</v>
      </c>
      <c r="W556" s="71">
        <v>13.083007376942414</v>
      </c>
      <c r="X556">
        <v>250</v>
      </c>
      <c r="Z556" s="2">
        <v>43063</v>
      </c>
      <c r="AA556" s="76">
        <v>5362.93</v>
      </c>
      <c r="AC556" s="71">
        <v>11485</v>
      </c>
      <c r="AD556" s="71">
        <v>2.5</v>
      </c>
      <c r="AE556" s="76">
        <v>1250</v>
      </c>
    </row>
    <row r="557" spans="1:31" x14ac:dyDescent="0.25">
      <c r="A557" s="2">
        <v>43313</v>
      </c>
      <c r="B557" t="s">
        <v>1364</v>
      </c>
      <c r="C557" s="76">
        <v>476.28541810642713</v>
      </c>
      <c r="D557" s="75">
        <v>2017</v>
      </c>
      <c r="E557" s="71">
        <v>0</v>
      </c>
      <c r="F557" s="71">
        <v>2239.8416467789502</v>
      </c>
      <c r="G557" s="77">
        <v>0.9950548958618578</v>
      </c>
      <c r="H557" s="71">
        <v>2228.7653965826803</v>
      </c>
      <c r="I557" t="s">
        <v>1341</v>
      </c>
      <c r="J557" t="s">
        <v>1284</v>
      </c>
      <c r="K557" t="s">
        <v>1342</v>
      </c>
      <c r="L557" s="78">
        <v>180800</v>
      </c>
      <c r="M557" s="139"/>
      <c r="N557" s="72" t="s">
        <v>1295</v>
      </c>
      <c r="O557" t="s">
        <v>1290</v>
      </c>
      <c r="Q557" t="s">
        <v>1382</v>
      </c>
      <c r="R557" t="s">
        <v>1348</v>
      </c>
      <c r="S557" t="s">
        <v>1349</v>
      </c>
      <c r="W557" s="71">
        <v>13.083007376942414</v>
      </c>
      <c r="X557">
        <v>2</v>
      </c>
      <c r="Z557" s="2">
        <v>43035</v>
      </c>
      <c r="AA557" s="76">
        <v>6790</v>
      </c>
      <c r="AC557" s="71">
        <v>2436</v>
      </c>
      <c r="AD557" s="71">
        <v>0</v>
      </c>
      <c r="AE557" s="76">
        <v>220</v>
      </c>
    </row>
    <row r="558" spans="1:31" x14ac:dyDescent="0.25">
      <c r="A558" s="2">
        <v>43313</v>
      </c>
      <c r="B558" t="s">
        <v>1364</v>
      </c>
      <c r="C558" s="76">
        <v>2397.8507256392536</v>
      </c>
      <c r="D558" s="75">
        <v>2017</v>
      </c>
      <c r="E558" s="71">
        <v>0</v>
      </c>
      <c r="F558" s="71">
        <v>11276.444152749198</v>
      </c>
      <c r="G558" s="77">
        <v>0.9950548958618578</v>
      </c>
      <c r="H558" s="71">
        <v>11220.680962105909</v>
      </c>
      <c r="I558" t="s">
        <v>1341</v>
      </c>
      <c r="J558" t="s">
        <v>1284</v>
      </c>
      <c r="K558" t="s">
        <v>1342</v>
      </c>
      <c r="L558" s="78">
        <v>180800</v>
      </c>
      <c r="M558" s="139"/>
      <c r="N558" s="72" t="s">
        <v>1295</v>
      </c>
      <c r="O558" t="s">
        <v>1290</v>
      </c>
      <c r="Q558" t="s">
        <v>1393</v>
      </c>
      <c r="R558" t="s">
        <v>1348</v>
      </c>
      <c r="S558" t="s">
        <v>1349</v>
      </c>
      <c r="W558" s="71">
        <v>13.083007376942414</v>
      </c>
      <c r="X558">
        <v>4</v>
      </c>
      <c r="Z558" s="2">
        <v>43035</v>
      </c>
      <c r="AA558" s="76">
        <v>6790</v>
      </c>
      <c r="AC558" s="71">
        <v>12264</v>
      </c>
      <c r="AD558" s="71">
        <v>0</v>
      </c>
      <c r="AE558" s="76">
        <v>1100</v>
      </c>
    </row>
    <row r="559" spans="1:31" x14ac:dyDescent="0.25">
      <c r="A559" s="2">
        <v>43313</v>
      </c>
      <c r="C559" s="76">
        <v>8933.2446440912227</v>
      </c>
      <c r="D559" s="75">
        <v>2017</v>
      </c>
      <c r="E559" s="71">
        <v>3.2075673918356706</v>
      </c>
      <c r="F559" s="71">
        <v>13003.904892243267</v>
      </c>
      <c r="G559" s="77">
        <v>0.9950548958618578</v>
      </c>
      <c r="H559" s="71">
        <v>12939.599228348627</v>
      </c>
      <c r="I559" t="s">
        <v>1341</v>
      </c>
      <c r="J559" t="s">
        <v>1284</v>
      </c>
      <c r="K559" t="s">
        <v>1342</v>
      </c>
      <c r="L559" s="78">
        <v>180800</v>
      </c>
      <c r="M559" s="139"/>
      <c r="N559" s="72" t="s">
        <v>1295</v>
      </c>
      <c r="O559" t="s">
        <v>1290</v>
      </c>
      <c r="Q559" t="s">
        <v>1408</v>
      </c>
      <c r="R559" t="s">
        <v>1343</v>
      </c>
      <c r="S559" t="s">
        <v>1344</v>
      </c>
      <c r="W559" s="71">
        <v>13.05797247010084</v>
      </c>
      <c r="X559">
        <v>1</v>
      </c>
      <c r="Z559" s="2">
        <v>43035</v>
      </c>
      <c r="AA559" s="76">
        <v>15490</v>
      </c>
      <c r="AC559" s="71">
        <v>20028</v>
      </c>
      <c r="AD559" s="71">
        <v>4.9000000000000004</v>
      </c>
      <c r="AE559" s="76">
        <v>1960</v>
      </c>
    </row>
    <row r="560" spans="1:31" x14ac:dyDescent="0.25">
      <c r="A560" s="2">
        <v>43313</v>
      </c>
      <c r="B560" t="s">
        <v>1345</v>
      </c>
      <c r="C560" s="76">
        <v>16097.13</v>
      </c>
      <c r="D560" s="75">
        <v>2017</v>
      </c>
      <c r="E560" s="71">
        <v>7.0697403738418867</v>
      </c>
      <c r="F560" s="71">
        <v>42847.697805518161</v>
      </c>
      <c r="G560" s="77">
        <v>0.9950548958618578</v>
      </c>
      <c r="H560" s="71">
        <v>42635.81147779023</v>
      </c>
      <c r="I560" t="s">
        <v>1341</v>
      </c>
      <c r="J560" t="s">
        <v>1284</v>
      </c>
      <c r="K560" t="s">
        <v>1342</v>
      </c>
      <c r="L560" s="78">
        <v>177952</v>
      </c>
      <c r="M560" s="139"/>
      <c r="N560" s="72" t="s">
        <v>1295</v>
      </c>
      <c r="O560" t="s">
        <v>1290</v>
      </c>
      <c r="Q560" t="s">
        <v>1346</v>
      </c>
      <c r="R560" t="s">
        <v>1343</v>
      </c>
      <c r="S560" t="s">
        <v>1344</v>
      </c>
      <c r="W560" s="71">
        <v>13.05797247010084</v>
      </c>
      <c r="X560">
        <v>1</v>
      </c>
      <c r="Z560" s="2">
        <v>43084</v>
      </c>
      <c r="AA560" s="76">
        <v>16097.13</v>
      </c>
      <c r="AC560" s="71">
        <v>65992</v>
      </c>
      <c r="AD560" s="71">
        <v>10.8</v>
      </c>
      <c r="AE560" s="76">
        <v>4312</v>
      </c>
    </row>
    <row r="561" spans="1:31" x14ac:dyDescent="0.25">
      <c r="A561" s="2">
        <v>43313</v>
      </c>
      <c r="B561" t="s">
        <v>1345</v>
      </c>
      <c r="C561" s="76">
        <v>36300</v>
      </c>
      <c r="D561" s="75">
        <v>2018</v>
      </c>
      <c r="E561" s="71">
        <v>10.604610560762827</v>
      </c>
      <c r="F561" s="71">
        <v>64400.754670807517</v>
      </c>
      <c r="G561" s="77">
        <v>0.9950548958618578</v>
      </c>
      <c r="H561" s="71">
        <v>64082.286232385428</v>
      </c>
      <c r="I561" t="s">
        <v>1341</v>
      </c>
      <c r="J561" t="s">
        <v>1284</v>
      </c>
      <c r="K561" t="s">
        <v>1342</v>
      </c>
      <c r="L561" s="78">
        <v>177953</v>
      </c>
      <c r="M561" s="139"/>
      <c r="N561" s="72" t="s">
        <v>1295</v>
      </c>
      <c r="O561" t="s">
        <v>1290</v>
      </c>
      <c r="Q561" t="s">
        <v>1346</v>
      </c>
      <c r="R561" t="s">
        <v>1343</v>
      </c>
      <c r="S561" t="s">
        <v>1344</v>
      </c>
      <c r="W561" s="71">
        <v>13.05797247010084</v>
      </c>
      <c r="X561">
        <v>1</v>
      </c>
      <c r="Z561" s="2">
        <v>43119</v>
      </c>
      <c r="AA561" s="76">
        <v>36300</v>
      </c>
      <c r="AC561" s="71">
        <v>99187</v>
      </c>
      <c r="AD561" s="71">
        <v>16.2</v>
      </c>
      <c r="AE561" s="76">
        <v>6480</v>
      </c>
    </row>
    <row r="562" spans="1:31" x14ac:dyDescent="0.25">
      <c r="A562" s="2">
        <v>43313</v>
      </c>
      <c r="B562" t="s">
        <v>1345</v>
      </c>
      <c r="C562" s="76">
        <v>3447</v>
      </c>
      <c r="D562" s="75">
        <v>2017</v>
      </c>
      <c r="E562" s="71">
        <v>2.9457251557674526</v>
      </c>
      <c r="F562" s="71">
        <v>11462.499349294119</v>
      </c>
      <c r="G562" s="77">
        <v>0.9950548958618578</v>
      </c>
      <c r="H562" s="71">
        <v>11405.816096328474</v>
      </c>
      <c r="I562" t="s">
        <v>1341</v>
      </c>
      <c r="J562" t="s">
        <v>1284</v>
      </c>
      <c r="K562" t="s">
        <v>1342</v>
      </c>
      <c r="L562" s="78">
        <v>177954</v>
      </c>
      <c r="M562" s="139"/>
      <c r="N562" s="72" t="s">
        <v>1295</v>
      </c>
      <c r="O562" t="s">
        <v>1290</v>
      </c>
      <c r="Q562" t="s">
        <v>1346</v>
      </c>
      <c r="R562" t="s">
        <v>1343</v>
      </c>
      <c r="S562" t="s">
        <v>1344</v>
      </c>
      <c r="W562" s="71">
        <v>13.05797247010084</v>
      </c>
      <c r="X562">
        <v>1</v>
      </c>
      <c r="Z562" s="2">
        <v>42930</v>
      </c>
      <c r="AA562" s="76">
        <v>3447</v>
      </c>
      <c r="AC562" s="71">
        <v>17654</v>
      </c>
      <c r="AD562" s="71">
        <v>4.5</v>
      </c>
      <c r="AE562" s="76">
        <v>1716</v>
      </c>
    </row>
    <row r="563" spans="1:31" x14ac:dyDescent="0.25">
      <c r="A563" s="2">
        <v>43313</v>
      </c>
      <c r="B563" t="s">
        <v>1345</v>
      </c>
      <c r="C563" s="76">
        <v>13878</v>
      </c>
      <c r="D563" s="75">
        <v>2018</v>
      </c>
      <c r="E563" s="71">
        <v>5.7605291935007967</v>
      </c>
      <c r="F563" s="71">
        <v>35075.092180141481</v>
      </c>
      <c r="G563" s="77">
        <v>0.9950548958618578</v>
      </c>
      <c r="H563" s="71">
        <v>34901.642196655746</v>
      </c>
      <c r="I563" t="s">
        <v>1341</v>
      </c>
      <c r="J563" t="s">
        <v>1284</v>
      </c>
      <c r="K563" t="s">
        <v>1342</v>
      </c>
      <c r="L563" s="78">
        <v>177976</v>
      </c>
      <c r="M563" s="139"/>
      <c r="N563" s="72" t="s">
        <v>1295</v>
      </c>
      <c r="O563" t="s">
        <v>1290</v>
      </c>
      <c r="Q563" t="s">
        <v>1346</v>
      </c>
      <c r="R563" t="s">
        <v>1343</v>
      </c>
      <c r="S563" t="s">
        <v>1344</v>
      </c>
      <c r="W563" s="71">
        <v>13.05797247010084</v>
      </c>
      <c r="X563">
        <v>1</v>
      </c>
      <c r="Z563" s="2">
        <v>43105</v>
      </c>
      <c r="AA563" s="76">
        <v>13878</v>
      </c>
      <c r="AC563" s="71">
        <v>54021</v>
      </c>
      <c r="AD563" s="71">
        <v>8.8000000000000007</v>
      </c>
      <c r="AE563" s="76">
        <v>3520</v>
      </c>
    </row>
    <row r="564" spans="1:31" x14ac:dyDescent="0.25">
      <c r="A564" s="2">
        <v>43313</v>
      </c>
      <c r="B564" t="s">
        <v>1364</v>
      </c>
      <c r="C564" s="76">
        <v>290.54311990282838</v>
      </c>
      <c r="D564" s="75">
        <v>2018</v>
      </c>
      <c r="E564" s="71">
        <v>0</v>
      </c>
      <c r="F564" s="71">
        <v>15447.183770889313</v>
      </c>
      <c r="G564" s="77">
        <v>0.9950548958618578</v>
      </c>
      <c r="H564" s="71">
        <v>15370.795838501244</v>
      </c>
      <c r="I564" t="s">
        <v>1341</v>
      </c>
      <c r="J564" t="s">
        <v>1284</v>
      </c>
      <c r="K564" t="s">
        <v>1342</v>
      </c>
      <c r="L564" s="78">
        <v>191004</v>
      </c>
      <c r="M564" s="139"/>
      <c r="N564" s="72" t="s">
        <v>1295</v>
      </c>
      <c r="O564" t="s">
        <v>1290</v>
      </c>
      <c r="Q564" t="s">
        <v>1365</v>
      </c>
      <c r="R564" t="s">
        <v>1348</v>
      </c>
      <c r="S564" t="s">
        <v>1349</v>
      </c>
      <c r="W564" s="71">
        <v>13.083007376942414</v>
      </c>
      <c r="X564">
        <v>20</v>
      </c>
      <c r="Z564" s="2">
        <v>43210</v>
      </c>
      <c r="AA564" s="76">
        <v>5980</v>
      </c>
      <c r="AC564" s="71">
        <v>16800</v>
      </c>
      <c r="AD564" s="71">
        <v>0</v>
      </c>
      <c r="AE564" s="76">
        <v>1500</v>
      </c>
    </row>
    <row r="565" spans="1:31" x14ac:dyDescent="0.25">
      <c r="A565" s="2">
        <v>43313</v>
      </c>
      <c r="C565" s="76">
        <v>83159.309040430337</v>
      </c>
      <c r="D565" s="75">
        <v>2018</v>
      </c>
      <c r="E565" s="71">
        <v>71.221088210555294</v>
      </c>
      <c r="F565" s="71">
        <v>213602.18850859746</v>
      </c>
      <c r="G565" s="77">
        <v>0.9950548958618578</v>
      </c>
      <c r="H565" s="71">
        <v>212545.90344228738</v>
      </c>
      <c r="I565" t="s">
        <v>1341</v>
      </c>
      <c r="J565" t="s">
        <v>1284</v>
      </c>
      <c r="K565" t="s">
        <v>1342</v>
      </c>
      <c r="L565" s="78">
        <v>191004</v>
      </c>
      <c r="M565" s="139"/>
      <c r="N565" s="72" t="s">
        <v>1295</v>
      </c>
      <c r="O565" t="s">
        <v>1290</v>
      </c>
      <c r="Q565" t="s">
        <v>1547</v>
      </c>
      <c r="R565" t="s">
        <v>1343</v>
      </c>
      <c r="S565" t="s">
        <v>1344</v>
      </c>
      <c r="W565" s="71">
        <v>13.05797247010084</v>
      </c>
      <c r="X565">
        <v>1</v>
      </c>
      <c r="Z565" s="2">
        <v>43210</v>
      </c>
      <c r="AA565" s="76">
        <v>87406</v>
      </c>
      <c r="AC565" s="71">
        <v>328980</v>
      </c>
      <c r="AD565" s="71">
        <v>108.8</v>
      </c>
      <c r="AE565" s="76">
        <v>43520</v>
      </c>
    </row>
    <row r="566" spans="1:31" x14ac:dyDescent="0.25">
      <c r="A566" s="2">
        <v>43313</v>
      </c>
      <c r="B566" t="s">
        <v>1345</v>
      </c>
      <c r="C566" s="76">
        <v>68520</v>
      </c>
      <c r="D566" s="75">
        <v>2018</v>
      </c>
      <c r="E566" s="71">
        <v>54.463185102189343</v>
      </c>
      <c r="F566" s="71">
        <v>163358.47109914766</v>
      </c>
      <c r="G566" s="77">
        <v>0.9950548958618578</v>
      </c>
      <c r="H566" s="71">
        <v>162550.64644771468</v>
      </c>
      <c r="I566" t="s">
        <v>1341</v>
      </c>
      <c r="J566" t="s">
        <v>1284</v>
      </c>
      <c r="K566" t="s">
        <v>1342</v>
      </c>
      <c r="L566" s="78">
        <v>186153</v>
      </c>
      <c r="M566" s="139"/>
      <c r="N566" s="72" t="s">
        <v>1295</v>
      </c>
      <c r="O566" t="s">
        <v>1290</v>
      </c>
      <c r="Q566" t="s">
        <v>1346</v>
      </c>
      <c r="R566" t="s">
        <v>1343</v>
      </c>
      <c r="S566" t="s">
        <v>1344</v>
      </c>
      <c r="W566" s="71">
        <v>13.05797247010084</v>
      </c>
      <c r="X566">
        <v>1</v>
      </c>
      <c r="Z566" s="2">
        <v>43206</v>
      </c>
      <c r="AA566" s="76">
        <v>68520</v>
      </c>
      <c r="AC566" s="71">
        <v>251597</v>
      </c>
      <c r="AD566" s="71">
        <v>83.2</v>
      </c>
      <c r="AE566" s="76">
        <v>33280</v>
      </c>
    </row>
    <row r="567" spans="1:31" x14ac:dyDescent="0.25">
      <c r="A567" s="2">
        <v>43313</v>
      </c>
      <c r="B567" t="s">
        <v>1356</v>
      </c>
      <c r="C567" s="76">
        <v>961.78</v>
      </c>
      <c r="D567" s="75">
        <v>2017</v>
      </c>
      <c r="E567" s="71">
        <v>0</v>
      </c>
      <c r="F567" s="71">
        <v>2147.158544153614</v>
      </c>
      <c r="G567" s="77">
        <v>0.9950548958618578</v>
      </c>
      <c r="H567" s="71">
        <v>2136.5406215516728</v>
      </c>
      <c r="I567" t="s">
        <v>1341</v>
      </c>
      <c r="J567" t="s">
        <v>1284</v>
      </c>
      <c r="K567" t="s">
        <v>1342</v>
      </c>
      <c r="L567" s="78">
        <v>173574</v>
      </c>
      <c r="M567" s="139"/>
      <c r="N567" s="72" t="s">
        <v>1296</v>
      </c>
      <c r="O567" t="s">
        <v>1290</v>
      </c>
      <c r="Q567" t="s">
        <v>1357</v>
      </c>
      <c r="R567" t="s">
        <v>1348</v>
      </c>
      <c r="S567" t="s">
        <v>1349</v>
      </c>
      <c r="W567" s="71">
        <v>13.083007376942414</v>
      </c>
      <c r="X567">
        <v>4</v>
      </c>
      <c r="Z567" s="2">
        <v>42855</v>
      </c>
      <c r="AA567" s="76">
        <v>961.78</v>
      </c>
      <c r="AC567" s="71">
        <v>2335.1999999999998</v>
      </c>
      <c r="AD567" s="71">
        <v>0</v>
      </c>
      <c r="AE567" s="76">
        <v>200</v>
      </c>
    </row>
    <row r="568" spans="1:31" x14ac:dyDescent="0.25">
      <c r="A568" s="2">
        <v>43313</v>
      </c>
      <c r="C568" s="76">
        <v>52500</v>
      </c>
      <c r="D568" s="75">
        <v>2018</v>
      </c>
      <c r="E568" s="71">
        <v>25.529618016651256</v>
      </c>
      <c r="F568" s="71">
        <v>221822.15235600108</v>
      </c>
      <c r="G568" s="77">
        <v>0.9950548958618578</v>
      </c>
      <c r="H568" s="71">
        <v>220725.21871245382</v>
      </c>
      <c r="I568" t="s">
        <v>1341</v>
      </c>
      <c r="J568" t="s">
        <v>1284</v>
      </c>
      <c r="K568" t="s">
        <v>1342</v>
      </c>
      <c r="L568" s="78">
        <v>159575</v>
      </c>
      <c r="M568" s="139"/>
      <c r="N568" s="72" t="s">
        <v>1295</v>
      </c>
      <c r="O568" t="s">
        <v>1290</v>
      </c>
      <c r="Q568" t="s">
        <v>1578</v>
      </c>
      <c r="R568" t="s">
        <v>1343</v>
      </c>
      <c r="S568" t="s">
        <v>1344</v>
      </c>
      <c r="W568" s="71">
        <v>13.05797247010084</v>
      </c>
      <c r="X568">
        <v>1</v>
      </c>
      <c r="Z568" s="2">
        <v>43252</v>
      </c>
      <c r="AA568" s="76">
        <v>52500</v>
      </c>
      <c r="AC568" s="71">
        <v>341640</v>
      </c>
      <c r="AD568" s="71">
        <v>39</v>
      </c>
      <c r="AE568" s="76">
        <v>26250</v>
      </c>
    </row>
    <row r="569" spans="1:31" x14ac:dyDescent="0.25">
      <c r="A569" s="2">
        <v>43313</v>
      </c>
      <c r="C569" s="76">
        <v>11665</v>
      </c>
      <c r="D569" s="75">
        <v>2016</v>
      </c>
      <c r="E569" s="71">
        <v>13.950514912537862</v>
      </c>
      <c r="F569" s="71">
        <v>140778.06675609128</v>
      </c>
      <c r="G569" s="77">
        <v>0.9950548958618578</v>
      </c>
      <c r="H569" s="71">
        <v>140081.90455561609</v>
      </c>
      <c r="I569" t="s">
        <v>1341</v>
      </c>
      <c r="J569" t="s">
        <v>1284</v>
      </c>
      <c r="K569" t="s">
        <v>1342</v>
      </c>
      <c r="L569" s="78">
        <v>160397</v>
      </c>
      <c r="M569" s="139"/>
      <c r="N569" s="72" t="s">
        <v>1295</v>
      </c>
      <c r="O569" t="s">
        <v>1290</v>
      </c>
      <c r="Q569" t="s">
        <v>1284</v>
      </c>
      <c r="R569" t="s">
        <v>1374</v>
      </c>
      <c r="S569" t="s">
        <v>1375</v>
      </c>
      <c r="W569" s="71">
        <v>12.83</v>
      </c>
      <c r="X569">
        <v>1</v>
      </c>
      <c r="Z569" s="2">
        <v>42551</v>
      </c>
      <c r="AA569" s="76">
        <v>11665</v>
      </c>
      <c r="AC569" s="71">
        <v>267399</v>
      </c>
      <c r="AD569" s="71">
        <v>30.5</v>
      </c>
      <c r="AE569" s="76">
        <v>5832.5</v>
      </c>
    </row>
    <row r="570" spans="1:31" x14ac:dyDescent="0.25">
      <c r="A570" s="2">
        <v>43344</v>
      </c>
      <c r="C570" s="76">
        <v>2654</v>
      </c>
      <c r="D570" s="75">
        <v>2018</v>
      </c>
      <c r="E570" s="71">
        <v>0.11749649195239478</v>
      </c>
      <c r="F570" s="71">
        <v>396.96217089643358</v>
      </c>
      <c r="G570" s="77">
        <v>0.64298842881624785</v>
      </c>
      <c r="H570" s="71">
        <v>255.2420825641847</v>
      </c>
      <c r="I570" t="s">
        <v>1290</v>
      </c>
      <c r="J570" t="s">
        <v>1286</v>
      </c>
      <c r="K570" t="s">
        <v>1342</v>
      </c>
      <c r="L570" s="78" t="s">
        <v>298</v>
      </c>
      <c r="M570" s="139"/>
      <c r="N570" s="72" t="s">
        <v>1296</v>
      </c>
      <c r="O570" t="s">
        <v>1290</v>
      </c>
      <c r="Q570" t="s">
        <v>1498</v>
      </c>
      <c r="R570" t="s">
        <v>1348</v>
      </c>
      <c r="S570" t="s">
        <v>1499</v>
      </c>
      <c r="T570" t="s">
        <v>1386</v>
      </c>
      <c r="U570" t="s">
        <v>1579</v>
      </c>
      <c r="W570" s="71">
        <v>8.8904694167851996</v>
      </c>
      <c r="X570">
        <v>8</v>
      </c>
      <c r="Y570" t="s">
        <v>1580</v>
      </c>
      <c r="Z570" s="2">
        <v>43298</v>
      </c>
      <c r="AA570" s="76">
        <v>2654</v>
      </c>
      <c r="AC570" s="71">
        <v>607.39</v>
      </c>
      <c r="AD570" s="71">
        <v>0.22</v>
      </c>
      <c r="AE570" s="76">
        <v>133.63</v>
      </c>
    </row>
    <row r="571" spans="1:31" x14ac:dyDescent="0.25">
      <c r="A571" s="2">
        <v>43344</v>
      </c>
      <c r="C571" s="76">
        <v>2654</v>
      </c>
      <c r="D571" s="75">
        <v>2018</v>
      </c>
      <c r="E571" s="71">
        <v>0.1869262371969917</v>
      </c>
      <c r="F571" s="71">
        <v>650.58034050421452</v>
      </c>
      <c r="G571" s="77">
        <v>0.64298842881624785</v>
      </c>
      <c r="H571" s="71">
        <v>418.31563095954442</v>
      </c>
      <c r="I571" t="s">
        <v>1290</v>
      </c>
      <c r="J571" t="s">
        <v>1286</v>
      </c>
      <c r="K571" t="s">
        <v>1342</v>
      </c>
      <c r="L571" s="78" t="s">
        <v>298</v>
      </c>
      <c r="M571" s="139"/>
      <c r="N571" s="72" t="s">
        <v>1296</v>
      </c>
      <c r="O571" t="s">
        <v>1290</v>
      </c>
      <c r="Q571" t="s">
        <v>1418</v>
      </c>
      <c r="R571" t="s">
        <v>1348</v>
      </c>
      <c r="S571" t="s">
        <v>1419</v>
      </c>
      <c r="T571" t="s">
        <v>1386</v>
      </c>
      <c r="U571" t="s">
        <v>1420</v>
      </c>
      <c r="W571" s="71">
        <v>8.8904694167851996</v>
      </c>
      <c r="X571">
        <v>6</v>
      </c>
      <c r="Y571" t="s">
        <v>1421</v>
      </c>
      <c r="Z571" s="2">
        <v>43298</v>
      </c>
      <c r="AA571" s="76">
        <v>2654</v>
      </c>
      <c r="AC571" s="71">
        <v>995.45</v>
      </c>
      <c r="AD571" s="71">
        <v>0.35</v>
      </c>
      <c r="AE571" s="76">
        <v>138</v>
      </c>
    </row>
    <row r="572" spans="1:31" x14ac:dyDescent="0.25">
      <c r="A572" s="2">
        <v>43282</v>
      </c>
      <c r="C572" s="76">
        <v>540</v>
      </c>
      <c r="D572" s="75">
        <v>2018</v>
      </c>
      <c r="E572" s="71">
        <v>8.5451994147196203E-2</v>
      </c>
      <c r="F572" s="71">
        <v>354.59226434674429</v>
      </c>
      <c r="G572" s="77">
        <v>0.64298842881624785</v>
      </c>
      <c r="H572" s="71">
        <v>227.99872292270874</v>
      </c>
      <c r="I572" t="s">
        <v>1290</v>
      </c>
      <c r="J572" t="s">
        <v>1286</v>
      </c>
      <c r="K572" t="s">
        <v>1342</v>
      </c>
      <c r="L572" s="78" t="s">
        <v>299</v>
      </c>
      <c r="M572" s="139"/>
      <c r="N572" s="72" t="s">
        <v>1296</v>
      </c>
      <c r="O572" t="s">
        <v>1290</v>
      </c>
      <c r="Q572" t="s">
        <v>1384</v>
      </c>
      <c r="R572" t="s">
        <v>1348</v>
      </c>
      <c r="S572" t="s">
        <v>1385</v>
      </c>
      <c r="T572" t="s">
        <v>1386</v>
      </c>
      <c r="U572" t="s">
        <v>1387</v>
      </c>
      <c r="W572" s="71">
        <v>14.744913005013199</v>
      </c>
      <c r="X572">
        <v>4</v>
      </c>
      <c r="Y572" t="s">
        <v>1388</v>
      </c>
      <c r="Z572" s="2">
        <v>43214</v>
      </c>
      <c r="AA572" s="76">
        <v>540</v>
      </c>
      <c r="AC572" s="71">
        <v>542.55999999999995</v>
      </c>
      <c r="AD572" s="71">
        <v>0.16</v>
      </c>
      <c r="AE572" s="76">
        <v>119.36</v>
      </c>
    </row>
    <row r="573" spans="1:31" x14ac:dyDescent="0.25">
      <c r="A573" s="2">
        <v>43282</v>
      </c>
      <c r="C573" s="76">
        <v>540</v>
      </c>
      <c r="D573" s="75">
        <v>2018</v>
      </c>
      <c r="E573" s="71">
        <v>1.0681499268399525E-2</v>
      </c>
      <c r="F573" s="71">
        <v>50.97067733781072</v>
      </c>
      <c r="G573" s="77">
        <v>0.64298842881624785</v>
      </c>
      <c r="H573" s="71">
        <v>32.773555737138842</v>
      </c>
      <c r="I573" t="s">
        <v>1290</v>
      </c>
      <c r="J573" t="s">
        <v>1286</v>
      </c>
      <c r="K573" t="s">
        <v>1342</v>
      </c>
      <c r="L573" s="78" t="s">
        <v>299</v>
      </c>
      <c r="M573" s="139"/>
      <c r="N573" s="72" t="s">
        <v>1296</v>
      </c>
      <c r="O573" t="s">
        <v>1290</v>
      </c>
      <c r="Q573" t="s">
        <v>1402</v>
      </c>
      <c r="R573" t="s">
        <v>1348</v>
      </c>
      <c r="S573" t="s">
        <v>1403</v>
      </c>
      <c r="T573" t="s">
        <v>1386</v>
      </c>
      <c r="U573" t="s">
        <v>1404</v>
      </c>
      <c r="W573" s="71">
        <v>14.744913005013199</v>
      </c>
      <c r="X573">
        <v>1</v>
      </c>
      <c r="Y573" t="s">
        <v>1405</v>
      </c>
      <c r="Z573" s="2">
        <v>43214</v>
      </c>
      <c r="AA573" s="76">
        <v>540</v>
      </c>
      <c r="AC573" s="71">
        <v>77.989999999999995</v>
      </c>
      <c r="AD573" s="71">
        <v>0.02</v>
      </c>
      <c r="AE573" s="76">
        <v>17.16</v>
      </c>
    </row>
    <row r="574" spans="1:31" x14ac:dyDescent="0.25">
      <c r="A574" s="2">
        <v>43282</v>
      </c>
      <c r="C574" s="76">
        <v>540</v>
      </c>
      <c r="D574" s="75">
        <v>2018</v>
      </c>
      <c r="E574" s="71">
        <v>0.18158548756279194</v>
      </c>
      <c r="F574" s="71">
        <v>744.6463693442081</v>
      </c>
      <c r="G574" s="77">
        <v>0.64298842881624785</v>
      </c>
      <c r="H574" s="71">
        <v>478.79899904835577</v>
      </c>
      <c r="I574" t="s">
        <v>1290</v>
      </c>
      <c r="J574" t="s">
        <v>1286</v>
      </c>
      <c r="K574" t="s">
        <v>1342</v>
      </c>
      <c r="L574" s="78" t="s">
        <v>299</v>
      </c>
      <c r="M574" s="139"/>
      <c r="N574" s="72" t="s">
        <v>1296</v>
      </c>
      <c r="O574" t="s">
        <v>1290</v>
      </c>
      <c r="Q574" t="s">
        <v>1412</v>
      </c>
      <c r="R574" t="s">
        <v>1348</v>
      </c>
      <c r="S574" t="s">
        <v>1413</v>
      </c>
      <c r="T574" t="s">
        <v>1386</v>
      </c>
      <c r="U574" t="s">
        <v>1416</v>
      </c>
      <c r="W574" s="71">
        <v>7.3724565025066298</v>
      </c>
      <c r="X574">
        <v>7</v>
      </c>
      <c r="Y574" t="s">
        <v>1432</v>
      </c>
      <c r="Z574" s="2">
        <v>43214</v>
      </c>
      <c r="AA574" s="76">
        <v>540</v>
      </c>
      <c r="AC574" s="71">
        <v>1139.3800000000001</v>
      </c>
      <c r="AD574" s="71">
        <v>0.34</v>
      </c>
      <c r="AE574" s="76">
        <v>140</v>
      </c>
    </row>
    <row r="575" spans="1:31" x14ac:dyDescent="0.25">
      <c r="A575" s="2">
        <v>43282</v>
      </c>
      <c r="C575" s="76">
        <v>540</v>
      </c>
      <c r="D575" s="75">
        <v>2018</v>
      </c>
      <c r="E575" s="71">
        <v>1.602224890259929E-2</v>
      </c>
      <c r="F575" s="71">
        <v>57.62385717239097</v>
      </c>
      <c r="G575" s="77">
        <v>0.64298842881624785</v>
      </c>
      <c r="H575" s="71">
        <v>37.051473385607544</v>
      </c>
      <c r="I575" t="s">
        <v>1290</v>
      </c>
      <c r="J575" t="s">
        <v>1286</v>
      </c>
      <c r="K575" t="s">
        <v>1342</v>
      </c>
      <c r="L575" s="78" t="s">
        <v>299</v>
      </c>
      <c r="M575" s="139"/>
      <c r="N575" s="72" t="s">
        <v>1296</v>
      </c>
      <c r="O575" t="s">
        <v>1290</v>
      </c>
      <c r="Q575" t="s">
        <v>1443</v>
      </c>
      <c r="R575" t="s">
        <v>1348</v>
      </c>
      <c r="S575" t="s">
        <v>1444</v>
      </c>
      <c r="T575" t="s">
        <v>1386</v>
      </c>
      <c r="U575" t="s">
        <v>1445</v>
      </c>
      <c r="W575" s="71">
        <v>14.744913005013199</v>
      </c>
      <c r="X575">
        <v>2</v>
      </c>
      <c r="Y575" t="s">
        <v>1446</v>
      </c>
      <c r="Z575" s="2">
        <v>43214</v>
      </c>
      <c r="AA575" s="76">
        <v>540</v>
      </c>
      <c r="AC575" s="71">
        <v>88.17</v>
      </c>
      <c r="AD575" s="71">
        <v>0.03</v>
      </c>
      <c r="AE575" s="76">
        <v>19.399999999999999</v>
      </c>
    </row>
    <row r="576" spans="1:31" x14ac:dyDescent="0.25">
      <c r="A576" s="2">
        <v>43252</v>
      </c>
      <c r="C576" s="76">
        <v>230</v>
      </c>
      <c r="D576" s="75">
        <v>2018</v>
      </c>
      <c r="E576" s="71">
        <v>0.31510422841778601</v>
      </c>
      <c r="F576" s="71">
        <v>1243.5498949162632</v>
      </c>
      <c r="G576" s="77">
        <v>0.64298842881624785</v>
      </c>
      <c r="H576" s="71">
        <v>799.58819308681814</v>
      </c>
      <c r="I576" t="s">
        <v>1290</v>
      </c>
      <c r="J576" t="s">
        <v>1286</v>
      </c>
      <c r="K576" t="s">
        <v>1342</v>
      </c>
      <c r="L576" s="78" t="s">
        <v>300</v>
      </c>
      <c r="M576" s="139"/>
      <c r="N576" s="72" t="s">
        <v>1296</v>
      </c>
      <c r="O576" t="s">
        <v>1290</v>
      </c>
      <c r="Q576" t="s">
        <v>1418</v>
      </c>
      <c r="R576" t="s">
        <v>1348</v>
      </c>
      <c r="S576" t="s">
        <v>1419</v>
      </c>
      <c r="T576" t="s">
        <v>1386</v>
      </c>
      <c r="U576" t="s">
        <v>1420</v>
      </c>
      <c r="W576" s="71">
        <v>7.75193798449612</v>
      </c>
      <c r="X576">
        <v>10</v>
      </c>
      <c r="Y576" t="s">
        <v>1421</v>
      </c>
      <c r="Z576" s="2">
        <v>43213</v>
      </c>
      <c r="AA576" s="76">
        <v>230</v>
      </c>
      <c r="AC576" s="71">
        <v>1902.75</v>
      </c>
      <c r="AD576" s="71">
        <v>0.59</v>
      </c>
      <c r="AE576" s="76">
        <v>230</v>
      </c>
    </row>
    <row r="577" spans="1:31" x14ac:dyDescent="0.25">
      <c r="A577" s="2">
        <v>43282</v>
      </c>
      <c r="C577" s="76">
        <v>1330</v>
      </c>
      <c r="D577" s="75">
        <v>2018</v>
      </c>
      <c r="E577" s="71">
        <v>0.19226698683119145</v>
      </c>
      <c r="F577" s="71">
        <v>552.43613463398708</v>
      </c>
      <c r="G577" s="77">
        <v>0.64298842881624785</v>
      </c>
      <c r="H577" s="71">
        <v>355.21004222962853</v>
      </c>
      <c r="I577" t="s">
        <v>1290</v>
      </c>
      <c r="J577" t="s">
        <v>1286</v>
      </c>
      <c r="K577" t="s">
        <v>1342</v>
      </c>
      <c r="L577" s="78" t="s">
        <v>301</v>
      </c>
      <c r="M577" s="139"/>
      <c r="N577" s="72" t="s">
        <v>1296</v>
      </c>
      <c r="O577" t="s">
        <v>1290</v>
      </c>
      <c r="Q577" t="s">
        <v>1384</v>
      </c>
      <c r="R577" t="s">
        <v>1348</v>
      </c>
      <c r="S577" t="s">
        <v>1385</v>
      </c>
      <c r="T577" t="s">
        <v>1386</v>
      </c>
      <c r="U577" t="s">
        <v>1387</v>
      </c>
      <c r="W577" s="71">
        <v>21.294718909710301</v>
      </c>
      <c r="X577">
        <v>9</v>
      </c>
      <c r="Y577" t="s">
        <v>1388</v>
      </c>
      <c r="Z577" s="2">
        <v>43250</v>
      </c>
      <c r="AA577" s="76">
        <v>1330</v>
      </c>
      <c r="AC577" s="71">
        <v>845.28</v>
      </c>
      <c r="AD577" s="71">
        <v>0.36</v>
      </c>
      <c r="AE577" s="76">
        <v>185.96</v>
      </c>
    </row>
    <row r="578" spans="1:31" x14ac:dyDescent="0.25">
      <c r="A578" s="2">
        <v>43282</v>
      </c>
      <c r="C578" s="76">
        <v>1330</v>
      </c>
      <c r="D578" s="75">
        <v>2018</v>
      </c>
      <c r="E578" s="71">
        <v>1.0681499268399525E-2</v>
      </c>
      <c r="F578" s="71">
        <v>35.291916607793041</v>
      </c>
      <c r="G578" s="77">
        <v>0.64298842881624785</v>
      </c>
      <c r="H578" s="71">
        <v>22.692294009558893</v>
      </c>
      <c r="I578" t="s">
        <v>1290</v>
      </c>
      <c r="J578" t="s">
        <v>1286</v>
      </c>
      <c r="K578" t="s">
        <v>1342</v>
      </c>
      <c r="L578" s="78" t="s">
        <v>301</v>
      </c>
      <c r="M578" s="139"/>
      <c r="N578" s="72" t="s">
        <v>1296</v>
      </c>
      <c r="O578" t="s">
        <v>1290</v>
      </c>
      <c r="Q578" t="s">
        <v>1402</v>
      </c>
      <c r="R578" t="s">
        <v>1348</v>
      </c>
      <c r="S578" t="s">
        <v>1403</v>
      </c>
      <c r="T578" t="s">
        <v>1386</v>
      </c>
      <c r="U578" t="s">
        <v>1404</v>
      </c>
      <c r="W578" s="71">
        <v>21.294718909710301</v>
      </c>
      <c r="X578">
        <v>1</v>
      </c>
      <c r="Y578" t="s">
        <v>1405</v>
      </c>
      <c r="Z578" s="2">
        <v>43250</v>
      </c>
      <c r="AA578" s="76">
        <v>1330</v>
      </c>
      <c r="AC578" s="71">
        <v>54</v>
      </c>
      <c r="AD578" s="71">
        <v>0.02</v>
      </c>
      <c r="AE578" s="76">
        <v>11.88</v>
      </c>
    </row>
    <row r="579" spans="1:31" x14ac:dyDescent="0.25">
      <c r="A579" s="2">
        <v>43282</v>
      </c>
      <c r="C579" s="76">
        <v>1330</v>
      </c>
      <c r="D579" s="75">
        <v>2018</v>
      </c>
      <c r="E579" s="71">
        <v>0.53941571305417602</v>
      </c>
      <c r="F579" s="71">
        <v>1546.8185627591188</v>
      </c>
      <c r="G579" s="77">
        <v>0.64298842881624785</v>
      </c>
      <c r="H579" s="71">
        <v>994.58643733229246</v>
      </c>
      <c r="I579" t="s">
        <v>1290</v>
      </c>
      <c r="J579" t="s">
        <v>1286</v>
      </c>
      <c r="K579" t="s">
        <v>1342</v>
      </c>
      <c r="L579" s="78" t="s">
        <v>301</v>
      </c>
      <c r="M579" s="139"/>
      <c r="N579" s="72" t="s">
        <v>1296</v>
      </c>
      <c r="O579" t="s">
        <v>1290</v>
      </c>
      <c r="Q579" t="s">
        <v>1464</v>
      </c>
      <c r="R579" t="s">
        <v>1348</v>
      </c>
      <c r="S579" t="s">
        <v>1465</v>
      </c>
      <c r="T579" t="s">
        <v>1386</v>
      </c>
      <c r="U579" t="s">
        <v>1466</v>
      </c>
      <c r="W579" s="71">
        <v>10.647359454855099</v>
      </c>
      <c r="X579">
        <v>24</v>
      </c>
      <c r="Y579" t="s">
        <v>1467</v>
      </c>
      <c r="Z579" s="2">
        <v>43250</v>
      </c>
      <c r="AA579" s="76">
        <v>1330</v>
      </c>
      <c r="AC579" s="71">
        <v>2366.7800000000002</v>
      </c>
      <c r="AD579" s="71">
        <v>1.01</v>
      </c>
      <c r="AE579" s="76">
        <v>520.69000000000005</v>
      </c>
    </row>
    <row r="580" spans="1:31" x14ac:dyDescent="0.25">
      <c r="A580" s="2">
        <v>43282</v>
      </c>
      <c r="C580" s="76">
        <v>1330</v>
      </c>
      <c r="D580" s="75">
        <v>2018</v>
      </c>
      <c r="E580" s="71">
        <v>9.0792743781395971E-2</v>
      </c>
      <c r="F580" s="71">
        <v>253.19989504057742</v>
      </c>
      <c r="G580" s="77">
        <v>0.64298842881624785</v>
      </c>
      <c r="H580" s="71">
        <v>162.80460268857973</v>
      </c>
      <c r="I580" t="s">
        <v>1290</v>
      </c>
      <c r="J580" t="s">
        <v>1286</v>
      </c>
      <c r="K580" t="s">
        <v>1342</v>
      </c>
      <c r="L580" s="78" t="s">
        <v>301</v>
      </c>
      <c r="M580" s="139"/>
      <c r="N580" s="72" t="s">
        <v>1296</v>
      </c>
      <c r="O580" t="s">
        <v>1290</v>
      </c>
      <c r="Q580" t="s">
        <v>1414</v>
      </c>
      <c r="R580" t="s">
        <v>1348</v>
      </c>
      <c r="S580" t="s">
        <v>1415</v>
      </c>
      <c r="T580" t="s">
        <v>1386</v>
      </c>
      <c r="U580" t="s">
        <v>1416</v>
      </c>
      <c r="W580" s="71">
        <v>10.647359454855099</v>
      </c>
      <c r="X580">
        <v>3</v>
      </c>
      <c r="Y580" t="s">
        <v>1432</v>
      </c>
      <c r="Z580" s="2">
        <v>43250</v>
      </c>
      <c r="AA580" s="76">
        <v>1330</v>
      </c>
      <c r="AC580" s="71">
        <v>387.42</v>
      </c>
      <c r="AD580" s="71">
        <v>0.17</v>
      </c>
      <c r="AE580" s="76">
        <v>42</v>
      </c>
    </row>
    <row r="581" spans="1:31" x14ac:dyDescent="0.25">
      <c r="A581" s="2">
        <v>43282</v>
      </c>
      <c r="C581" s="76">
        <v>702</v>
      </c>
      <c r="D581" s="75">
        <v>2018</v>
      </c>
      <c r="E581" s="71">
        <v>0.25635598244158864</v>
      </c>
      <c r="F581" s="71">
        <v>883.70959185913773</v>
      </c>
      <c r="G581" s="77">
        <v>0.64298842881624785</v>
      </c>
      <c r="H581" s="71">
        <v>568.21504199935464</v>
      </c>
      <c r="I581" t="s">
        <v>1290</v>
      </c>
      <c r="J581" t="s">
        <v>1286</v>
      </c>
      <c r="K581" t="s">
        <v>1342</v>
      </c>
      <c r="L581" s="78" t="s">
        <v>304</v>
      </c>
      <c r="M581" s="139"/>
      <c r="N581" s="72" t="s">
        <v>1296</v>
      </c>
      <c r="O581" t="s">
        <v>1290</v>
      </c>
      <c r="Q581" t="s">
        <v>1412</v>
      </c>
      <c r="R581" t="s">
        <v>1348</v>
      </c>
      <c r="S581" t="s">
        <v>1413</v>
      </c>
      <c r="T581" t="s">
        <v>1386</v>
      </c>
      <c r="U581" t="s">
        <v>1416</v>
      </c>
      <c r="W581" s="71">
        <v>8.8746893858714895</v>
      </c>
      <c r="X581">
        <v>10</v>
      </c>
      <c r="Y581" t="s">
        <v>1432</v>
      </c>
      <c r="Z581" s="2">
        <v>43242</v>
      </c>
      <c r="AA581" s="76">
        <v>702</v>
      </c>
      <c r="AC581" s="71">
        <v>1352.16</v>
      </c>
      <c r="AD581" s="71">
        <v>0.48</v>
      </c>
      <c r="AE581" s="76">
        <v>200</v>
      </c>
    </row>
    <row r="582" spans="1:31" x14ac:dyDescent="0.25">
      <c r="A582" s="2">
        <v>43282</v>
      </c>
      <c r="C582" s="76">
        <v>702</v>
      </c>
      <c r="D582" s="75">
        <v>2018</v>
      </c>
      <c r="E582" s="71">
        <v>0.80645319476416422</v>
      </c>
      <c r="F582" s="71">
        <v>2783.6826001402387</v>
      </c>
      <c r="G582" s="77">
        <v>0.64298842881624785</v>
      </c>
      <c r="H582" s="71">
        <v>1789.8757013872996</v>
      </c>
      <c r="I582" t="s">
        <v>1290</v>
      </c>
      <c r="J582" t="s">
        <v>1286</v>
      </c>
      <c r="K582" t="s">
        <v>1342</v>
      </c>
      <c r="L582" s="78" t="s">
        <v>304</v>
      </c>
      <c r="M582" s="139"/>
      <c r="N582" s="72" t="s">
        <v>1296</v>
      </c>
      <c r="O582" t="s">
        <v>1290</v>
      </c>
      <c r="Q582" t="s">
        <v>1567</v>
      </c>
      <c r="R582" t="s">
        <v>1348</v>
      </c>
      <c r="S582" t="s">
        <v>1568</v>
      </c>
      <c r="T582" t="s">
        <v>1386</v>
      </c>
      <c r="U582" t="s">
        <v>1391</v>
      </c>
      <c r="W582" s="71">
        <v>8.8746893858714895</v>
      </c>
      <c r="X582">
        <v>18</v>
      </c>
      <c r="Y582" t="s">
        <v>1463</v>
      </c>
      <c r="Z582" s="2">
        <v>43242</v>
      </c>
      <c r="AA582" s="76">
        <v>702</v>
      </c>
      <c r="AC582" s="71">
        <v>4259.3</v>
      </c>
      <c r="AD582" s="71">
        <v>1.51</v>
      </c>
      <c r="AE582" s="76">
        <v>450</v>
      </c>
    </row>
    <row r="583" spans="1:31" x14ac:dyDescent="0.25">
      <c r="A583" s="2">
        <v>43282</v>
      </c>
      <c r="C583" s="76">
        <v>702</v>
      </c>
      <c r="D583" s="75">
        <v>2018</v>
      </c>
      <c r="E583" s="71">
        <v>7.4770494878796681E-2</v>
      </c>
      <c r="F583" s="71">
        <v>261.42814004228319</v>
      </c>
      <c r="G583" s="77">
        <v>0.64298842881624785</v>
      </c>
      <c r="H583" s="71">
        <v>168.09526901414168</v>
      </c>
      <c r="I583" t="s">
        <v>1290</v>
      </c>
      <c r="J583" t="s">
        <v>1286</v>
      </c>
      <c r="K583" t="s">
        <v>1342</v>
      </c>
      <c r="L583" s="78" t="s">
        <v>304</v>
      </c>
      <c r="M583" s="139"/>
      <c r="N583" s="72" t="s">
        <v>1296</v>
      </c>
      <c r="O583" t="s">
        <v>1290</v>
      </c>
      <c r="Q583" t="s">
        <v>1503</v>
      </c>
      <c r="R583" t="s">
        <v>1348</v>
      </c>
      <c r="S583" t="s">
        <v>1504</v>
      </c>
      <c r="T583" t="s">
        <v>1386</v>
      </c>
      <c r="U583" t="s">
        <v>1391</v>
      </c>
      <c r="W583" s="71">
        <v>8.8746893858714895</v>
      </c>
      <c r="X583">
        <v>2</v>
      </c>
      <c r="Y583" t="s">
        <v>1581</v>
      </c>
      <c r="Z583" s="2">
        <v>43242</v>
      </c>
      <c r="AA583" s="76">
        <v>702</v>
      </c>
      <c r="AC583" s="71">
        <v>400.01</v>
      </c>
      <c r="AD583" s="71">
        <v>0.14000000000000001</v>
      </c>
      <c r="AE583" s="76">
        <v>52</v>
      </c>
    </row>
    <row r="584" spans="1:31" x14ac:dyDescent="0.25">
      <c r="A584" s="2">
        <v>43282</v>
      </c>
      <c r="C584" s="76">
        <v>869</v>
      </c>
      <c r="D584" s="75">
        <v>2018</v>
      </c>
      <c r="E584" s="71">
        <v>4.2725997073598102E-2</v>
      </c>
      <c r="F584" s="71">
        <v>148.93842362499919</v>
      </c>
      <c r="G584" s="77">
        <v>0.64298842881624785</v>
      </c>
      <c r="H584" s="71">
        <v>95.765682997006962</v>
      </c>
      <c r="I584" t="s">
        <v>1290</v>
      </c>
      <c r="J584" t="s">
        <v>1286</v>
      </c>
      <c r="K584" t="s">
        <v>1342</v>
      </c>
      <c r="L584" s="78" t="s">
        <v>306</v>
      </c>
      <c r="M584" s="139"/>
      <c r="N584" s="72" t="s">
        <v>1296</v>
      </c>
      <c r="O584" t="s">
        <v>1290</v>
      </c>
      <c r="Q584" t="s">
        <v>1464</v>
      </c>
      <c r="R584" t="s">
        <v>1348</v>
      </c>
      <c r="S584" t="s">
        <v>1465</v>
      </c>
      <c r="T584" t="s">
        <v>1386</v>
      </c>
      <c r="U584" t="s">
        <v>1466</v>
      </c>
      <c r="W584" s="71">
        <v>9.2148912642830805</v>
      </c>
      <c r="X584">
        <v>2</v>
      </c>
      <c r="Y584" t="s">
        <v>1467</v>
      </c>
      <c r="Z584" s="2">
        <v>43242</v>
      </c>
      <c r="AA584" s="76">
        <v>869</v>
      </c>
      <c r="AC584" s="71">
        <v>227.89</v>
      </c>
      <c r="AD584" s="71">
        <v>0.08</v>
      </c>
      <c r="AE584" s="76">
        <v>44</v>
      </c>
    </row>
    <row r="585" spans="1:31" x14ac:dyDescent="0.25">
      <c r="A585" s="2">
        <v>43313</v>
      </c>
      <c r="B585" t="s">
        <v>1582</v>
      </c>
      <c r="C585" s="76">
        <v>14136.58</v>
      </c>
      <c r="D585" s="75">
        <v>2018</v>
      </c>
      <c r="E585" s="71">
        <v>0</v>
      </c>
      <c r="F585" s="71">
        <v>0</v>
      </c>
      <c r="G585" s="77">
        <v>1</v>
      </c>
      <c r="H585" s="71">
        <v>0</v>
      </c>
      <c r="I585" t="s">
        <v>1290</v>
      </c>
      <c r="J585" t="s">
        <v>1282</v>
      </c>
      <c r="K585" t="s">
        <v>1342</v>
      </c>
      <c r="L585" s="78" t="s">
        <v>1154</v>
      </c>
      <c r="M585" s="139"/>
      <c r="N585" s="72" t="s">
        <v>1285</v>
      </c>
      <c r="O585" t="s">
        <v>1290</v>
      </c>
      <c r="Q585" t="s">
        <v>1583</v>
      </c>
      <c r="R585" t="s">
        <v>1348</v>
      </c>
      <c r="V585" t="s">
        <v>1307</v>
      </c>
      <c r="W585" s="71"/>
      <c r="X585">
        <v>1</v>
      </c>
      <c r="Z585" s="2">
        <v>43172</v>
      </c>
      <c r="AA585" s="76">
        <v>14136.58</v>
      </c>
      <c r="AB585" t="s">
        <v>1307</v>
      </c>
      <c r="AC585" s="71">
        <v>0</v>
      </c>
      <c r="AD585" s="71">
        <v>0</v>
      </c>
      <c r="AE585" s="76">
        <v>7068.29</v>
      </c>
    </row>
    <row r="586" spans="1:31" x14ac:dyDescent="0.25">
      <c r="A586" s="2">
        <v>43313</v>
      </c>
      <c r="B586" t="s">
        <v>1582</v>
      </c>
      <c r="C586" s="76">
        <v>1221.3499999999999</v>
      </c>
      <c r="D586" s="75">
        <v>2018</v>
      </c>
      <c r="E586" s="71">
        <v>0</v>
      </c>
      <c r="F586" s="71">
        <v>0</v>
      </c>
      <c r="G586" s="77">
        <v>1</v>
      </c>
      <c r="H586" s="71">
        <v>0</v>
      </c>
      <c r="I586" t="s">
        <v>1290</v>
      </c>
      <c r="J586" t="s">
        <v>1282</v>
      </c>
      <c r="K586" t="s">
        <v>1342</v>
      </c>
      <c r="L586" s="78" t="s">
        <v>1155</v>
      </c>
      <c r="M586" s="139"/>
      <c r="N586" s="72" t="s">
        <v>1285</v>
      </c>
      <c r="O586" t="s">
        <v>1290</v>
      </c>
      <c r="Q586" t="s">
        <v>1583</v>
      </c>
      <c r="R586" t="s">
        <v>1348</v>
      </c>
      <c r="V586" t="s">
        <v>1307</v>
      </c>
      <c r="W586" s="71"/>
      <c r="X586">
        <v>1</v>
      </c>
      <c r="Z586" s="2">
        <v>43172</v>
      </c>
      <c r="AA586" s="76">
        <v>1221.3499999999999</v>
      </c>
      <c r="AB586" t="s">
        <v>1307</v>
      </c>
      <c r="AC586" s="71">
        <v>0</v>
      </c>
      <c r="AD586" s="71">
        <v>0</v>
      </c>
      <c r="AE586" s="76">
        <v>610.67999999999995</v>
      </c>
    </row>
    <row r="587" spans="1:31" x14ac:dyDescent="0.25">
      <c r="A587" s="2">
        <v>43313</v>
      </c>
      <c r="B587" t="s">
        <v>1582</v>
      </c>
      <c r="C587" s="76">
        <v>10322.879999999999</v>
      </c>
      <c r="D587" s="75">
        <v>2018</v>
      </c>
      <c r="E587" s="71">
        <v>0</v>
      </c>
      <c r="F587" s="71">
        <v>0</v>
      </c>
      <c r="G587" s="77">
        <v>1</v>
      </c>
      <c r="H587" s="71">
        <v>0</v>
      </c>
      <c r="I587" t="s">
        <v>1290</v>
      </c>
      <c r="J587" t="s">
        <v>1282</v>
      </c>
      <c r="K587" t="s">
        <v>1342</v>
      </c>
      <c r="L587" s="78" t="s">
        <v>1156</v>
      </c>
      <c r="M587" s="139"/>
      <c r="N587" s="72" t="s">
        <v>1285</v>
      </c>
      <c r="O587" t="s">
        <v>1290</v>
      </c>
      <c r="Q587" t="s">
        <v>1583</v>
      </c>
      <c r="R587" t="s">
        <v>1348</v>
      </c>
      <c r="V587" t="s">
        <v>1307</v>
      </c>
      <c r="W587" s="71"/>
      <c r="X587">
        <v>1</v>
      </c>
      <c r="Z587" s="2">
        <v>43172</v>
      </c>
      <c r="AA587" s="76">
        <v>10322.879999999999</v>
      </c>
      <c r="AB587" t="s">
        <v>1307</v>
      </c>
      <c r="AC587" s="71">
        <v>0</v>
      </c>
      <c r="AD587" s="71">
        <v>0</v>
      </c>
      <c r="AE587" s="76">
        <v>5161.4399999999996</v>
      </c>
    </row>
    <row r="588" spans="1:31" x14ac:dyDescent="0.25">
      <c r="A588" s="2">
        <v>43313</v>
      </c>
      <c r="B588" t="s">
        <v>1582</v>
      </c>
      <c r="C588" s="76">
        <v>2598.44</v>
      </c>
      <c r="D588" s="75">
        <v>2018</v>
      </c>
      <c r="E588" s="71">
        <v>0</v>
      </c>
      <c r="F588" s="71">
        <v>0</v>
      </c>
      <c r="G588" s="77">
        <v>1</v>
      </c>
      <c r="H588" s="71">
        <v>0</v>
      </c>
      <c r="I588" t="s">
        <v>1290</v>
      </c>
      <c r="J588" t="s">
        <v>1282</v>
      </c>
      <c r="K588" t="s">
        <v>1342</v>
      </c>
      <c r="L588" s="78" t="s">
        <v>1157</v>
      </c>
      <c r="M588" s="139"/>
      <c r="N588" s="72" t="s">
        <v>1285</v>
      </c>
      <c r="O588" t="s">
        <v>1290</v>
      </c>
      <c r="Q588" t="s">
        <v>1583</v>
      </c>
      <c r="R588" t="s">
        <v>1348</v>
      </c>
      <c r="V588" t="s">
        <v>1307</v>
      </c>
      <c r="W588" s="71"/>
      <c r="X588">
        <v>1</v>
      </c>
      <c r="Z588" s="2">
        <v>43172</v>
      </c>
      <c r="AA588" s="76">
        <v>2598.44</v>
      </c>
      <c r="AB588" t="s">
        <v>1307</v>
      </c>
      <c r="AC588" s="71">
        <v>0</v>
      </c>
      <c r="AD588" s="71">
        <v>0</v>
      </c>
      <c r="AE588" s="76">
        <v>1299.22</v>
      </c>
    </row>
    <row r="589" spans="1:31" x14ac:dyDescent="0.25">
      <c r="A589" s="2">
        <v>43313</v>
      </c>
      <c r="B589" t="s">
        <v>1582</v>
      </c>
      <c r="C589" s="76">
        <v>2262</v>
      </c>
      <c r="D589" s="75">
        <v>2018</v>
      </c>
      <c r="E589" s="71">
        <v>0</v>
      </c>
      <c r="F589" s="71">
        <v>0</v>
      </c>
      <c r="G589" s="77">
        <v>1</v>
      </c>
      <c r="H589" s="71">
        <v>0</v>
      </c>
      <c r="I589" t="s">
        <v>1290</v>
      </c>
      <c r="J589" t="s">
        <v>1282</v>
      </c>
      <c r="K589" t="s">
        <v>1342</v>
      </c>
      <c r="L589" s="78" t="s">
        <v>1158</v>
      </c>
      <c r="M589" s="139"/>
      <c r="N589" s="72" t="s">
        <v>1285</v>
      </c>
      <c r="O589" t="s">
        <v>1290</v>
      </c>
      <c r="Q589" t="s">
        <v>1583</v>
      </c>
      <c r="R589" t="s">
        <v>1348</v>
      </c>
      <c r="V589" t="s">
        <v>1307</v>
      </c>
      <c r="W589" s="71"/>
      <c r="X589">
        <v>1</v>
      </c>
      <c r="Z589" s="2">
        <v>43172</v>
      </c>
      <c r="AA589" s="76">
        <v>2262</v>
      </c>
      <c r="AB589" t="s">
        <v>1307</v>
      </c>
      <c r="AC589" s="71">
        <v>0</v>
      </c>
      <c r="AD589" s="71">
        <v>0</v>
      </c>
      <c r="AE589" s="76">
        <v>1131</v>
      </c>
    </row>
    <row r="590" spans="1:31" x14ac:dyDescent="0.25">
      <c r="A590" s="2">
        <v>43313</v>
      </c>
      <c r="B590" t="s">
        <v>1582</v>
      </c>
      <c r="C590" s="76">
        <v>2975.12</v>
      </c>
      <c r="D590" s="75">
        <v>2018</v>
      </c>
      <c r="E590" s="71">
        <v>0</v>
      </c>
      <c r="F590" s="71">
        <v>0</v>
      </c>
      <c r="G590" s="77">
        <v>1</v>
      </c>
      <c r="H590" s="71">
        <v>0</v>
      </c>
      <c r="I590" t="s">
        <v>1290</v>
      </c>
      <c r="J590" t="s">
        <v>1282</v>
      </c>
      <c r="K590" t="s">
        <v>1342</v>
      </c>
      <c r="L590" s="78" t="s">
        <v>1159</v>
      </c>
      <c r="M590" s="139"/>
      <c r="N590" s="72" t="s">
        <v>1285</v>
      </c>
      <c r="O590" t="s">
        <v>1290</v>
      </c>
      <c r="Q590" t="s">
        <v>1583</v>
      </c>
      <c r="R590" t="s">
        <v>1348</v>
      </c>
      <c r="V590" t="s">
        <v>1307</v>
      </c>
      <c r="W590" s="71"/>
      <c r="X590">
        <v>1</v>
      </c>
      <c r="Z590" s="2">
        <v>43172</v>
      </c>
      <c r="AA590" s="76">
        <v>2975.12</v>
      </c>
      <c r="AB590" t="s">
        <v>1307</v>
      </c>
      <c r="AC590" s="71">
        <v>0</v>
      </c>
      <c r="AD590" s="71">
        <v>0</v>
      </c>
      <c r="AE590" s="76">
        <v>1487.56</v>
      </c>
    </row>
    <row r="591" spans="1:31" x14ac:dyDescent="0.25">
      <c r="A591" s="2">
        <v>43313</v>
      </c>
      <c r="B591" t="s">
        <v>1582</v>
      </c>
      <c r="C591" s="76">
        <v>1337.02</v>
      </c>
      <c r="D591" s="75">
        <v>2018</v>
      </c>
      <c r="E591" s="71">
        <v>0</v>
      </c>
      <c r="F591" s="71">
        <v>0</v>
      </c>
      <c r="G591" s="77">
        <v>1</v>
      </c>
      <c r="H591" s="71">
        <v>0</v>
      </c>
      <c r="I591" t="s">
        <v>1290</v>
      </c>
      <c r="J591" t="s">
        <v>1282</v>
      </c>
      <c r="K591" t="s">
        <v>1342</v>
      </c>
      <c r="L591" s="78" t="s">
        <v>1160</v>
      </c>
      <c r="M591" s="139"/>
      <c r="N591" s="72" t="s">
        <v>1285</v>
      </c>
      <c r="O591" t="s">
        <v>1290</v>
      </c>
      <c r="Q591" t="s">
        <v>1583</v>
      </c>
      <c r="R591" t="s">
        <v>1348</v>
      </c>
      <c r="V591" t="s">
        <v>1307</v>
      </c>
      <c r="W591" s="71"/>
      <c r="X591">
        <v>1</v>
      </c>
      <c r="Z591" s="2">
        <v>43172</v>
      </c>
      <c r="AA591" s="76">
        <v>1337.02</v>
      </c>
      <c r="AB591" t="s">
        <v>1307</v>
      </c>
      <c r="AC591" s="71">
        <v>0</v>
      </c>
      <c r="AD591" s="71">
        <v>0</v>
      </c>
      <c r="AE591" s="76">
        <v>668.51</v>
      </c>
    </row>
    <row r="592" spans="1:31" x14ac:dyDescent="0.25">
      <c r="A592" s="2">
        <v>43313</v>
      </c>
      <c r="B592" t="s">
        <v>1582</v>
      </c>
      <c r="C592" s="76">
        <v>145.78</v>
      </c>
      <c r="D592" s="75">
        <v>2018</v>
      </c>
      <c r="E592" s="71">
        <v>0</v>
      </c>
      <c r="F592" s="71">
        <v>0</v>
      </c>
      <c r="G592" s="77">
        <v>1</v>
      </c>
      <c r="H592" s="71">
        <v>0</v>
      </c>
      <c r="I592" t="s">
        <v>1290</v>
      </c>
      <c r="J592" t="s">
        <v>1282</v>
      </c>
      <c r="K592" t="s">
        <v>1342</v>
      </c>
      <c r="L592" s="78" t="s">
        <v>1161</v>
      </c>
      <c r="M592" s="139"/>
      <c r="N592" s="72" t="s">
        <v>1285</v>
      </c>
      <c r="O592" t="s">
        <v>1290</v>
      </c>
      <c r="Q592" t="s">
        <v>1583</v>
      </c>
      <c r="R592" t="s">
        <v>1348</v>
      </c>
      <c r="V592" t="s">
        <v>1307</v>
      </c>
      <c r="W592" s="71"/>
      <c r="X592">
        <v>1</v>
      </c>
      <c r="Z592" s="2">
        <v>43172</v>
      </c>
      <c r="AA592" s="76">
        <v>145.78</v>
      </c>
      <c r="AB592" t="s">
        <v>1307</v>
      </c>
      <c r="AC592" s="71">
        <v>0</v>
      </c>
      <c r="AD592" s="71">
        <v>0</v>
      </c>
      <c r="AE592" s="76">
        <v>72.89</v>
      </c>
    </row>
    <row r="593" spans="1:31" x14ac:dyDescent="0.25">
      <c r="A593" s="2">
        <v>43313</v>
      </c>
      <c r="B593" t="s">
        <v>1582</v>
      </c>
      <c r="C593" s="76">
        <v>2145.13</v>
      </c>
      <c r="D593" s="75">
        <v>2018</v>
      </c>
      <c r="E593" s="71">
        <v>0</v>
      </c>
      <c r="F593" s="71">
        <v>0</v>
      </c>
      <c r="G593" s="77">
        <v>1</v>
      </c>
      <c r="H593" s="71">
        <v>0</v>
      </c>
      <c r="I593" t="s">
        <v>1290</v>
      </c>
      <c r="J593" t="s">
        <v>1282</v>
      </c>
      <c r="K593" t="s">
        <v>1342</v>
      </c>
      <c r="L593" s="78" t="s">
        <v>1162</v>
      </c>
      <c r="M593" s="139"/>
      <c r="N593" s="72" t="s">
        <v>1285</v>
      </c>
      <c r="O593" t="s">
        <v>1290</v>
      </c>
      <c r="Q593" t="s">
        <v>1583</v>
      </c>
      <c r="R593" t="s">
        <v>1348</v>
      </c>
      <c r="V593" t="s">
        <v>1307</v>
      </c>
      <c r="W593" s="71"/>
      <c r="X593">
        <v>1</v>
      </c>
      <c r="Z593" s="2">
        <v>43172</v>
      </c>
      <c r="AA593" s="76">
        <v>2145.13</v>
      </c>
      <c r="AB593" t="s">
        <v>1307</v>
      </c>
      <c r="AC593" s="71">
        <v>0</v>
      </c>
      <c r="AD593" s="71">
        <v>0</v>
      </c>
      <c r="AE593" s="76">
        <v>1072.56</v>
      </c>
    </row>
    <row r="594" spans="1:31" x14ac:dyDescent="0.25">
      <c r="A594" s="2">
        <v>43313</v>
      </c>
      <c r="B594" t="s">
        <v>1582</v>
      </c>
      <c r="C594" s="76">
        <v>9624.51</v>
      </c>
      <c r="D594" s="75">
        <v>2018</v>
      </c>
      <c r="E594" s="71">
        <v>0</v>
      </c>
      <c r="F594" s="71">
        <v>0</v>
      </c>
      <c r="G594" s="77">
        <v>1</v>
      </c>
      <c r="H594" s="71">
        <v>0</v>
      </c>
      <c r="I594" t="s">
        <v>1290</v>
      </c>
      <c r="J594" t="s">
        <v>1282</v>
      </c>
      <c r="K594" t="s">
        <v>1342</v>
      </c>
      <c r="L594" s="78" t="s">
        <v>1163</v>
      </c>
      <c r="M594" s="139"/>
      <c r="N594" s="72" t="s">
        <v>1285</v>
      </c>
      <c r="O594" t="s">
        <v>1290</v>
      </c>
      <c r="Q594" t="s">
        <v>1583</v>
      </c>
      <c r="R594" t="s">
        <v>1348</v>
      </c>
      <c r="V594" t="s">
        <v>1307</v>
      </c>
      <c r="W594" s="71"/>
      <c r="X594">
        <v>1</v>
      </c>
      <c r="Z594" s="2">
        <v>43172</v>
      </c>
      <c r="AA594" s="76">
        <v>9624.51</v>
      </c>
      <c r="AB594" t="s">
        <v>1307</v>
      </c>
      <c r="AC594" s="71">
        <v>0</v>
      </c>
      <c r="AD594" s="71">
        <v>0</v>
      </c>
      <c r="AE594" s="76">
        <v>4812.25</v>
      </c>
    </row>
    <row r="595" spans="1:31" x14ac:dyDescent="0.25">
      <c r="A595" s="2">
        <v>43313</v>
      </c>
      <c r="B595" t="s">
        <v>1582</v>
      </c>
      <c r="C595" s="76">
        <v>686.44</v>
      </c>
      <c r="D595" s="75">
        <v>2018</v>
      </c>
      <c r="E595" s="71">
        <v>0</v>
      </c>
      <c r="F595" s="71">
        <v>0</v>
      </c>
      <c r="G595" s="77">
        <v>1</v>
      </c>
      <c r="H595" s="71">
        <v>0</v>
      </c>
      <c r="I595" t="s">
        <v>1290</v>
      </c>
      <c r="J595" t="s">
        <v>1282</v>
      </c>
      <c r="K595" t="s">
        <v>1342</v>
      </c>
      <c r="L595" s="78" t="s">
        <v>1164</v>
      </c>
      <c r="M595" s="139"/>
      <c r="N595" s="72" t="s">
        <v>1285</v>
      </c>
      <c r="O595" t="s">
        <v>1290</v>
      </c>
      <c r="Q595" t="s">
        <v>1583</v>
      </c>
      <c r="R595" t="s">
        <v>1348</v>
      </c>
      <c r="V595" t="s">
        <v>1307</v>
      </c>
      <c r="W595" s="71"/>
      <c r="X595">
        <v>1</v>
      </c>
      <c r="Z595" s="2">
        <v>43172</v>
      </c>
      <c r="AA595" s="76">
        <v>686.44</v>
      </c>
      <c r="AB595" t="s">
        <v>1307</v>
      </c>
      <c r="AC595" s="71">
        <v>0</v>
      </c>
      <c r="AD595" s="71">
        <v>0</v>
      </c>
      <c r="AE595" s="76">
        <v>343.22</v>
      </c>
    </row>
    <row r="596" spans="1:31" x14ac:dyDescent="0.25">
      <c r="A596" s="2">
        <v>43313</v>
      </c>
      <c r="B596" t="s">
        <v>1582</v>
      </c>
      <c r="C596" s="76">
        <v>7574.8</v>
      </c>
      <c r="D596" s="75">
        <v>2018</v>
      </c>
      <c r="E596" s="71">
        <v>0</v>
      </c>
      <c r="F596" s="71">
        <v>0</v>
      </c>
      <c r="G596" s="77">
        <v>1</v>
      </c>
      <c r="H596" s="71">
        <v>0</v>
      </c>
      <c r="I596" t="s">
        <v>1290</v>
      </c>
      <c r="J596" t="s">
        <v>1282</v>
      </c>
      <c r="K596" t="s">
        <v>1342</v>
      </c>
      <c r="L596" s="78" t="s">
        <v>1165</v>
      </c>
      <c r="M596" s="139"/>
      <c r="N596" s="72" t="s">
        <v>1285</v>
      </c>
      <c r="O596" t="s">
        <v>1290</v>
      </c>
      <c r="Q596" t="s">
        <v>1583</v>
      </c>
      <c r="R596" t="s">
        <v>1348</v>
      </c>
      <c r="V596" t="s">
        <v>1307</v>
      </c>
      <c r="W596" s="71"/>
      <c r="X596">
        <v>1</v>
      </c>
      <c r="Z596" s="2">
        <v>43172</v>
      </c>
      <c r="AA596" s="76">
        <v>7574.8</v>
      </c>
      <c r="AB596" t="s">
        <v>1307</v>
      </c>
      <c r="AC596" s="71">
        <v>0</v>
      </c>
      <c r="AD596" s="71">
        <v>0</v>
      </c>
      <c r="AE596" s="76">
        <v>3787.4</v>
      </c>
    </row>
    <row r="597" spans="1:31" x14ac:dyDescent="0.25">
      <c r="A597" s="2">
        <v>43313</v>
      </c>
      <c r="B597" t="s">
        <v>1582</v>
      </c>
      <c r="C597" s="76">
        <v>9150.44</v>
      </c>
      <c r="D597" s="75">
        <v>2018</v>
      </c>
      <c r="E597" s="71">
        <v>0</v>
      </c>
      <c r="F597" s="71">
        <v>0</v>
      </c>
      <c r="G597" s="77">
        <v>1</v>
      </c>
      <c r="H597" s="71">
        <v>0</v>
      </c>
      <c r="I597" t="s">
        <v>1290</v>
      </c>
      <c r="J597" t="s">
        <v>1282</v>
      </c>
      <c r="K597" t="s">
        <v>1342</v>
      </c>
      <c r="L597" s="78" t="s">
        <v>1166</v>
      </c>
      <c r="M597" s="139"/>
      <c r="N597" s="72" t="s">
        <v>1285</v>
      </c>
      <c r="O597" t="s">
        <v>1290</v>
      </c>
      <c r="Q597" t="s">
        <v>1583</v>
      </c>
      <c r="R597" t="s">
        <v>1348</v>
      </c>
      <c r="V597" t="s">
        <v>1307</v>
      </c>
      <c r="W597" s="71"/>
      <c r="X597">
        <v>1</v>
      </c>
      <c r="Z597" s="2">
        <v>43172</v>
      </c>
      <c r="AA597" s="76">
        <v>9150.44</v>
      </c>
      <c r="AB597" t="s">
        <v>1307</v>
      </c>
      <c r="AC597" s="71">
        <v>0</v>
      </c>
      <c r="AD597" s="71">
        <v>0</v>
      </c>
      <c r="AE597" s="76">
        <v>4575.22</v>
      </c>
    </row>
    <row r="598" spans="1:31" x14ac:dyDescent="0.25">
      <c r="A598" s="2">
        <v>43313</v>
      </c>
      <c r="B598" t="s">
        <v>1582</v>
      </c>
      <c r="C598" s="76">
        <v>2172.16</v>
      </c>
      <c r="D598" s="75">
        <v>2018</v>
      </c>
      <c r="E598" s="71">
        <v>0</v>
      </c>
      <c r="F598" s="71">
        <v>0</v>
      </c>
      <c r="G598" s="77">
        <v>1</v>
      </c>
      <c r="H598" s="71">
        <v>0</v>
      </c>
      <c r="I598" t="s">
        <v>1290</v>
      </c>
      <c r="J598" t="s">
        <v>1282</v>
      </c>
      <c r="K598" t="s">
        <v>1342</v>
      </c>
      <c r="L598" s="78" t="s">
        <v>1167</v>
      </c>
      <c r="M598" s="139"/>
      <c r="N598" s="72" t="s">
        <v>1285</v>
      </c>
      <c r="O598" t="s">
        <v>1290</v>
      </c>
      <c r="Q598" t="s">
        <v>1583</v>
      </c>
      <c r="R598" t="s">
        <v>1348</v>
      </c>
      <c r="V598" t="s">
        <v>1307</v>
      </c>
      <c r="W598" s="71"/>
      <c r="X598">
        <v>1</v>
      </c>
      <c r="Z598" s="2">
        <v>43172</v>
      </c>
      <c r="AA598" s="76">
        <v>2172.16</v>
      </c>
      <c r="AB598" t="s">
        <v>1307</v>
      </c>
      <c r="AC598" s="71">
        <v>0</v>
      </c>
      <c r="AD598" s="71">
        <v>0</v>
      </c>
      <c r="AE598" s="76">
        <v>1086.08</v>
      </c>
    </row>
    <row r="599" spans="1:31" x14ac:dyDescent="0.25">
      <c r="A599" s="2">
        <v>43313</v>
      </c>
      <c r="B599" t="s">
        <v>1582</v>
      </c>
      <c r="C599" s="76">
        <v>4233.8</v>
      </c>
      <c r="D599" s="75">
        <v>2018</v>
      </c>
      <c r="E599" s="71">
        <v>0</v>
      </c>
      <c r="F599" s="71">
        <v>0</v>
      </c>
      <c r="G599" s="77">
        <v>1</v>
      </c>
      <c r="H599" s="71">
        <v>0</v>
      </c>
      <c r="I599" t="s">
        <v>1290</v>
      </c>
      <c r="J599" t="s">
        <v>1282</v>
      </c>
      <c r="K599" t="s">
        <v>1342</v>
      </c>
      <c r="L599" s="78" t="s">
        <v>1168</v>
      </c>
      <c r="M599" s="139"/>
      <c r="N599" s="72" t="s">
        <v>1285</v>
      </c>
      <c r="O599" t="s">
        <v>1290</v>
      </c>
      <c r="Q599" t="s">
        <v>1583</v>
      </c>
      <c r="R599" t="s">
        <v>1348</v>
      </c>
      <c r="V599" t="s">
        <v>1307</v>
      </c>
      <c r="W599" s="71"/>
      <c r="X599">
        <v>1</v>
      </c>
      <c r="Z599" s="2">
        <v>43172</v>
      </c>
      <c r="AA599" s="76">
        <v>4233.8</v>
      </c>
      <c r="AB599" t="s">
        <v>1307</v>
      </c>
      <c r="AC599" s="71">
        <v>0</v>
      </c>
      <c r="AD599" s="71">
        <v>0</v>
      </c>
      <c r="AE599" s="76">
        <v>2116.9</v>
      </c>
    </row>
    <row r="600" spans="1:31" x14ac:dyDescent="0.25">
      <c r="A600" s="2">
        <v>43313</v>
      </c>
      <c r="B600" t="s">
        <v>1582</v>
      </c>
      <c r="C600" s="76">
        <v>4740.05</v>
      </c>
      <c r="D600" s="75">
        <v>2018</v>
      </c>
      <c r="E600" s="71">
        <v>0</v>
      </c>
      <c r="F600" s="71">
        <v>0</v>
      </c>
      <c r="G600" s="77">
        <v>1</v>
      </c>
      <c r="H600" s="71">
        <v>0</v>
      </c>
      <c r="I600" t="s">
        <v>1290</v>
      </c>
      <c r="J600" t="s">
        <v>1282</v>
      </c>
      <c r="K600" t="s">
        <v>1342</v>
      </c>
      <c r="L600" s="78" t="s">
        <v>1169</v>
      </c>
      <c r="M600" s="139"/>
      <c r="N600" s="72" t="s">
        <v>1285</v>
      </c>
      <c r="O600" t="s">
        <v>1290</v>
      </c>
      <c r="Q600" t="s">
        <v>1583</v>
      </c>
      <c r="R600" t="s">
        <v>1348</v>
      </c>
      <c r="V600" t="s">
        <v>1307</v>
      </c>
      <c r="W600" s="71"/>
      <c r="X600">
        <v>1</v>
      </c>
      <c r="Z600" s="2">
        <v>43172</v>
      </c>
      <c r="AA600" s="76">
        <v>4740.05</v>
      </c>
      <c r="AB600" t="s">
        <v>1307</v>
      </c>
      <c r="AC600" s="71">
        <v>0</v>
      </c>
      <c r="AD600" s="71">
        <v>0</v>
      </c>
      <c r="AE600" s="76">
        <v>2370.02</v>
      </c>
    </row>
    <row r="601" spans="1:31" x14ac:dyDescent="0.25">
      <c r="A601" s="2">
        <v>43313</v>
      </c>
      <c r="B601" t="s">
        <v>1582</v>
      </c>
      <c r="C601" s="76">
        <v>12106.77</v>
      </c>
      <c r="D601" s="75">
        <v>2018</v>
      </c>
      <c r="E601" s="71">
        <v>0</v>
      </c>
      <c r="F601" s="71">
        <v>0</v>
      </c>
      <c r="G601" s="77">
        <v>1</v>
      </c>
      <c r="H601" s="71">
        <v>0</v>
      </c>
      <c r="I601" t="s">
        <v>1290</v>
      </c>
      <c r="J601" t="s">
        <v>1282</v>
      </c>
      <c r="K601" t="s">
        <v>1342</v>
      </c>
      <c r="L601" s="78" t="s">
        <v>1170</v>
      </c>
      <c r="M601" s="139"/>
      <c r="N601" s="72" t="s">
        <v>1285</v>
      </c>
      <c r="O601" t="s">
        <v>1290</v>
      </c>
      <c r="Q601" t="s">
        <v>1583</v>
      </c>
      <c r="R601" t="s">
        <v>1348</v>
      </c>
      <c r="V601" t="s">
        <v>1307</v>
      </c>
      <c r="W601" s="71"/>
      <c r="X601">
        <v>1</v>
      </c>
      <c r="Z601" s="2">
        <v>43172</v>
      </c>
      <c r="AA601" s="76">
        <v>12106.77</v>
      </c>
      <c r="AB601" t="s">
        <v>1307</v>
      </c>
      <c r="AC601" s="71">
        <v>0</v>
      </c>
      <c r="AD601" s="71">
        <v>0</v>
      </c>
      <c r="AE601" s="76">
        <v>6053.38</v>
      </c>
    </row>
    <row r="602" spans="1:31" x14ac:dyDescent="0.25">
      <c r="A602" s="2">
        <v>43313</v>
      </c>
      <c r="B602" t="s">
        <v>1582</v>
      </c>
      <c r="C602" s="76">
        <v>16777.32</v>
      </c>
      <c r="D602" s="75">
        <v>2018</v>
      </c>
      <c r="E602" s="71">
        <v>0</v>
      </c>
      <c r="F602" s="71">
        <v>0</v>
      </c>
      <c r="G602" s="77">
        <v>1</v>
      </c>
      <c r="H602" s="71">
        <v>0</v>
      </c>
      <c r="I602" t="s">
        <v>1290</v>
      </c>
      <c r="J602" t="s">
        <v>1282</v>
      </c>
      <c r="K602" t="s">
        <v>1342</v>
      </c>
      <c r="L602" s="78" t="s">
        <v>1171</v>
      </c>
      <c r="M602" s="139"/>
      <c r="N602" s="72" t="s">
        <v>1285</v>
      </c>
      <c r="O602" t="s">
        <v>1290</v>
      </c>
      <c r="Q602" t="s">
        <v>1583</v>
      </c>
      <c r="R602" t="s">
        <v>1348</v>
      </c>
      <c r="V602" t="s">
        <v>1307</v>
      </c>
      <c r="W602" s="71"/>
      <c r="X602">
        <v>1</v>
      </c>
      <c r="Z602" s="2">
        <v>43172</v>
      </c>
      <c r="AA602" s="76">
        <v>16777.32</v>
      </c>
      <c r="AB602" t="s">
        <v>1307</v>
      </c>
      <c r="AC602" s="71">
        <v>0</v>
      </c>
      <c r="AD602" s="71">
        <v>0</v>
      </c>
      <c r="AE602" s="76">
        <v>8388.66</v>
      </c>
    </row>
    <row r="603" spans="1:31" x14ac:dyDescent="0.25">
      <c r="A603" s="2">
        <v>43313</v>
      </c>
      <c r="B603" t="s">
        <v>1582</v>
      </c>
      <c r="C603" s="76">
        <v>1474.05</v>
      </c>
      <c r="D603" s="75">
        <v>2018</v>
      </c>
      <c r="E603" s="71">
        <v>0</v>
      </c>
      <c r="F603" s="71">
        <v>0</v>
      </c>
      <c r="G603" s="77">
        <v>1</v>
      </c>
      <c r="H603" s="71">
        <v>0</v>
      </c>
      <c r="I603" t="s">
        <v>1290</v>
      </c>
      <c r="J603" t="s">
        <v>1282</v>
      </c>
      <c r="K603" t="s">
        <v>1342</v>
      </c>
      <c r="L603" s="78" t="s">
        <v>1172</v>
      </c>
      <c r="M603" s="139"/>
      <c r="N603" s="72" t="s">
        <v>1285</v>
      </c>
      <c r="O603" t="s">
        <v>1290</v>
      </c>
      <c r="Q603" t="s">
        <v>1583</v>
      </c>
      <c r="R603" t="s">
        <v>1348</v>
      </c>
      <c r="V603" t="s">
        <v>1307</v>
      </c>
      <c r="W603" s="71"/>
      <c r="X603">
        <v>1</v>
      </c>
      <c r="Z603" s="2">
        <v>43172</v>
      </c>
      <c r="AA603" s="76">
        <v>1474.05</v>
      </c>
      <c r="AB603" t="s">
        <v>1307</v>
      </c>
      <c r="AC603" s="71">
        <v>0</v>
      </c>
      <c r="AD603" s="71">
        <v>0</v>
      </c>
      <c r="AE603" s="76">
        <v>737.02</v>
      </c>
    </row>
    <row r="604" spans="1:31" x14ac:dyDescent="0.25">
      <c r="A604" s="2">
        <v>43313</v>
      </c>
      <c r="B604" t="s">
        <v>1582</v>
      </c>
      <c r="C604" s="76">
        <v>849.64</v>
      </c>
      <c r="D604" s="75">
        <v>2018</v>
      </c>
      <c r="E604" s="71">
        <v>0</v>
      </c>
      <c r="F604" s="71">
        <v>0</v>
      </c>
      <c r="G604" s="77">
        <v>1</v>
      </c>
      <c r="H604" s="71">
        <v>0</v>
      </c>
      <c r="I604" t="s">
        <v>1290</v>
      </c>
      <c r="J604" t="s">
        <v>1282</v>
      </c>
      <c r="K604" t="s">
        <v>1342</v>
      </c>
      <c r="L604" s="78" t="s">
        <v>1173</v>
      </c>
      <c r="M604" s="139"/>
      <c r="N604" s="72" t="s">
        <v>1285</v>
      </c>
      <c r="O604" t="s">
        <v>1290</v>
      </c>
      <c r="Q604" t="s">
        <v>1583</v>
      </c>
      <c r="R604" t="s">
        <v>1348</v>
      </c>
      <c r="V604" t="s">
        <v>1307</v>
      </c>
      <c r="W604" s="71"/>
      <c r="X604">
        <v>1</v>
      </c>
      <c r="Z604" s="2">
        <v>43172</v>
      </c>
      <c r="AA604" s="76">
        <v>849.64</v>
      </c>
      <c r="AB604" t="s">
        <v>1307</v>
      </c>
      <c r="AC604" s="71">
        <v>0</v>
      </c>
      <c r="AD604" s="71">
        <v>0</v>
      </c>
      <c r="AE604" s="76">
        <v>424.82</v>
      </c>
    </row>
    <row r="605" spans="1:31" x14ac:dyDescent="0.25">
      <c r="A605" s="2">
        <v>43313</v>
      </c>
      <c r="B605" t="s">
        <v>1582</v>
      </c>
      <c r="C605" s="76">
        <v>8890.2999999999993</v>
      </c>
      <c r="D605" s="75">
        <v>2017</v>
      </c>
      <c r="E605" s="71">
        <v>0</v>
      </c>
      <c r="F605" s="71">
        <v>0</v>
      </c>
      <c r="G605" s="77">
        <v>1</v>
      </c>
      <c r="H605" s="71">
        <v>0</v>
      </c>
      <c r="I605" t="s">
        <v>1290</v>
      </c>
      <c r="J605" t="s">
        <v>1282</v>
      </c>
      <c r="K605" t="s">
        <v>1342</v>
      </c>
      <c r="L605" s="78" t="s">
        <v>1174</v>
      </c>
      <c r="M605" s="139"/>
      <c r="N605" s="72" t="s">
        <v>1285</v>
      </c>
      <c r="O605" t="s">
        <v>1290</v>
      </c>
      <c r="Q605" t="s">
        <v>1583</v>
      </c>
      <c r="R605" t="s">
        <v>1348</v>
      </c>
      <c r="V605" t="s">
        <v>1307</v>
      </c>
      <c r="W605" s="71"/>
      <c r="X605">
        <v>1</v>
      </c>
      <c r="Z605" s="2">
        <v>43100</v>
      </c>
      <c r="AA605" s="76">
        <v>8890.2999999999993</v>
      </c>
      <c r="AB605" t="s">
        <v>1307</v>
      </c>
      <c r="AC605" s="71">
        <v>0</v>
      </c>
      <c r="AD605" s="71">
        <v>0</v>
      </c>
      <c r="AE605" s="76">
        <v>4445.1499999999996</v>
      </c>
    </row>
    <row r="606" spans="1:31" x14ac:dyDescent="0.25">
      <c r="A606" s="2">
        <v>43313</v>
      </c>
      <c r="B606" t="s">
        <v>1377</v>
      </c>
      <c r="C606" s="76">
        <v>159244</v>
      </c>
      <c r="D606" s="75">
        <v>2018</v>
      </c>
      <c r="E606" s="71">
        <v>67.077417075265501</v>
      </c>
      <c r="F606" s="71">
        <v>355631.747106264</v>
      </c>
      <c r="G606" s="77">
        <v>1</v>
      </c>
      <c r="H606" s="71">
        <v>355631.747106264</v>
      </c>
      <c r="I606" t="s">
        <v>1290</v>
      </c>
      <c r="J606" t="s">
        <v>1287</v>
      </c>
      <c r="K606" t="s">
        <v>1342</v>
      </c>
      <c r="L606" s="78" t="s">
        <v>1202</v>
      </c>
      <c r="M606" s="139"/>
      <c r="N606" s="72" t="s">
        <v>1295</v>
      </c>
      <c r="O606" t="s">
        <v>1290</v>
      </c>
      <c r="P606" t="s">
        <v>1378</v>
      </c>
      <c r="Q606" t="s">
        <v>1379</v>
      </c>
      <c r="R606" t="s">
        <v>1343</v>
      </c>
      <c r="V606" t="s">
        <v>1584</v>
      </c>
      <c r="W606" s="71">
        <v>10</v>
      </c>
      <c r="X606">
        <v>1</v>
      </c>
      <c r="Z606" s="2">
        <v>43190</v>
      </c>
      <c r="AA606" s="76">
        <v>159244</v>
      </c>
      <c r="AC606" s="71">
        <v>444000</v>
      </c>
      <c r="AD606" s="71">
        <v>89</v>
      </c>
      <c r="AE606" s="76">
        <v>37182</v>
      </c>
    </row>
    <row r="607" spans="1:31" x14ac:dyDescent="0.25">
      <c r="A607" s="2">
        <v>43313</v>
      </c>
      <c r="B607" t="s">
        <v>1377</v>
      </c>
      <c r="C607" s="76">
        <v>0</v>
      </c>
      <c r="D607" s="75">
        <v>2018</v>
      </c>
      <c r="E607" s="71">
        <v>0</v>
      </c>
      <c r="F607" s="71">
        <v>0</v>
      </c>
      <c r="G607" s="77">
        <v>1</v>
      </c>
      <c r="H607" s="71">
        <v>0</v>
      </c>
      <c r="I607" t="s">
        <v>1290</v>
      </c>
      <c r="J607" t="s">
        <v>1287</v>
      </c>
      <c r="K607" t="s">
        <v>1342</v>
      </c>
      <c r="L607" s="78" t="s">
        <v>1202</v>
      </c>
      <c r="M607" s="139"/>
      <c r="N607" s="72" t="s">
        <v>1285</v>
      </c>
      <c r="O607" t="s">
        <v>1290</v>
      </c>
      <c r="P607" t="s">
        <v>1378</v>
      </c>
      <c r="Q607" t="s">
        <v>1379</v>
      </c>
      <c r="R607" t="s">
        <v>1343</v>
      </c>
      <c r="V607" t="s">
        <v>1584</v>
      </c>
      <c r="W607" s="71"/>
      <c r="X607">
        <v>1</v>
      </c>
      <c r="Z607" s="2">
        <v>43190</v>
      </c>
      <c r="AA607" s="76">
        <v>0</v>
      </c>
      <c r="AC607" s="71">
        <v>0</v>
      </c>
      <c r="AD607" s="71">
        <v>0</v>
      </c>
      <c r="AE607" s="76">
        <v>37182</v>
      </c>
    </row>
    <row r="608" spans="1:31" x14ac:dyDescent="0.25">
      <c r="A608" s="2">
        <v>43313</v>
      </c>
      <c r="B608" t="s">
        <v>1377</v>
      </c>
      <c r="C608" s="76">
        <v>0</v>
      </c>
      <c r="D608" s="75">
        <v>2018</v>
      </c>
      <c r="E608" s="71">
        <v>0</v>
      </c>
      <c r="F608" s="71">
        <v>0</v>
      </c>
      <c r="G608" s="77">
        <v>1</v>
      </c>
      <c r="H608" s="71">
        <v>0</v>
      </c>
      <c r="I608" t="s">
        <v>1290</v>
      </c>
      <c r="J608" t="s">
        <v>1287</v>
      </c>
      <c r="K608" t="s">
        <v>1342</v>
      </c>
      <c r="L608" s="78" t="s">
        <v>1199</v>
      </c>
      <c r="M608" s="139"/>
      <c r="N608" s="72" t="s">
        <v>1285</v>
      </c>
      <c r="O608" t="s">
        <v>1290</v>
      </c>
      <c r="P608" t="s">
        <v>1378</v>
      </c>
      <c r="Q608" t="s">
        <v>1379</v>
      </c>
      <c r="R608" t="s">
        <v>1343</v>
      </c>
      <c r="V608" t="s">
        <v>1380</v>
      </c>
      <c r="W608" s="71">
        <v>20</v>
      </c>
      <c r="X608">
        <v>1</v>
      </c>
      <c r="Z608" s="2">
        <v>43194</v>
      </c>
      <c r="AA608" s="76"/>
      <c r="AC608" s="71">
        <v>0</v>
      </c>
      <c r="AD608" s="71">
        <v>0</v>
      </c>
      <c r="AE608" s="76">
        <v>732375</v>
      </c>
    </row>
    <row r="609" spans="1:31" x14ac:dyDescent="0.25">
      <c r="A609" s="2">
        <v>43313</v>
      </c>
      <c r="B609" t="s">
        <v>1474</v>
      </c>
      <c r="C609" s="76">
        <v>0</v>
      </c>
      <c r="D609" s="75">
        <v>2018</v>
      </c>
      <c r="E609" s="71">
        <v>0</v>
      </c>
      <c r="F609" s="71">
        <v>0</v>
      </c>
      <c r="G609" s="77">
        <v>1</v>
      </c>
      <c r="H609" s="71">
        <v>0</v>
      </c>
      <c r="I609" t="s">
        <v>1290</v>
      </c>
      <c r="J609" t="s">
        <v>1288</v>
      </c>
      <c r="K609" t="s">
        <v>1342</v>
      </c>
      <c r="L609" s="78" t="s">
        <v>1585</v>
      </c>
      <c r="M609" s="139"/>
      <c r="N609" s="72" t="s">
        <v>1285</v>
      </c>
      <c r="O609" t="s">
        <v>1290</v>
      </c>
      <c r="Q609" t="s">
        <v>1474</v>
      </c>
      <c r="W609" s="71"/>
      <c r="X609">
        <v>1</v>
      </c>
      <c r="Z609" s="2">
        <v>43313</v>
      </c>
      <c r="AA609" s="76">
        <v>0</v>
      </c>
      <c r="AC609" s="71">
        <v>0</v>
      </c>
      <c r="AD609" s="71">
        <v>0</v>
      </c>
      <c r="AE609" s="76">
        <v>50000</v>
      </c>
    </row>
    <row r="610" spans="1:31" x14ac:dyDescent="0.25">
      <c r="A610" s="2">
        <v>43344</v>
      </c>
      <c r="C610" s="76">
        <v>3871.06</v>
      </c>
      <c r="D610" s="75">
        <v>2018</v>
      </c>
      <c r="E610" s="71">
        <v>3.5348701869209433</v>
      </c>
      <c r="F610" s="71">
        <v>12849.374766202029</v>
      </c>
      <c r="G610" s="77">
        <v>0.9950548958618578</v>
      </c>
      <c r="H610" s="71">
        <v>12785.833269873143</v>
      </c>
      <c r="I610" t="s">
        <v>1341</v>
      </c>
      <c r="J610" t="s">
        <v>1284</v>
      </c>
      <c r="K610" t="s">
        <v>1342</v>
      </c>
      <c r="L610" s="78">
        <v>193950</v>
      </c>
      <c r="M610" s="139"/>
      <c r="N610" s="72" t="s">
        <v>1296</v>
      </c>
      <c r="O610" t="s">
        <v>1290</v>
      </c>
      <c r="Q610" t="s">
        <v>1573</v>
      </c>
      <c r="R610" t="s">
        <v>1343</v>
      </c>
      <c r="S610" t="s">
        <v>1344</v>
      </c>
      <c r="W610" s="71">
        <v>13.05797247010084</v>
      </c>
      <c r="X610">
        <v>1</v>
      </c>
      <c r="Z610" s="2">
        <v>43285.333333333328</v>
      </c>
      <c r="AA610" s="76">
        <v>3871.06</v>
      </c>
      <c r="AC610" s="71">
        <v>19790</v>
      </c>
      <c r="AD610" s="71">
        <v>5.4</v>
      </c>
      <c r="AE610" s="76">
        <v>1935.53</v>
      </c>
    </row>
    <row r="611" spans="1:31" x14ac:dyDescent="0.25">
      <c r="A611" s="2">
        <v>43344</v>
      </c>
      <c r="B611" t="s">
        <v>1433</v>
      </c>
      <c r="C611" s="76">
        <v>13600</v>
      </c>
      <c r="D611" s="75">
        <v>2017</v>
      </c>
      <c r="E611" s="71">
        <v>0.52368447213643599</v>
      </c>
      <c r="F611" s="71">
        <v>175.95657208897171</v>
      </c>
      <c r="G611" s="77">
        <v>0.9950548958618578</v>
      </c>
      <c r="H611" s="71">
        <v>175.08644851620122</v>
      </c>
      <c r="I611" t="s">
        <v>1341</v>
      </c>
      <c r="J611" t="s">
        <v>1284</v>
      </c>
      <c r="K611" t="s">
        <v>1342</v>
      </c>
      <c r="L611" s="78">
        <v>187391</v>
      </c>
      <c r="M611" s="139"/>
      <c r="N611" s="72" t="s">
        <v>1296</v>
      </c>
      <c r="O611" t="s">
        <v>1290</v>
      </c>
      <c r="Q611" t="s">
        <v>1434</v>
      </c>
      <c r="R611" t="s">
        <v>1343</v>
      </c>
      <c r="S611" t="s">
        <v>1344</v>
      </c>
      <c r="W611" s="71">
        <v>13.05797247010084</v>
      </c>
      <c r="X611">
        <v>1</v>
      </c>
      <c r="Z611" s="2">
        <v>43091</v>
      </c>
      <c r="AA611" s="76">
        <v>13600</v>
      </c>
      <c r="AC611" s="71">
        <v>271</v>
      </c>
      <c r="AD611" s="71">
        <v>0.8</v>
      </c>
      <c r="AE611" s="76">
        <v>640</v>
      </c>
    </row>
    <row r="612" spans="1:31" x14ac:dyDescent="0.25">
      <c r="A612" s="2">
        <v>43344</v>
      </c>
      <c r="C612" s="76">
        <v>5127.08</v>
      </c>
      <c r="D612" s="75">
        <v>2018</v>
      </c>
      <c r="E612" s="71">
        <v>2.897176015735754</v>
      </c>
      <c r="F612" s="71">
        <v>28455.919246516813</v>
      </c>
      <c r="G612" s="77">
        <v>0.9950548958618578</v>
      </c>
      <c r="H612" s="71">
        <v>28315.201762496221</v>
      </c>
      <c r="I612" t="s">
        <v>1341</v>
      </c>
      <c r="J612" t="s">
        <v>1284</v>
      </c>
      <c r="K612" t="s">
        <v>1342</v>
      </c>
      <c r="L612" s="78">
        <v>188824</v>
      </c>
      <c r="M612" s="139"/>
      <c r="N612" s="72" t="s">
        <v>1295</v>
      </c>
      <c r="O612" t="s">
        <v>1290</v>
      </c>
      <c r="Q612" t="s">
        <v>1491</v>
      </c>
      <c r="R612" t="s">
        <v>1348</v>
      </c>
      <c r="S612" t="s">
        <v>1349</v>
      </c>
      <c r="W612" s="71">
        <v>13.083007376942414</v>
      </c>
      <c r="X612">
        <v>2</v>
      </c>
      <c r="Z612" s="2">
        <v>43357</v>
      </c>
      <c r="AA612" s="76">
        <v>5127.08</v>
      </c>
      <c r="AC612" s="71">
        <v>30948</v>
      </c>
      <c r="AD612" s="71">
        <v>4.22</v>
      </c>
      <c r="AE612" s="76">
        <v>2563.54</v>
      </c>
    </row>
    <row r="613" spans="1:31" x14ac:dyDescent="0.25">
      <c r="A613" s="2">
        <v>43344</v>
      </c>
      <c r="C613" s="76">
        <v>1761.68</v>
      </c>
      <c r="D613" s="75">
        <v>2018</v>
      </c>
      <c r="E613" s="71">
        <v>1.0435325933455797</v>
      </c>
      <c r="F613" s="71">
        <v>6420.5851553611647</v>
      </c>
      <c r="G613" s="77">
        <v>0.9950548958618578</v>
      </c>
      <c r="H613" s="71">
        <v>6388.8346931400938</v>
      </c>
      <c r="I613" t="s">
        <v>1341</v>
      </c>
      <c r="J613" t="s">
        <v>1284</v>
      </c>
      <c r="K613" t="s">
        <v>1342</v>
      </c>
      <c r="L613" s="78">
        <v>189273</v>
      </c>
      <c r="M613" s="139"/>
      <c r="N613" s="72" t="s">
        <v>1296</v>
      </c>
      <c r="O613" t="s">
        <v>1290</v>
      </c>
      <c r="Q613" t="s">
        <v>1586</v>
      </c>
      <c r="R613" t="s">
        <v>1348</v>
      </c>
      <c r="S613" t="s">
        <v>1349</v>
      </c>
      <c r="W613" s="71">
        <v>13.083007376942414</v>
      </c>
      <c r="X613">
        <v>152</v>
      </c>
      <c r="Z613" s="2">
        <v>43140</v>
      </c>
      <c r="AA613" s="76">
        <v>1761.68</v>
      </c>
      <c r="AC613" s="71">
        <v>6982.88</v>
      </c>
      <c r="AD613" s="71">
        <v>1.52</v>
      </c>
      <c r="AE613" s="76">
        <v>760</v>
      </c>
    </row>
    <row r="614" spans="1:31" x14ac:dyDescent="0.25">
      <c r="A614" s="2">
        <v>43344</v>
      </c>
      <c r="C614" s="76">
        <v>27661.200000000001</v>
      </c>
      <c r="D614" s="75">
        <v>2018</v>
      </c>
      <c r="E614" s="71">
        <v>25.662663381090638</v>
      </c>
      <c r="F614" s="71">
        <v>157895.70599171074</v>
      </c>
      <c r="G614" s="77">
        <v>0.9950548958618578</v>
      </c>
      <c r="H614" s="71">
        <v>157114.89528261626</v>
      </c>
      <c r="I614" t="s">
        <v>1341</v>
      </c>
      <c r="J614" t="s">
        <v>1284</v>
      </c>
      <c r="K614" t="s">
        <v>1342</v>
      </c>
      <c r="L614" s="78">
        <v>183696</v>
      </c>
      <c r="M614" s="139"/>
      <c r="N614" s="72" t="s">
        <v>1295</v>
      </c>
      <c r="O614" t="s">
        <v>1290</v>
      </c>
      <c r="Q614" t="s">
        <v>1587</v>
      </c>
      <c r="R614" t="s">
        <v>1348</v>
      </c>
      <c r="S614" t="s">
        <v>1349</v>
      </c>
      <c r="W614" s="71">
        <v>13.083007376942414</v>
      </c>
      <c r="X614">
        <v>3738</v>
      </c>
      <c r="Z614" s="2">
        <v>43142</v>
      </c>
      <c r="AA614" s="76">
        <v>27661.200000000001</v>
      </c>
      <c r="AC614" s="71">
        <v>171723.72</v>
      </c>
      <c r="AD614" s="71">
        <v>37.380000000000003</v>
      </c>
      <c r="AE614" s="76">
        <v>26166</v>
      </c>
    </row>
    <row r="615" spans="1:31" x14ac:dyDescent="0.25">
      <c r="A615" s="2">
        <v>43344</v>
      </c>
      <c r="C615" s="76">
        <v>5860</v>
      </c>
      <c r="D615" s="75">
        <v>2017</v>
      </c>
      <c r="E615" s="71">
        <v>0.40162274151787108</v>
      </c>
      <c r="F615" s="71">
        <v>482.26475522806214</v>
      </c>
      <c r="G615" s="77">
        <v>0.9950548958618578</v>
      </c>
      <c r="H615" s="71">
        <v>479.87990579130371</v>
      </c>
      <c r="I615" t="s">
        <v>1341</v>
      </c>
      <c r="J615" t="s">
        <v>1284</v>
      </c>
      <c r="K615" t="s">
        <v>1342</v>
      </c>
      <c r="L615" s="78">
        <v>180970</v>
      </c>
      <c r="M615" s="139"/>
      <c r="N615" s="72" t="s">
        <v>1295</v>
      </c>
      <c r="O615" t="s">
        <v>1290</v>
      </c>
      <c r="Q615" t="s">
        <v>1588</v>
      </c>
      <c r="R615" t="s">
        <v>1348</v>
      </c>
      <c r="S615" t="s">
        <v>1349</v>
      </c>
      <c r="W615" s="71">
        <v>13.083007376942414</v>
      </c>
      <c r="X615">
        <v>1</v>
      </c>
      <c r="Z615" s="2">
        <v>42982</v>
      </c>
      <c r="AA615" s="76">
        <v>5860</v>
      </c>
      <c r="AC615" s="71">
        <v>524.5</v>
      </c>
      <c r="AD615" s="71">
        <v>0.58499999999999996</v>
      </c>
      <c r="AE615" s="76">
        <v>548.79999999999995</v>
      </c>
    </row>
    <row r="616" spans="1:31" x14ac:dyDescent="0.25">
      <c r="A616" s="2">
        <v>43344</v>
      </c>
      <c r="C616" s="76">
        <v>522.51109017740805</v>
      </c>
      <c r="D616" s="75">
        <v>2018</v>
      </c>
      <c r="E616" s="71">
        <v>0</v>
      </c>
      <c r="F616" s="71">
        <v>21821.541389865641</v>
      </c>
      <c r="G616" s="77">
        <v>0.9950548958618578</v>
      </c>
      <c r="H616" s="71">
        <v>21713.631595237974</v>
      </c>
      <c r="I616" t="s">
        <v>1341</v>
      </c>
      <c r="J616" t="s">
        <v>1284</v>
      </c>
      <c r="K616" t="s">
        <v>1342</v>
      </c>
      <c r="L616" s="78">
        <v>175787</v>
      </c>
      <c r="M616" s="139"/>
      <c r="N616" s="72" t="s">
        <v>1526</v>
      </c>
      <c r="O616" t="s">
        <v>1290</v>
      </c>
      <c r="Q616" t="s">
        <v>1589</v>
      </c>
      <c r="R616" t="s">
        <v>1348</v>
      </c>
      <c r="S616" t="s">
        <v>1349</v>
      </c>
      <c r="W616" s="71">
        <v>13.083007376942414</v>
      </c>
      <c r="X616">
        <v>42</v>
      </c>
      <c r="Z616" s="2">
        <v>43154</v>
      </c>
      <c r="AA616" s="76">
        <v>2100</v>
      </c>
      <c r="AC616" s="71">
        <v>23732.603999999999</v>
      </c>
      <c r="AD616" s="71">
        <v>0</v>
      </c>
      <c r="AE616" s="76">
        <v>1260</v>
      </c>
    </row>
    <row r="617" spans="1:31" x14ac:dyDescent="0.25">
      <c r="A617" s="2">
        <v>43344</v>
      </c>
      <c r="C617" s="76">
        <v>46158.21941179128</v>
      </c>
      <c r="D617" s="75">
        <v>2018</v>
      </c>
      <c r="E617" s="71">
        <v>13.56015480038284</v>
      </c>
      <c r="F617" s="71">
        <v>46521.359373338826</v>
      </c>
      <c r="G617" s="77">
        <v>0.9950548958618578</v>
      </c>
      <c r="H617" s="71">
        <v>46291.306406589727</v>
      </c>
      <c r="I617" t="s">
        <v>1341</v>
      </c>
      <c r="J617" t="s">
        <v>1284</v>
      </c>
      <c r="K617" t="s">
        <v>1342</v>
      </c>
      <c r="L617" s="78">
        <v>175787</v>
      </c>
      <c r="M617" s="139"/>
      <c r="N617" s="72" t="s">
        <v>1526</v>
      </c>
      <c r="O617" t="s">
        <v>1290</v>
      </c>
      <c r="Q617" t="s">
        <v>1303</v>
      </c>
      <c r="R617" t="s">
        <v>1343</v>
      </c>
      <c r="S617" t="s">
        <v>1344</v>
      </c>
      <c r="W617" s="71">
        <v>13.05797247010084</v>
      </c>
      <c r="X617">
        <v>1</v>
      </c>
      <c r="Z617" s="2">
        <v>43154</v>
      </c>
      <c r="AA617" s="76">
        <v>61447.19</v>
      </c>
      <c r="AC617" s="71">
        <v>71650</v>
      </c>
      <c r="AD617" s="71">
        <v>20.715</v>
      </c>
      <c r="AE617" s="76">
        <v>8286</v>
      </c>
    </row>
    <row r="618" spans="1:31" x14ac:dyDescent="0.25">
      <c r="A618" s="2">
        <v>43344</v>
      </c>
      <c r="B618" t="s">
        <v>1364</v>
      </c>
      <c r="C618" s="76">
        <v>1351.48</v>
      </c>
      <c r="D618" s="75">
        <v>2018</v>
      </c>
      <c r="E618" s="71">
        <v>0</v>
      </c>
      <c r="F618" s="71">
        <v>4479.6832935579005</v>
      </c>
      <c r="G618" s="77">
        <v>0.9950548958618578</v>
      </c>
      <c r="H618" s="71">
        <v>4457.5307931653606</v>
      </c>
      <c r="I618" t="s">
        <v>1341</v>
      </c>
      <c r="J618" t="s">
        <v>1284</v>
      </c>
      <c r="K618" t="s">
        <v>1342</v>
      </c>
      <c r="L618" s="78">
        <v>187451</v>
      </c>
      <c r="M618" s="139"/>
      <c r="N618" s="72" t="s">
        <v>1295</v>
      </c>
      <c r="O618" t="s">
        <v>1290</v>
      </c>
      <c r="Q618" t="s">
        <v>1382</v>
      </c>
      <c r="R618" t="s">
        <v>1348</v>
      </c>
      <c r="S618" t="s">
        <v>1349</v>
      </c>
      <c r="W618" s="71">
        <v>13.083007376942414</v>
      </c>
      <c r="X618">
        <v>4</v>
      </c>
      <c r="Z618" s="2">
        <v>43154</v>
      </c>
      <c r="AA618" s="76">
        <v>1351.48</v>
      </c>
      <c r="AC618" s="71">
        <v>4872</v>
      </c>
      <c r="AD618" s="71">
        <v>0</v>
      </c>
      <c r="AE618" s="76">
        <v>440</v>
      </c>
    </row>
    <row r="619" spans="1:31" x14ac:dyDescent="0.25">
      <c r="A619" s="2">
        <v>43344</v>
      </c>
      <c r="B619" t="s">
        <v>1356</v>
      </c>
      <c r="C619" s="76">
        <v>3750</v>
      </c>
      <c r="D619" s="75">
        <v>2017</v>
      </c>
      <c r="E619" s="71">
        <v>0</v>
      </c>
      <c r="F619" s="71">
        <v>3757.5274522688251</v>
      </c>
      <c r="G619" s="77">
        <v>0.9950548958618578</v>
      </c>
      <c r="H619" s="71">
        <v>3738.9460877154274</v>
      </c>
      <c r="I619" t="s">
        <v>1341</v>
      </c>
      <c r="J619" t="s">
        <v>1284</v>
      </c>
      <c r="K619" t="s">
        <v>1342</v>
      </c>
      <c r="L619" s="78">
        <v>176452</v>
      </c>
      <c r="M619" s="139"/>
      <c r="N619" s="72" t="s">
        <v>1295</v>
      </c>
      <c r="O619" t="s">
        <v>1290</v>
      </c>
      <c r="Q619" t="s">
        <v>1357</v>
      </c>
      <c r="R619" t="s">
        <v>1348</v>
      </c>
      <c r="S619" t="s">
        <v>1349</v>
      </c>
      <c r="W619" s="71">
        <v>13.083007376942414</v>
      </c>
      <c r="X619">
        <v>7</v>
      </c>
      <c r="Z619" s="2">
        <v>42942</v>
      </c>
      <c r="AA619" s="76">
        <v>3750</v>
      </c>
      <c r="AC619" s="71">
        <v>4086.6</v>
      </c>
      <c r="AD619" s="71">
        <v>0</v>
      </c>
      <c r="AE619" s="76">
        <v>350</v>
      </c>
    </row>
    <row r="620" spans="1:31" x14ac:dyDescent="0.25">
      <c r="A620" s="2">
        <v>43344</v>
      </c>
      <c r="C620" s="76">
        <v>0</v>
      </c>
      <c r="D620" s="75">
        <v>2017</v>
      </c>
      <c r="E620" s="71">
        <v>0</v>
      </c>
      <c r="F620" s="71">
        <v>0</v>
      </c>
      <c r="G620" s="77">
        <v>0.9950548958618578</v>
      </c>
      <c r="H620" s="71">
        <v>0</v>
      </c>
      <c r="I620" t="s">
        <v>1341</v>
      </c>
      <c r="J620" t="s">
        <v>1284</v>
      </c>
      <c r="K620" t="s">
        <v>1342</v>
      </c>
      <c r="L620" s="78">
        <v>173573</v>
      </c>
      <c r="M620" s="139"/>
      <c r="N620" s="72" t="s">
        <v>1285</v>
      </c>
      <c r="O620" t="s">
        <v>1290</v>
      </c>
      <c r="Q620" t="s">
        <v>1590</v>
      </c>
      <c r="R620" t="s">
        <v>1348</v>
      </c>
      <c r="S620" t="s">
        <v>1349</v>
      </c>
      <c r="W620" s="71">
        <v>13.083007376942414</v>
      </c>
      <c r="X620">
        <v>0</v>
      </c>
      <c r="Z620" s="2">
        <v>42855</v>
      </c>
      <c r="AA620" s="76">
        <v>7153.57</v>
      </c>
      <c r="AC620" s="71">
        <v>0</v>
      </c>
      <c r="AD620" s="71">
        <v>0</v>
      </c>
      <c r="AE620" s="76">
        <v>0</v>
      </c>
    </row>
    <row r="621" spans="1:31" x14ac:dyDescent="0.25">
      <c r="A621" s="2">
        <v>43344</v>
      </c>
      <c r="C621" s="76">
        <v>2931.544711295162</v>
      </c>
      <c r="D621" s="75">
        <v>2017</v>
      </c>
      <c r="E621" s="71">
        <v>0.36029335854457911</v>
      </c>
      <c r="F621" s="71">
        <v>2928.2711368349169</v>
      </c>
      <c r="G621" s="77">
        <v>0.9950548958618578</v>
      </c>
      <c r="H621" s="71">
        <v>2913.7905311185523</v>
      </c>
      <c r="I621" t="s">
        <v>1341</v>
      </c>
      <c r="J621" t="s">
        <v>1284</v>
      </c>
      <c r="K621" t="s">
        <v>1342</v>
      </c>
      <c r="L621" s="78">
        <v>173573</v>
      </c>
      <c r="M621" s="139"/>
      <c r="N621" s="72" t="s">
        <v>1296</v>
      </c>
      <c r="O621" t="s">
        <v>1290</v>
      </c>
      <c r="Q621" t="s">
        <v>1591</v>
      </c>
      <c r="R621" t="s">
        <v>1348</v>
      </c>
      <c r="S621" t="s">
        <v>1349</v>
      </c>
      <c r="W621" s="71">
        <v>13.083007376942414</v>
      </c>
      <c r="X621">
        <v>16</v>
      </c>
      <c r="Z621" s="2">
        <v>42855</v>
      </c>
      <c r="AA621" s="76">
        <v>7153.57</v>
      </c>
      <c r="AC621" s="71">
        <v>3184.72</v>
      </c>
      <c r="AD621" s="71">
        <v>0.52480000000000004</v>
      </c>
      <c r="AE621" s="76">
        <v>640</v>
      </c>
    </row>
    <row r="622" spans="1:31" x14ac:dyDescent="0.25">
      <c r="A622" s="2">
        <v>43344</v>
      </c>
      <c r="C622" s="76">
        <v>4222.0252887048373</v>
      </c>
      <c r="D622" s="75">
        <v>2017</v>
      </c>
      <c r="E622" s="71">
        <v>0.68543614552383336</v>
      </c>
      <c r="F622" s="71">
        <v>4217.3106704688062</v>
      </c>
      <c r="G622" s="77">
        <v>0.9950548958618578</v>
      </c>
      <c r="H622" s="71">
        <v>4196.4556300204395</v>
      </c>
      <c r="I622" t="s">
        <v>1341</v>
      </c>
      <c r="J622" t="s">
        <v>1284</v>
      </c>
      <c r="K622" t="s">
        <v>1342</v>
      </c>
      <c r="L622" s="78">
        <v>173573</v>
      </c>
      <c r="M622" s="139"/>
      <c r="N622" s="72" t="s">
        <v>1296</v>
      </c>
      <c r="O622" t="s">
        <v>1290</v>
      </c>
      <c r="Q622" t="s">
        <v>1592</v>
      </c>
      <c r="R622" t="s">
        <v>1348</v>
      </c>
      <c r="S622" t="s">
        <v>1349</v>
      </c>
      <c r="W622" s="71">
        <v>13.083007376942414</v>
      </c>
      <c r="X622">
        <v>32</v>
      </c>
      <c r="Z622" s="2">
        <v>42855</v>
      </c>
      <c r="AA622" s="76">
        <v>7153.57</v>
      </c>
      <c r="AC622" s="71">
        <v>4586.6495999999997</v>
      </c>
      <c r="AD622" s="71">
        <v>0.99839999999999995</v>
      </c>
      <c r="AE622" s="76">
        <v>1600</v>
      </c>
    </row>
    <row r="623" spans="1:31" x14ac:dyDescent="0.25">
      <c r="A623" s="2">
        <v>43344</v>
      </c>
      <c r="B623" t="s">
        <v>1377</v>
      </c>
      <c r="C623" s="76">
        <v>31106000</v>
      </c>
      <c r="D623" s="75">
        <v>2020</v>
      </c>
      <c r="E623" s="71">
        <v>0</v>
      </c>
      <c r="F623" s="71">
        <v>0</v>
      </c>
      <c r="G623" s="77">
        <v>0</v>
      </c>
      <c r="H623" s="71">
        <v>0</v>
      </c>
      <c r="I623" t="s">
        <v>1290</v>
      </c>
      <c r="J623" t="s">
        <v>1287</v>
      </c>
      <c r="K623" t="s">
        <v>1342</v>
      </c>
      <c r="L623" s="78" t="s">
        <v>1200</v>
      </c>
      <c r="M623" s="139"/>
      <c r="N623" s="72" t="s">
        <v>1285</v>
      </c>
      <c r="O623" t="s">
        <v>1290</v>
      </c>
      <c r="P623" t="s">
        <v>1378</v>
      </c>
      <c r="Q623" t="s">
        <v>1379</v>
      </c>
      <c r="R623" t="s">
        <v>1343</v>
      </c>
      <c r="V623" t="s">
        <v>1542</v>
      </c>
      <c r="W623" s="71">
        <v>20</v>
      </c>
      <c r="X623">
        <v>1</v>
      </c>
      <c r="Z623" s="2">
        <v>44195</v>
      </c>
      <c r="AA623" s="76">
        <v>31106000</v>
      </c>
      <c r="AB623">
        <v>29550000</v>
      </c>
      <c r="AC623" s="71"/>
      <c r="AD623" s="71"/>
      <c r="AE623" s="76">
        <v>2738250</v>
      </c>
    </row>
    <row r="624" spans="1:31" x14ac:dyDescent="0.25">
      <c r="A624" s="2">
        <v>43344</v>
      </c>
      <c r="B624" t="s">
        <v>1474</v>
      </c>
      <c r="C624" s="76">
        <v>0</v>
      </c>
      <c r="D624" s="75">
        <v>2018</v>
      </c>
      <c r="E624" s="71">
        <v>0</v>
      </c>
      <c r="F624" s="71">
        <v>0</v>
      </c>
      <c r="G624" s="77">
        <v>1</v>
      </c>
      <c r="H624" s="71">
        <v>0</v>
      </c>
      <c r="I624" t="s">
        <v>1290</v>
      </c>
      <c r="J624" t="s">
        <v>1288</v>
      </c>
      <c r="K624" t="s">
        <v>1342</v>
      </c>
      <c r="L624" s="78" t="s">
        <v>1149</v>
      </c>
      <c r="M624" s="139"/>
      <c r="N624" s="72" t="s">
        <v>1285</v>
      </c>
      <c r="O624" t="s">
        <v>1290</v>
      </c>
      <c r="Q624" t="s">
        <v>1474</v>
      </c>
      <c r="W624" s="71"/>
      <c r="X624">
        <v>1</v>
      </c>
      <c r="Z624" s="2">
        <v>43465</v>
      </c>
      <c r="AA624" s="76">
        <v>0</v>
      </c>
      <c r="AC624" s="71">
        <v>0</v>
      </c>
      <c r="AD624" s="71">
        <v>0</v>
      </c>
      <c r="AE624" s="76">
        <v>50000</v>
      </c>
    </row>
    <row r="625" spans="1:31" x14ac:dyDescent="0.25">
      <c r="A625" s="2">
        <v>43344</v>
      </c>
      <c r="B625" t="s">
        <v>1582</v>
      </c>
      <c r="C625" s="76">
        <v>16239</v>
      </c>
      <c r="D625" s="75">
        <v>2018</v>
      </c>
      <c r="E625" s="71">
        <v>0</v>
      </c>
      <c r="F625" s="71">
        <v>0</v>
      </c>
      <c r="G625" s="77">
        <v>1</v>
      </c>
      <c r="H625" s="71">
        <v>0</v>
      </c>
      <c r="I625" t="s">
        <v>1290</v>
      </c>
      <c r="J625" t="s">
        <v>1282</v>
      </c>
      <c r="K625" t="s">
        <v>1342</v>
      </c>
      <c r="L625" s="78" t="s">
        <v>1175</v>
      </c>
      <c r="M625" s="139"/>
      <c r="N625" s="72" t="s">
        <v>1285</v>
      </c>
      <c r="O625" t="s">
        <v>1290</v>
      </c>
      <c r="Q625" t="s">
        <v>1583</v>
      </c>
      <c r="R625" t="s">
        <v>1348</v>
      </c>
      <c r="W625" s="71"/>
      <c r="X625">
        <v>1</v>
      </c>
      <c r="Z625" s="2">
        <v>43189</v>
      </c>
      <c r="AA625" s="76">
        <v>16239</v>
      </c>
      <c r="AC625" s="71">
        <v>0</v>
      </c>
      <c r="AD625" s="71">
        <v>0</v>
      </c>
      <c r="AE625" s="76">
        <v>8119.59</v>
      </c>
    </row>
    <row r="626" spans="1:31" x14ac:dyDescent="0.25">
      <c r="A626" s="2">
        <v>43282</v>
      </c>
      <c r="C626" s="76">
        <v>869</v>
      </c>
      <c r="D626" s="75">
        <v>2018</v>
      </c>
      <c r="E626" s="71">
        <v>0.86520144074036165</v>
      </c>
      <c r="F626" s="71">
        <v>2867.0891630566566</v>
      </c>
      <c r="G626" s="77">
        <v>0.64298842881624785</v>
      </c>
      <c r="H626" s="71">
        <v>1843.5051562298906</v>
      </c>
      <c r="I626" t="s">
        <v>1290</v>
      </c>
      <c r="J626" t="s">
        <v>1286</v>
      </c>
      <c r="K626" t="s">
        <v>1342</v>
      </c>
      <c r="L626" s="78" t="s">
        <v>306</v>
      </c>
      <c r="M626" s="139"/>
      <c r="N626" s="72" t="s">
        <v>1296</v>
      </c>
      <c r="O626" t="s">
        <v>1290</v>
      </c>
      <c r="Q626" t="s">
        <v>1418</v>
      </c>
      <c r="R626" t="s">
        <v>1348</v>
      </c>
      <c r="S626" t="s">
        <v>1419</v>
      </c>
      <c r="T626" t="s">
        <v>1386</v>
      </c>
      <c r="U626" t="s">
        <v>1428</v>
      </c>
      <c r="W626" s="71">
        <v>9.2148912642830805</v>
      </c>
      <c r="X626">
        <v>33</v>
      </c>
      <c r="Y626" t="s">
        <v>1429</v>
      </c>
      <c r="Z626" s="2">
        <v>43242</v>
      </c>
      <c r="AA626" s="76">
        <v>869</v>
      </c>
      <c r="AC626" s="71">
        <v>4386.92</v>
      </c>
      <c r="AD626" s="71">
        <v>1.62</v>
      </c>
      <c r="AE626" s="76">
        <v>759</v>
      </c>
    </row>
    <row r="627" spans="1:31" x14ac:dyDescent="0.25">
      <c r="A627" s="2">
        <v>43282</v>
      </c>
      <c r="C627" s="76">
        <v>869</v>
      </c>
      <c r="D627" s="75">
        <v>2018</v>
      </c>
      <c r="E627" s="71">
        <v>6.9429745244596913E-2</v>
      </c>
      <c r="F627" s="71">
        <v>223.41090320755504</v>
      </c>
      <c r="G627" s="77">
        <v>0.64298842881624785</v>
      </c>
      <c r="H627" s="71">
        <v>143.65062563384464</v>
      </c>
      <c r="I627" t="s">
        <v>1290</v>
      </c>
      <c r="J627" t="s">
        <v>1286</v>
      </c>
      <c r="K627" t="s">
        <v>1342</v>
      </c>
      <c r="L627" s="78" t="s">
        <v>306</v>
      </c>
      <c r="M627" s="139"/>
      <c r="N627" s="72" t="s">
        <v>1296</v>
      </c>
      <c r="O627" t="s">
        <v>1290</v>
      </c>
      <c r="Q627" t="s">
        <v>1498</v>
      </c>
      <c r="R627" t="s">
        <v>1348</v>
      </c>
      <c r="S627" t="s">
        <v>1499</v>
      </c>
      <c r="T627" t="s">
        <v>1386</v>
      </c>
      <c r="U627" t="s">
        <v>1466</v>
      </c>
      <c r="W627" s="71">
        <v>9.2148912642830805</v>
      </c>
      <c r="X627">
        <v>3</v>
      </c>
      <c r="Y627" t="s">
        <v>1467</v>
      </c>
      <c r="Z627" s="2">
        <v>43242</v>
      </c>
      <c r="AA627" s="76">
        <v>869</v>
      </c>
      <c r="AC627" s="71">
        <v>341.84</v>
      </c>
      <c r="AD627" s="71">
        <v>0.13</v>
      </c>
      <c r="AE627" s="76">
        <v>66</v>
      </c>
    </row>
    <row r="628" spans="1:31" x14ac:dyDescent="0.25">
      <c r="A628" s="2">
        <v>43282</v>
      </c>
      <c r="C628" s="76">
        <v>546</v>
      </c>
      <c r="D628" s="75">
        <v>2018</v>
      </c>
      <c r="E628" s="71">
        <v>0.57680096049357443</v>
      </c>
      <c r="F628" s="71">
        <v>2646.220584952885</v>
      </c>
      <c r="G628" s="77">
        <v>0.64298842881624785</v>
      </c>
      <c r="H628" s="71">
        <v>1701.4892162200679</v>
      </c>
      <c r="I628" t="s">
        <v>1290</v>
      </c>
      <c r="J628" t="s">
        <v>1286</v>
      </c>
      <c r="K628" t="s">
        <v>1342</v>
      </c>
      <c r="L628" s="78" t="s">
        <v>308</v>
      </c>
      <c r="M628" s="139"/>
      <c r="N628" s="72" t="s">
        <v>1296</v>
      </c>
      <c r="O628" t="s">
        <v>1290</v>
      </c>
      <c r="Q628" t="s">
        <v>1418</v>
      </c>
      <c r="R628" t="s">
        <v>1348</v>
      </c>
      <c r="S628" t="s">
        <v>1419</v>
      </c>
      <c r="T628" t="s">
        <v>1386</v>
      </c>
      <c r="U628" t="s">
        <v>1428</v>
      </c>
      <c r="W628" s="71">
        <v>6.6560170394036202</v>
      </c>
      <c r="X628">
        <v>22</v>
      </c>
      <c r="Y628" t="s">
        <v>1429</v>
      </c>
      <c r="Z628" s="2">
        <v>43243</v>
      </c>
      <c r="AA628" s="76">
        <v>546</v>
      </c>
      <c r="AC628" s="71">
        <v>4048.97</v>
      </c>
      <c r="AD628" s="71">
        <v>1.08</v>
      </c>
      <c r="AE628" s="76">
        <v>506</v>
      </c>
    </row>
    <row r="629" spans="1:31" x14ac:dyDescent="0.25">
      <c r="A629" s="2">
        <v>43282</v>
      </c>
      <c r="C629" s="76">
        <v>546</v>
      </c>
      <c r="D629" s="75">
        <v>2018</v>
      </c>
      <c r="E629" s="71">
        <v>5.340749634199763E-2</v>
      </c>
      <c r="F629" s="71">
        <v>235.65850537848175</v>
      </c>
      <c r="G629" s="77">
        <v>0.64298842881624785</v>
      </c>
      <c r="H629" s="71">
        <v>151.52569211049527</v>
      </c>
      <c r="I629" t="s">
        <v>1290</v>
      </c>
      <c r="J629" t="s">
        <v>1286</v>
      </c>
      <c r="K629" t="s">
        <v>1342</v>
      </c>
      <c r="L629" s="78" t="s">
        <v>308</v>
      </c>
      <c r="M629" s="139"/>
      <c r="N629" s="72" t="s">
        <v>1296</v>
      </c>
      <c r="O629" t="s">
        <v>1290</v>
      </c>
      <c r="Q629" t="s">
        <v>1412</v>
      </c>
      <c r="R629" t="s">
        <v>1348</v>
      </c>
      <c r="S629" t="s">
        <v>1413</v>
      </c>
      <c r="T629" t="s">
        <v>1386</v>
      </c>
      <c r="U629" t="s">
        <v>1416</v>
      </c>
      <c r="W629" s="71">
        <v>6.6560170394036202</v>
      </c>
      <c r="X629">
        <v>2</v>
      </c>
      <c r="Y629" t="s">
        <v>1432</v>
      </c>
      <c r="Z629" s="2">
        <v>43243</v>
      </c>
      <c r="AA629" s="76">
        <v>546</v>
      </c>
      <c r="AC629" s="71">
        <v>360.58</v>
      </c>
      <c r="AD629" s="71">
        <v>0.1</v>
      </c>
      <c r="AE629" s="76">
        <v>40</v>
      </c>
    </row>
    <row r="630" spans="1:31" x14ac:dyDescent="0.25">
      <c r="A630" s="2">
        <v>43344</v>
      </c>
      <c r="C630" s="76">
        <v>2348</v>
      </c>
      <c r="D630" s="75">
        <v>2018</v>
      </c>
      <c r="E630" s="71">
        <v>0.36317097512558388</v>
      </c>
      <c r="F630" s="71">
        <v>2365.1858245729391</v>
      </c>
      <c r="G630" s="77">
        <v>0.64298842881624785</v>
      </c>
      <c r="H630" s="71">
        <v>1520.7871172006157</v>
      </c>
      <c r="I630" t="s">
        <v>1290</v>
      </c>
      <c r="J630" t="s">
        <v>1286</v>
      </c>
      <c r="K630" t="s">
        <v>1342</v>
      </c>
      <c r="L630" s="78" t="s">
        <v>313</v>
      </c>
      <c r="M630" s="139"/>
      <c r="N630" s="72" t="s">
        <v>1296</v>
      </c>
      <c r="O630" t="s">
        <v>1290</v>
      </c>
      <c r="Q630" t="s">
        <v>1384</v>
      </c>
      <c r="R630" t="s">
        <v>1348</v>
      </c>
      <c r="S630" t="s">
        <v>1385</v>
      </c>
      <c r="T630" t="s">
        <v>1386</v>
      </c>
      <c r="U630" t="s">
        <v>1387</v>
      </c>
      <c r="W630" s="71">
        <v>9.3949642991356601</v>
      </c>
      <c r="X630">
        <v>17</v>
      </c>
      <c r="Y630" t="s">
        <v>1388</v>
      </c>
      <c r="Z630" s="2">
        <v>43311</v>
      </c>
      <c r="AA630" s="76">
        <v>2348</v>
      </c>
      <c r="AC630" s="71">
        <v>3618.96</v>
      </c>
      <c r="AD630" s="71">
        <v>0.68</v>
      </c>
      <c r="AE630" s="76">
        <v>796.17</v>
      </c>
    </row>
    <row r="631" spans="1:31" x14ac:dyDescent="0.25">
      <c r="A631" s="2">
        <v>43344</v>
      </c>
      <c r="C631" s="76">
        <v>2348</v>
      </c>
      <c r="D631" s="75">
        <v>2018</v>
      </c>
      <c r="E631" s="71">
        <v>0.23499298390478957</v>
      </c>
      <c r="F631" s="71">
        <v>1519.9770995168583</v>
      </c>
      <c r="G631" s="77">
        <v>0.64298842881624785</v>
      </c>
      <c r="H631" s="71">
        <v>977.32768705502235</v>
      </c>
      <c r="I631" t="s">
        <v>1290</v>
      </c>
      <c r="J631" t="s">
        <v>1286</v>
      </c>
      <c r="K631" t="s">
        <v>1342</v>
      </c>
      <c r="L631" s="78" t="s">
        <v>313</v>
      </c>
      <c r="M631" s="139"/>
      <c r="N631" s="72" t="s">
        <v>1296</v>
      </c>
      <c r="O631" t="s">
        <v>1290</v>
      </c>
      <c r="Q631" t="s">
        <v>1402</v>
      </c>
      <c r="R631" t="s">
        <v>1348</v>
      </c>
      <c r="S631" t="s">
        <v>1403</v>
      </c>
      <c r="T631" t="s">
        <v>1386</v>
      </c>
      <c r="U631" t="s">
        <v>1404</v>
      </c>
      <c r="W631" s="71">
        <v>9.3949642991356601</v>
      </c>
      <c r="X631">
        <v>19</v>
      </c>
      <c r="Y631" t="s">
        <v>1405</v>
      </c>
      <c r="Z631" s="2">
        <v>43311</v>
      </c>
      <c r="AA631" s="76">
        <v>2348</v>
      </c>
      <c r="AC631" s="71">
        <v>2325.71</v>
      </c>
      <c r="AD631" s="71">
        <v>0.44</v>
      </c>
      <c r="AE631" s="76">
        <v>511.66</v>
      </c>
    </row>
    <row r="632" spans="1:31" x14ac:dyDescent="0.25">
      <c r="A632" s="2">
        <v>43344</v>
      </c>
      <c r="C632" s="76">
        <v>2348</v>
      </c>
      <c r="D632" s="75">
        <v>2018</v>
      </c>
      <c r="E632" s="71">
        <v>0.18158548756279194</v>
      </c>
      <c r="F632" s="71">
        <v>1168.6787473868415</v>
      </c>
      <c r="G632" s="77">
        <v>0.64298842881624785</v>
      </c>
      <c r="H632" s="71">
        <v>751.44691157320585</v>
      </c>
      <c r="I632" t="s">
        <v>1290</v>
      </c>
      <c r="J632" t="s">
        <v>1286</v>
      </c>
      <c r="K632" t="s">
        <v>1342</v>
      </c>
      <c r="L632" s="78" t="s">
        <v>313</v>
      </c>
      <c r="M632" s="139"/>
      <c r="N632" s="72" t="s">
        <v>1296</v>
      </c>
      <c r="O632" t="s">
        <v>1290</v>
      </c>
      <c r="Q632" t="s">
        <v>1498</v>
      </c>
      <c r="R632" t="s">
        <v>1348</v>
      </c>
      <c r="S632" t="s">
        <v>1499</v>
      </c>
      <c r="T632" t="s">
        <v>1386</v>
      </c>
      <c r="U632" t="s">
        <v>1466</v>
      </c>
      <c r="W632" s="71">
        <v>4.6974821495678301</v>
      </c>
      <c r="X632">
        <v>8</v>
      </c>
      <c r="Y632" t="s">
        <v>1467</v>
      </c>
      <c r="Z632" s="2">
        <v>43311</v>
      </c>
      <c r="AA632" s="76">
        <v>2348</v>
      </c>
      <c r="AC632" s="71">
        <v>1788.19</v>
      </c>
      <c r="AD632" s="71">
        <v>0.34</v>
      </c>
      <c r="AE632" s="76">
        <v>176</v>
      </c>
    </row>
    <row r="633" spans="1:31" x14ac:dyDescent="0.25">
      <c r="A633" s="2">
        <v>43344</v>
      </c>
      <c r="C633" s="76">
        <v>2348</v>
      </c>
      <c r="D633" s="75">
        <v>2018</v>
      </c>
      <c r="E633" s="71">
        <v>5.8748245976197391E-2</v>
      </c>
      <c r="F633" s="71">
        <v>389.55740394890961</v>
      </c>
      <c r="G633" s="77">
        <v>0.64298842881624785</v>
      </c>
      <c r="H633" s="71">
        <v>250.48090309884577</v>
      </c>
      <c r="I633" t="s">
        <v>1290</v>
      </c>
      <c r="J633" t="s">
        <v>1286</v>
      </c>
      <c r="K633" t="s">
        <v>1342</v>
      </c>
      <c r="L633" s="78" t="s">
        <v>313</v>
      </c>
      <c r="M633" s="139"/>
      <c r="N633" s="72" t="s">
        <v>1296</v>
      </c>
      <c r="O633" t="s">
        <v>1290</v>
      </c>
      <c r="Q633" t="s">
        <v>1503</v>
      </c>
      <c r="R633" t="s">
        <v>1348</v>
      </c>
      <c r="S633" t="s">
        <v>1504</v>
      </c>
      <c r="T633" t="s">
        <v>1386</v>
      </c>
      <c r="U633" t="s">
        <v>1420</v>
      </c>
      <c r="W633" s="71">
        <v>4.6974821495678301</v>
      </c>
      <c r="X633">
        <v>2</v>
      </c>
      <c r="Y633" t="s">
        <v>1421</v>
      </c>
      <c r="Z633" s="2">
        <v>43311</v>
      </c>
      <c r="AA633" s="76">
        <v>2348</v>
      </c>
      <c r="AC633" s="71">
        <v>596.05999999999995</v>
      </c>
      <c r="AD633" s="71">
        <v>0.11</v>
      </c>
      <c r="AE633" s="76">
        <v>52</v>
      </c>
    </row>
    <row r="634" spans="1:31" x14ac:dyDescent="0.25">
      <c r="A634" s="2">
        <v>43344</v>
      </c>
      <c r="C634" s="76">
        <v>440</v>
      </c>
      <c r="D634" s="75">
        <v>2018</v>
      </c>
      <c r="E634" s="71">
        <v>2.1362998536799051E-2</v>
      </c>
      <c r="F634" s="71">
        <v>222.26064814774548</v>
      </c>
      <c r="G634" s="77">
        <v>0.64298842881624785</v>
      </c>
      <c r="H634" s="71">
        <v>142.91102494019975</v>
      </c>
      <c r="I634" t="s">
        <v>1290</v>
      </c>
      <c r="J634" t="s">
        <v>1286</v>
      </c>
      <c r="K634" t="s">
        <v>1342</v>
      </c>
      <c r="L634" s="78" t="s">
        <v>316</v>
      </c>
      <c r="M634" s="139"/>
      <c r="N634" s="72" t="s">
        <v>1296</v>
      </c>
      <c r="O634" t="s">
        <v>1290</v>
      </c>
      <c r="Q634" t="s">
        <v>1384</v>
      </c>
      <c r="R634" t="s">
        <v>1348</v>
      </c>
      <c r="S634" t="s">
        <v>1385</v>
      </c>
      <c r="T634" t="s">
        <v>1386</v>
      </c>
      <c r="U634" t="s">
        <v>1387</v>
      </c>
      <c r="W634" s="71">
        <v>5.8809691837214704</v>
      </c>
      <c r="X634">
        <v>1</v>
      </c>
      <c r="Y634" t="s">
        <v>1388</v>
      </c>
      <c r="Z634" s="2">
        <v>43299</v>
      </c>
      <c r="AA634" s="76">
        <v>440</v>
      </c>
      <c r="AC634" s="71">
        <v>340.08</v>
      </c>
      <c r="AD634" s="71">
        <v>0.04</v>
      </c>
      <c r="AE634" s="76">
        <v>74.819999999999993</v>
      </c>
    </row>
    <row r="635" spans="1:31" x14ac:dyDescent="0.25">
      <c r="A635" s="2">
        <v>43344</v>
      </c>
      <c r="C635" s="76">
        <v>440</v>
      </c>
      <c r="D635" s="75">
        <v>2018</v>
      </c>
      <c r="E635" s="71">
        <v>1.0681499268399525E-2</v>
      </c>
      <c r="F635" s="71">
        <v>127.80248690099869</v>
      </c>
      <c r="G635" s="77">
        <v>0.64298842881624785</v>
      </c>
      <c r="H635" s="71">
        <v>82.175520251282236</v>
      </c>
      <c r="I635" t="s">
        <v>1290</v>
      </c>
      <c r="J635" t="s">
        <v>1286</v>
      </c>
      <c r="K635" t="s">
        <v>1342</v>
      </c>
      <c r="L635" s="78" t="s">
        <v>316</v>
      </c>
      <c r="M635" s="139"/>
      <c r="N635" s="72" t="s">
        <v>1296</v>
      </c>
      <c r="O635" t="s">
        <v>1290</v>
      </c>
      <c r="Q635" t="s">
        <v>1402</v>
      </c>
      <c r="R635" t="s">
        <v>1348</v>
      </c>
      <c r="S635" t="s">
        <v>1403</v>
      </c>
      <c r="T635" t="s">
        <v>1386</v>
      </c>
      <c r="U635" t="s">
        <v>1404</v>
      </c>
      <c r="W635" s="71">
        <v>5.8809691837214704</v>
      </c>
      <c r="X635">
        <v>1</v>
      </c>
      <c r="Y635" t="s">
        <v>1405</v>
      </c>
      <c r="Z635" s="2">
        <v>43299</v>
      </c>
      <c r="AA635" s="76">
        <v>440</v>
      </c>
      <c r="AC635" s="71">
        <v>195.55</v>
      </c>
      <c r="AD635" s="71">
        <v>0.02</v>
      </c>
      <c r="AE635" s="76">
        <v>40</v>
      </c>
    </row>
    <row r="636" spans="1:31" x14ac:dyDescent="0.25">
      <c r="A636" s="2">
        <v>43344</v>
      </c>
      <c r="C636" s="76">
        <v>440</v>
      </c>
      <c r="D636" s="75">
        <v>2018</v>
      </c>
      <c r="E636" s="71">
        <v>0.41123772183338175</v>
      </c>
      <c r="F636" s="71">
        <v>4267.4070586527587</v>
      </c>
      <c r="G636" s="77">
        <v>0.64298842881624785</v>
      </c>
      <c r="H636" s="71">
        <v>2743.8933597625028</v>
      </c>
      <c r="I636" t="s">
        <v>1290</v>
      </c>
      <c r="J636" t="s">
        <v>1286</v>
      </c>
      <c r="K636" t="s">
        <v>1342</v>
      </c>
      <c r="L636" s="78" t="s">
        <v>316</v>
      </c>
      <c r="M636" s="139"/>
      <c r="N636" s="72" t="s">
        <v>1296</v>
      </c>
      <c r="O636" t="s">
        <v>1290</v>
      </c>
      <c r="Q636" t="s">
        <v>1412</v>
      </c>
      <c r="R636" t="s">
        <v>1348</v>
      </c>
      <c r="S636" t="s">
        <v>1413</v>
      </c>
      <c r="T636" t="s">
        <v>1386</v>
      </c>
      <c r="U636" t="s">
        <v>1416</v>
      </c>
      <c r="W636" s="71">
        <v>2.9404845918607299</v>
      </c>
      <c r="X636">
        <v>16</v>
      </c>
      <c r="Y636" t="s">
        <v>1432</v>
      </c>
      <c r="Z636" s="2">
        <v>43299</v>
      </c>
      <c r="AA636" s="76">
        <v>440</v>
      </c>
      <c r="AC636" s="71">
        <v>6529.54</v>
      </c>
      <c r="AD636" s="71">
        <v>0.77</v>
      </c>
      <c r="AE636" s="76">
        <v>320</v>
      </c>
    </row>
    <row r="637" spans="1:31" x14ac:dyDescent="0.25">
      <c r="A637" s="2">
        <v>43344</v>
      </c>
      <c r="C637" s="76">
        <v>1916</v>
      </c>
      <c r="D637" s="75">
        <v>2018</v>
      </c>
      <c r="E637" s="71">
        <v>0.7690679473247658</v>
      </c>
      <c r="F637" s="71">
        <v>8001.3833333188377</v>
      </c>
      <c r="G637" s="77">
        <v>0.64298842881624785</v>
      </c>
      <c r="H637" s="71">
        <v>5144.7968978471918</v>
      </c>
      <c r="I637" t="s">
        <v>1290</v>
      </c>
      <c r="J637" t="s">
        <v>1286</v>
      </c>
      <c r="K637" t="s">
        <v>1342</v>
      </c>
      <c r="L637" s="78" t="s">
        <v>320</v>
      </c>
      <c r="M637" s="139"/>
      <c r="N637" s="72" t="s">
        <v>1296</v>
      </c>
      <c r="O637" t="s">
        <v>1290</v>
      </c>
      <c r="Q637" t="s">
        <v>1412</v>
      </c>
      <c r="R637" t="s">
        <v>1348</v>
      </c>
      <c r="S637" t="s">
        <v>1413</v>
      </c>
      <c r="T637" t="s">
        <v>1386</v>
      </c>
      <c r="U637" t="s">
        <v>1416</v>
      </c>
      <c r="W637" s="71">
        <v>2.9404845918607299</v>
      </c>
      <c r="X637">
        <v>30</v>
      </c>
      <c r="Y637" t="s">
        <v>1432</v>
      </c>
      <c r="Z637" s="2">
        <v>43277</v>
      </c>
      <c r="AA637" s="76">
        <v>1916</v>
      </c>
      <c r="AC637" s="71">
        <v>12242.88</v>
      </c>
      <c r="AD637" s="71">
        <v>1.44</v>
      </c>
      <c r="AE637" s="76">
        <v>600</v>
      </c>
    </row>
    <row r="638" spans="1:31" x14ac:dyDescent="0.25">
      <c r="A638" s="2">
        <v>43344</v>
      </c>
      <c r="C638" s="76">
        <v>1916</v>
      </c>
      <c r="D638" s="75">
        <v>2018</v>
      </c>
      <c r="E638" s="71">
        <v>1.7464251303833225</v>
      </c>
      <c r="F638" s="71">
        <v>18147.580614155399</v>
      </c>
      <c r="G638" s="77">
        <v>0.64298842881624785</v>
      </c>
      <c r="H638" s="71">
        <v>11668.684345911977</v>
      </c>
      <c r="I638" t="s">
        <v>1290</v>
      </c>
      <c r="J638" t="s">
        <v>1286</v>
      </c>
      <c r="K638" t="s">
        <v>1342</v>
      </c>
      <c r="L638" s="78" t="s">
        <v>320</v>
      </c>
      <c r="M638" s="139"/>
      <c r="N638" s="72" t="s">
        <v>1296</v>
      </c>
      <c r="O638" t="s">
        <v>1290</v>
      </c>
      <c r="Q638" t="s">
        <v>1503</v>
      </c>
      <c r="R638" t="s">
        <v>1348</v>
      </c>
      <c r="S638" t="s">
        <v>1504</v>
      </c>
      <c r="T638" t="s">
        <v>1386</v>
      </c>
      <c r="U638" t="s">
        <v>1391</v>
      </c>
      <c r="W638" s="71">
        <v>2.9404845918607299</v>
      </c>
      <c r="X638">
        <v>46</v>
      </c>
      <c r="Y638" t="s">
        <v>1581</v>
      </c>
      <c r="Z638" s="2">
        <v>43277</v>
      </c>
      <c r="AA638" s="76">
        <v>1916</v>
      </c>
      <c r="AC638" s="71">
        <v>27767.53</v>
      </c>
      <c r="AD638" s="71">
        <v>3.27</v>
      </c>
      <c r="AE638" s="76">
        <v>1196</v>
      </c>
    </row>
    <row r="639" spans="1:31" x14ac:dyDescent="0.25">
      <c r="A639" s="2">
        <v>43344</v>
      </c>
      <c r="C639" s="76">
        <v>1916</v>
      </c>
      <c r="D639" s="75">
        <v>2018</v>
      </c>
      <c r="E639" s="71">
        <v>3.7385247439398341E-2</v>
      </c>
      <c r="F639" s="71">
        <v>383.40092516288348</v>
      </c>
      <c r="G639" s="77">
        <v>0.64298842881624785</v>
      </c>
      <c r="H639" s="71">
        <v>246.52235847717827</v>
      </c>
      <c r="I639" t="s">
        <v>1290</v>
      </c>
      <c r="J639" t="s">
        <v>1286</v>
      </c>
      <c r="K639" t="s">
        <v>1342</v>
      </c>
      <c r="L639" s="78" t="s">
        <v>320</v>
      </c>
      <c r="M639" s="139"/>
      <c r="N639" s="72" t="s">
        <v>1296</v>
      </c>
      <c r="O639" t="s">
        <v>1290</v>
      </c>
      <c r="Q639" t="s">
        <v>1402</v>
      </c>
      <c r="R639" t="s">
        <v>1348</v>
      </c>
      <c r="S639" t="s">
        <v>1403</v>
      </c>
      <c r="T639" t="s">
        <v>1386</v>
      </c>
      <c r="U639" t="s">
        <v>1404</v>
      </c>
      <c r="W639" s="71">
        <v>5.8809691837214704</v>
      </c>
      <c r="X639">
        <v>3</v>
      </c>
      <c r="Y639" t="s">
        <v>1405</v>
      </c>
      <c r="Z639" s="2">
        <v>43277</v>
      </c>
      <c r="AA639" s="76">
        <v>1916</v>
      </c>
      <c r="AC639" s="71">
        <v>586.64</v>
      </c>
      <c r="AD639" s="71">
        <v>7.0000000000000007E-2</v>
      </c>
      <c r="AE639" s="76">
        <v>120</v>
      </c>
    </row>
    <row r="640" spans="1:31" x14ac:dyDescent="0.25">
      <c r="A640" s="2">
        <v>43344</v>
      </c>
      <c r="C640" s="76">
        <v>1982</v>
      </c>
      <c r="D640" s="75">
        <v>2018</v>
      </c>
      <c r="E640" s="71">
        <v>4.3473702022386069</v>
      </c>
      <c r="F640" s="71">
        <v>19959.957778307933</v>
      </c>
      <c r="G640" s="77">
        <v>0.64298842881624785</v>
      </c>
      <c r="H640" s="71">
        <v>12834.021891112863</v>
      </c>
      <c r="I640" t="s">
        <v>1290</v>
      </c>
      <c r="J640" t="s">
        <v>1286</v>
      </c>
      <c r="K640" t="s">
        <v>1342</v>
      </c>
      <c r="L640" s="78" t="s">
        <v>321</v>
      </c>
      <c r="M640" s="139"/>
      <c r="N640" s="72" t="s">
        <v>1296</v>
      </c>
      <c r="O640" t="s">
        <v>1290</v>
      </c>
      <c r="Q640" t="s">
        <v>1412</v>
      </c>
      <c r="R640" t="s">
        <v>1348</v>
      </c>
      <c r="S640" t="s">
        <v>1413</v>
      </c>
      <c r="T640" t="s">
        <v>1386</v>
      </c>
      <c r="U640" t="s">
        <v>1593</v>
      </c>
      <c r="W640" s="71">
        <v>6.6648893628365702</v>
      </c>
      <c r="X640">
        <v>59</v>
      </c>
      <c r="Y640" t="s">
        <v>1594</v>
      </c>
      <c r="Z640" s="2">
        <v>43305</v>
      </c>
      <c r="AA640" s="76">
        <v>1982</v>
      </c>
      <c r="AC640" s="71">
        <v>30540.639999999999</v>
      </c>
      <c r="AD640" s="71">
        <v>8.14</v>
      </c>
      <c r="AE640" s="76">
        <v>1180</v>
      </c>
    </row>
    <row r="641" spans="1:31" x14ac:dyDescent="0.25">
      <c r="A641" s="2">
        <v>43344</v>
      </c>
      <c r="C641" s="76">
        <v>1982</v>
      </c>
      <c r="D641" s="75">
        <v>2018</v>
      </c>
      <c r="E641" s="71">
        <v>0.82247544366676351</v>
      </c>
      <c r="F641" s="71">
        <v>3775.2808881774222</v>
      </c>
      <c r="G641" s="77">
        <v>0.64298842881624785</v>
      </c>
      <c r="H641" s="71">
        <v>2427.4619266292093</v>
      </c>
      <c r="I641" t="s">
        <v>1290</v>
      </c>
      <c r="J641" t="s">
        <v>1286</v>
      </c>
      <c r="K641" t="s">
        <v>1342</v>
      </c>
      <c r="L641" s="78" t="s">
        <v>321</v>
      </c>
      <c r="M641" s="139"/>
      <c r="N641" s="72" t="s">
        <v>1296</v>
      </c>
      <c r="O641" t="s">
        <v>1290</v>
      </c>
      <c r="Q641" t="s">
        <v>1414</v>
      </c>
      <c r="R641" t="s">
        <v>1348</v>
      </c>
      <c r="S641" t="s">
        <v>1415</v>
      </c>
      <c r="T641" t="s">
        <v>1386</v>
      </c>
      <c r="U641" t="s">
        <v>1416</v>
      </c>
      <c r="W641" s="71">
        <v>6.6648893628365702</v>
      </c>
      <c r="X641">
        <v>28</v>
      </c>
      <c r="Y641" t="s">
        <v>1432</v>
      </c>
      <c r="Z641" s="2">
        <v>43305</v>
      </c>
      <c r="AA641" s="76">
        <v>1982</v>
      </c>
      <c r="AC641" s="71">
        <v>5776.54</v>
      </c>
      <c r="AD641" s="71">
        <v>1.54</v>
      </c>
      <c r="AE641" s="76">
        <v>392</v>
      </c>
    </row>
    <row r="642" spans="1:31" x14ac:dyDescent="0.25">
      <c r="A642" s="2">
        <v>43344</v>
      </c>
      <c r="C642" s="76">
        <v>1982</v>
      </c>
      <c r="D642" s="75">
        <v>2018</v>
      </c>
      <c r="E642" s="71">
        <v>0.20294848609959099</v>
      </c>
      <c r="F642" s="71">
        <v>926.66116147884441</v>
      </c>
      <c r="G642" s="77">
        <v>0.64298842881624785</v>
      </c>
      <c r="H642" s="71">
        <v>595.83240426432155</v>
      </c>
      <c r="I642" t="s">
        <v>1290</v>
      </c>
      <c r="J642" t="s">
        <v>1286</v>
      </c>
      <c r="K642" t="s">
        <v>1342</v>
      </c>
      <c r="L642" s="78" t="s">
        <v>321</v>
      </c>
      <c r="M642" s="139"/>
      <c r="N642" s="72" t="s">
        <v>1296</v>
      </c>
      <c r="O642" t="s">
        <v>1290</v>
      </c>
      <c r="Q642" t="s">
        <v>1498</v>
      </c>
      <c r="R642" t="s">
        <v>1348</v>
      </c>
      <c r="S642" t="s">
        <v>1499</v>
      </c>
      <c r="T642" t="s">
        <v>1386</v>
      </c>
      <c r="U642" t="s">
        <v>1466</v>
      </c>
      <c r="W642" s="71">
        <v>6.6648893628365702</v>
      </c>
      <c r="X642">
        <v>9</v>
      </c>
      <c r="Y642" t="s">
        <v>1467</v>
      </c>
      <c r="Z642" s="2">
        <v>43305</v>
      </c>
      <c r="AA642" s="76">
        <v>1982</v>
      </c>
      <c r="AC642" s="71">
        <v>1417.88</v>
      </c>
      <c r="AD642" s="71">
        <v>0.38</v>
      </c>
      <c r="AE642" s="76">
        <v>198</v>
      </c>
    </row>
    <row r="643" spans="1:31" x14ac:dyDescent="0.25">
      <c r="A643" s="2">
        <v>43344</v>
      </c>
      <c r="C643" s="76">
        <v>1982</v>
      </c>
      <c r="D643" s="75">
        <v>2018</v>
      </c>
      <c r="E643" s="71">
        <v>0.15488173939179312</v>
      </c>
      <c r="F643" s="71">
        <v>706.02786281912483</v>
      </c>
      <c r="G643" s="77">
        <v>0.64298842881624785</v>
      </c>
      <c r="H643" s="71">
        <v>453.96774621456245</v>
      </c>
      <c r="I643" t="s">
        <v>1290</v>
      </c>
      <c r="J643" t="s">
        <v>1286</v>
      </c>
      <c r="K643" t="s">
        <v>1342</v>
      </c>
      <c r="L643" s="78" t="s">
        <v>321</v>
      </c>
      <c r="M643" s="139"/>
      <c r="N643" s="72" t="s">
        <v>1296</v>
      </c>
      <c r="O643" t="s">
        <v>1290</v>
      </c>
      <c r="Q643" t="s">
        <v>1412</v>
      </c>
      <c r="R643" t="s">
        <v>1348</v>
      </c>
      <c r="S643" t="s">
        <v>1413</v>
      </c>
      <c r="T643" t="s">
        <v>1386</v>
      </c>
      <c r="U643" t="s">
        <v>1416</v>
      </c>
      <c r="W643" s="71">
        <v>6.6648893628365702</v>
      </c>
      <c r="X643">
        <v>6</v>
      </c>
      <c r="Y643" t="s">
        <v>1432</v>
      </c>
      <c r="Z643" s="2">
        <v>43305</v>
      </c>
      <c r="AA643" s="76">
        <v>1982</v>
      </c>
      <c r="AC643" s="71">
        <v>1080.29</v>
      </c>
      <c r="AD643" s="71">
        <v>0.28999999999999998</v>
      </c>
      <c r="AE643" s="76">
        <v>120</v>
      </c>
    </row>
    <row r="644" spans="1:31" x14ac:dyDescent="0.25">
      <c r="A644" s="2">
        <v>43344</v>
      </c>
      <c r="C644" s="76">
        <v>1982</v>
      </c>
      <c r="D644" s="75">
        <v>2018</v>
      </c>
      <c r="E644" s="71">
        <v>8.0111244512996435E-2</v>
      </c>
      <c r="F644" s="71">
        <v>372.6238195172815</v>
      </c>
      <c r="G644" s="77">
        <v>0.64298842881624785</v>
      </c>
      <c r="H644" s="71">
        <v>239.59280425092595</v>
      </c>
      <c r="I644" t="s">
        <v>1290</v>
      </c>
      <c r="J644" t="s">
        <v>1286</v>
      </c>
      <c r="K644" t="s">
        <v>1342</v>
      </c>
      <c r="L644" s="78" t="s">
        <v>321</v>
      </c>
      <c r="M644" s="139"/>
      <c r="N644" s="72" t="s">
        <v>1296</v>
      </c>
      <c r="O644" t="s">
        <v>1290</v>
      </c>
      <c r="Q644" t="s">
        <v>1511</v>
      </c>
      <c r="R644" t="s">
        <v>1348</v>
      </c>
      <c r="S644" t="s">
        <v>1512</v>
      </c>
      <c r="T644" t="s">
        <v>1386</v>
      </c>
      <c r="U644" t="s">
        <v>1466</v>
      </c>
      <c r="W644" s="71">
        <v>6.6648893628365702</v>
      </c>
      <c r="X644">
        <v>4</v>
      </c>
      <c r="Y644" t="s">
        <v>1467</v>
      </c>
      <c r="Z644" s="2">
        <v>43305</v>
      </c>
      <c r="AA644" s="76">
        <v>1982</v>
      </c>
      <c r="AC644" s="71">
        <v>570.15</v>
      </c>
      <c r="AD644" s="71">
        <v>0.15</v>
      </c>
      <c r="AE644" s="76">
        <v>92</v>
      </c>
    </row>
    <row r="645" spans="1:31" x14ac:dyDescent="0.25">
      <c r="A645" s="2">
        <v>43344</v>
      </c>
      <c r="C645" s="76">
        <v>1978</v>
      </c>
      <c r="D645" s="75">
        <v>2018</v>
      </c>
      <c r="E645" s="71">
        <v>0.79043094586156493</v>
      </c>
      <c r="F645" s="71">
        <v>3284.8147448906748</v>
      </c>
      <c r="G645" s="77">
        <v>0.64298842881624785</v>
      </c>
      <c r="H645" s="71">
        <v>2112.0978717696989</v>
      </c>
      <c r="I645" t="s">
        <v>1290</v>
      </c>
      <c r="J645" t="s">
        <v>1286</v>
      </c>
      <c r="K645" t="s">
        <v>1342</v>
      </c>
      <c r="L645" s="78" t="s">
        <v>323</v>
      </c>
      <c r="M645" s="139"/>
      <c r="N645" s="72" t="s">
        <v>1296</v>
      </c>
      <c r="O645" t="s">
        <v>1290</v>
      </c>
      <c r="Q645" t="s">
        <v>1418</v>
      </c>
      <c r="R645" t="s">
        <v>1348</v>
      </c>
      <c r="S645" t="s">
        <v>1419</v>
      </c>
      <c r="T645" t="s">
        <v>1386</v>
      </c>
      <c r="U645" t="s">
        <v>1391</v>
      </c>
      <c r="W645" s="71">
        <v>7.3616018845700797</v>
      </c>
      <c r="X645">
        <v>20</v>
      </c>
      <c r="Y645" t="s">
        <v>1581</v>
      </c>
      <c r="Z645" s="2">
        <v>43304</v>
      </c>
      <c r="AA645" s="76">
        <v>1978</v>
      </c>
      <c r="AC645" s="71">
        <v>5026.08</v>
      </c>
      <c r="AD645" s="71">
        <v>1.48</v>
      </c>
      <c r="AE645" s="76">
        <v>460</v>
      </c>
    </row>
    <row r="646" spans="1:31" x14ac:dyDescent="0.25">
      <c r="A646" s="2">
        <v>43344</v>
      </c>
      <c r="C646" s="76">
        <v>1978</v>
      </c>
      <c r="D646" s="75">
        <v>2018</v>
      </c>
      <c r="E646" s="71">
        <v>1.2550761640369443</v>
      </c>
      <c r="F646" s="71">
        <v>5213.5310585867892</v>
      </c>
      <c r="G646" s="77">
        <v>0.64298842881624785</v>
      </c>
      <c r="H646" s="71">
        <v>3352.2401439454288</v>
      </c>
      <c r="I646" t="s">
        <v>1290</v>
      </c>
      <c r="J646" t="s">
        <v>1286</v>
      </c>
      <c r="K646" t="s">
        <v>1342</v>
      </c>
      <c r="L646" s="78" t="s">
        <v>323</v>
      </c>
      <c r="M646" s="139"/>
      <c r="N646" s="72" t="s">
        <v>1296</v>
      </c>
      <c r="O646" t="s">
        <v>1290</v>
      </c>
      <c r="Q646" t="s">
        <v>1503</v>
      </c>
      <c r="R646" t="s">
        <v>1348</v>
      </c>
      <c r="S646" t="s">
        <v>1504</v>
      </c>
      <c r="T646" t="s">
        <v>1386</v>
      </c>
      <c r="U646" t="s">
        <v>1391</v>
      </c>
      <c r="W646" s="71">
        <v>7.3616018845700797</v>
      </c>
      <c r="X646">
        <v>29</v>
      </c>
      <c r="Y646" t="s">
        <v>1392</v>
      </c>
      <c r="Z646" s="2">
        <v>43304</v>
      </c>
      <c r="AA646" s="76">
        <v>1978</v>
      </c>
      <c r="AC646" s="71">
        <v>7977.2</v>
      </c>
      <c r="AD646" s="71">
        <v>2.35</v>
      </c>
      <c r="AE646" s="76">
        <v>754</v>
      </c>
    </row>
    <row r="647" spans="1:31" x14ac:dyDescent="0.25">
      <c r="A647" s="2">
        <v>43344</v>
      </c>
      <c r="C647" s="76">
        <v>1978</v>
      </c>
      <c r="D647" s="75">
        <v>2018</v>
      </c>
      <c r="E647" s="71">
        <v>0.15488173939179312</v>
      </c>
      <c r="F647" s="71">
        <v>639.20850070837002</v>
      </c>
      <c r="G647" s="77">
        <v>0.64298842881624785</v>
      </c>
      <c r="H647" s="71">
        <v>411.00366955646427</v>
      </c>
      <c r="I647" t="s">
        <v>1290</v>
      </c>
      <c r="J647" t="s">
        <v>1286</v>
      </c>
      <c r="K647" t="s">
        <v>1342</v>
      </c>
      <c r="L647" s="78" t="s">
        <v>323</v>
      </c>
      <c r="M647" s="139"/>
      <c r="N647" s="72" t="s">
        <v>1296</v>
      </c>
      <c r="O647" t="s">
        <v>1290</v>
      </c>
      <c r="Q647" t="s">
        <v>1412</v>
      </c>
      <c r="R647" t="s">
        <v>1348</v>
      </c>
      <c r="S647" t="s">
        <v>1413</v>
      </c>
      <c r="T647" t="s">
        <v>1386</v>
      </c>
      <c r="U647" t="s">
        <v>1416</v>
      </c>
      <c r="W647" s="71">
        <v>7.3616018845700797</v>
      </c>
      <c r="X647">
        <v>6</v>
      </c>
      <c r="Y647" t="s">
        <v>1432</v>
      </c>
      <c r="Z647" s="2">
        <v>43304</v>
      </c>
      <c r="AA647" s="76">
        <v>1978</v>
      </c>
      <c r="AC647" s="71">
        <v>978.05</v>
      </c>
      <c r="AD647" s="71">
        <v>0.28999999999999998</v>
      </c>
      <c r="AE647" s="76">
        <v>120</v>
      </c>
    </row>
    <row r="648" spans="1:31" x14ac:dyDescent="0.25">
      <c r="A648" s="2">
        <v>43344</v>
      </c>
      <c r="C648" s="76">
        <v>1978</v>
      </c>
      <c r="D648" s="75">
        <v>2018</v>
      </c>
      <c r="E648" s="71">
        <v>0.56611946122517487</v>
      </c>
      <c r="F648" s="71">
        <v>2361.5128510296836</v>
      </c>
      <c r="G648" s="77">
        <v>0.64298842881624785</v>
      </c>
      <c r="H648" s="71">
        <v>1518.4254377129541</v>
      </c>
      <c r="I648" t="s">
        <v>1290</v>
      </c>
      <c r="J648" t="s">
        <v>1286</v>
      </c>
      <c r="K648" t="s">
        <v>1342</v>
      </c>
      <c r="L648" s="78" t="s">
        <v>323</v>
      </c>
      <c r="M648" s="139"/>
      <c r="N648" s="72" t="s">
        <v>1296</v>
      </c>
      <c r="O648" t="s">
        <v>1290</v>
      </c>
      <c r="Q648" t="s">
        <v>1511</v>
      </c>
      <c r="R648" t="s">
        <v>1348</v>
      </c>
      <c r="S648" t="s">
        <v>1512</v>
      </c>
      <c r="T648" t="s">
        <v>1386</v>
      </c>
      <c r="U648" t="s">
        <v>1466</v>
      </c>
      <c r="W648" s="71">
        <v>7.3616018845700797</v>
      </c>
      <c r="X648">
        <v>28</v>
      </c>
      <c r="Y648" t="s">
        <v>1467</v>
      </c>
      <c r="Z648" s="2">
        <v>43304</v>
      </c>
      <c r="AA648" s="76">
        <v>1978</v>
      </c>
      <c r="AC648" s="71">
        <v>3613.34</v>
      </c>
      <c r="AD648" s="71">
        <v>1.06</v>
      </c>
      <c r="AE648" s="76">
        <v>644</v>
      </c>
    </row>
    <row r="649" spans="1:31" x14ac:dyDescent="0.25">
      <c r="A649" s="2">
        <v>43344</v>
      </c>
      <c r="C649" s="76">
        <v>1673</v>
      </c>
      <c r="D649" s="75">
        <v>2018</v>
      </c>
      <c r="E649" s="71">
        <v>0.44328221963858028</v>
      </c>
      <c r="F649" s="71">
        <v>1341.4914990430013</v>
      </c>
      <c r="G649" s="77">
        <v>0.64298842881624785</v>
      </c>
      <c r="H649" s="71">
        <v>862.56351124001253</v>
      </c>
      <c r="I649" t="s">
        <v>1290</v>
      </c>
      <c r="J649" t="s">
        <v>1286</v>
      </c>
      <c r="K649" t="s">
        <v>1342</v>
      </c>
      <c r="L649" s="78" t="s">
        <v>326</v>
      </c>
      <c r="M649" s="139"/>
      <c r="N649" s="72" t="s">
        <v>1296</v>
      </c>
      <c r="O649" t="s">
        <v>1290</v>
      </c>
      <c r="Q649" t="s">
        <v>1412</v>
      </c>
      <c r="R649" t="s">
        <v>1348</v>
      </c>
      <c r="S649" t="s">
        <v>1413</v>
      </c>
      <c r="T649" t="s">
        <v>1386</v>
      </c>
      <c r="U649" t="s">
        <v>1593</v>
      </c>
      <c r="W649" s="71">
        <v>10.0847115772488</v>
      </c>
      <c r="X649">
        <v>6</v>
      </c>
      <c r="Y649" t="s">
        <v>1594</v>
      </c>
      <c r="Z649" s="2">
        <v>43293</v>
      </c>
      <c r="AA649" s="76">
        <v>1673</v>
      </c>
      <c r="AC649" s="71">
        <v>2052.61</v>
      </c>
      <c r="AD649" s="71">
        <v>0.83</v>
      </c>
      <c r="AE649" s="76">
        <v>120</v>
      </c>
    </row>
    <row r="650" spans="1:31" x14ac:dyDescent="0.25">
      <c r="A650" s="2">
        <v>43344</v>
      </c>
      <c r="C650" s="76">
        <v>1673</v>
      </c>
      <c r="D650" s="75">
        <v>2018</v>
      </c>
      <c r="E650" s="71">
        <v>9.6133493415595725E-2</v>
      </c>
      <c r="F650" s="71">
        <v>285.14561511074265</v>
      </c>
      <c r="G650" s="77">
        <v>0.64298842881624785</v>
      </c>
      <c r="H650" s="71">
        <v>183.34533104389897</v>
      </c>
      <c r="I650" t="s">
        <v>1290</v>
      </c>
      <c r="J650" t="s">
        <v>1286</v>
      </c>
      <c r="K650" t="s">
        <v>1342</v>
      </c>
      <c r="L650" s="78" t="s">
        <v>326</v>
      </c>
      <c r="M650" s="139"/>
      <c r="N650" s="72" t="s">
        <v>1296</v>
      </c>
      <c r="O650" t="s">
        <v>1290</v>
      </c>
      <c r="Q650" t="s">
        <v>1412</v>
      </c>
      <c r="R650" t="s">
        <v>1348</v>
      </c>
      <c r="S650" t="s">
        <v>1413</v>
      </c>
      <c r="T650" t="s">
        <v>1386</v>
      </c>
      <c r="U650" t="s">
        <v>1391</v>
      </c>
      <c r="W650" s="71">
        <v>10.0847115772488</v>
      </c>
      <c r="X650">
        <v>2</v>
      </c>
      <c r="Y650" t="s">
        <v>1392</v>
      </c>
      <c r="Z650" s="2">
        <v>43293</v>
      </c>
      <c r="AA650" s="76">
        <v>1673</v>
      </c>
      <c r="AC650" s="71">
        <v>436.3</v>
      </c>
      <c r="AD650" s="71">
        <v>0.18</v>
      </c>
      <c r="AE650" s="76">
        <v>40</v>
      </c>
    </row>
    <row r="651" spans="1:31" x14ac:dyDescent="0.25">
      <c r="A651" s="2">
        <v>43344</v>
      </c>
      <c r="C651" s="76">
        <v>1673</v>
      </c>
      <c r="D651" s="75">
        <v>2018</v>
      </c>
      <c r="E651" s="71">
        <v>0.12817799122079432</v>
      </c>
      <c r="F651" s="71">
        <v>388.83849453652869</v>
      </c>
      <c r="G651" s="77">
        <v>0.64298842881624785</v>
      </c>
      <c r="H651" s="71">
        <v>250.01865266531775</v>
      </c>
      <c r="I651" t="s">
        <v>1290</v>
      </c>
      <c r="J651" t="s">
        <v>1286</v>
      </c>
      <c r="K651" t="s">
        <v>1342</v>
      </c>
      <c r="L651" s="78" t="s">
        <v>326</v>
      </c>
      <c r="M651" s="139"/>
      <c r="N651" s="72" t="s">
        <v>1296</v>
      </c>
      <c r="O651" t="s">
        <v>1290</v>
      </c>
      <c r="Q651" t="s">
        <v>1412</v>
      </c>
      <c r="R651" t="s">
        <v>1348</v>
      </c>
      <c r="S651" t="s">
        <v>1413</v>
      </c>
      <c r="T651" t="s">
        <v>1386</v>
      </c>
      <c r="U651" t="s">
        <v>1416</v>
      </c>
      <c r="W651" s="71">
        <v>10.0847115772488</v>
      </c>
      <c r="X651">
        <v>5</v>
      </c>
      <c r="Y651" t="s">
        <v>1432</v>
      </c>
      <c r="Z651" s="2">
        <v>43293</v>
      </c>
      <c r="AA651" s="76">
        <v>1673</v>
      </c>
      <c r="AC651" s="71">
        <v>594.96</v>
      </c>
      <c r="AD651" s="71">
        <v>0.24</v>
      </c>
      <c r="AE651" s="76">
        <v>100</v>
      </c>
    </row>
    <row r="652" spans="1:31" x14ac:dyDescent="0.25">
      <c r="A652" s="2">
        <v>43344</v>
      </c>
      <c r="C652" s="76">
        <v>1673</v>
      </c>
      <c r="D652" s="75">
        <v>2018</v>
      </c>
      <c r="E652" s="71">
        <v>7.4770494878796681E-2</v>
      </c>
      <c r="F652" s="71">
        <v>233.30571093796223</v>
      </c>
      <c r="G652" s="77">
        <v>0.64298842881624785</v>
      </c>
      <c r="H652" s="71">
        <v>150.01287250985803</v>
      </c>
      <c r="I652" t="s">
        <v>1290</v>
      </c>
      <c r="J652" t="s">
        <v>1286</v>
      </c>
      <c r="K652" t="s">
        <v>1342</v>
      </c>
      <c r="L652" s="78" t="s">
        <v>326</v>
      </c>
      <c r="M652" s="139"/>
      <c r="N652" s="72" t="s">
        <v>1296</v>
      </c>
      <c r="O652" t="s">
        <v>1290</v>
      </c>
      <c r="Q652" t="s">
        <v>1511</v>
      </c>
      <c r="R652" t="s">
        <v>1348</v>
      </c>
      <c r="S652" t="s">
        <v>1512</v>
      </c>
      <c r="T652" t="s">
        <v>1386</v>
      </c>
      <c r="U652" t="s">
        <v>1420</v>
      </c>
      <c r="W652" s="71">
        <v>10.0847115772488</v>
      </c>
      <c r="X652">
        <v>3</v>
      </c>
      <c r="Y652" t="s">
        <v>1595</v>
      </c>
      <c r="Z652" s="2">
        <v>43293</v>
      </c>
      <c r="AA652" s="76">
        <v>1673</v>
      </c>
      <c r="AC652" s="71">
        <v>356.98</v>
      </c>
      <c r="AD652" s="71">
        <v>0.14000000000000001</v>
      </c>
      <c r="AE652" s="76">
        <v>69</v>
      </c>
    </row>
    <row r="653" spans="1:31" x14ac:dyDescent="0.25">
      <c r="A653" s="2">
        <v>43344</v>
      </c>
      <c r="C653" s="76">
        <v>1673</v>
      </c>
      <c r="D653" s="75">
        <v>2018</v>
      </c>
      <c r="E653" s="71">
        <v>0.17090398829439241</v>
      </c>
      <c r="F653" s="71">
        <v>524.93458184035876</v>
      </c>
      <c r="G653" s="77">
        <v>0.64298842881624785</v>
      </c>
      <c r="H653" s="71">
        <v>337.52686200884636</v>
      </c>
      <c r="I653" t="s">
        <v>1290</v>
      </c>
      <c r="J653" t="s">
        <v>1286</v>
      </c>
      <c r="K653" t="s">
        <v>1342</v>
      </c>
      <c r="L653" s="78" t="s">
        <v>326</v>
      </c>
      <c r="M653" s="139"/>
      <c r="N653" s="72" t="s">
        <v>1296</v>
      </c>
      <c r="O653" t="s">
        <v>1290</v>
      </c>
      <c r="Q653" t="s">
        <v>1503</v>
      </c>
      <c r="R653" t="s">
        <v>1348</v>
      </c>
      <c r="S653" t="s">
        <v>1504</v>
      </c>
      <c r="T653" t="s">
        <v>1386</v>
      </c>
      <c r="U653" t="s">
        <v>1391</v>
      </c>
      <c r="W653" s="71">
        <v>10.0847115772488</v>
      </c>
      <c r="X653">
        <v>4</v>
      </c>
      <c r="Y653" t="s">
        <v>1392</v>
      </c>
      <c r="Z653" s="2">
        <v>43293</v>
      </c>
      <c r="AA653" s="76">
        <v>1673</v>
      </c>
      <c r="AC653" s="71">
        <v>803.2</v>
      </c>
      <c r="AD653" s="71">
        <v>0.32</v>
      </c>
      <c r="AE653" s="76">
        <v>104</v>
      </c>
    </row>
    <row r="654" spans="1:31" x14ac:dyDescent="0.25">
      <c r="A654" s="2">
        <v>43344</v>
      </c>
      <c r="C654" s="76">
        <v>1673</v>
      </c>
      <c r="D654" s="75">
        <v>2018</v>
      </c>
      <c r="E654" s="71">
        <v>0.23499298390478957</v>
      </c>
      <c r="F654" s="71">
        <v>712.87057331696917</v>
      </c>
      <c r="G654" s="77">
        <v>0.64298842881624785</v>
      </c>
      <c r="H654" s="71">
        <v>458.36752988641581</v>
      </c>
      <c r="I654" t="s">
        <v>1290</v>
      </c>
      <c r="J654" t="s">
        <v>1286</v>
      </c>
      <c r="K654" t="s">
        <v>1342</v>
      </c>
      <c r="L654" s="78" t="s">
        <v>326</v>
      </c>
      <c r="M654" s="139"/>
      <c r="N654" s="72" t="s">
        <v>1296</v>
      </c>
      <c r="O654" t="s">
        <v>1290</v>
      </c>
      <c r="Q654" t="s">
        <v>1384</v>
      </c>
      <c r="R654" t="s">
        <v>1348</v>
      </c>
      <c r="S654" t="s">
        <v>1385</v>
      </c>
      <c r="T654" t="s">
        <v>1386</v>
      </c>
      <c r="U654" t="s">
        <v>1387</v>
      </c>
      <c r="W654" s="71">
        <v>20.1694231544977</v>
      </c>
      <c r="X654">
        <v>11</v>
      </c>
      <c r="Y654" t="s">
        <v>1388</v>
      </c>
      <c r="Z654" s="2">
        <v>43293</v>
      </c>
      <c r="AA654" s="76">
        <v>1673</v>
      </c>
      <c r="AC654" s="71">
        <v>1090.76</v>
      </c>
      <c r="AD654" s="71">
        <v>0.44</v>
      </c>
      <c r="AE654" s="76">
        <v>239.97</v>
      </c>
    </row>
    <row r="655" spans="1:31" x14ac:dyDescent="0.25">
      <c r="A655" s="2">
        <v>43344</v>
      </c>
      <c r="C655" s="76">
        <v>1673</v>
      </c>
      <c r="D655" s="75">
        <v>2018</v>
      </c>
      <c r="E655" s="71">
        <v>0.11215574231819501</v>
      </c>
      <c r="F655" s="71">
        <v>335.37124087572221</v>
      </c>
      <c r="G655" s="77">
        <v>0.64298842881624785</v>
      </c>
      <c r="H655" s="71">
        <v>215.63982724083601</v>
      </c>
      <c r="I655" t="s">
        <v>1290</v>
      </c>
      <c r="J655" t="s">
        <v>1286</v>
      </c>
      <c r="K655" t="s">
        <v>1342</v>
      </c>
      <c r="L655" s="78" t="s">
        <v>326</v>
      </c>
      <c r="M655" s="139"/>
      <c r="N655" s="72" t="s">
        <v>1296</v>
      </c>
      <c r="O655" t="s">
        <v>1290</v>
      </c>
      <c r="Q655" t="s">
        <v>1402</v>
      </c>
      <c r="R655" t="s">
        <v>1348</v>
      </c>
      <c r="S655" t="s">
        <v>1403</v>
      </c>
      <c r="T655" t="s">
        <v>1386</v>
      </c>
      <c r="U655" t="s">
        <v>1404</v>
      </c>
      <c r="W655" s="71">
        <v>20.1694231544977</v>
      </c>
      <c r="X655">
        <v>9</v>
      </c>
      <c r="Y655" t="s">
        <v>1405</v>
      </c>
      <c r="Z655" s="2">
        <v>43293</v>
      </c>
      <c r="AA655" s="76">
        <v>1673</v>
      </c>
      <c r="AC655" s="71">
        <v>513.15</v>
      </c>
      <c r="AD655" s="71">
        <v>0.21</v>
      </c>
      <c r="AE655" s="76">
        <v>112.89</v>
      </c>
    </row>
    <row r="656" spans="1:31" x14ac:dyDescent="0.25">
      <c r="A656" s="2">
        <v>43344</v>
      </c>
      <c r="C656" s="76">
        <v>1066</v>
      </c>
      <c r="D656" s="75">
        <v>2018</v>
      </c>
      <c r="E656" s="71">
        <v>1.3885949048919384</v>
      </c>
      <c r="F656" s="71">
        <v>4965.1805343097276</v>
      </c>
      <c r="G656" s="77">
        <v>0.64298842881624785</v>
      </c>
      <c r="H656" s="71">
        <v>3192.55363054483</v>
      </c>
      <c r="I656" t="s">
        <v>1290</v>
      </c>
      <c r="J656" t="s">
        <v>1286</v>
      </c>
      <c r="K656" t="s">
        <v>1342</v>
      </c>
      <c r="L656" s="78" t="s">
        <v>328</v>
      </c>
      <c r="M656" s="139"/>
      <c r="N656" s="72" t="s">
        <v>1296</v>
      </c>
      <c r="O656" t="s">
        <v>1290</v>
      </c>
      <c r="Q656" t="s">
        <v>1430</v>
      </c>
      <c r="R656" t="s">
        <v>1348</v>
      </c>
      <c r="S656" t="s">
        <v>1431</v>
      </c>
      <c r="T656" t="s">
        <v>1386</v>
      </c>
      <c r="U656" t="s">
        <v>1416</v>
      </c>
      <c r="W656" s="71">
        <v>8.5557837097878107</v>
      </c>
      <c r="X656">
        <v>52</v>
      </c>
      <c r="Y656" t="s">
        <v>1432</v>
      </c>
      <c r="Z656" s="2">
        <v>43285</v>
      </c>
      <c r="AA656" s="76">
        <v>1066</v>
      </c>
      <c r="AC656" s="71">
        <v>7597.2</v>
      </c>
      <c r="AD656" s="71">
        <v>2.6</v>
      </c>
      <c r="AE656" s="76">
        <v>936</v>
      </c>
    </row>
    <row r="657" spans="1:31" x14ac:dyDescent="0.25">
      <c r="A657" s="2">
        <v>43344</v>
      </c>
      <c r="C657" s="76">
        <v>1066</v>
      </c>
      <c r="D657" s="75">
        <v>2018</v>
      </c>
      <c r="E657" s="71">
        <v>0.19226698683119145</v>
      </c>
      <c r="F657" s="71">
        <v>677.93811141536662</v>
      </c>
      <c r="G657" s="77">
        <v>0.64298842881624785</v>
      </c>
      <c r="H657" s="71">
        <v>435.90636109362094</v>
      </c>
      <c r="I657" t="s">
        <v>1290</v>
      </c>
      <c r="J657" t="s">
        <v>1286</v>
      </c>
      <c r="K657" t="s">
        <v>1342</v>
      </c>
      <c r="L657" s="78" t="s">
        <v>328</v>
      </c>
      <c r="M657" s="139"/>
      <c r="N657" s="72" t="s">
        <v>1296</v>
      </c>
      <c r="O657" t="s">
        <v>1290</v>
      </c>
      <c r="Q657" t="s">
        <v>1503</v>
      </c>
      <c r="R657" t="s">
        <v>1348</v>
      </c>
      <c r="S657" t="s">
        <v>1504</v>
      </c>
      <c r="T657" t="s">
        <v>1386</v>
      </c>
      <c r="U657" t="s">
        <v>1391</v>
      </c>
      <c r="W657" s="71">
        <v>8.5557837097878107</v>
      </c>
      <c r="X657">
        <v>5</v>
      </c>
      <c r="Y657" t="s">
        <v>1581</v>
      </c>
      <c r="Z657" s="2">
        <v>43285</v>
      </c>
      <c r="AA657" s="76">
        <v>1066</v>
      </c>
      <c r="AC657" s="71">
        <v>1037.31</v>
      </c>
      <c r="AD657" s="71">
        <v>0.36</v>
      </c>
      <c r="AE657" s="76">
        <v>130</v>
      </c>
    </row>
    <row r="658" spans="1:31" x14ac:dyDescent="0.25">
      <c r="A658" s="2">
        <v>43344</v>
      </c>
      <c r="C658" s="76">
        <v>426</v>
      </c>
      <c r="D658" s="75">
        <v>2018</v>
      </c>
      <c r="E658" s="71">
        <v>0.40055622256498224</v>
      </c>
      <c r="F658" s="71">
        <v>4285.3340451814947</v>
      </c>
      <c r="G658" s="77">
        <v>0.64298842881624785</v>
      </c>
      <c r="H658" s="71">
        <v>2755.4202046640248</v>
      </c>
      <c r="I658" t="s">
        <v>1290</v>
      </c>
      <c r="J658" t="s">
        <v>1286</v>
      </c>
      <c r="K658" t="s">
        <v>1342</v>
      </c>
      <c r="L658" s="78" t="s">
        <v>330</v>
      </c>
      <c r="M658" s="139"/>
      <c r="N658" s="72" t="s">
        <v>1296</v>
      </c>
      <c r="O658" t="s">
        <v>1290</v>
      </c>
      <c r="Q658" t="s">
        <v>1389</v>
      </c>
      <c r="R658" t="s">
        <v>1348</v>
      </c>
      <c r="S658" t="s">
        <v>1390</v>
      </c>
      <c r="T658" t="s">
        <v>1386</v>
      </c>
      <c r="U658" t="s">
        <v>1416</v>
      </c>
      <c r="W658" s="71">
        <v>2.8519279032626002</v>
      </c>
      <c r="X658">
        <v>17</v>
      </c>
      <c r="Y658" t="s">
        <v>1432</v>
      </c>
      <c r="Z658" s="2">
        <v>43290</v>
      </c>
      <c r="AA658" s="76">
        <v>426</v>
      </c>
      <c r="AC658" s="71">
        <v>6556.97</v>
      </c>
      <c r="AD658" s="71">
        <v>0.75</v>
      </c>
      <c r="AE658" s="76">
        <v>374</v>
      </c>
    </row>
    <row r="659" spans="1:31" x14ac:dyDescent="0.25">
      <c r="A659" s="2">
        <v>43344</v>
      </c>
      <c r="C659" s="76">
        <v>426</v>
      </c>
      <c r="D659" s="75">
        <v>2018</v>
      </c>
      <c r="E659" s="71">
        <v>8.5451994147196203E-2</v>
      </c>
      <c r="F659" s="71">
        <v>928.10551584371876</v>
      </c>
      <c r="G659" s="77">
        <v>0.64298842881624785</v>
      </c>
      <c r="H659" s="71">
        <v>596.76110740804597</v>
      </c>
      <c r="I659" t="s">
        <v>1290</v>
      </c>
      <c r="J659" t="s">
        <v>1286</v>
      </c>
      <c r="K659" t="s">
        <v>1342</v>
      </c>
      <c r="L659" s="78" t="s">
        <v>330</v>
      </c>
      <c r="M659" s="139"/>
      <c r="N659" s="72" t="s">
        <v>1296</v>
      </c>
      <c r="O659" t="s">
        <v>1290</v>
      </c>
      <c r="Q659" t="s">
        <v>1503</v>
      </c>
      <c r="R659" t="s">
        <v>1348</v>
      </c>
      <c r="S659" t="s">
        <v>1504</v>
      </c>
      <c r="T659" t="s">
        <v>1386</v>
      </c>
      <c r="U659" t="s">
        <v>1391</v>
      </c>
      <c r="W659" s="71">
        <v>2.8519279032626002</v>
      </c>
      <c r="X659">
        <v>2</v>
      </c>
      <c r="Y659" t="s">
        <v>1392</v>
      </c>
      <c r="Z659" s="2">
        <v>43290</v>
      </c>
      <c r="AA659" s="76">
        <v>426</v>
      </c>
      <c r="AC659" s="71">
        <v>1420.09</v>
      </c>
      <c r="AD659" s="71">
        <v>0.16</v>
      </c>
      <c r="AE659" s="76">
        <v>52</v>
      </c>
    </row>
    <row r="660" spans="1:31" x14ac:dyDescent="0.25">
      <c r="A660" s="2">
        <v>43344</v>
      </c>
      <c r="C660" s="76">
        <v>518</v>
      </c>
      <c r="D660" s="75">
        <v>2018</v>
      </c>
      <c r="E660" s="71">
        <v>0.26169673207578836</v>
      </c>
      <c r="F660" s="71">
        <v>1257.4836664362288</v>
      </c>
      <c r="G660" s="77">
        <v>0.64298842881624785</v>
      </c>
      <c r="H660" s="71">
        <v>808.54744694392548</v>
      </c>
      <c r="I660" t="s">
        <v>1290</v>
      </c>
      <c r="J660" t="s">
        <v>1286</v>
      </c>
      <c r="K660" t="s">
        <v>1342</v>
      </c>
      <c r="L660" s="78" t="s">
        <v>331</v>
      </c>
      <c r="M660" s="139"/>
      <c r="N660" s="72" t="s">
        <v>1296</v>
      </c>
      <c r="O660" t="s">
        <v>1290</v>
      </c>
      <c r="Q660" t="s">
        <v>1503</v>
      </c>
      <c r="R660" t="s">
        <v>1348</v>
      </c>
      <c r="S660" t="s">
        <v>1504</v>
      </c>
      <c r="T660" t="s">
        <v>1386</v>
      </c>
      <c r="U660" t="s">
        <v>1391</v>
      </c>
      <c r="W660" s="71">
        <v>6.3147259408941601</v>
      </c>
      <c r="X660">
        <v>6</v>
      </c>
      <c r="Y660" t="s">
        <v>1392</v>
      </c>
      <c r="Z660" s="2">
        <v>43290</v>
      </c>
      <c r="AA660" s="76">
        <v>518</v>
      </c>
      <c r="AC660" s="71">
        <v>1924.07</v>
      </c>
      <c r="AD660" s="71">
        <v>0.49</v>
      </c>
      <c r="AE660" s="76">
        <v>156</v>
      </c>
    </row>
    <row r="661" spans="1:31" x14ac:dyDescent="0.25">
      <c r="A661" s="2">
        <v>43344</v>
      </c>
      <c r="C661" s="76">
        <v>518</v>
      </c>
      <c r="D661" s="75">
        <v>2018</v>
      </c>
      <c r="E661" s="71">
        <v>0.11215574231819501</v>
      </c>
      <c r="F661" s="71">
        <v>543.35826941764913</v>
      </c>
      <c r="G661" s="77">
        <v>0.64298842881624785</v>
      </c>
      <c r="H661" s="71">
        <v>349.37307993716968</v>
      </c>
      <c r="I661" t="s">
        <v>1290</v>
      </c>
      <c r="J661" t="s">
        <v>1286</v>
      </c>
      <c r="K661" t="s">
        <v>1342</v>
      </c>
      <c r="L661" s="78" t="s">
        <v>331</v>
      </c>
      <c r="M661" s="139"/>
      <c r="N661" s="72" t="s">
        <v>1296</v>
      </c>
      <c r="O661" t="s">
        <v>1290</v>
      </c>
      <c r="Q661" t="s">
        <v>1498</v>
      </c>
      <c r="R661" t="s">
        <v>1348</v>
      </c>
      <c r="S661" t="s">
        <v>1499</v>
      </c>
      <c r="T661" t="s">
        <v>1386</v>
      </c>
      <c r="U661" t="s">
        <v>1466</v>
      </c>
      <c r="W661" s="71">
        <v>6.3147259408941601</v>
      </c>
      <c r="X661">
        <v>5</v>
      </c>
      <c r="Y661" t="s">
        <v>1467</v>
      </c>
      <c r="Z661" s="2">
        <v>43290</v>
      </c>
      <c r="AA661" s="76">
        <v>518</v>
      </c>
      <c r="AC661" s="71">
        <v>831.39</v>
      </c>
      <c r="AD661" s="71">
        <v>0.21</v>
      </c>
      <c r="AE661" s="76">
        <v>110</v>
      </c>
    </row>
    <row r="662" spans="1:31" x14ac:dyDescent="0.25">
      <c r="A662" s="2">
        <v>43344</v>
      </c>
      <c r="C662" s="76">
        <v>518</v>
      </c>
      <c r="D662" s="75">
        <v>2018</v>
      </c>
      <c r="E662" s="71">
        <v>0.37385247439398339</v>
      </c>
      <c r="F662" s="71">
        <v>1811.1942313921641</v>
      </c>
      <c r="G662" s="77">
        <v>0.64298842881624785</v>
      </c>
      <c r="H662" s="71">
        <v>1164.5769331238992</v>
      </c>
      <c r="I662" t="s">
        <v>1290</v>
      </c>
      <c r="J662" t="s">
        <v>1286</v>
      </c>
      <c r="K662" t="s">
        <v>1342</v>
      </c>
      <c r="L662" s="78" t="s">
        <v>331</v>
      </c>
      <c r="M662" s="139"/>
      <c r="N662" s="72" t="s">
        <v>1296</v>
      </c>
      <c r="O662" t="s">
        <v>1290</v>
      </c>
      <c r="Q662" t="s">
        <v>1430</v>
      </c>
      <c r="R662" t="s">
        <v>1348</v>
      </c>
      <c r="S662" t="s">
        <v>1431</v>
      </c>
      <c r="T662" t="s">
        <v>1386</v>
      </c>
      <c r="U662" t="s">
        <v>1416</v>
      </c>
      <c r="W662" s="71">
        <v>6.3147259408941601</v>
      </c>
      <c r="X662">
        <v>14</v>
      </c>
      <c r="Y662" t="s">
        <v>1432</v>
      </c>
      <c r="Z662" s="2">
        <v>43290</v>
      </c>
      <c r="AA662" s="76">
        <v>518</v>
      </c>
      <c r="AC662" s="71">
        <v>2771.3</v>
      </c>
      <c r="AD662" s="71">
        <v>0.7</v>
      </c>
      <c r="AE662" s="76">
        <v>252</v>
      </c>
    </row>
    <row r="663" spans="1:31" x14ac:dyDescent="0.25">
      <c r="A663" s="2">
        <v>43344</v>
      </c>
      <c r="C663" s="76">
        <v>156</v>
      </c>
      <c r="D663" s="75">
        <v>2018</v>
      </c>
      <c r="E663" s="71">
        <v>0.22965223427058981</v>
      </c>
      <c r="F663" s="71">
        <v>695.47950107746237</v>
      </c>
      <c r="G663" s="77">
        <v>0.64298842881624785</v>
      </c>
      <c r="H663" s="71">
        <v>447.18527167170549</v>
      </c>
      <c r="I663" t="s">
        <v>1290</v>
      </c>
      <c r="J663" t="s">
        <v>1286</v>
      </c>
      <c r="K663" t="s">
        <v>1342</v>
      </c>
      <c r="L663" s="78" t="s">
        <v>332</v>
      </c>
      <c r="M663" s="139"/>
      <c r="N663" s="72" t="s">
        <v>1296</v>
      </c>
      <c r="O663" t="s">
        <v>1290</v>
      </c>
      <c r="Q663" t="s">
        <v>1503</v>
      </c>
      <c r="R663" t="s">
        <v>1348</v>
      </c>
      <c r="S663" t="s">
        <v>1504</v>
      </c>
      <c r="T663" t="s">
        <v>1386</v>
      </c>
      <c r="U663" t="s">
        <v>1391</v>
      </c>
      <c r="W663" s="71">
        <v>10.0080064051241</v>
      </c>
      <c r="X663">
        <v>6</v>
      </c>
      <c r="Y663" t="s">
        <v>1581</v>
      </c>
      <c r="Z663" s="2">
        <v>43297</v>
      </c>
      <c r="AA663" s="76">
        <v>156</v>
      </c>
      <c r="AC663" s="71">
        <v>1064.1500000000001</v>
      </c>
      <c r="AD663" s="71">
        <v>0.43</v>
      </c>
      <c r="AE663" s="76">
        <v>156</v>
      </c>
    </row>
    <row r="664" spans="1:31" x14ac:dyDescent="0.25">
      <c r="A664" s="2">
        <v>43344</v>
      </c>
      <c r="C664" s="76">
        <v>1978</v>
      </c>
      <c r="D664" s="75">
        <v>2018</v>
      </c>
      <c r="E664" s="71">
        <v>1.2016686676949466</v>
      </c>
      <c r="F664" s="71">
        <v>3380.7891514435346</v>
      </c>
      <c r="G664" s="77">
        <v>0.64298842881624785</v>
      </c>
      <c r="H664" s="71">
        <v>2173.8083046456941</v>
      </c>
      <c r="I664" t="s">
        <v>1290</v>
      </c>
      <c r="J664" t="s">
        <v>1286</v>
      </c>
      <c r="K664" t="s">
        <v>1342</v>
      </c>
      <c r="L664" s="78" t="s">
        <v>334</v>
      </c>
      <c r="M664" s="139"/>
      <c r="N664" s="72" t="s">
        <v>1296</v>
      </c>
      <c r="O664" t="s">
        <v>1290</v>
      </c>
      <c r="Q664" t="s">
        <v>1418</v>
      </c>
      <c r="R664" t="s">
        <v>1348</v>
      </c>
      <c r="S664" t="s">
        <v>1419</v>
      </c>
      <c r="T664" t="s">
        <v>1386</v>
      </c>
      <c r="U664" t="s">
        <v>1428</v>
      </c>
      <c r="W664" s="71">
        <v>10.8932461873638</v>
      </c>
      <c r="X664">
        <v>46</v>
      </c>
      <c r="Y664" t="s">
        <v>1429</v>
      </c>
      <c r="Z664" s="2">
        <v>43297</v>
      </c>
      <c r="AA664" s="76">
        <v>1978</v>
      </c>
      <c r="AC664" s="71">
        <v>5172.93</v>
      </c>
      <c r="AD664" s="71">
        <v>2.25</v>
      </c>
      <c r="AE664" s="76">
        <v>1058</v>
      </c>
    </row>
    <row r="665" spans="1:31" x14ac:dyDescent="0.25">
      <c r="A665" s="2">
        <v>43344</v>
      </c>
      <c r="C665" s="76">
        <v>1978</v>
      </c>
      <c r="D665" s="75">
        <v>2018</v>
      </c>
      <c r="E665" s="71">
        <v>0.2456744831731891</v>
      </c>
      <c r="F665" s="71">
        <v>2633.5612437548671</v>
      </c>
      <c r="G665" s="77">
        <v>0.64298842881624785</v>
      </c>
      <c r="H665" s="71">
        <v>1693.3494063133055</v>
      </c>
      <c r="I665" t="s">
        <v>1290</v>
      </c>
      <c r="J665" t="s">
        <v>1286</v>
      </c>
      <c r="K665" t="s">
        <v>1342</v>
      </c>
      <c r="L665" s="78" t="s">
        <v>334</v>
      </c>
      <c r="M665" s="139"/>
      <c r="N665" s="72" t="s">
        <v>1296</v>
      </c>
      <c r="O665" t="s">
        <v>1290</v>
      </c>
      <c r="Q665" t="s">
        <v>1402</v>
      </c>
      <c r="R665" t="s">
        <v>1348</v>
      </c>
      <c r="S665" t="s">
        <v>1403</v>
      </c>
      <c r="T665" t="s">
        <v>1386</v>
      </c>
      <c r="U665" t="s">
        <v>1404</v>
      </c>
      <c r="W665" s="71">
        <v>5.7077625570776203</v>
      </c>
      <c r="X665">
        <v>20</v>
      </c>
      <c r="Y665" t="s">
        <v>1405</v>
      </c>
      <c r="Z665" s="2">
        <v>43297</v>
      </c>
      <c r="AA665" s="76">
        <v>1978</v>
      </c>
      <c r="AC665" s="71">
        <v>4029.6</v>
      </c>
      <c r="AD665" s="71">
        <v>0.46</v>
      </c>
      <c r="AE665" s="76">
        <v>800</v>
      </c>
    </row>
    <row r="666" spans="1:31" x14ac:dyDescent="0.25">
      <c r="A666" s="2">
        <v>43344</v>
      </c>
      <c r="C666" s="76">
        <v>1978</v>
      </c>
      <c r="D666" s="75">
        <v>2018</v>
      </c>
      <c r="E666" s="71">
        <v>0.15488173939179312</v>
      </c>
      <c r="F666" s="71">
        <v>431.97305927938686</v>
      </c>
      <c r="G666" s="77">
        <v>0.64298842881624785</v>
      </c>
      <c r="H666" s="71">
        <v>277.75367867700083</v>
      </c>
      <c r="I666" t="s">
        <v>1290</v>
      </c>
      <c r="J666" t="s">
        <v>1286</v>
      </c>
      <c r="K666" t="s">
        <v>1342</v>
      </c>
      <c r="L666" s="78" t="s">
        <v>334</v>
      </c>
      <c r="M666" s="139"/>
      <c r="N666" s="72" t="s">
        <v>1296</v>
      </c>
      <c r="O666" t="s">
        <v>1290</v>
      </c>
      <c r="Q666" t="s">
        <v>1412</v>
      </c>
      <c r="R666" t="s">
        <v>1348</v>
      </c>
      <c r="S666" t="s">
        <v>1413</v>
      </c>
      <c r="T666" t="s">
        <v>1386</v>
      </c>
      <c r="U666" t="s">
        <v>1416</v>
      </c>
      <c r="W666" s="71">
        <v>10.8932461873638</v>
      </c>
      <c r="X666">
        <v>6</v>
      </c>
      <c r="Y666" t="s">
        <v>1432</v>
      </c>
      <c r="Z666" s="2">
        <v>43297</v>
      </c>
      <c r="AA666" s="76">
        <v>1978</v>
      </c>
      <c r="AC666" s="71">
        <v>660.96</v>
      </c>
      <c r="AD666" s="71">
        <v>0.28999999999999998</v>
      </c>
      <c r="AE666" s="76">
        <v>120</v>
      </c>
    </row>
    <row r="667" spans="1:31" x14ac:dyDescent="0.25">
      <c r="A667" s="2">
        <v>43344</v>
      </c>
      <c r="C667" s="76">
        <v>2070</v>
      </c>
      <c r="D667" s="75">
        <v>2018</v>
      </c>
      <c r="E667" s="71">
        <v>0.44862296927278006</v>
      </c>
      <c r="F667" s="71">
        <v>2404.5559182109655</v>
      </c>
      <c r="G667" s="77">
        <v>0.64298842881624785</v>
      </c>
      <c r="H667" s="71">
        <v>1546.1016318512789</v>
      </c>
      <c r="I667" t="s">
        <v>1290</v>
      </c>
      <c r="J667" t="s">
        <v>1286</v>
      </c>
      <c r="K667" t="s">
        <v>1342</v>
      </c>
      <c r="L667" s="78" t="s">
        <v>335</v>
      </c>
      <c r="M667" s="139"/>
      <c r="N667" s="72" t="s">
        <v>1296</v>
      </c>
      <c r="O667" t="s">
        <v>1290</v>
      </c>
      <c r="Q667" t="s">
        <v>1418</v>
      </c>
      <c r="R667" t="s">
        <v>1348</v>
      </c>
      <c r="S667" t="s">
        <v>1419</v>
      </c>
      <c r="T667" t="s">
        <v>1386</v>
      </c>
      <c r="U667" t="s">
        <v>1391</v>
      </c>
      <c r="W667" s="71">
        <v>5.7077625570776203</v>
      </c>
      <c r="X667">
        <v>10</v>
      </c>
      <c r="Y667" t="s">
        <v>1392</v>
      </c>
      <c r="Z667" s="2">
        <v>43291</v>
      </c>
      <c r="AA667" s="76">
        <v>2070</v>
      </c>
      <c r="AC667" s="71">
        <v>3679.2</v>
      </c>
      <c r="AD667" s="71">
        <v>0.84</v>
      </c>
      <c r="AE667" s="76">
        <v>230</v>
      </c>
    </row>
    <row r="668" spans="1:31" x14ac:dyDescent="0.25">
      <c r="A668" s="2">
        <v>43344</v>
      </c>
      <c r="C668" s="76">
        <v>2070</v>
      </c>
      <c r="D668" s="75">
        <v>2018</v>
      </c>
      <c r="E668" s="71">
        <v>0.55543796195677531</v>
      </c>
      <c r="F668" s="71">
        <v>2522.4047775205445</v>
      </c>
      <c r="G668" s="77">
        <v>0.64298842881624785</v>
      </c>
      <c r="H668" s="71">
        <v>1621.8770847365322</v>
      </c>
      <c r="I668" t="s">
        <v>1290</v>
      </c>
      <c r="J668" t="s">
        <v>1286</v>
      </c>
      <c r="K668" t="s">
        <v>1342</v>
      </c>
      <c r="L668" s="78" t="s">
        <v>335</v>
      </c>
      <c r="M668" s="139"/>
      <c r="N668" s="72" t="s">
        <v>1296</v>
      </c>
      <c r="O668" t="s">
        <v>1290</v>
      </c>
      <c r="Q668" t="s">
        <v>1402</v>
      </c>
      <c r="R668" t="s">
        <v>1348</v>
      </c>
      <c r="S668" t="s">
        <v>1403</v>
      </c>
      <c r="T668" t="s">
        <v>1386</v>
      </c>
      <c r="U668" t="s">
        <v>1404</v>
      </c>
      <c r="W668" s="71">
        <v>13.408420488066501</v>
      </c>
      <c r="X668">
        <v>45</v>
      </c>
      <c r="Y668" t="s">
        <v>1405</v>
      </c>
      <c r="Z668" s="2">
        <v>43291</v>
      </c>
      <c r="AA668" s="76">
        <v>2070</v>
      </c>
      <c r="AC668" s="71">
        <v>3859.52</v>
      </c>
      <c r="AD668" s="71">
        <v>1.04</v>
      </c>
      <c r="AE668" s="76">
        <v>849.09</v>
      </c>
    </row>
    <row r="669" spans="1:31" x14ac:dyDescent="0.25">
      <c r="A669" s="2">
        <v>43344</v>
      </c>
      <c r="C669" s="76">
        <v>2070</v>
      </c>
      <c r="D669" s="75">
        <v>2018</v>
      </c>
      <c r="E669" s="71">
        <v>5.340749634199763E-2</v>
      </c>
      <c r="F669" s="71">
        <v>233.95926494921764</v>
      </c>
      <c r="G669" s="77">
        <v>0.64298842881624785</v>
      </c>
      <c r="H669" s="71">
        <v>150.43310017670169</v>
      </c>
      <c r="I669" t="s">
        <v>1290</v>
      </c>
      <c r="J669" t="s">
        <v>1286</v>
      </c>
      <c r="K669" t="s">
        <v>1342</v>
      </c>
      <c r="L669" s="78" t="s">
        <v>335</v>
      </c>
      <c r="M669" s="139"/>
      <c r="N669" s="72" t="s">
        <v>1296</v>
      </c>
      <c r="O669" t="s">
        <v>1290</v>
      </c>
      <c r="Q669" t="s">
        <v>1412</v>
      </c>
      <c r="R669" t="s">
        <v>1348</v>
      </c>
      <c r="S669" t="s">
        <v>1413</v>
      </c>
      <c r="T669" t="s">
        <v>1386</v>
      </c>
      <c r="U669" t="s">
        <v>1416</v>
      </c>
      <c r="W669" s="71">
        <v>6.7042102440332503</v>
      </c>
      <c r="X669">
        <v>2</v>
      </c>
      <c r="Y669" t="s">
        <v>1432</v>
      </c>
      <c r="Z669" s="2">
        <v>43291</v>
      </c>
      <c r="AA669" s="76">
        <v>2070</v>
      </c>
      <c r="AC669" s="71">
        <v>357.98</v>
      </c>
      <c r="AD669" s="71">
        <v>0.1</v>
      </c>
      <c r="AE669" s="76">
        <v>40</v>
      </c>
    </row>
    <row r="670" spans="1:31" x14ac:dyDescent="0.25">
      <c r="A670" s="2">
        <v>43344</v>
      </c>
      <c r="C670" s="76">
        <v>778</v>
      </c>
      <c r="D670" s="75">
        <v>2018</v>
      </c>
      <c r="E670" s="71">
        <v>0.36317097512558388</v>
      </c>
      <c r="F670" s="71">
        <v>1303.5396176093986</v>
      </c>
      <c r="G670" s="77">
        <v>0.64298842881624785</v>
      </c>
      <c r="H670" s="71">
        <v>838.16089062639981</v>
      </c>
      <c r="I670" t="s">
        <v>1290</v>
      </c>
      <c r="J670" t="s">
        <v>1286</v>
      </c>
      <c r="K670" t="s">
        <v>1342</v>
      </c>
      <c r="L670" s="78" t="s">
        <v>337</v>
      </c>
      <c r="M670" s="139"/>
      <c r="N670" s="72" t="s">
        <v>1296</v>
      </c>
      <c r="O670" t="s">
        <v>1290</v>
      </c>
      <c r="Q670" t="s">
        <v>1511</v>
      </c>
      <c r="R670" t="s">
        <v>1348</v>
      </c>
      <c r="S670" t="s">
        <v>1512</v>
      </c>
      <c r="T670" t="s">
        <v>1386</v>
      </c>
      <c r="U670" t="s">
        <v>1466</v>
      </c>
      <c r="W670" s="71">
        <v>8.5733882030178297</v>
      </c>
      <c r="X670">
        <v>18</v>
      </c>
      <c r="Y670" t="s">
        <v>1467</v>
      </c>
      <c r="Z670" s="2">
        <v>43307</v>
      </c>
      <c r="AA670" s="76">
        <v>778</v>
      </c>
      <c r="AC670" s="71">
        <v>1994.54</v>
      </c>
      <c r="AD670" s="71">
        <v>0.68</v>
      </c>
      <c r="AE670" s="76">
        <v>414</v>
      </c>
    </row>
    <row r="671" spans="1:31" x14ac:dyDescent="0.25">
      <c r="A671" s="2">
        <v>43344</v>
      </c>
      <c r="C671" s="76">
        <v>778</v>
      </c>
      <c r="D671" s="75">
        <v>2018</v>
      </c>
      <c r="E671" s="71">
        <v>9.0792743781395971E-2</v>
      </c>
      <c r="F671" s="71">
        <v>320.16957457392095</v>
      </c>
      <c r="G671" s="77">
        <v>0.64298842881624785</v>
      </c>
      <c r="H671" s="71">
        <v>205.86533171005192</v>
      </c>
      <c r="I671" t="s">
        <v>1290</v>
      </c>
      <c r="J671" t="s">
        <v>1286</v>
      </c>
      <c r="K671" t="s">
        <v>1342</v>
      </c>
      <c r="L671" s="78" t="s">
        <v>337</v>
      </c>
      <c r="M671" s="139"/>
      <c r="N671" s="72" t="s">
        <v>1296</v>
      </c>
      <c r="O671" t="s">
        <v>1290</v>
      </c>
      <c r="Q671" t="s">
        <v>1498</v>
      </c>
      <c r="R671" t="s">
        <v>1348</v>
      </c>
      <c r="S671" t="s">
        <v>1499</v>
      </c>
      <c r="T671" t="s">
        <v>1386</v>
      </c>
      <c r="U671" t="s">
        <v>1466</v>
      </c>
      <c r="W671" s="71">
        <v>8.5733882030178297</v>
      </c>
      <c r="X671">
        <v>4</v>
      </c>
      <c r="Y671" t="s">
        <v>1467</v>
      </c>
      <c r="Z671" s="2">
        <v>43307</v>
      </c>
      <c r="AA671" s="76">
        <v>778</v>
      </c>
      <c r="AC671" s="71">
        <v>489.89</v>
      </c>
      <c r="AD671" s="71">
        <v>0.17</v>
      </c>
      <c r="AE671" s="76">
        <v>88</v>
      </c>
    </row>
    <row r="672" spans="1:31" x14ac:dyDescent="0.25">
      <c r="A672" s="2">
        <v>43344</v>
      </c>
      <c r="C672" s="76">
        <v>778</v>
      </c>
      <c r="D672" s="75">
        <v>2018</v>
      </c>
      <c r="E672" s="71">
        <v>0.28305973061258743</v>
      </c>
      <c r="F672" s="71">
        <v>1006.2444334294178</v>
      </c>
      <c r="G672" s="77">
        <v>0.64298842881624785</v>
      </c>
      <c r="H672" s="71">
        <v>647.00352725587686</v>
      </c>
      <c r="I672" t="s">
        <v>1290</v>
      </c>
      <c r="J672" t="s">
        <v>1286</v>
      </c>
      <c r="K672" t="s">
        <v>1342</v>
      </c>
      <c r="L672" s="78" t="s">
        <v>337</v>
      </c>
      <c r="M672" s="139"/>
      <c r="N672" s="72" t="s">
        <v>1296</v>
      </c>
      <c r="O672" t="s">
        <v>1290</v>
      </c>
      <c r="Q672" t="s">
        <v>1418</v>
      </c>
      <c r="R672" t="s">
        <v>1348</v>
      </c>
      <c r="S672" t="s">
        <v>1419</v>
      </c>
      <c r="T672" t="s">
        <v>1386</v>
      </c>
      <c r="U672" t="s">
        <v>1466</v>
      </c>
      <c r="W672" s="71">
        <v>8.5733882030178297</v>
      </c>
      <c r="X672">
        <v>12</v>
      </c>
      <c r="Y672" t="s">
        <v>1569</v>
      </c>
      <c r="Z672" s="2">
        <v>43307</v>
      </c>
      <c r="AA672" s="76">
        <v>778</v>
      </c>
      <c r="AC672" s="71">
        <v>1539.65</v>
      </c>
      <c r="AD672" s="71">
        <v>0.53</v>
      </c>
      <c r="AE672" s="76">
        <v>276</v>
      </c>
    </row>
    <row r="673" spans="1:31" x14ac:dyDescent="0.25">
      <c r="A673" s="2">
        <v>43344</v>
      </c>
      <c r="C673" s="76">
        <v>2529</v>
      </c>
      <c r="D673" s="75">
        <v>2018</v>
      </c>
      <c r="E673" s="71">
        <v>0.34180797658878481</v>
      </c>
      <c r="F673" s="71">
        <v>2139.3763781440762</v>
      </c>
      <c r="G673" s="77">
        <v>0.64298842881624785</v>
      </c>
      <c r="H673" s="71">
        <v>1375.5942560294545</v>
      </c>
      <c r="I673" t="s">
        <v>1290</v>
      </c>
      <c r="J673" t="s">
        <v>1286</v>
      </c>
      <c r="K673" t="s">
        <v>1342</v>
      </c>
      <c r="L673" s="78" t="s">
        <v>338</v>
      </c>
      <c r="M673" s="139"/>
      <c r="N673" s="72" t="s">
        <v>1295</v>
      </c>
      <c r="O673" t="s">
        <v>1290</v>
      </c>
      <c r="Q673" t="s">
        <v>1402</v>
      </c>
      <c r="R673" t="s">
        <v>1348</v>
      </c>
      <c r="S673" t="s">
        <v>1403</v>
      </c>
      <c r="T673" t="s">
        <v>1386</v>
      </c>
      <c r="U673" t="s">
        <v>1404</v>
      </c>
      <c r="W673" s="71">
        <v>9.83671060397403</v>
      </c>
      <c r="X673">
        <v>28</v>
      </c>
      <c r="Y673" t="s">
        <v>1405</v>
      </c>
      <c r="Z673" s="2">
        <v>43294</v>
      </c>
      <c r="AA673" s="76">
        <v>2529</v>
      </c>
      <c r="AC673" s="71">
        <v>3273.45</v>
      </c>
      <c r="AD673" s="71">
        <v>0.64</v>
      </c>
      <c r="AE673" s="76">
        <v>720.16</v>
      </c>
    </row>
    <row r="674" spans="1:31" x14ac:dyDescent="0.25">
      <c r="A674" s="2">
        <v>43344</v>
      </c>
      <c r="C674" s="76">
        <v>2529</v>
      </c>
      <c r="D674" s="75">
        <v>2018</v>
      </c>
      <c r="E674" s="71">
        <v>0.32044497805198574</v>
      </c>
      <c r="F674" s="71">
        <v>3435.0798831585225</v>
      </c>
      <c r="G674" s="77">
        <v>0.64298842881624785</v>
      </c>
      <c r="H674" s="71">
        <v>2208.7166169303987</v>
      </c>
      <c r="I674" t="s">
        <v>1290</v>
      </c>
      <c r="J674" t="s">
        <v>1286</v>
      </c>
      <c r="K674" t="s">
        <v>1342</v>
      </c>
      <c r="L674" s="78" t="s">
        <v>338</v>
      </c>
      <c r="M674" s="139"/>
      <c r="N674" s="72" t="s">
        <v>1295</v>
      </c>
      <c r="O674" t="s">
        <v>1290</v>
      </c>
      <c r="Q674" t="s">
        <v>1384</v>
      </c>
      <c r="R674" t="s">
        <v>1348</v>
      </c>
      <c r="S674" t="s">
        <v>1385</v>
      </c>
      <c r="T674" t="s">
        <v>1386</v>
      </c>
      <c r="U674" t="s">
        <v>1387</v>
      </c>
      <c r="W674" s="71">
        <v>5.7077625570776203</v>
      </c>
      <c r="X674">
        <v>15</v>
      </c>
      <c r="Y674" t="s">
        <v>1388</v>
      </c>
      <c r="Z674" s="2">
        <v>43294</v>
      </c>
      <c r="AA674" s="76">
        <v>2529</v>
      </c>
      <c r="AC674" s="71">
        <v>5256</v>
      </c>
      <c r="AD674" s="71">
        <v>0.6</v>
      </c>
      <c r="AE674" s="76">
        <v>1156.32</v>
      </c>
    </row>
    <row r="675" spans="1:31" x14ac:dyDescent="0.25">
      <c r="A675" s="2">
        <v>43344</v>
      </c>
      <c r="C675" s="76">
        <v>2529</v>
      </c>
      <c r="D675" s="75">
        <v>2018</v>
      </c>
      <c r="E675" s="71">
        <v>6.9429745244596913E-2</v>
      </c>
      <c r="F675" s="71">
        <v>418.57520204865057</v>
      </c>
      <c r="G675" s="77">
        <v>0.64298842881624785</v>
      </c>
      <c r="H675" s="71">
        <v>269.13901150670529</v>
      </c>
      <c r="I675" t="s">
        <v>1290</v>
      </c>
      <c r="J675" t="s">
        <v>1286</v>
      </c>
      <c r="K675" t="s">
        <v>1342</v>
      </c>
      <c r="L675" s="78" t="s">
        <v>338</v>
      </c>
      <c r="M675" s="139"/>
      <c r="N675" s="72" t="s">
        <v>1295</v>
      </c>
      <c r="O675" t="s">
        <v>1290</v>
      </c>
      <c r="Q675" t="s">
        <v>1498</v>
      </c>
      <c r="R675" t="s">
        <v>1348</v>
      </c>
      <c r="S675" t="s">
        <v>1499</v>
      </c>
      <c r="T675" t="s">
        <v>1386</v>
      </c>
      <c r="U675" t="s">
        <v>1466</v>
      </c>
      <c r="W675" s="71">
        <v>4.9183553019870097</v>
      </c>
      <c r="X675">
        <v>3</v>
      </c>
      <c r="Y675" t="s">
        <v>1467</v>
      </c>
      <c r="Z675" s="2">
        <v>43294</v>
      </c>
      <c r="AA675" s="76">
        <v>2529</v>
      </c>
      <c r="AC675" s="71">
        <v>640.46</v>
      </c>
      <c r="AD675" s="71">
        <v>0.13</v>
      </c>
      <c r="AE675" s="76">
        <v>66</v>
      </c>
    </row>
    <row r="676" spans="1:31" x14ac:dyDescent="0.25">
      <c r="A676" s="2">
        <v>43344</v>
      </c>
      <c r="C676" s="76">
        <v>2529</v>
      </c>
      <c r="D676" s="75">
        <v>2018</v>
      </c>
      <c r="E676" s="71">
        <v>3.204449780519858E-2</v>
      </c>
      <c r="F676" s="71">
        <v>212.60765540150285</v>
      </c>
      <c r="G676" s="77">
        <v>0.64298842881624785</v>
      </c>
      <c r="H676" s="71">
        <v>136.70426230091857</v>
      </c>
      <c r="I676" t="s">
        <v>1290</v>
      </c>
      <c r="J676" t="s">
        <v>1286</v>
      </c>
      <c r="K676" t="s">
        <v>1342</v>
      </c>
      <c r="L676" s="78" t="s">
        <v>338</v>
      </c>
      <c r="M676" s="139"/>
      <c r="N676" s="72" t="s">
        <v>1295</v>
      </c>
      <c r="O676" t="s">
        <v>1290</v>
      </c>
      <c r="Q676" t="s">
        <v>1422</v>
      </c>
      <c r="R676" t="s">
        <v>1348</v>
      </c>
      <c r="S676" t="s">
        <v>1423</v>
      </c>
      <c r="T676" t="s">
        <v>1386</v>
      </c>
      <c r="U676" t="s">
        <v>1424</v>
      </c>
      <c r="W676" s="71">
        <v>9.83671060397403</v>
      </c>
      <c r="X676">
        <v>2</v>
      </c>
      <c r="Y676" t="s">
        <v>1425</v>
      </c>
      <c r="Z676" s="2">
        <v>43294</v>
      </c>
      <c r="AA676" s="76">
        <v>2529</v>
      </c>
      <c r="AC676" s="71">
        <v>325.31</v>
      </c>
      <c r="AD676" s="71">
        <v>0.06</v>
      </c>
      <c r="AE676" s="76">
        <v>30</v>
      </c>
    </row>
    <row r="677" spans="1:31" x14ac:dyDescent="0.25">
      <c r="A677" s="2">
        <v>43344</v>
      </c>
      <c r="C677" s="76">
        <v>2529</v>
      </c>
      <c r="D677" s="75">
        <v>2018</v>
      </c>
      <c r="E677" s="71">
        <v>2.6703748170998815E-2</v>
      </c>
      <c r="F677" s="71">
        <v>162.78069758338913</v>
      </c>
      <c r="G677" s="77">
        <v>0.64298842881624785</v>
      </c>
      <c r="H677" s="71">
        <v>104.66610498075617</v>
      </c>
      <c r="I677" t="s">
        <v>1290</v>
      </c>
      <c r="J677" t="s">
        <v>1286</v>
      </c>
      <c r="K677" t="s">
        <v>1342</v>
      </c>
      <c r="L677" s="78" t="s">
        <v>338</v>
      </c>
      <c r="M677" s="139"/>
      <c r="N677" s="72" t="s">
        <v>1295</v>
      </c>
      <c r="O677" t="s">
        <v>1290</v>
      </c>
      <c r="Q677" t="s">
        <v>1418</v>
      </c>
      <c r="R677" t="s">
        <v>1348</v>
      </c>
      <c r="S677" t="s">
        <v>1419</v>
      </c>
      <c r="T677" t="s">
        <v>1386</v>
      </c>
      <c r="U677" t="s">
        <v>1428</v>
      </c>
      <c r="W677" s="71">
        <v>4.9183553019870097</v>
      </c>
      <c r="X677">
        <v>1</v>
      </c>
      <c r="Y677" t="s">
        <v>1429</v>
      </c>
      <c r="Z677" s="2">
        <v>43294</v>
      </c>
      <c r="AA677" s="76">
        <v>2529</v>
      </c>
      <c r="AC677" s="71">
        <v>249.07</v>
      </c>
      <c r="AD677" s="71">
        <v>0.05</v>
      </c>
      <c r="AE677" s="76">
        <v>23</v>
      </c>
    </row>
    <row r="678" spans="1:31" x14ac:dyDescent="0.25">
      <c r="A678" s="2">
        <v>43344</v>
      </c>
      <c r="C678" s="76">
        <v>502</v>
      </c>
      <c r="D678" s="75">
        <v>2018</v>
      </c>
      <c r="E678" s="71">
        <v>0.2456744831731891</v>
      </c>
      <c r="F678" s="71">
        <v>855.7048024768427</v>
      </c>
      <c r="G678" s="77">
        <v>0.64298842881624785</v>
      </c>
      <c r="H678" s="71">
        <v>550.2082864751028</v>
      </c>
      <c r="I678" t="s">
        <v>1290</v>
      </c>
      <c r="J678" t="s">
        <v>1286</v>
      </c>
      <c r="K678" t="s">
        <v>1342</v>
      </c>
      <c r="L678" s="78" t="s">
        <v>340</v>
      </c>
      <c r="M678" s="139"/>
      <c r="N678" s="72" t="s">
        <v>1296</v>
      </c>
      <c r="O678" t="s">
        <v>1290</v>
      </c>
      <c r="Q678" t="s">
        <v>1498</v>
      </c>
      <c r="R678" t="s">
        <v>1348</v>
      </c>
      <c r="S678" t="s">
        <v>1499</v>
      </c>
      <c r="T678" t="s">
        <v>1386</v>
      </c>
      <c r="U678" t="s">
        <v>1466</v>
      </c>
      <c r="W678" s="71">
        <v>8.82145377558221</v>
      </c>
      <c r="X678">
        <v>11</v>
      </c>
      <c r="Y678" t="s">
        <v>1467</v>
      </c>
      <c r="Z678" s="2">
        <v>43292</v>
      </c>
      <c r="AA678" s="76">
        <v>502</v>
      </c>
      <c r="AC678" s="71">
        <v>1309.31</v>
      </c>
      <c r="AD678" s="71">
        <v>0.46</v>
      </c>
      <c r="AE678" s="76">
        <v>242</v>
      </c>
    </row>
    <row r="679" spans="1:31" x14ac:dyDescent="0.25">
      <c r="A679" s="2">
        <v>43344</v>
      </c>
      <c r="C679" s="76">
        <v>502</v>
      </c>
      <c r="D679" s="75">
        <v>2018</v>
      </c>
      <c r="E679" s="71">
        <v>0.6088454582987729</v>
      </c>
      <c r="F679" s="71">
        <v>2118.8874598912189</v>
      </c>
      <c r="G679" s="77">
        <v>0.64298842881624785</v>
      </c>
      <c r="H679" s="71">
        <v>1362.4201186739051</v>
      </c>
      <c r="I679" t="s">
        <v>1290</v>
      </c>
      <c r="J679" t="s">
        <v>1286</v>
      </c>
      <c r="K679" t="s">
        <v>1342</v>
      </c>
      <c r="L679" s="78" t="s">
        <v>340</v>
      </c>
      <c r="M679" s="139"/>
      <c r="N679" s="72" t="s">
        <v>1296</v>
      </c>
      <c r="O679" t="s">
        <v>1290</v>
      </c>
      <c r="Q679" t="s">
        <v>1412</v>
      </c>
      <c r="R679" t="s">
        <v>1348</v>
      </c>
      <c r="S679" t="s">
        <v>1413</v>
      </c>
      <c r="T679" t="s">
        <v>1386</v>
      </c>
      <c r="U679" t="s">
        <v>1391</v>
      </c>
      <c r="W679" s="71">
        <v>8.82145377558221</v>
      </c>
      <c r="X679">
        <v>13</v>
      </c>
      <c r="Y679" t="s">
        <v>1392</v>
      </c>
      <c r="Z679" s="2">
        <v>43292</v>
      </c>
      <c r="AA679" s="76">
        <v>502</v>
      </c>
      <c r="AC679" s="71">
        <v>3242.1</v>
      </c>
      <c r="AD679" s="71">
        <v>1.1399999999999999</v>
      </c>
      <c r="AE679" s="76">
        <v>260</v>
      </c>
    </row>
    <row r="680" spans="1:31" x14ac:dyDescent="0.25">
      <c r="A680" s="2">
        <v>43344</v>
      </c>
      <c r="C680" s="76">
        <v>578</v>
      </c>
      <c r="D680" s="75">
        <v>2018</v>
      </c>
      <c r="E680" s="71">
        <v>0.42725997073598104</v>
      </c>
      <c r="F680" s="71">
        <v>1478.0320030744851</v>
      </c>
      <c r="G680" s="77">
        <v>0.64298842881624785</v>
      </c>
      <c r="H680" s="71">
        <v>950.3574753969948</v>
      </c>
      <c r="I680" t="s">
        <v>1290</v>
      </c>
      <c r="J680" t="s">
        <v>1286</v>
      </c>
      <c r="K680" t="s">
        <v>1342</v>
      </c>
      <c r="L680" s="78" t="s">
        <v>341</v>
      </c>
      <c r="M680" s="139"/>
      <c r="N680" s="72" t="s">
        <v>1296</v>
      </c>
      <c r="O680" t="s">
        <v>1290</v>
      </c>
      <c r="Q680" t="s">
        <v>1464</v>
      </c>
      <c r="R680" t="s">
        <v>1348</v>
      </c>
      <c r="S680" t="s">
        <v>1465</v>
      </c>
      <c r="T680" t="s">
        <v>1386</v>
      </c>
      <c r="U680" t="s">
        <v>1466</v>
      </c>
      <c r="W680" s="71">
        <v>8.82145377558221</v>
      </c>
      <c r="X680">
        <v>19</v>
      </c>
      <c r="Y680" t="s">
        <v>1467</v>
      </c>
      <c r="Z680" s="2">
        <v>43287</v>
      </c>
      <c r="AA680" s="76">
        <v>578</v>
      </c>
      <c r="AC680" s="71">
        <v>2261.5300000000002</v>
      </c>
      <c r="AD680" s="71">
        <v>0.8</v>
      </c>
      <c r="AE680" s="76">
        <v>418</v>
      </c>
    </row>
    <row r="681" spans="1:31" x14ac:dyDescent="0.25">
      <c r="A681" s="2">
        <v>43344</v>
      </c>
      <c r="C681" s="76">
        <v>578</v>
      </c>
      <c r="D681" s="75">
        <v>2018</v>
      </c>
      <c r="E681" s="71">
        <v>0.20294848609959099</v>
      </c>
      <c r="F681" s="71">
        <v>711.23668828883058</v>
      </c>
      <c r="G681" s="77">
        <v>0.64298842881624785</v>
      </c>
      <c r="H681" s="71">
        <v>457.31696071930662</v>
      </c>
      <c r="I681" t="s">
        <v>1290</v>
      </c>
      <c r="J681" t="s">
        <v>1286</v>
      </c>
      <c r="K681" t="s">
        <v>1342</v>
      </c>
      <c r="L681" s="78" t="s">
        <v>341</v>
      </c>
      <c r="M681" s="139"/>
      <c r="N681" s="72" t="s">
        <v>1296</v>
      </c>
      <c r="O681" t="s">
        <v>1290</v>
      </c>
      <c r="Q681" t="s">
        <v>1412</v>
      </c>
      <c r="R681" t="s">
        <v>1348</v>
      </c>
      <c r="S681" t="s">
        <v>1413</v>
      </c>
      <c r="T681" t="s">
        <v>1386</v>
      </c>
      <c r="U681" t="s">
        <v>1416</v>
      </c>
      <c r="W681" s="71">
        <v>8.82145377558221</v>
      </c>
      <c r="X681">
        <v>8</v>
      </c>
      <c r="Y681" t="s">
        <v>1432</v>
      </c>
      <c r="Z681" s="2">
        <v>43287</v>
      </c>
      <c r="AA681" s="76">
        <v>578</v>
      </c>
      <c r="AC681" s="71">
        <v>1088.26</v>
      </c>
      <c r="AD681" s="71">
        <v>0.38</v>
      </c>
      <c r="AE681" s="76">
        <v>160</v>
      </c>
    </row>
    <row r="682" spans="1:31" x14ac:dyDescent="0.25">
      <c r="A682" s="2">
        <v>43344</v>
      </c>
      <c r="C682" s="76">
        <v>1046</v>
      </c>
      <c r="D682" s="75">
        <v>2018</v>
      </c>
      <c r="E682" s="71">
        <v>0.77440869695896564</v>
      </c>
      <c r="F682" s="71">
        <v>3307.3100739580868</v>
      </c>
      <c r="G682" s="77">
        <v>0.64298842881624785</v>
      </c>
      <c r="H682" s="71">
        <v>2126.5621080624587</v>
      </c>
      <c r="I682" t="s">
        <v>1290</v>
      </c>
      <c r="J682" t="s">
        <v>1286</v>
      </c>
      <c r="K682" t="s">
        <v>1342</v>
      </c>
      <c r="L682" s="78" t="s">
        <v>342</v>
      </c>
      <c r="M682" s="139"/>
      <c r="N682" s="72" t="s">
        <v>1296</v>
      </c>
      <c r="O682" t="s">
        <v>1290</v>
      </c>
      <c r="Q682" t="s">
        <v>1430</v>
      </c>
      <c r="R682" t="s">
        <v>1348</v>
      </c>
      <c r="S682" t="s">
        <v>1431</v>
      </c>
      <c r="T682" t="s">
        <v>1386</v>
      </c>
      <c r="U682" t="s">
        <v>1416</v>
      </c>
      <c r="W682" s="71">
        <v>7.1633237822349498</v>
      </c>
      <c r="X682">
        <v>29</v>
      </c>
      <c r="Y682" t="s">
        <v>1432</v>
      </c>
      <c r="Z682" s="2">
        <v>43287</v>
      </c>
      <c r="AA682" s="76">
        <v>1046</v>
      </c>
      <c r="AC682" s="71">
        <v>5060.5</v>
      </c>
      <c r="AD682" s="71">
        <v>1.45</v>
      </c>
      <c r="AE682" s="76">
        <v>522</v>
      </c>
    </row>
    <row r="683" spans="1:31" x14ac:dyDescent="0.25">
      <c r="A683" s="2">
        <v>43344</v>
      </c>
      <c r="C683" s="76">
        <v>1046</v>
      </c>
      <c r="D683" s="75">
        <v>2018</v>
      </c>
      <c r="E683" s="71">
        <v>9.0792743781395971E-2</v>
      </c>
      <c r="F683" s="71">
        <v>383.19178787928178</v>
      </c>
      <c r="G683" s="77">
        <v>0.64298842881624785</v>
      </c>
      <c r="H683" s="71">
        <v>246.38788562378832</v>
      </c>
      <c r="I683" t="s">
        <v>1290</v>
      </c>
      <c r="J683" t="s">
        <v>1286</v>
      </c>
      <c r="K683" t="s">
        <v>1342</v>
      </c>
      <c r="L683" s="78" t="s">
        <v>342</v>
      </c>
      <c r="M683" s="139"/>
      <c r="N683" s="72" t="s">
        <v>1296</v>
      </c>
      <c r="O683" t="s">
        <v>1290</v>
      </c>
      <c r="Q683" t="s">
        <v>1498</v>
      </c>
      <c r="R683" t="s">
        <v>1348</v>
      </c>
      <c r="S683" t="s">
        <v>1499</v>
      </c>
      <c r="T683" t="s">
        <v>1386</v>
      </c>
      <c r="U683" t="s">
        <v>1466</v>
      </c>
      <c r="W683" s="71">
        <v>7.1633237822349498</v>
      </c>
      <c r="X683">
        <v>4</v>
      </c>
      <c r="Y683" t="s">
        <v>1467</v>
      </c>
      <c r="Z683" s="2">
        <v>43287</v>
      </c>
      <c r="AA683" s="76">
        <v>1046</v>
      </c>
      <c r="AC683" s="71">
        <v>586.32000000000005</v>
      </c>
      <c r="AD683" s="71">
        <v>0.17</v>
      </c>
      <c r="AE683" s="76">
        <v>88</v>
      </c>
    </row>
    <row r="684" spans="1:31" x14ac:dyDescent="0.25">
      <c r="A684" s="2">
        <v>43344</v>
      </c>
      <c r="C684" s="76">
        <v>1046</v>
      </c>
      <c r="D684" s="75">
        <v>2018</v>
      </c>
      <c r="E684" s="71">
        <v>9.0792743781395971E-2</v>
      </c>
      <c r="F684" s="71">
        <v>383.19178787928178</v>
      </c>
      <c r="G684" s="77">
        <v>0.64298842881624785</v>
      </c>
      <c r="H684" s="71">
        <v>246.38788562378832</v>
      </c>
      <c r="I684" t="s">
        <v>1290</v>
      </c>
      <c r="J684" t="s">
        <v>1286</v>
      </c>
      <c r="K684" t="s">
        <v>1342</v>
      </c>
      <c r="L684" s="78" t="s">
        <v>342</v>
      </c>
      <c r="M684" s="139"/>
      <c r="N684" s="72" t="s">
        <v>1296</v>
      </c>
      <c r="O684" t="s">
        <v>1290</v>
      </c>
      <c r="Q684" t="s">
        <v>1498</v>
      </c>
      <c r="R684" t="s">
        <v>1348</v>
      </c>
      <c r="S684" t="s">
        <v>1499</v>
      </c>
      <c r="T684" t="s">
        <v>1386</v>
      </c>
      <c r="U684" t="s">
        <v>1466</v>
      </c>
      <c r="W684" s="71">
        <v>7.1633237822349498</v>
      </c>
      <c r="X684">
        <v>4</v>
      </c>
      <c r="Y684" t="s">
        <v>1467</v>
      </c>
      <c r="Z684" s="2">
        <v>43287</v>
      </c>
      <c r="AA684" s="76">
        <v>1046</v>
      </c>
      <c r="AC684" s="71">
        <v>586.32000000000005</v>
      </c>
      <c r="AD684" s="71">
        <v>0.17</v>
      </c>
      <c r="AE684" s="76">
        <v>88</v>
      </c>
    </row>
    <row r="685" spans="1:31" x14ac:dyDescent="0.25">
      <c r="A685" s="2">
        <v>43344</v>
      </c>
      <c r="C685" s="76">
        <v>1046</v>
      </c>
      <c r="D685" s="75">
        <v>2018</v>
      </c>
      <c r="E685" s="71">
        <v>0.25635598244158864</v>
      </c>
      <c r="F685" s="71">
        <v>1085.7100656579651</v>
      </c>
      <c r="G685" s="77">
        <v>0.64298842881624785</v>
      </c>
      <c r="H685" s="71">
        <v>698.09900926740022</v>
      </c>
      <c r="I685" t="s">
        <v>1290</v>
      </c>
      <c r="J685" t="s">
        <v>1286</v>
      </c>
      <c r="K685" t="s">
        <v>1342</v>
      </c>
      <c r="L685" s="78" t="s">
        <v>342</v>
      </c>
      <c r="M685" s="139"/>
      <c r="N685" s="72" t="s">
        <v>1296</v>
      </c>
      <c r="O685" t="s">
        <v>1290</v>
      </c>
      <c r="Q685" t="s">
        <v>1418</v>
      </c>
      <c r="R685" t="s">
        <v>1348</v>
      </c>
      <c r="S685" t="s">
        <v>1419</v>
      </c>
      <c r="T685" t="s">
        <v>1386</v>
      </c>
      <c r="U685" t="s">
        <v>1596</v>
      </c>
      <c r="W685" s="71">
        <v>7.1633237822349498</v>
      </c>
      <c r="X685">
        <v>14</v>
      </c>
      <c r="Y685" t="s">
        <v>1597</v>
      </c>
      <c r="Z685" s="2">
        <v>43287</v>
      </c>
      <c r="AA685" s="76">
        <v>1046</v>
      </c>
      <c r="AC685" s="71">
        <v>1661.24</v>
      </c>
      <c r="AD685" s="71">
        <v>0.48</v>
      </c>
      <c r="AE685" s="76">
        <v>322</v>
      </c>
    </row>
    <row r="686" spans="1:31" x14ac:dyDescent="0.25">
      <c r="A686" s="2">
        <v>43344</v>
      </c>
      <c r="C686" s="76">
        <v>1046</v>
      </c>
      <c r="D686" s="75">
        <v>2018</v>
      </c>
      <c r="E686" s="71">
        <v>3.7385247439398341E-2</v>
      </c>
      <c r="F686" s="71">
        <v>161.94414844898216</v>
      </c>
      <c r="G686" s="77">
        <v>0.64298842881624785</v>
      </c>
      <c r="H686" s="71">
        <v>104.12821356719624</v>
      </c>
      <c r="I686" t="s">
        <v>1290</v>
      </c>
      <c r="J686" t="s">
        <v>1286</v>
      </c>
      <c r="K686" t="s">
        <v>1342</v>
      </c>
      <c r="L686" s="78" t="s">
        <v>342</v>
      </c>
      <c r="M686" s="139"/>
      <c r="N686" s="72" t="s">
        <v>1296</v>
      </c>
      <c r="O686" t="s">
        <v>1290</v>
      </c>
      <c r="Q686" t="s">
        <v>1503</v>
      </c>
      <c r="R686" t="s">
        <v>1348</v>
      </c>
      <c r="S686" t="s">
        <v>1504</v>
      </c>
      <c r="T686" t="s">
        <v>1386</v>
      </c>
      <c r="U686" t="s">
        <v>1391</v>
      </c>
      <c r="W686" s="71">
        <v>7.1633237822349498</v>
      </c>
      <c r="X686">
        <v>1</v>
      </c>
      <c r="Y686" t="s">
        <v>1581</v>
      </c>
      <c r="Z686" s="2">
        <v>43287</v>
      </c>
      <c r="AA686" s="76">
        <v>1046</v>
      </c>
      <c r="AC686" s="71">
        <v>247.79</v>
      </c>
      <c r="AD686" s="71">
        <v>7.0000000000000007E-2</v>
      </c>
      <c r="AE686" s="76">
        <v>26</v>
      </c>
    </row>
    <row r="687" spans="1:31" x14ac:dyDescent="0.25">
      <c r="A687" s="2">
        <v>43344</v>
      </c>
      <c r="C687" s="76">
        <v>1996</v>
      </c>
      <c r="D687" s="75">
        <v>2018</v>
      </c>
      <c r="E687" s="71">
        <v>0.37385247439398339</v>
      </c>
      <c r="F687" s="71">
        <v>3889.5613425855458</v>
      </c>
      <c r="G687" s="77">
        <v>0.64298842881624785</v>
      </c>
      <c r="H687" s="71">
        <v>2500.9429364534958</v>
      </c>
      <c r="I687" t="s">
        <v>1290</v>
      </c>
      <c r="J687" t="s">
        <v>1286</v>
      </c>
      <c r="K687" t="s">
        <v>1342</v>
      </c>
      <c r="L687" s="78" t="s">
        <v>343</v>
      </c>
      <c r="M687" s="139"/>
      <c r="N687" s="72" t="s">
        <v>1296</v>
      </c>
      <c r="O687" t="s">
        <v>1290</v>
      </c>
      <c r="Q687" t="s">
        <v>1414</v>
      </c>
      <c r="R687" t="s">
        <v>1348</v>
      </c>
      <c r="S687" t="s">
        <v>1415</v>
      </c>
      <c r="T687" t="s">
        <v>1386</v>
      </c>
      <c r="U687" t="s">
        <v>1416</v>
      </c>
      <c r="W687" s="71">
        <v>2.9404845918607299</v>
      </c>
      <c r="X687">
        <v>20</v>
      </c>
      <c r="Y687" t="s">
        <v>1417</v>
      </c>
      <c r="Z687" s="2">
        <v>43301</v>
      </c>
      <c r="AA687" s="76">
        <v>1996</v>
      </c>
      <c r="AC687" s="71">
        <v>5951.4</v>
      </c>
      <c r="AD687" s="71">
        <v>0.7</v>
      </c>
      <c r="AE687" s="76">
        <v>280</v>
      </c>
    </row>
    <row r="688" spans="1:31" x14ac:dyDescent="0.25">
      <c r="A688" s="2">
        <v>43344</v>
      </c>
      <c r="C688" s="76">
        <v>1996</v>
      </c>
      <c r="D688" s="75">
        <v>2018</v>
      </c>
      <c r="E688" s="71">
        <v>0.71566045098276831</v>
      </c>
      <c r="F688" s="71">
        <v>7467.9590848722719</v>
      </c>
      <c r="G688" s="77">
        <v>0.64298842881624785</v>
      </c>
      <c r="H688" s="71">
        <v>4801.8112784460463</v>
      </c>
      <c r="I688" t="s">
        <v>1290</v>
      </c>
      <c r="J688" t="s">
        <v>1286</v>
      </c>
      <c r="K688" t="s">
        <v>1342</v>
      </c>
      <c r="L688" s="78" t="s">
        <v>343</v>
      </c>
      <c r="M688" s="139"/>
      <c r="N688" s="72" t="s">
        <v>1296</v>
      </c>
      <c r="O688" t="s">
        <v>1290</v>
      </c>
      <c r="Q688" t="s">
        <v>1503</v>
      </c>
      <c r="R688" t="s">
        <v>1348</v>
      </c>
      <c r="S688" t="s">
        <v>1504</v>
      </c>
      <c r="T688" t="s">
        <v>1386</v>
      </c>
      <c r="U688" t="s">
        <v>1420</v>
      </c>
      <c r="W688" s="71">
        <v>2.9404845918607299</v>
      </c>
      <c r="X688">
        <v>24</v>
      </c>
      <c r="Y688" t="s">
        <v>1421</v>
      </c>
      <c r="Z688" s="2">
        <v>43301</v>
      </c>
      <c r="AA688" s="76">
        <v>1996</v>
      </c>
      <c r="AC688" s="71">
        <v>11426.69</v>
      </c>
      <c r="AD688" s="71">
        <v>1.34</v>
      </c>
      <c r="AE688" s="76">
        <v>624</v>
      </c>
    </row>
    <row r="689" spans="1:31" x14ac:dyDescent="0.25">
      <c r="A689" s="2">
        <v>43344</v>
      </c>
      <c r="C689" s="76">
        <v>1996</v>
      </c>
      <c r="D689" s="75">
        <v>2018</v>
      </c>
      <c r="E689" s="71">
        <v>1.281779912207943</v>
      </c>
      <c r="F689" s="71">
        <v>13335.638888864729</v>
      </c>
      <c r="G689" s="77">
        <v>0.64298842881624785</v>
      </c>
      <c r="H689" s="71">
        <v>8574.6614964119854</v>
      </c>
      <c r="I689" t="s">
        <v>1290</v>
      </c>
      <c r="J689" t="s">
        <v>1286</v>
      </c>
      <c r="K689" t="s">
        <v>1342</v>
      </c>
      <c r="L689" s="78" t="s">
        <v>343</v>
      </c>
      <c r="M689" s="139"/>
      <c r="N689" s="72" t="s">
        <v>1296</v>
      </c>
      <c r="O689" t="s">
        <v>1290</v>
      </c>
      <c r="Q689" t="s">
        <v>1412</v>
      </c>
      <c r="R689" t="s">
        <v>1348</v>
      </c>
      <c r="S689" t="s">
        <v>1413</v>
      </c>
      <c r="T689" t="s">
        <v>1386</v>
      </c>
      <c r="U689" t="s">
        <v>1416</v>
      </c>
      <c r="W689" s="71">
        <v>2.9404845918607299</v>
      </c>
      <c r="X689">
        <v>50</v>
      </c>
      <c r="Y689" t="s">
        <v>1432</v>
      </c>
      <c r="Z689" s="2">
        <v>43301</v>
      </c>
      <c r="AA689" s="76">
        <v>1996</v>
      </c>
      <c r="AC689" s="71">
        <v>20404.8</v>
      </c>
      <c r="AD689" s="71">
        <v>2.4</v>
      </c>
      <c r="AE689" s="76">
        <v>1000</v>
      </c>
    </row>
    <row r="690" spans="1:31" x14ac:dyDescent="0.25">
      <c r="A690" s="2">
        <v>43344</v>
      </c>
      <c r="C690" s="76">
        <v>1996</v>
      </c>
      <c r="D690" s="75">
        <v>2018</v>
      </c>
      <c r="E690" s="71">
        <v>0.12817799122079432</v>
      </c>
      <c r="F690" s="71">
        <v>1311.3365169636759</v>
      </c>
      <c r="G690" s="77">
        <v>0.64298842881624785</v>
      </c>
      <c r="H690" s="71">
        <v>843.17420669184492</v>
      </c>
      <c r="I690" t="s">
        <v>1290</v>
      </c>
      <c r="J690" t="s">
        <v>1286</v>
      </c>
      <c r="K690" t="s">
        <v>1342</v>
      </c>
      <c r="L690" s="78" t="s">
        <v>343</v>
      </c>
      <c r="M690" s="139"/>
      <c r="N690" s="72" t="s">
        <v>1296</v>
      </c>
      <c r="O690" t="s">
        <v>1290</v>
      </c>
      <c r="Q690" t="s">
        <v>1418</v>
      </c>
      <c r="R690" t="s">
        <v>1348</v>
      </c>
      <c r="S690" t="s">
        <v>1419</v>
      </c>
      <c r="T690" t="s">
        <v>1386</v>
      </c>
      <c r="U690" t="s">
        <v>1420</v>
      </c>
      <c r="W690" s="71">
        <v>2.9404845918607299</v>
      </c>
      <c r="X690">
        <v>4</v>
      </c>
      <c r="Y690" t="s">
        <v>1421</v>
      </c>
      <c r="Z690" s="2">
        <v>43301</v>
      </c>
      <c r="AA690" s="76">
        <v>1996</v>
      </c>
      <c r="AC690" s="71">
        <v>2006.47</v>
      </c>
      <c r="AD690" s="71">
        <v>0.24</v>
      </c>
      <c r="AE690" s="76">
        <v>92</v>
      </c>
    </row>
    <row r="691" spans="1:31" x14ac:dyDescent="0.25">
      <c r="A691" s="2">
        <v>43344</v>
      </c>
      <c r="C691" s="76">
        <v>2417</v>
      </c>
      <c r="D691" s="75">
        <v>2018</v>
      </c>
      <c r="E691" s="71">
        <v>0.31510422841778601</v>
      </c>
      <c r="F691" s="71">
        <v>1376.9075909129331</v>
      </c>
      <c r="G691" s="77">
        <v>0.64298842881624785</v>
      </c>
      <c r="H691" s="71">
        <v>885.33564850627181</v>
      </c>
      <c r="I691" t="s">
        <v>1290</v>
      </c>
      <c r="J691" t="s">
        <v>1286</v>
      </c>
      <c r="K691" t="s">
        <v>1342</v>
      </c>
      <c r="L691" s="78" t="s">
        <v>346</v>
      </c>
      <c r="M691" s="139"/>
      <c r="N691" s="72" t="s">
        <v>1296</v>
      </c>
      <c r="O691" t="s">
        <v>1290</v>
      </c>
      <c r="Q691" t="s">
        <v>1418</v>
      </c>
      <c r="R691" t="s">
        <v>1348</v>
      </c>
      <c r="S691" t="s">
        <v>1419</v>
      </c>
      <c r="T691" t="s">
        <v>1386</v>
      </c>
      <c r="U691" t="s">
        <v>1428</v>
      </c>
      <c r="W691" s="71">
        <v>6.9773932458833299</v>
      </c>
      <c r="X691">
        <v>12</v>
      </c>
      <c r="Y691" t="s">
        <v>1429</v>
      </c>
      <c r="Z691" s="2">
        <v>43308</v>
      </c>
      <c r="AA691" s="76">
        <v>2417</v>
      </c>
      <c r="AC691" s="71">
        <v>2106.8000000000002</v>
      </c>
      <c r="AD691" s="71">
        <v>0.59</v>
      </c>
      <c r="AE691" s="76">
        <v>276</v>
      </c>
    </row>
    <row r="692" spans="1:31" x14ac:dyDescent="0.25">
      <c r="A692" s="2">
        <v>43344</v>
      </c>
      <c r="C692" s="76">
        <v>2417</v>
      </c>
      <c r="D692" s="75">
        <v>2018</v>
      </c>
      <c r="E692" s="71">
        <v>0.22431148463639003</v>
      </c>
      <c r="F692" s="71">
        <v>978.82130711714001</v>
      </c>
      <c r="G692" s="77">
        <v>0.64298842881624785</v>
      </c>
      <c r="H692" s="71">
        <v>629.37077435511583</v>
      </c>
      <c r="I692" t="s">
        <v>1290</v>
      </c>
      <c r="J692" t="s">
        <v>1286</v>
      </c>
      <c r="K692" t="s">
        <v>1342</v>
      </c>
      <c r="L692" s="78" t="s">
        <v>346</v>
      </c>
      <c r="M692" s="139"/>
      <c r="N692" s="72" t="s">
        <v>1296</v>
      </c>
      <c r="O692" t="s">
        <v>1290</v>
      </c>
      <c r="Q692" t="s">
        <v>1511</v>
      </c>
      <c r="R692" t="s">
        <v>1348</v>
      </c>
      <c r="S692" t="s">
        <v>1512</v>
      </c>
      <c r="T692" t="s">
        <v>1386</v>
      </c>
      <c r="U692" t="s">
        <v>1596</v>
      </c>
      <c r="W692" s="71">
        <v>6.9773932458833299</v>
      </c>
      <c r="X692">
        <v>11</v>
      </c>
      <c r="Y692" t="s">
        <v>1597</v>
      </c>
      <c r="Z692" s="2">
        <v>43308</v>
      </c>
      <c r="AA692" s="76">
        <v>2417</v>
      </c>
      <c r="AC692" s="71">
        <v>1497.69</v>
      </c>
      <c r="AD692" s="71">
        <v>0.42</v>
      </c>
      <c r="AE692" s="76">
        <v>253</v>
      </c>
    </row>
    <row r="693" spans="1:31" x14ac:dyDescent="0.25">
      <c r="A693" s="2">
        <v>43344</v>
      </c>
      <c r="C693" s="76">
        <v>2417</v>
      </c>
      <c r="D693" s="75">
        <v>2018</v>
      </c>
      <c r="E693" s="71">
        <v>0.95065343488755782</v>
      </c>
      <c r="F693" s="71">
        <v>4158.8321307628948</v>
      </c>
      <c r="G693" s="77">
        <v>0.64298842881624785</v>
      </c>
      <c r="H693" s="71">
        <v>2674.0809374697619</v>
      </c>
      <c r="I693" t="s">
        <v>1290</v>
      </c>
      <c r="J693" t="s">
        <v>1286</v>
      </c>
      <c r="K693" t="s">
        <v>1342</v>
      </c>
      <c r="L693" s="78" t="s">
        <v>346</v>
      </c>
      <c r="M693" s="139"/>
      <c r="N693" s="72" t="s">
        <v>1296</v>
      </c>
      <c r="O693" t="s">
        <v>1290</v>
      </c>
      <c r="Q693" t="s">
        <v>1412</v>
      </c>
      <c r="R693" t="s">
        <v>1348</v>
      </c>
      <c r="S693" t="s">
        <v>1413</v>
      </c>
      <c r="T693" t="s">
        <v>1386</v>
      </c>
      <c r="U693" t="s">
        <v>1416</v>
      </c>
      <c r="W693" s="71">
        <v>6.9773932458833299</v>
      </c>
      <c r="X693">
        <v>37</v>
      </c>
      <c r="Y693" t="s">
        <v>1432</v>
      </c>
      <c r="Z693" s="2">
        <v>43308</v>
      </c>
      <c r="AA693" s="76">
        <v>2417</v>
      </c>
      <c r="AC693" s="71">
        <v>6363.41</v>
      </c>
      <c r="AD693" s="71">
        <v>1.78</v>
      </c>
      <c r="AE693" s="76">
        <v>740</v>
      </c>
    </row>
    <row r="694" spans="1:31" x14ac:dyDescent="0.25">
      <c r="A694" s="2">
        <v>43344</v>
      </c>
      <c r="C694" s="76">
        <v>2417</v>
      </c>
      <c r="D694" s="75">
        <v>2018</v>
      </c>
      <c r="E694" s="71">
        <v>0.12283724158659455</v>
      </c>
      <c r="F694" s="71">
        <v>533.90134287478315</v>
      </c>
      <c r="G694" s="77">
        <v>0.64298842881624785</v>
      </c>
      <c r="H694" s="71">
        <v>343.29238559794163</v>
      </c>
      <c r="I694" t="s">
        <v>1290</v>
      </c>
      <c r="J694" t="s">
        <v>1286</v>
      </c>
      <c r="K694" t="s">
        <v>1342</v>
      </c>
      <c r="L694" s="78" t="s">
        <v>346</v>
      </c>
      <c r="M694" s="139"/>
      <c r="N694" s="72" t="s">
        <v>1296</v>
      </c>
      <c r="O694" t="s">
        <v>1290</v>
      </c>
      <c r="Q694" t="s">
        <v>1511</v>
      </c>
      <c r="R694" t="s">
        <v>1348</v>
      </c>
      <c r="S694" t="s">
        <v>1512</v>
      </c>
      <c r="T694" t="s">
        <v>1386</v>
      </c>
      <c r="U694" t="s">
        <v>1466</v>
      </c>
      <c r="W694" s="71">
        <v>6.9773932458833299</v>
      </c>
      <c r="X694">
        <v>6</v>
      </c>
      <c r="Y694" t="s">
        <v>1467</v>
      </c>
      <c r="Z694" s="2">
        <v>43308</v>
      </c>
      <c r="AA694" s="76">
        <v>2417</v>
      </c>
      <c r="AC694" s="71">
        <v>816.92</v>
      </c>
      <c r="AD694" s="71">
        <v>0.23</v>
      </c>
      <c r="AE694" s="76">
        <v>138</v>
      </c>
    </row>
    <row r="695" spans="1:31" x14ac:dyDescent="0.25">
      <c r="A695" s="2">
        <v>43344</v>
      </c>
      <c r="C695" s="76">
        <v>2417</v>
      </c>
      <c r="D695" s="75">
        <v>2018</v>
      </c>
      <c r="E695" s="71">
        <v>8.5451994147196203E-2</v>
      </c>
      <c r="F695" s="71">
        <v>374.669443572511</v>
      </c>
      <c r="G695" s="77">
        <v>0.64298842881624785</v>
      </c>
      <c r="H695" s="71">
        <v>240.90811684814668</v>
      </c>
      <c r="I695" t="s">
        <v>1290</v>
      </c>
      <c r="J695" t="s">
        <v>1286</v>
      </c>
      <c r="K695" t="s">
        <v>1342</v>
      </c>
      <c r="L695" s="78" t="s">
        <v>346</v>
      </c>
      <c r="M695" s="139"/>
      <c r="N695" s="72" t="s">
        <v>1296</v>
      </c>
      <c r="O695" t="s">
        <v>1290</v>
      </c>
      <c r="Q695" t="s">
        <v>1384</v>
      </c>
      <c r="R695" t="s">
        <v>1348</v>
      </c>
      <c r="S695" t="s">
        <v>1385</v>
      </c>
      <c r="T695" t="s">
        <v>1386</v>
      </c>
      <c r="U695" t="s">
        <v>1387</v>
      </c>
      <c r="W695" s="71">
        <v>13.954786491766599</v>
      </c>
      <c r="X695">
        <v>4</v>
      </c>
      <c r="Y695" t="s">
        <v>1388</v>
      </c>
      <c r="Z695" s="2">
        <v>43308</v>
      </c>
      <c r="AA695" s="76">
        <v>2417</v>
      </c>
      <c r="AC695" s="71">
        <v>573.28</v>
      </c>
      <c r="AD695" s="71">
        <v>0.16</v>
      </c>
      <c r="AE695" s="76">
        <v>126.12</v>
      </c>
    </row>
    <row r="696" spans="1:31" x14ac:dyDescent="0.25">
      <c r="A696" s="2">
        <v>43344</v>
      </c>
      <c r="C696" s="76">
        <v>2417</v>
      </c>
      <c r="D696" s="75">
        <v>2018</v>
      </c>
      <c r="E696" s="71">
        <v>0.13351874085499407</v>
      </c>
      <c r="F696" s="71">
        <v>592.44671120304429</v>
      </c>
      <c r="G696" s="77">
        <v>0.64298842881624785</v>
      </c>
      <c r="H696" s="71">
        <v>380.93637999379877</v>
      </c>
      <c r="I696" t="s">
        <v>1290</v>
      </c>
      <c r="J696" t="s">
        <v>1286</v>
      </c>
      <c r="K696" t="s">
        <v>1342</v>
      </c>
      <c r="L696" s="78" t="s">
        <v>346</v>
      </c>
      <c r="M696" s="139"/>
      <c r="N696" s="72" t="s">
        <v>1296</v>
      </c>
      <c r="O696" t="s">
        <v>1290</v>
      </c>
      <c r="Q696" t="s">
        <v>1402</v>
      </c>
      <c r="R696" t="s">
        <v>1348</v>
      </c>
      <c r="S696" t="s">
        <v>1403</v>
      </c>
      <c r="T696" t="s">
        <v>1386</v>
      </c>
      <c r="U696" t="s">
        <v>1404</v>
      </c>
      <c r="W696" s="71">
        <v>13.954786491766599</v>
      </c>
      <c r="X696">
        <v>11</v>
      </c>
      <c r="Y696" t="s">
        <v>1405</v>
      </c>
      <c r="Z696" s="2">
        <v>43308</v>
      </c>
      <c r="AA696" s="76">
        <v>2417</v>
      </c>
      <c r="AC696" s="71">
        <v>906.5</v>
      </c>
      <c r="AD696" s="71">
        <v>0.25</v>
      </c>
      <c r="AE696" s="76">
        <v>199.43</v>
      </c>
    </row>
    <row r="697" spans="1:31" x14ac:dyDescent="0.25">
      <c r="A697" s="2">
        <v>43344</v>
      </c>
      <c r="C697" s="76">
        <v>2417</v>
      </c>
      <c r="D697" s="75">
        <v>2018</v>
      </c>
      <c r="E697" s="71">
        <v>0.14954098975759336</v>
      </c>
      <c r="F697" s="71">
        <v>655.67152625189431</v>
      </c>
      <c r="G697" s="77">
        <v>0.64298842881624785</v>
      </c>
      <c r="H697" s="71">
        <v>421.5892044842567</v>
      </c>
      <c r="I697" t="s">
        <v>1290</v>
      </c>
      <c r="J697" t="s">
        <v>1286</v>
      </c>
      <c r="K697" t="s">
        <v>1342</v>
      </c>
      <c r="L697" s="78" t="s">
        <v>346</v>
      </c>
      <c r="M697" s="139"/>
      <c r="N697" s="72" t="s">
        <v>1296</v>
      </c>
      <c r="O697" t="s">
        <v>1290</v>
      </c>
      <c r="Q697" t="s">
        <v>1414</v>
      </c>
      <c r="R697" t="s">
        <v>1348</v>
      </c>
      <c r="S697" t="s">
        <v>1415</v>
      </c>
      <c r="T697" t="s">
        <v>1386</v>
      </c>
      <c r="U697" t="s">
        <v>1416</v>
      </c>
      <c r="W697" s="71">
        <v>6.9773932458833299</v>
      </c>
      <c r="X697">
        <v>8</v>
      </c>
      <c r="Y697" t="s">
        <v>1417</v>
      </c>
      <c r="Z697" s="2">
        <v>43308</v>
      </c>
      <c r="AA697" s="76">
        <v>2417</v>
      </c>
      <c r="AC697" s="71">
        <v>1003.24</v>
      </c>
      <c r="AD697" s="71">
        <v>0.28000000000000003</v>
      </c>
      <c r="AE697" s="76">
        <v>112</v>
      </c>
    </row>
    <row r="698" spans="1:31" x14ac:dyDescent="0.25">
      <c r="A698" s="2">
        <v>43344</v>
      </c>
      <c r="C698" s="76">
        <v>2417</v>
      </c>
      <c r="D698" s="75">
        <v>2018</v>
      </c>
      <c r="E698" s="71">
        <v>0.17090398829439241</v>
      </c>
      <c r="F698" s="71">
        <v>744.65290488432061</v>
      </c>
      <c r="G698" s="77">
        <v>0.64298842881624785</v>
      </c>
      <c r="H698" s="71">
        <v>478.80320132502413</v>
      </c>
      <c r="I698" t="s">
        <v>1290</v>
      </c>
      <c r="J698" t="s">
        <v>1286</v>
      </c>
      <c r="K698" t="s">
        <v>1342</v>
      </c>
      <c r="L698" s="78" t="s">
        <v>346</v>
      </c>
      <c r="M698" s="139"/>
      <c r="N698" s="72" t="s">
        <v>1296</v>
      </c>
      <c r="O698" t="s">
        <v>1290</v>
      </c>
      <c r="Q698" t="s">
        <v>1598</v>
      </c>
      <c r="R698" t="s">
        <v>1348</v>
      </c>
      <c r="S698" t="s">
        <v>1599</v>
      </c>
      <c r="T698" t="s">
        <v>1386</v>
      </c>
      <c r="U698" t="s">
        <v>1428</v>
      </c>
      <c r="W698" s="71">
        <v>6.9773932458833299</v>
      </c>
      <c r="X698">
        <v>6</v>
      </c>
      <c r="Y698" t="s">
        <v>1429</v>
      </c>
      <c r="Z698" s="2">
        <v>43308</v>
      </c>
      <c r="AA698" s="76">
        <v>2417</v>
      </c>
      <c r="AC698" s="71">
        <v>1139.3900000000001</v>
      </c>
      <c r="AD698" s="71">
        <v>0.32</v>
      </c>
      <c r="AE698" s="76">
        <v>138</v>
      </c>
    </row>
    <row r="699" spans="1:31" x14ac:dyDescent="0.25">
      <c r="A699" s="2">
        <v>43374</v>
      </c>
      <c r="B699" t="s">
        <v>1354</v>
      </c>
      <c r="C699" s="76">
        <v>8116</v>
      </c>
      <c r="D699" s="75">
        <v>2018</v>
      </c>
      <c r="E699" s="71">
        <v>4.7158061734807806</v>
      </c>
      <c r="F699" s="71">
        <v>46286.382799200474</v>
      </c>
      <c r="G699" s="77">
        <v>0.9950548958618578</v>
      </c>
      <c r="H699" s="71">
        <v>46057.49181608051</v>
      </c>
      <c r="I699" t="s">
        <v>1341</v>
      </c>
      <c r="J699" t="s">
        <v>1284</v>
      </c>
      <c r="K699" t="s">
        <v>1342</v>
      </c>
      <c r="L699" s="78">
        <v>188647</v>
      </c>
      <c r="M699" s="139"/>
      <c r="N699" s="72" t="s">
        <v>1526</v>
      </c>
      <c r="O699" t="s">
        <v>1290</v>
      </c>
      <c r="Q699" t="s">
        <v>1600</v>
      </c>
      <c r="R699" t="s">
        <v>1348</v>
      </c>
      <c r="S699" t="s">
        <v>1349</v>
      </c>
      <c r="W699" s="71">
        <v>13.083007376942414</v>
      </c>
      <c r="X699">
        <v>1</v>
      </c>
      <c r="Z699" s="2">
        <v>43209</v>
      </c>
      <c r="AA699" s="76">
        <v>8116</v>
      </c>
      <c r="AC699" s="71">
        <v>50340</v>
      </c>
      <c r="AD699" s="71">
        <v>6.8689999999999998</v>
      </c>
      <c r="AE699" s="76">
        <v>2565</v>
      </c>
    </row>
    <row r="700" spans="1:31" x14ac:dyDescent="0.25">
      <c r="A700" s="2">
        <v>43374</v>
      </c>
      <c r="B700" t="s">
        <v>1345</v>
      </c>
      <c r="C700" s="76">
        <v>0</v>
      </c>
      <c r="D700" s="75">
        <v>2017</v>
      </c>
      <c r="E700" s="71">
        <v>0</v>
      </c>
      <c r="F700" s="71">
        <v>0</v>
      </c>
      <c r="G700" s="77">
        <v>0.9950548958618578</v>
      </c>
      <c r="H700" s="71">
        <v>0</v>
      </c>
      <c r="I700" t="s">
        <v>1341</v>
      </c>
      <c r="J700" t="s">
        <v>1284</v>
      </c>
      <c r="K700" t="s">
        <v>1342</v>
      </c>
      <c r="L700" s="78">
        <v>180912</v>
      </c>
      <c r="M700" s="139"/>
      <c r="N700" s="72" t="s">
        <v>1285</v>
      </c>
      <c r="O700" t="s">
        <v>1290</v>
      </c>
      <c r="Q700" t="s">
        <v>1478</v>
      </c>
      <c r="R700" t="s">
        <v>1343</v>
      </c>
      <c r="S700" t="s">
        <v>1344</v>
      </c>
      <c r="W700" s="71">
        <v>13.05797247010084</v>
      </c>
      <c r="X700">
        <v>1</v>
      </c>
      <c r="Z700" s="2">
        <v>43020</v>
      </c>
      <c r="AA700" s="76">
        <v>0.01</v>
      </c>
      <c r="AC700" s="71">
        <v>0</v>
      </c>
      <c r="AD700" s="71">
        <v>0</v>
      </c>
      <c r="AE700" s="76">
        <v>0</v>
      </c>
    </row>
    <row r="701" spans="1:31" x14ac:dyDescent="0.25">
      <c r="A701" s="2">
        <v>43374</v>
      </c>
      <c r="B701" t="s">
        <v>1364</v>
      </c>
      <c r="C701" s="76">
        <v>0</v>
      </c>
      <c r="D701" s="75">
        <v>2017</v>
      </c>
      <c r="E701" s="71">
        <v>0</v>
      </c>
      <c r="F701" s="71">
        <v>0</v>
      </c>
      <c r="G701" s="77">
        <v>0.9950548958618578</v>
      </c>
      <c r="H701" s="71">
        <v>0</v>
      </c>
      <c r="I701" t="s">
        <v>1341</v>
      </c>
      <c r="J701" t="s">
        <v>1284</v>
      </c>
      <c r="K701" t="s">
        <v>1342</v>
      </c>
      <c r="L701" s="78">
        <v>180912</v>
      </c>
      <c r="M701" s="139"/>
      <c r="N701" s="72" t="s">
        <v>1285</v>
      </c>
      <c r="O701" t="s">
        <v>1290</v>
      </c>
      <c r="Q701" t="s">
        <v>1557</v>
      </c>
      <c r="R701" t="s">
        <v>1348</v>
      </c>
      <c r="S701" t="s">
        <v>1349</v>
      </c>
      <c r="W701" s="71">
        <v>13.083007376942414</v>
      </c>
      <c r="X701">
        <v>0</v>
      </c>
      <c r="Z701" s="2">
        <v>43020</v>
      </c>
      <c r="AA701" s="76">
        <v>26685</v>
      </c>
      <c r="AC701" s="71">
        <v>0</v>
      </c>
      <c r="AD701" s="71">
        <v>0</v>
      </c>
      <c r="AE701" s="76">
        <v>0</v>
      </c>
    </row>
    <row r="702" spans="1:31" x14ac:dyDescent="0.25">
      <c r="A702" s="2">
        <v>43374</v>
      </c>
      <c r="C702" s="76">
        <v>0</v>
      </c>
      <c r="D702" s="75">
        <v>2017</v>
      </c>
      <c r="E702" s="71">
        <v>0</v>
      </c>
      <c r="F702" s="71">
        <v>0</v>
      </c>
      <c r="G702" s="77">
        <v>0.9950548958618578</v>
      </c>
      <c r="H702" s="71">
        <v>0</v>
      </c>
      <c r="I702" t="s">
        <v>1341</v>
      </c>
      <c r="J702" t="s">
        <v>1284</v>
      </c>
      <c r="K702" t="s">
        <v>1342</v>
      </c>
      <c r="L702" s="78">
        <v>180912</v>
      </c>
      <c r="M702" s="139"/>
      <c r="N702" s="72" t="s">
        <v>1285</v>
      </c>
      <c r="O702" t="s">
        <v>1290</v>
      </c>
      <c r="Q702" t="s">
        <v>1601</v>
      </c>
      <c r="R702" t="s">
        <v>1348</v>
      </c>
      <c r="S702" t="s">
        <v>1349</v>
      </c>
      <c r="W702" s="71">
        <v>13.083007376942414</v>
      </c>
      <c r="X702">
        <v>0</v>
      </c>
      <c r="Z702" s="2">
        <v>43020</v>
      </c>
      <c r="AA702" s="76">
        <v>26685</v>
      </c>
      <c r="AC702" s="71">
        <v>0</v>
      </c>
      <c r="AD702" s="71">
        <v>0</v>
      </c>
      <c r="AE702" s="76">
        <v>0</v>
      </c>
    </row>
    <row r="703" spans="1:31" x14ac:dyDescent="0.25">
      <c r="A703" s="2">
        <v>43374</v>
      </c>
      <c r="C703" s="76">
        <v>0</v>
      </c>
      <c r="D703" s="75">
        <v>2017</v>
      </c>
      <c r="E703" s="71">
        <v>0</v>
      </c>
      <c r="F703" s="71">
        <v>0</v>
      </c>
      <c r="G703" s="77">
        <v>0.9950548958618578</v>
      </c>
      <c r="H703" s="71">
        <v>0</v>
      </c>
      <c r="I703" t="s">
        <v>1341</v>
      </c>
      <c r="J703" t="s">
        <v>1284</v>
      </c>
      <c r="K703" t="s">
        <v>1342</v>
      </c>
      <c r="L703" s="78">
        <v>180912</v>
      </c>
      <c r="M703" s="139"/>
      <c r="N703" s="72" t="s">
        <v>1285</v>
      </c>
      <c r="O703" t="s">
        <v>1290</v>
      </c>
      <c r="Q703" t="s">
        <v>1592</v>
      </c>
      <c r="R703" t="s">
        <v>1348</v>
      </c>
      <c r="S703" t="s">
        <v>1349</v>
      </c>
      <c r="W703" s="71">
        <v>13.083007376942414</v>
      </c>
      <c r="X703">
        <v>0</v>
      </c>
      <c r="Z703" s="2">
        <v>43020</v>
      </c>
      <c r="AA703" s="76">
        <v>26685</v>
      </c>
      <c r="AC703" s="71">
        <v>0</v>
      </c>
      <c r="AD703" s="71">
        <v>0</v>
      </c>
      <c r="AE703" s="76">
        <v>0</v>
      </c>
    </row>
    <row r="704" spans="1:31" x14ac:dyDescent="0.25">
      <c r="A704" s="2">
        <v>43374</v>
      </c>
      <c r="C704" s="76">
        <v>0</v>
      </c>
      <c r="D704" s="75">
        <v>2017</v>
      </c>
      <c r="E704" s="71">
        <v>0</v>
      </c>
      <c r="F704" s="71">
        <v>0</v>
      </c>
      <c r="G704" s="77">
        <v>0.9950548958618578</v>
      </c>
      <c r="H704" s="71">
        <v>0</v>
      </c>
      <c r="I704" t="s">
        <v>1341</v>
      </c>
      <c r="J704" t="s">
        <v>1284</v>
      </c>
      <c r="K704" t="s">
        <v>1342</v>
      </c>
      <c r="L704" s="78">
        <v>180912</v>
      </c>
      <c r="M704" s="139"/>
      <c r="N704" s="72" t="s">
        <v>1285</v>
      </c>
      <c r="O704" t="s">
        <v>1290</v>
      </c>
      <c r="Q704" t="s">
        <v>1371</v>
      </c>
      <c r="R704" t="s">
        <v>1348</v>
      </c>
      <c r="S704" t="s">
        <v>1349</v>
      </c>
      <c r="W704" s="71">
        <v>13.083007376942414</v>
      </c>
      <c r="X704">
        <v>0</v>
      </c>
      <c r="Z704" s="2">
        <v>43020</v>
      </c>
      <c r="AA704" s="76">
        <v>26685</v>
      </c>
      <c r="AC704" s="71">
        <v>0</v>
      </c>
      <c r="AD704" s="71">
        <v>0</v>
      </c>
      <c r="AE704" s="76">
        <v>0</v>
      </c>
    </row>
    <row r="705" spans="1:31" x14ac:dyDescent="0.25">
      <c r="A705" s="2">
        <v>43374</v>
      </c>
      <c r="C705" s="76">
        <v>0</v>
      </c>
      <c r="D705" s="75">
        <v>2017</v>
      </c>
      <c r="E705" s="71">
        <v>0</v>
      </c>
      <c r="F705" s="71">
        <v>0</v>
      </c>
      <c r="G705" s="77">
        <v>0.9950548958618578</v>
      </c>
      <c r="H705" s="71">
        <v>0</v>
      </c>
      <c r="I705" t="s">
        <v>1341</v>
      </c>
      <c r="J705" t="s">
        <v>1284</v>
      </c>
      <c r="K705" t="s">
        <v>1342</v>
      </c>
      <c r="L705" s="78">
        <v>180912</v>
      </c>
      <c r="M705" s="139"/>
      <c r="N705" s="72" t="s">
        <v>1285</v>
      </c>
      <c r="O705" t="s">
        <v>1290</v>
      </c>
      <c r="Q705" t="s">
        <v>1602</v>
      </c>
      <c r="R705" t="s">
        <v>1348</v>
      </c>
      <c r="S705" t="s">
        <v>1349</v>
      </c>
      <c r="W705" s="71">
        <v>13.083007376942414</v>
      </c>
      <c r="X705">
        <v>0</v>
      </c>
      <c r="Z705" s="2">
        <v>43020</v>
      </c>
      <c r="AA705" s="76">
        <v>26685</v>
      </c>
      <c r="AC705" s="71">
        <v>0</v>
      </c>
      <c r="AD705" s="71">
        <v>0</v>
      </c>
      <c r="AE705" s="76">
        <v>0</v>
      </c>
    </row>
    <row r="706" spans="1:31" x14ac:dyDescent="0.25">
      <c r="A706" s="2">
        <v>43374</v>
      </c>
      <c r="C706" s="76">
        <v>0</v>
      </c>
      <c r="D706" s="75">
        <v>2017</v>
      </c>
      <c r="E706" s="71">
        <v>0</v>
      </c>
      <c r="F706" s="71">
        <v>0</v>
      </c>
      <c r="G706" s="77">
        <v>0.9950548958618578</v>
      </c>
      <c r="H706" s="71">
        <v>0</v>
      </c>
      <c r="I706" t="s">
        <v>1341</v>
      </c>
      <c r="J706" t="s">
        <v>1284</v>
      </c>
      <c r="K706" t="s">
        <v>1342</v>
      </c>
      <c r="L706" s="78">
        <v>180912</v>
      </c>
      <c r="M706" s="139"/>
      <c r="N706" s="72" t="s">
        <v>1285</v>
      </c>
      <c r="O706" t="s">
        <v>1290</v>
      </c>
      <c r="Q706" t="s">
        <v>1603</v>
      </c>
      <c r="R706" t="s">
        <v>1348</v>
      </c>
      <c r="S706" t="s">
        <v>1349</v>
      </c>
      <c r="W706" s="71">
        <v>13.083007376942414</v>
      </c>
      <c r="X706">
        <v>0</v>
      </c>
      <c r="Z706" s="2">
        <v>43020</v>
      </c>
      <c r="AA706" s="76">
        <v>26685</v>
      </c>
      <c r="AC706" s="71">
        <v>0</v>
      </c>
      <c r="AD706" s="71">
        <v>0</v>
      </c>
      <c r="AE706" s="76">
        <v>0</v>
      </c>
    </row>
    <row r="707" spans="1:31" x14ac:dyDescent="0.25">
      <c r="A707" s="2">
        <v>43374</v>
      </c>
      <c r="C707" s="76">
        <v>0</v>
      </c>
      <c r="D707" s="75">
        <v>2017</v>
      </c>
      <c r="E707" s="71">
        <v>0</v>
      </c>
      <c r="F707" s="71">
        <v>0</v>
      </c>
      <c r="G707" s="77">
        <v>0.9950548958618578</v>
      </c>
      <c r="H707" s="71">
        <v>0</v>
      </c>
      <c r="I707" t="s">
        <v>1341</v>
      </c>
      <c r="J707" t="s">
        <v>1284</v>
      </c>
      <c r="K707" t="s">
        <v>1342</v>
      </c>
      <c r="L707" s="78">
        <v>180912</v>
      </c>
      <c r="M707" s="139"/>
      <c r="N707" s="72" t="s">
        <v>1285</v>
      </c>
      <c r="O707" t="s">
        <v>1290</v>
      </c>
      <c r="Q707" t="s">
        <v>1436</v>
      </c>
      <c r="R707" t="s">
        <v>1348</v>
      </c>
      <c r="S707" t="s">
        <v>1349</v>
      </c>
      <c r="W707" s="71">
        <v>13.083007376942414</v>
      </c>
      <c r="X707">
        <v>0</v>
      </c>
      <c r="Z707" s="2">
        <v>43020</v>
      </c>
      <c r="AA707" s="76">
        <v>26685</v>
      </c>
      <c r="AC707" s="71">
        <v>0</v>
      </c>
      <c r="AD707" s="71">
        <v>0</v>
      </c>
      <c r="AE707" s="76">
        <v>0</v>
      </c>
    </row>
    <row r="708" spans="1:31" x14ac:dyDescent="0.25">
      <c r="A708" s="2">
        <v>43374</v>
      </c>
      <c r="C708" s="76">
        <v>0</v>
      </c>
      <c r="D708" s="75">
        <v>2017</v>
      </c>
      <c r="E708" s="71">
        <v>0</v>
      </c>
      <c r="F708" s="71">
        <v>0</v>
      </c>
      <c r="G708" s="77">
        <v>0.9950548958618578</v>
      </c>
      <c r="H708" s="71">
        <v>0</v>
      </c>
      <c r="I708" t="s">
        <v>1341</v>
      </c>
      <c r="J708" t="s">
        <v>1284</v>
      </c>
      <c r="K708" t="s">
        <v>1342</v>
      </c>
      <c r="L708" s="78">
        <v>180912</v>
      </c>
      <c r="M708" s="139"/>
      <c r="N708" s="72" t="s">
        <v>1285</v>
      </c>
      <c r="O708" t="s">
        <v>1290</v>
      </c>
      <c r="Q708" t="s">
        <v>1587</v>
      </c>
      <c r="R708" t="s">
        <v>1348</v>
      </c>
      <c r="S708" t="s">
        <v>1349</v>
      </c>
      <c r="W708" s="71">
        <v>13.083007376942414</v>
      </c>
      <c r="X708">
        <v>0</v>
      </c>
      <c r="Z708" s="2">
        <v>43020</v>
      </c>
      <c r="AA708" s="76">
        <v>26685</v>
      </c>
      <c r="AC708" s="71">
        <v>0</v>
      </c>
      <c r="AD708" s="71">
        <v>0</v>
      </c>
      <c r="AE708" s="76">
        <v>0</v>
      </c>
    </row>
    <row r="709" spans="1:31" x14ac:dyDescent="0.25">
      <c r="A709" s="2">
        <v>43374</v>
      </c>
      <c r="B709" t="s">
        <v>1364</v>
      </c>
      <c r="C709" s="76">
        <v>188.2680098504097</v>
      </c>
      <c r="D709" s="75">
        <v>2017</v>
      </c>
      <c r="E709" s="71">
        <v>0</v>
      </c>
      <c r="F709" s="71">
        <v>2317.0775656333967</v>
      </c>
      <c r="G709" s="77">
        <v>0.9950548958618578</v>
      </c>
      <c r="H709" s="71">
        <v>2305.6193757751867</v>
      </c>
      <c r="I709" t="s">
        <v>1341</v>
      </c>
      <c r="J709" t="s">
        <v>1284</v>
      </c>
      <c r="K709" t="s">
        <v>1342</v>
      </c>
      <c r="L709" s="78">
        <v>180912</v>
      </c>
      <c r="M709" s="139"/>
      <c r="N709" s="72" t="s">
        <v>1296</v>
      </c>
      <c r="O709" t="s">
        <v>1290</v>
      </c>
      <c r="Q709" t="s">
        <v>1365</v>
      </c>
      <c r="R709" t="s">
        <v>1348</v>
      </c>
      <c r="S709" t="s">
        <v>1349</v>
      </c>
      <c r="W709" s="71">
        <v>13.083007376942414</v>
      </c>
      <c r="X709">
        <v>3</v>
      </c>
      <c r="Z709" s="2">
        <v>43020</v>
      </c>
      <c r="AA709" s="76">
        <v>26685</v>
      </c>
      <c r="AC709" s="71">
        <v>2520</v>
      </c>
      <c r="AD709" s="71">
        <v>0</v>
      </c>
      <c r="AE709" s="76">
        <v>225</v>
      </c>
    </row>
    <row r="710" spans="1:31" x14ac:dyDescent="0.25">
      <c r="A710" s="2">
        <v>43374</v>
      </c>
      <c r="B710" t="s">
        <v>1364</v>
      </c>
      <c r="C710" s="76">
        <v>9620.4953033559359</v>
      </c>
      <c r="D710" s="75">
        <v>2017</v>
      </c>
      <c r="E710" s="71">
        <v>0</v>
      </c>
      <c r="F710" s="71">
        <v>118402.66360386657</v>
      </c>
      <c r="G710" s="77">
        <v>0.9950548958618578</v>
      </c>
      <c r="H710" s="71">
        <v>117817.15010211203</v>
      </c>
      <c r="I710" t="s">
        <v>1341</v>
      </c>
      <c r="J710" t="s">
        <v>1284</v>
      </c>
      <c r="K710" t="s">
        <v>1342</v>
      </c>
      <c r="L710" s="78">
        <v>180912</v>
      </c>
      <c r="M710" s="139"/>
      <c r="N710" s="72" t="s">
        <v>1296</v>
      </c>
      <c r="O710" t="s">
        <v>1290</v>
      </c>
      <c r="Q710" t="s">
        <v>1393</v>
      </c>
      <c r="R710" t="s">
        <v>1348</v>
      </c>
      <c r="S710" t="s">
        <v>1349</v>
      </c>
      <c r="W710" s="71">
        <v>13.083007376942414</v>
      </c>
      <c r="X710">
        <v>42</v>
      </c>
      <c r="Z710" s="2">
        <v>43020</v>
      </c>
      <c r="AA710" s="76">
        <v>26685</v>
      </c>
      <c r="AC710" s="71">
        <v>128772</v>
      </c>
      <c r="AD710" s="71">
        <v>0</v>
      </c>
      <c r="AE710" s="76">
        <v>11550</v>
      </c>
    </row>
    <row r="711" spans="1:31" x14ac:dyDescent="0.25">
      <c r="A711" s="2">
        <v>43374</v>
      </c>
      <c r="B711" t="s">
        <v>1345</v>
      </c>
      <c r="C711" s="76">
        <v>81.935200305757164</v>
      </c>
      <c r="D711" s="75">
        <v>2017</v>
      </c>
      <c r="E711" s="71">
        <v>0.85098726722170848</v>
      </c>
      <c r="F711" s="71">
        <v>2702.9786332339086</v>
      </c>
      <c r="G711" s="77">
        <v>0.9950548958618578</v>
      </c>
      <c r="H711" s="71">
        <v>2689.6121224093936</v>
      </c>
      <c r="I711" t="s">
        <v>1341</v>
      </c>
      <c r="J711" t="s">
        <v>1284</v>
      </c>
      <c r="K711" t="s">
        <v>1342</v>
      </c>
      <c r="L711" s="78">
        <v>180912</v>
      </c>
      <c r="M711" s="139"/>
      <c r="N711" s="72" t="s">
        <v>1296</v>
      </c>
      <c r="O711" t="s">
        <v>1290</v>
      </c>
      <c r="Q711" t="s">
        <v>1478</v>
      </c>
      <c r="R711" t="s">
        <v>1343</v>
      </c>
      <c r="S711" t="s">
        <v>1344</v>
      </c>
      <c r="W711" s="71">
        <v>13.05797247010084</v>
      </c>
      <c r="X711">
        <v>1</v>
      </c>
      <c r="Z711" s="2">
        <v>43042</v>
      </c>
      <c r="AA711" s="76">
        <v>7030</v>
      </c>
      <c r="AC711" s="71">
        <v>4163</v>
      </c>
      <c r="AD711" s="71">
        <v>1.3</v>
      </c>
      <c r="AE711" s="76">
        <v>520</v>
      </c>
    </row>
    <row r="712" spans="1:31" x14ac:dyDescent="0.25">
      <c r="A712" s="2">
        <v>43374</v>
      </c>
      <c r="C712" s="76">
        <v>0</v>
      </c>
      <c r="D712" s="75">
        <v>2017</v>
      </c>
      <c r="E712" s="71">
        <v>0</v>
      </c>
      <c r="F712" s="71">
        <v>0</v>
      </c>
      <c r="G712" s="77">
        <v>0.9950548958618578</v>
      </c>
      <c r="H712" s="71">
        <v>0</v>
      </c>
      <c r="I712" t="s">
        <v>1341</v>
      </c>
      <c r="J712" t="s">
        <v>1284</v>
      </c>
      <c r="K712" t="s">
        <v>1342</v>
      </c>
      <c r="L712" s="78">
        <v>180912</v>
      </c>
      <c r="M712" s="139"/>
      <c r="N712" s="72" t="s">
        <v>1285</v>
      </c>
      <c r="O712" t="s">
        <v>1290</v>
      </c>
      <c r="Q712" t="s">
        <v>1371</v>
      </c>
      <c r="R712" t="s">
        <v>1348</v>
      </c>
      <c r="S712" t="s">
        <v>1349</v>
      </c>
      <c r="W712" s="71">
        <v>13.083007376942414</v>
      </c>
      <c r="X712">
        <v>0</v>
      </c>
      <c r="Z712" s="2">
        <v>43042</v>
      </c>
      <c r="AA712" s="76">
        <v>21640</v>
      </c>
      <c r="AC712" s="71">
        <v>0</v>
      </c>
      <c r="AD712" s="71">
        <v>0</v>
      </c>
      <c r="AE712" s="76">
        <v>0</v>
      </c>
    </row>
    <row r="713" spans="1:31" x14ac:dyDescent="0.25">
      <c r="A713" s="2">
        <v>43374</v>
      </c>
      <c r="B713" t="s">
        <v>1364</v>
      </c>
      <c r="C713" s="76">
        <v>305.34905251361187</v>
      </c>
      <c r="D713" s="75">
        <v>2017</v>
      </c>
      <c r="E713" s="71">
        <v>0</v>
      </c>
      <c r="F713" s="71">
        <v>4634.1551312667934</v>
      </c>
      <c r="G713" s="77">
        <v>0.9950548958618578</v>
      </c>
      <c r="H713" s="71">
        <v>4611.2387515503733</v>
      </c>
      <c r="I713" t="s">
        <v>1341</v>
      </c>
      <c r="J713" t="s">
        <v>1284</v>
      </c>
      <c r="K713" t="s">
        <v>1342</v>
      </c>
      <c r="L713" s="78">
        <v>180912</v>
      </c>
      <c r="M713" s="139"/>
      <c r="N713" s="72" t="s">
        <v>1296</v>
      </c>
      <c r="O713" t="s">
        <v>1290</v>
      </c>
      <c r="Q713" t="s">
        <v>1365</v>
      </c>
      <c r="R713" t="s">
        <v>1348</v>
      </c>
      <c r="S713" t="s">
        <v>1349</v>
      </c>
      <c r="W713" s="71">
        <v>13.083007376942414</v>
      </c>
      <c r="X713">
        <v>6</v>
      </c>
      <c r="Z713" s="2">
        <v>43042</v>
      </c>
      <c r="AA713" s="76">
        <v>21640</v>
      </c>
      <c r="AC713" s="71">
        <v>5040</v>
      </c>
      <c r="AD713" s="71">
        <v>0</v>
      </c>
      <c r="AE713" s="76">
        <v>450</v>
      </c>
    </row>
    <row r="714" spans="1:31" x14ac:dyDescent="0.25">
      <c r="A714" s="2">
        <v>43374</v>
      </c>
      <c r="B714" t="s">
        <v>1364</v>
      </c>
      <c r="C714" s="76">
        <v>2414.8020902951471</v>
      </c>
      <c r="D714" s="75">
        <v>2017</v>
      </c>
      <c r="E714" s="71">
        <v>0</v>
      </c>
      <c r="F714" s="71">
        <v>36648.443496434891</v>
      </c>
      <c r="G714" s="77">
        <v>0.9950548958618578</v>
      </c>
      <c r="H714" s="71">
        <v>36467.213126844203</v>
      </c>
      <c r="I714" t="s">
        <v>1341</v>
      </c>
      <c r="J714" t="s">
        <v>1284</v>
      </c>
      <c r="K714" t="s">
        <v>1342</v>
      </c>
      <c r="L714" s="78">
        <v>180912</v>
      </c>
      <c r="M714" s="139"/>
      <c r="N714" s="72" t="s">
        <v>1296</v>
      </c>
      <c r="O714" t="s">
        <v>1290</v>
      </c>
      <c r="Q714" t="s">
        <v>1393</v>
      </c>
      <c r="R714" t="s">
        <v>1348</v>
      </c>
      <c r="S714" t="s">
        <v>1349</v>
      </c>
      <c r="W714" s="71">
        <v>13.083007376942414</v>
      </c>
      <c r="X714">
        <v>13</v>
      </c>
      <c r="Z714" s="2">
        <v>43042</v>
      </c>
      <c r="AA714" s="76">
        <v>21640</v>
      </c>
      <c r="AC714" s="71">
        <v>39858</v>
      </c>
      <c r="AD714" s="71">
        <v>0</v>
      </c>
      <c r="AE714" s="76">
        <v>3575</v>
      </c>
    </row>
    <row r="715" spans="1:31" x14ac:dyDescent="0.25">
      <c r="A715" s="2">
        <v>43374</v>
      </c>
      <c r="C715" s="76">
        <v>373.40495852922425</v>
      </c>
      <c r="D715" s="75">
        <v>2017</v>
      </c>
      <c r="E715" s="71">
        <v>0.92105482054765098</v>
      </c>
      <c r="F715" s="71">
        <v>5667.0112134424598</v>
      </c>
      <c r="G715" s="77">
        <v>0.9950548958618578</v>
      </c>
      <c r="H715" s="71">
        <v>5638.9872528399674</v>
      </c>
      <c r="I715" t="s">
        <v>1341</v>
      </c>
      <c r="J715" t="s">
        <v>1284</v>
      </c>
      <c r="K715" t="s">
        <v>1342</v>
      </c>
      <c r="L715" s="78">
        <v>180912</v>
      </c>
      <c r="M715" s="139"/>
      <c r="N715" s="72" t="s">
        <v>1296</v>
      </c>
      <c r="O715" t="s">
        <v>1290</v>
      </c>
      <c r="Q715" t="s">
        <v>1592</v>
      </c>
      <c r="R715" t="s">
        <v>1348</v>
      </c>
      <c r="S715" t="s">
        <v>1349</v>
      </c>
      <c r="W715" s="71">
        <v>13.083007376942414</v>
      </c>
      <c r="X715">
        <v>43</v>
      </c>
      <c r="Z715" s="2">
        <v>43042</v>
      </c>
      <c r="AA715" s="76">
        <v>21640</v>
      </c>
      <c r="AC715" s="71">
        <v>6163.3104000000003</v>
      </c>
      <c r="AD715" s="71">
        <v>1.3415999999999999</v>
      </c>
      <c r="AE715" s="76">
        <v>2150</v>
      </c>
    </row>
    <row r="716" spans="1:31" x14ac:dyDescent="0.25">
      <c r="A716" s="2">
        <v>43374</v>
      </c>
      <c r="C716" s="76">
        <v>516.69954963764053</v>
      </c>
      <c r="D716" s="75">
        <v>2017</v>
      </c>
      <c r="E716" s="71">
        <v>1.5543143364042054</v>
      </c>
      <c r="F716" s="71">
        <v>7841.7334180847756</v>
      </c>
      <c r="G716" s="77">
        <v>0.9950548958618578</v>
      </c>
      <c r="H716" s="71">
        <v>7802.9552297087967</v>
      </c>
      <c r="I716" t="s">
        <v>1341</v>
      </c>
      <c r="J716" t="s">
        <v>1284</v>
      </c>
      <c r="K716" t="s">
        <v>1342</v>
      </c>
      <c r="L716" s="78">
        <v>180912</v>
      </c>
      <c r="M716" s="139"/>
      <c r="N716" s="72" t="s">
        <v>1296</v>
      </c>
      <c r="O716" t="s">
        <v>1290</v>
      </c>
      <c r="Q716" t="s">
        <v>1603</v>
      </c>
      <c r="R716" t="s">
        <v>1348</v>
      </c>
      <c r="S716" t="s">
        <v>1349</v>
      </c>
      <c r="W716" s="71">
        <v>13.083007376942414</v>
      </c>
      <c r="X716">
        <v>8</v>
      </c>
      <c r="Z716" s="2">
        <v>43042</v>
      </c>
      <c r="AA716" s="76">
        <v>21640</v>
      </c>
      <c r="AC716" s="71">
        <v>8528.4879999999994</v>
      </c>
      <c r="AD716" s="71">
        <v>2.2639999999999998</v>
      </c>
      <c r="AE716" s="76">
        <v>880</v>
      </c>
    </row>
    <row r="717" spans="1:31" x14ac:dyDescent="0.25">
      <c r="A717" s="2">
        <v>43374</v>
      </c>
      <c r="B717" t="s">
        <v>1345</v>
      </c>
      <c r="C717" s="76">
        <v>382.14686341453421</v>
      </c>
      <c r="D717" s="75">
        <v>2017</v>
      </c>
      <c r="E717" s="71">
        <v>1.701974534443417</v>
      </c>
      <c r="F717" s="71">
        <v>5363.1043743723476</v>
      </c>
      <c r="G717" s="77">
        <v>0.9950548958618578</v>
      </c>
      <c r="H717" s="71">
        <v>5336.58326473735</v>
      </c>
      <c r="I717" t="s">
        <v>1341</v>
      </c>
      <c r="J717" t="s">
        <v>1284</v>
      </c>
      <c r="K717" t="s">
        <v>1342</v>
      </c>
      <c r="L717" s="78">
        <v>180912</v>
      </c>
      <c r="M717" s="139"/>
      <c r="N717" s="72" t="s">
        <v>1296</v>
      </c>
      <c r="O717" t="s">
        <v>1290</v>
      </c>
      <c r="Q717" t="s">
        <v>1478</v>
      </c>
      <c r="R717" t="s">
        <v>1343</v>
      </c>
      <c r="S717" t="s">
        <v>1344</v>
      </c>
      <c r="W717" s="71">
        <v>13.05797247010084</v>
      </c>
      <c r="X717">
        <v>1</v>
      </c>
      <c r="Z717" s="2">
        <v>43083</v>
      </c>
      <c r="AA717" s="76">
        <v>16525</v>
      </c>
      <c r="AC717" s="71">
        <v>8260</v>
      </c>
      <c r="AD717" s="71">
        <v>2.6</v>
      </c>
      <c r="AE717" s="76">
        <v>1040</v>
      </c>
    </row>
    <row r="718" spans="1:31" x14ac:dyDescent="0.25">
      <c r="A718" s="2">
        <v>43374</v>
      </c>
      <c r="B718" t="s">
        <v>1364</v>
      </c>
      <c r="C718" s="76">
        <v>3059.2405130704665</v>
      </c>
      <c r="D718" s="75">
        <v>2017</v>
      </c>
      <c r="E718" s="71">
        <v>0</v>
      </c>
      <c r="F718" s="71">
        <v>16219.542959433778</v>
      </c>
      <c r="G718" s="77">
        <v>0.9950548958618578</v>
      </c>
      <c r="H718" s="71">
        <v>16139.335630426307</v>
      </c>
      <c r="I718" t="s">
        <v>1341</v>
      </c>
      <c r="J718" t="s">
        <v>1284</v>
      </c>
      <c r="K718" t="s">
        <v>1342</v>
      </c>
      <c r="L718" s="78">
        <v>180912</v>
      </c>
      <c r="M718" s="139"/>
      <c r="N718" s="72" t="s">
        <v>1296</v>
      </c>
      <c r="O718" t="s">
        <v>1290</v>
      </c>
      <c r="Q718" t="s">
        <v>1365</v>
      </c>
      <c r="R718" t="s">
        <v>1348</v>
      </c>
      <c r="S718" t="s">
        <v>1349</v>
      </c>
      <c r="W718" s="71">
        <v>13.083007376942414</v>
      </c>
      <c r="X718">
        <v>21</v>
      </c>
      <c r="Z718" s="2">
        <v>43083</v>
      </c>
      <c r="AA718" s="76">
        <v>61945</v>
      </c>
      <c r="AC718" s="71">
        <v>17640</v>
      </c>
      <c r="AD718" s="71">
        <v>0</v>
      </c>
      <c r="AE718" s="76">
        <v>1575</v>
      </c>
    </row>
    <row r="719" spans="1:31" x14ac:dyDescent="0.25">
      <c r="A719" s="2">
        <v>43374</v>
      </c>
      <c r="B719" t="s">
        <v>1364</v>
      </c>
      <c r="C719" s="76">
        <v>6336.9982056459667</v>
      </c>
      <c r="D719" s="75">
        <v>2017</v>
      </c>
      <c r="E719" s="71">
        <v>0</v>
      </c>
      <c r="F719" s="71">
        <v>33597.624701684254</v>
      </c>
      <c r="G719" s="77">
        <v>0.9950548958618578</v>
      </c>
      <c r="H719" s="71">
        <v>33431.480948740209</v>
      </c>
      <c r="I719" t="s">
        <v>1341</v>
      </c>
      <c r="J719" t="s">
        <v>1284</v>
      </c>
      <c r="K719" t="s">
        <v>1342</v>
      </c>
      <c r="L719" s="78">
        <v>180912</v>
      </c>
      <c r="M719" s="139"/>
      <c r="N719" s="72" t="s">
        <v>1296</v>
      </c>
      <c r="O719" t="s">
        <v>1290</v>
      </c>
      <c r="Q719" t="s">
        <v>1382</v>
      </c>
      <c r="R719" t="s">
        <v>1348</v>
      </c>
      <c r="S719" t="s">
        <v>1349</v>
      </c>
      <c r="W719" s="71">
        <v>13.083007376942414</v>
      </c>
      <c r="X719">
        <v>30</v>
      </c>
      <c r="Z719" s="2">
        <v>43083</v>
      </c>
      <c r="AA719" s="76">
        <v>61945</v>
      </c>
      <c r="AC719" s="71">
        <v>36540</v>
      </c>
      <c r="AD719" s="71">
        <v>0</v>
      </c>
      <c r="AE719" s="76">
        <v>3300</v>
      </c>
    </row>
    <row r="720" spans="1:31" x14ac:dyDescent="0.25">
      <c r="A720" s="2">
        <v>43374</v>
      </c>
      <c r="B720" t="s">
        <v>1364</v>
      </c>
      <c r="C720" s="76">
        <v>7975.8770519337177</v>
      </c>
      <c r="D720" s="75">
        <v>2017</v>
      </c>
      <c r="E720" s="71">
        <v>0</v>
      </c>
      <c r="F720" s="71">
        <v>42286.665572809492</v>
      </c>
      <c r="G720" s="77">
        <v>0.9950548958618578</v>
      </c>
      <c r="H720" s="71">
        <v>42077.553607897156</v>
      </c>
      <c r="I720" t="s">
        <v>1341</v>
      </c>
      <c r="J720" t="s">
        <v>1284</v>
      </c>
      <c r="K720" t="s">
        <v>1342</v>
      </c>
      <c r="L720" s="78">
        <v>180912</v>
      </c>
      <c r="M720" s="139"/>
      <c r="N720" s="72" t="s">
        <v>1296</v>
      </c>
      <c r="O720" t="s">
        <v>1290</v>
      </c>
      <c r="Q720" t="s">
        <v>1393</v>
      </c>
      <c r="R720" t="s">
        <v>1348</v>
      </c>
      <c r="S720" t="s">
        <v>1349</v>
      </c>
      <c r="W720" s="71">
        <v>13.083007376942414</v>
      </c>
      <c r="X720">
        <v>15</v>
      </c>
      <c r="Z720" s="2">
        <v>43083</v>
      </c>
      <c r="AA720" s="76">
        <v>61945</v>
      </c>
      <c r="AC720" s="71">
        <v>45990</v>
      </c>
      <c r="AD720" s="71">
        <v>0</v>
      </c>
      <c r="AE720" s="76">
        <v>4125</v>
      </c>
    </row>
    <row r="721" spans="1:31" x14ac:dyDescent="0.25">
      <c r="A721" s="2">
        <v>43374</v>
      </c>
      <c r="C721" s="76">
        <v>30.912758252912361</v>
      </c>
      <c r="D721" s="75">
        <v>2017</v>
      </c>
      <c r="E721" s="71">
        <v>2.6637542514347693E-2</v>
      </c>
      <c r="F721" s="71">
        <v>163.89388422895604</v>
      </c>
      <c r="G721" s="77">
        <v>0.9950548958618578</v>
      </c>
      <c r="H721" s="71">
        <v>163.08341190383922</v>
      </c>
      <c r="I721" t="s">
        <v>1341</v>
      </c>
      <c r="J721" t="s">
        <v>1284</v>
      </c>
      <c r="K721" t="s">
        <v>1342</v>
      </c>
      <c r="L721" s="78">
        <v>180912</v>
      </c>
      <c r="M721" s="139"/>
      <c r="N721" s="72" t="s">
        <v>1296</v>
      </c>
      <c r="O721" t="s">
        <v>1290</v>
      </c>
      <c r="Q721" t="s">
        <v>1436</v>
      </c>
      <c r="R721" t="s">
        <v>1348</v>
      </c>
      <c r="S721" t="s">
        <v>1349</v>
      </c>
      <c r="W721" s="71">
        <v>13.083007376942414</v>
      </c>
      <c r="X721">
        <v>4</v>
      </c>
      <c r="Z721" s="2">
        <v>43083</v>
      </c>
      <c r="AA721" s="76">
        <v>61945</v>
      </c>
      <c r="AC721" s="71">
        <v>178.24719999999999</v>
      </c>
      <c r="AD721" s="71">
        <v>3.8800000000000001E-2</v>
      </c>
      <c r="AE721" s="76">
        <v>64</v>
      </c>
    </row>
    <row r="722" spans="1:31" x14ac:dyDescent="0.25">
      <c r="A722" s="2">
        <v>43374</v>
      </c>
      <c r="C722" s="76">
        <v>172.58278725708004</v>
      </c>
      <c r="D722" s="75">
        <v>2017</v>
      </c>
      <c r="E722" s="71">
        <v>7.7990330660564378E-2</v>
      </c>
      <c r="F722" s="71">
        <v>915.00289696593484</v>
      </c>
      <c r="G722" s="77">
        <v>0.9950548958618578</v>
      </c>
      <c r="H722" s="71">
        <v>910.47811235373649</v>
      </c>
      <c r="I722" t="s">
        <v>1341</v>
      </c>
      <c r="J722" t="s">
        <v>1284</v>
      </c>
      <c r="K722" t="s">
        <v>1342</v>
      </c>
      <c r="L722" s="78">
        <v>180912</v>
      </c>
      <c r="M722" s="139"/>
      <c r="N722" s="72" t="s">
        <v>1296</v>
      </c>
      <c r="O722" t="s">
        <v>1290</v>
      </c>
      <c r="Q722" t="s">
        <v>1371</v>
      </c>
      <c r="R722" t="s">
        <v>1348</v>
      </c>
      <c r="S722" t="s">
        <v>1349</v>
      </c>
      <c r="W722" s="71">
        <v>13.083007376942414</v>
      </c>
      <c r="X722">
        <v>4</v>
      </c>
      <c r="Z722" s="2">
        <v>43083</v>
      </c>
      <c r="AA722" s="76">
        <v>61945</v>
      </c>
      <c r="AC722" s="71">
        <v>995.13599999999997</v>
      </c>
      <c r="AD722" s="71">
        <v>0.11360000000000001</v>
      </c>
      <c r="AE722" s="76">
        <v>40</v>
      </c>
    </row>
    <row r="723" spans="1:31" x14ac:dyDescent="0.25">
      <c r="A723" s="2">
        <v>43374</v>
      </c>
      <c r="C723" s="76">
        <v>223.71913704685031</v>
      </c>
      <c r="D723" s="75">
        <v>2017</v>
      </c>
      <c r="E723" s="71">
        <v>0.19277891592857813</v>
      </c>
      <c r="F723" s="71">
        <v>1186.1186260693519</v>
      </c>
      <c r="G723" s="77">
        <v>0.9950548958618578</v>
      </c>
      <c r="H723" s="71">
        <v>1180.2531459432487</v>
      </c>
      <c r="I723" t="s">
        <v>1341</v>
      </c>
      <c r="J723" t="s">
        <v>1284</v>
      </c>
      <c r="K723" t="s">
        <v>1342</v>
      </c>
      <c r="L723" s="78">
        <v>180912</v>
      </c>
      <c r="M723" s="139"/>
      <c r="N723" s="72" t="s">
        <v>1296</v>
      </c>
      <c r="O723" t="s">
        <v>1290</v>
      </c>
      <c r="Q723" t="s">
        <v>1590</v>
      </c>
      <c r="R723" t="s">
        <v>1348</v>
      </c>
      <c r="S723" t="s">
        <v>1349</v>
      </c>
      <c r="W723" s="71">
        <v>13.083007376942414</v>
      </c>
      <c r="X723">
        <v>12</v>
      </c>
      <c r="Z723" s="2">
        <v>43083</v>
      </c>
      <c r="AA723" s="76">
        <v>61945</v>
      </c>
      <c r="AC723" s="71">
        <v>1289.9952000000001</v>
      </c>
      <c r="AD723" s="71">
        <v>0.28079999999999999</v>
      </c>
      <c r="AE723" s="76">
        <v>480</v>
      </c>
    </row>
    <row r="724" spans="1:31" x14ac:dyDescent="0.25">
      <c r="A724" s="2">
        <v>43374</v>
      </c>
      <c r="C724" s="76">
        <v>2237.191370468503</v>
      </c>
      <c r="D724" s="75">
        <v>2017</v>
      </c>
      <c r="E724" s="71">
        <v>1.9277891592857812</v>
      </c>
      <c r="F724" s="71">
        <v>11861.186260693519</v>
      </c>
      <c r="G724" s="77">
        <v>0.9950548958618578</v>
      </c>
      <c r="H724" s="71">
        <v>11802.531459432488</v>
      </c>
      <c r="I724" t="s">
        <v>1341</v>
      </c>
      <c r="J724" t="s">
        <v>1284</v>
      </c>
      <c r="K724" t="s">
        <v>1342</v>
      </c>
      <c r="L724" s="78">
        <v>180912</v>
      </c>
      <c r="M724" s="139"/>
      <c r="N724" s="72" t="s">
        <v>1296</v>
      </c>
      <c r="O724" t="s">
        <v>1290</v>
      </c>
      <c r="Q724" t="s">
        <v>1592</v>
      </c>
      <c r="R724" t="s">
        <v>1348</v>
      </c>
      <c r="S724" t="s">
        <v>1349</v>
      </c>
      <c r="W724" s="71">
        <v>13.083007376942414</v>
      </c>
      <c r="X724">
        <v>90</v>
      </c>
      <c r="Z724" s="2">
        <v>43083</v>
      </c>
      <c r="AA724" s="76">
        <v>61945</v>
      </c>
      <c r="AC724" s="71">
        <v>12899.951999999999</v>
      </c>
      <c r="AD724" s="71">
        <v>2.8079999999999998</v>
      </c>
      <c r="AE724" s="76">
        <v>4500</v>
      </c>
    </row>
    <row r="725" spans="1:31" x14ac:dyDescent="0.25">
      <c r="A725" s="2">
        <v>43374</v>
      </c>
      <c r="C725" s="76">
        <v>4437.193198101244</v>
      </c>
      <c r="D725" s="75">
        <v>2017</v>
      </c>
      <c r="E725" s="71">
        <v>4.6629430092126158</v>
      </c>
      <c r="F725" s="71">
        <v>23525.200254254331</v>
      </c>
      <c r="G725" s="77">
        <v>0.9950548958618578</v>
      </c>
      <c r="H725" s="71">
        <v>23408.865689126393</v>
      </c>
      <c r="I725" t="s">
        <v>1341</v>
      </c>
      <c r="J725" t="s">
        <v>1284</v>
      </c>
      <c r="K725" t="s">
        <v>1342</v>
      </c>
      <c r="L725" s="78">
        <v>180912</v>
      </c>
      <c r="M725" s="139"/>
      <c r="N725" s="72" t="s">
        <v>1296</v>
      </c>
      <c r="O725" t="s">
        <v>1290</v>
      </c>
      <c r="Q725" t="s">
        <v>1603</v>
      </c>
      <c r="R725" t="s">
        <v>1348</v>
      </c>
      <c r="S725" t="s">
        <v>1349</v>
      </c>
      <c r="W725" s="71">
        <v>13.083007376942414</v>
      </c>
      <c r="X725">
        <v>24</v>
      </c>
      <c r="Z725" s="2">
        <v>43083</v>
      </c>
      <c r="AA725" s="76">
        <v>61945</v>
      </c>
      <c r="AC725" s="71">
        <v>25585.464</v>
      </c>
      <c r="AD725" s="71">
        <v>6.7919999999999998</v>
      </c>
      <c r="AE725" s="76">
        <v>2640</v>
      </c>
    </row>
    <row r="726" spans="1:31" x14ac:dyDescent="0.25">
      <c r="A726" s="2">
        <v>43374</v>
      </c>
      <c r="B726" t="s">
        <v>1345</v>
      </c>
      <c r="C726" s="76">
        <v>113.82130232740505</v>
      </c>
      <c r="D726" s="75">
        <v>2017</v>
      </c>
      <c r="E726" s="71">
        <v>0.98190838525581747</v>
      </c>
      <c r="F726" s="71">
        <v>3189.9433161369666</v>
      </c>
      <c r="G726" s="77">
        <v>0.9950548958618578</v>
      </c>
      <c r="H726" s="71">
        <v>3174.1687142438986</v>
      </c>
      <c r="I726" t="s">
        <v>1341</v>
      </c>
      <c r="J726" t="s">
        <v>1284</v>
      </c>
      <c r="K726" t="s">
        <v>1342</v>
      </c>
      <c r="L726" s="78">
        <v>180912</v>
      </c>
      <c r="M726" s="139"/>
      <c r="N726" s="72" t="s">
        <v>1296</v>
      </c>
      <c r="O726" t="s">
        <v>1290</v>
      </c>
      <c r="Q726" t="s">
        <v>1478</v>
      </c>
      <c r="R726" t="s">
        <v>1343</v>
      </c>
      <c r="S726" t="s">
        <v>1344</v>
      </c>
      <c r="W726" s="71">
        <v>13.05797247010084</v>
      </c>
      <c r="X726">
        <v>1</v>
      </c>
      <c r="Z726" s="2">
        <v>43066</v>
      </c>
      <c r="AA726" s="76">
        <v>8275</v>
      </c>
      <c r="AC726" s="71">
        <v>4913</v>
      </c>
      <c r="AD726" s="71">
        <v>1.5</v>
      </c>
      <c r="AE726" s="76">
        <v>600</v>
      </c>
    </row>
    <row r="727" spans="1:31" x14ac:dyDescent="0.25">
      <c r="A727" s="2">
        <v>43374</v>
      </c>
      <c r="B727" t="s">
        <v>1364</v>
      </c>
      <c r="C727" s="76">
        <v>34.729221603471679</v>
      </c>
      <c r="D727" s="75">
        <v>2017</v>
      </c>
      <c r="E727" s="71">
        <v>0</v>
      </c>
      <c r="F727" s="71">
        <v>2317.0775656333967</v>
      </c>
      <c r="G727" s="77">
        <v>0.9950548958618578</v>
      </c>
      <c r="H727" s="71">
        <v>2305.6193757751867</v>
      </c>
      <c r="I727" t="s">
        <v>1341</v>
      </c>
      <c r="J727" t="s">
        <v>1284</v>
      </c>
      <c r="K727" t="s">
        <v>1342</v>
      </c>
      <c r="L727" s="78">
        <v>180912</v>
      </c>
      <c r="M727" s="139"/>
      <c r="N727" s="72" t="s">
        <v>1296</v>
      </c>
      <c r="O727" t="s">
        <v>1290</v>
      </c>
      <c r="Q727" t="s">
        <v>1365</v>
      </c>
      <c r="R727" t="s">
        <v>1348</v>
      </c>
      <c r="S727" t="s">
        <v>1349</v>
      </c>
      <c r="W727" s="71">
        <v>13.083007376942414</v>
      </c>
      <c r="X727">
        <v>3</v>
      </c>
      <c r="Z727" s="2">
        <v>43066</v>
      </c>
      <c r="AA727" s="76">
        <v>4922.5</v>
      </c>
      <c r="AC727" s="71">
        <v>2520</v>
      </c>
      <c r="AD727" s="71">
        <v>0</v>
      </c>
      <c r="AE727" s="76">
        <v>225</v>
      </c>
    </row>
    <row r="728" spans="1:31" x14ac:dyDescent="0.25">
      <c r="A728" s="2">
        <v>43374</v>
      </c>
      <c r="C728" s="76">
        <v>10.285803175473927</v>
      </c>
      <c r="D728" s="75">
        <v>2017</v>
      </c>
      <c r="E728" s="71">
        <v>5.8492747995423276E-2</v>
      </c>
      <c r="F728" s="71">
        <v>686.25217272445116</v>
      </c>
      <c r="G728" s="77">
        <v>0.9950548958618578</v>
      </c>
      <c r="H728" s="71">
        <v>682.8585842653024</v>
      </c>
      <c r="I728" t="s">
        <v>1341</v>
      </c>
      <c r="J728" t="s">
        <v>1284</v>
      </c>
      <c r="K728" t="s">
        <v>1342</v>
      </c>
      <c r="L728" s="78">
        <v>180912</v>
      </c>
      <c r="M728" s="139"/>
      <c r="N728" s="72" t="s">
        <v>1296</v>
      </c>
      <c r="O728" t="s">
        <v>1290</v>
      </c>
      <c r="Q728" t="s">
        <v>1371</v>
      </c>
      <c r="R728" t="s">
        <v>1348</v>
      </c>
      <c r="S728" t="s">
        <v>1349</v>
      </c>
      <c r="W728" s="71">
        <v>13.083007376942414</v>
      </c>
      <c r="X728">
        <v>3</v>
      </c>
      <c r="Z728" s="2">
        <v>43066</v>
      </c>
      <c r="AA728" s="76">
        <v>4922.5</v>
      </c>
      <c r="AC728" s="71">
        <v>746.35199999999998</v>
      </c>
      <c r="AD728" s="71">
        <v>8.5199999999999998E-2</v>
      </c>
      <c r="AE728" s="76">
        <v>30</v>
      </c>
    </row>
    <row r="729" spans="1:31" x14ac:dyDescent="0.25">
      <c r="A729" s="2">
        <v>43374</v>
      </c>
      <c r="B729" t="s">
        <v>1364</v>
      </c>
      <c r="C729" s="76">
        <v>7.8153840973098312</v>
      </c>
      <c r="D729" s="75">
        <v>2017</v>
      </c>
      <c r="E729" s="71">
        <v>9.9547517128361213E-2</v>
      </c>
      <c r="F729" s="71">
        <v>521.42980241383782</v>
      </c>
      <c r="G729" s="77">
        <v>0.9950548958618578</v>
      </c>
      <c r="H729" s="71">
        <v>518.85127774017053</v>
      </c>
      <c r="I729" t="s">
        <v>1341</v>
      </c>
      <c r="J729" t="s">
        <v>1284</v>
      </c>
      <c r="K729" t="s">
        <v>1342</v>
      </c>
      <c r="L729" s="78">
        <v>180912</v>
      </c>
      <c r="M729" s="139"/>
      <c r="N729" s="72" t="s">
        <v>1296</v>
      </c>
      <c r="O729" t="s">
        <v>1290</v>
      </c>
      <c r="Q729" t="s">
        <v>1557</v>
      </c>
      <c r="R729" t="s">
        <v>1348</v>
      </c>
      <c r="S729" t="s">
        <v>1349</v>
      </c>
      <c r="W729" s="71">
        <v>13.083007376942414</v>
      </c>
      <c r="X729">
        <v>5</v>
      </c>
      <c r="Z729" s="2">
        <v>43066</v>
      </c>
      <c r="AA729" s="76">
        <v>4922.5</v>
      </c>
      <c r="AC729" s="71">
        <v>567.09500000000003</v>
      </c>
      <c r="AD729" s="71">
        <v>0.14499999999999999</v>
      </c>
      <c r="AE729" s="76">
        <v>30</v>
      </c>
    </row>
    <row r="730" spans="1:31" x14ac:dyDescent="0.25">
      <c r="A730" s="2">
        <v>43374</v>
      </c>
      <c r="C730" s="76">
        <v>55.309295269400948</v>
      </c>
      <c r="D730" s="75">
        <v>2017</v>
      </c>
      <c r="E730" s="71">
        <v>0.59975662733335422</v>
      </c>
      <c r="F730" s="71">
        <v>3690.1468366602062</v>
      </c>
      <c r="G730" s="77">
        <v>0.9950548958618578</v>
      </c>
      <c r="H730" s="71">
        <v>3671.8986762678855</v>
      </c>
      <c r="I730" t="s">
        <v>1341</v>
      </c>
      <c r="J730" t="s">
        <v>1284</v>
      </c>
      <c r="K730" t="s">
        <v>1342</v>
      </c>
      <c r="L730" s="78">
        <v>180912</v>
      </c>
      <c r="M730" s="139"/>
      <c r="N730" s="72" t="s">
        <v>1296</v>
      </c>
      <c r="O730" t="s">
        <v>1290</v>
      </c>
      <c r="Q730" t="s">
        <v>1592</v>
      </c>
      <c r="R730" t="s">
        <v>1348</v>
      </c>
      <c r="S730" t="s">
        <v>1349</v>
      </c>
      <c r="W730" s="71">
        <v>13.083007376942414</v>
      </c>
      <c r="X730">
        <v>28</v>
      </c>
      <c r="Z730" s="2">
        <v>43066</v>
      </c>
      <c r="AA730" s="76">
        <v>4922.5</v>
      </c>
      <c r="AC730" s="71">
        <v>4013.3184000000001</v>
      </c>
      <c r="AD730" s="71">
        <v>0.87360000000000004</v>
      </c>
      <c r="AE730" s="76">
        <v>1400</v>
      </c>
    </row>
    <row r="731" spans="1:31" x14ac:dyDescent="0.25">
      <c r="A731" s="2">
        <v>43374</v>
      </c>
      <c r="C731" s="76">
        <v>43.840328985496598</v>
      </c>
      <c r="D731" s="75">
        <v>2018</v>
      </c>
      <c r="E731" s="71">
        <v>0.62392264528451502</v>
      </c>
      <c r="F731" s="71">
        <v>7320.0231757274787</v>
      </c>
      <c r="G731" s="77">
        <v>0.9950548958618578</v>
      </c>
      <c r="H731" s="71">
        <v>7283.8248988298919</v>
      </c>
      <c r="I731" t="s">
        <v>1341</v>
      </c>
      <c r="J731" t="s">
        <v>1284</v>
      </c>
      <c r="K731" t="s">
        <v>1342</v>
      </c>
      <c r="L731" s="78">
        <v>189219</v>
      </c>
      <c r="M731" s="139"/>
      <c r="N731" s="72" t="s">
        <v>1295</v>
      </c>
      <c r="O731" t="s">
        <v>1290</v>
      </c>
      <c r="Q731" t="s">
        <v>1371</v>
      </c>
      <c r="R731" t="s">
        <v>1348</v>
      </c>
      <c r="S731" t="s">
        <v>1349</v>
      </c>
      <c r="W731" s="71">
        <v>13.083007376942414</v>
      </c>
      <c r="X731">
        <v>32</v>
      </c>
      <c r="Z731" s="2">
        <v>43146</v>
      </c>
      <c r="AA731" s="76">
        <v>582.04999999999995</v>
      </c>
      <c r="AC731" s="71">
        <v>7961.0879999999997</v>
      </c>
      <c r="AD731" s="71">
        <v>0.90880000000000005</v>
      </c>
      <c r="AE731" s="76">
        <v>320</v>
      </c>
    </row>
    <row r="732" spans="1:31" x14ac:dyDescent="0.25">
      <c r="A732" s="2">
        <v>43374</v>
      </c>
      <c r="C732" s="76">
        <v>14053.231972502143</v>
      </c>
      <c r="D732" s="75">
        <v>2018</v>
      </c>
      <c r="E732" s="71">
        <v>7.3315826099101029</v>
      </c>
      <c r="F732" s="71">
        <v>63457.991044707196</v>
      </c>
      <c r="G732" s="77">
        <v>0.9950548958618578</v>
      </c>
      <c r="H732" s="71">
        <v>63144.184670593822</v>
      </c>
      <c r="I732" t="s">
        <v>1341</v>
      </c>
      <c r="J732" t="s">
        <v>1284</v>
      </c>
      <c r="K732" t="s">
        <v>1342</v>
      </c>
      <c r="L732" s="78">
        <v>189219</v>
      </c>
      <c r="M732" s="139"/>
      <c r="N732" s="72" t="s">
        <v>1295</v>
      </c>
      <c r="O732" t="s">
        <v>1290</v>
      </c>
      <c r="Q732" t="s">
        <v>1604</v>
      </c>
      <c r="R732" t="s">
        <v>1343</v>
      </c>
      <c r="S732" t="s">
        <v>1344</v>
      </c>
      <c r="W732" s="71">
        <v>13.05797247010084</v>
      </c>
      <c r="X732">
        <v>1</v>
      </c>
      <c r="Z732" s="2">
        <v>43146</v>
      </c>
      <c r="AA732" s="76">
        <v>15197.95</v>
      </c>
      <c r="AC732" s="71">
        <v>97735</v>
      </c>
      <c r="AD732" s="71">
        <v>11.2</v>
      </c>
      <c r="AE732" s="76">
        <v>4886.75</v>
      </c>
    </row>
    <row r="733" spans="1:31" x14ac:dyDescent="0.25">
      <c r="A733" s="2">
        <v>43374</v>
      </c>
      <c r="C733" s="76">
        <v>608.52</v>
      </c>
      <c r="D733" s="75">
        <v>2018</v>
      </c>
      <c r="E733" s="71">
        <v>7.9912627543043069E-2</v>
      </c>
      <c r="F733" s="71">
        <v>491.68165268686806</v>
      </c>
      <c r="G733" s="77">
        <v>0.9950548958618578</v>
      </c>
      <c r="H733" s="71">
        <v>489.25023571151763</v>
      </c>
      <c r="I733" t="s">
        <v>1341</v>
      </c>
      <c r="J733" t="s">
        <v>1284</v>
      </c>
      <c r="K733" t="s">
        <v>1342</v>
      </c>
      <c r="L733" s="78">
        <v>193893</v>
      </c>
      <c r="M733" s="139"/>
      <c r="N733" s="72" t="s">
        <v>1296</v>
      </c>
      <c r="O733" t="s">
        <v>1290</v>
      </c>
      <c r="Q733" t="s">
        <v>1436</v>
      </c>
      <c r="R733" t="s">
        <v>1348</v>
      </c>
      <c r="S733" t="s">
        <v>1349</v>
      </c>
      <c r="W733" s="71">
        <v>13.083007376942414</v>
      </c>
      <c r="X733">
        <v>12</v>
      </c>
      <c r="Z733" s="2">
        <v>43280</v>
      </c>
      <c r="AA733" s="76">
        <v>608.52</v>
      </c>
      <c r="AC733" s="71">
        <v>534.74159999999995</v>
      </c>
      <c r="AD733" s="71">
        <v>0.1164</v>
      </c>
      <c r="AE733" s="76">
        <v>192</v>
      </c>
    </row>
    <row r="734" spans="1:31" x14ac:dyDescent="0.25">
      <c r="A734" s="2">
        <v>43374</v>
      </c>
      <c r="C734" s="76">
        <v>4605.22</v>
      </c>
      <c r="D734" s="75">
        <v>2018</v>
      </c>
      <c r="E734" s="71">
        <v>2.3565801246139619</v>
      </c>
      <c r="F734" s="71">
        <v>13756.427648889459</v>
      </c>
      <c r="G734" s="77">
        <v>0.9950548958618578</v>
      </c>
      <c r="H734" s="71">
        <v>13688.400681596882</v>
      </c>
      <c r="I734" t="s">
        <v>1341</v>
      </c>
      <c r="J734" t="s">
        <v>1284</v>
      </c>
      <c r="K734" t="s">
        <v>1342</v>
      </c>
      <c r="L734" s="78">
        <v>187659</v>
      </c>
      <c r="M734" s="139"/>
      <c r="N734" s="72" t="s">
        <v>1296</v>
      </c>
      <c r="O734" t="s">
        <v>1290</v>
      </c>
      <c r="Q734" t="s">
        <v>1482</v>
      </c>
      <c r="R734" t="s">
        <v>1343</v>
      </c>
      <c r="S734" t="s">
        <v>1344</v>
      </c>
      <c r="W734" s="71">
        <v>13.05797247010084</v>
      </c>
      <c r="X734">
        <v>1</v>
      </c>
      <c r="Z734" s="2">
        <v>43286</v>
      </c>
      <c r="AA734" s="76">
        <v>4605.22</v>
      </c>
      <c r="AC734" s="71">
        <v>21187</v>
      </c>
      <c r="AD734" s="71">
        <v>3.6</v>
      </c>
      <c r="AE734" s="76">
        <v>1440</v>
      </c>
    </row>
    <row r="735" spans="1:31" x14ac:dyDescent="0.25">
      <c r="A735" s="2">
        <v>43374</v>
      </c>
      <c r="B735" t="s">
        <v>1364</v>
      </c>
      <c r="C735" s="76">
        <v>2480</v>
      </c>
      <c r="D735" s="75">
        <v>2018</v>
      </c>
      <c r="E735" s="71">
        <v>10.709939773809896</v>
      </c>
      <c r="F735" s="71">
        <v>56098.654604523232</v>
      </c>
      <c r="G735" s="77">
        <v>0.9950548958618578</v>
      </c>
      <c r="H735" s="71">
        <v>55821.240915494192</v>
      </c>
      <c r="I735" t="s">
        <v>1341</v>
      </c>
      <c r="J735" t="s">
        <v>1284</v>
      </c>
      <c r="K735" t="s">
        <v>1342</v>
      </c>
      <c r="L735" s="78">
        <v>192800</v>
      </c>
      <c r="M735" s="139"/>
      <c r="N735" s="72" t="s">
        <v>1295</v>
      </c>
      <c r="O735" t="s">
        <v>1290</v>
      </c>
      <c r="Q735" t="s">
        <v>1518</v>
      </c>
      <c r="R735" t="s">
        <v>1348</v>
      </c>
      <c r="S735" t="s">
        <v>1349</v>
      </c>
      <c r="W735" s="71">
        <v>13.083007376942414</v>
      </c>
      <c r="X735">
        <v>400</v>
      </c>
      <c r="Z735" s="2">
        <v>43250</v>
      </c>
      <c r="AA735" s="76">
        <v>2480</v>
      </c>
      <c r="AC735" s="71">
        <v>61011.6</v>
      </c>
      <c r="AD735" s="71">
        <v>15.6</v>
      </c>
      <c r="AE735" s="76">
        <v>2480</v>
      </c>
    </row>
    <row r="736" spans="1:31" x14ac:dyDescent="0.25">
      <c r="A736" s="2">
        <v>43374</v>
      </c>
      <c r="B736" t="s">
        <v>1356</v>
      </c>
      <c r="C736" s="76">
        <v>2184</v>
      </c>
      <c r="D736" s="75">
        <v>2018</v>
      </c>
      <c r="E736" s="71">
        <v>0</v>
      </c>
      <c r="F736" s="71">
        <v>13956.530536998493</v>
      </c>
      <c r="G736" s="77">
        <v>0.9950548958618578</v>
      </c>
      <c r="H736" s="71">
        <v>13887.514040085873</v>
      </c>
      <c r="I736" t="s">
        <v>1341</v>
      </c>
      <c r="J736" t="s">
        <v>1284</v>
      </c>
      <c r="K736" t="s">
        <v>1342</v>
      </c>
      <c r="L736" s="78">
        <v>190608</v>
      </c>
      <c r="M736" s="139"/>
      <c r="N736" s="72" t="s">
        <v>1295</v>
      </c>
      <c r="O736" t="s">
        <v>1290</v>
      </c>
      <c r="Q736" t="s">
        <v>1357</v>
      </c>
      <c r="R736" t="s">
        <v>1348</v>
      </c>
      <c r="S736" t="s">
        <v>1349</v>
      </c>
      <c r="W736" s="71">
        <v>13.083007376942414</v>
      </c>
      <c r="X736">
        <v>26</v>
      </c>
      <c r="Z736" s="2">
        <v>43336.333333333328</v>
      </c>
      <c r="AA736" s="76">
        <v>2184</v>
      </c>
      <c r="AC736" s="71">
        <v>15178.8</v>
      </c>
      <c r="AD736" s="71">
        <v>0</v>
      </c>
      <c r="AE736" s="76">
        <v>1092</v>
      </c>
    </row>
    <row r="737" spans="1:31" x14ac:dyDescent="0.25">
      <c r="A737" s="2">
        <v>43374</v>
      </c>
      <c r="C737" s="76">
        <v>660</v>
      </c>
      <c r="D737" s="75">
        <v>2018</v>
      </c>
      <c r="E737" s="71">
        <v>0.14279919698413193</v>
      </c>
      <c r="F737" s="71">
        <v>878.60638968100147</v>
      </c>
      <c r="G737" s="77">
        <v>0.9950548958618578</v>
      </c>
      <c r="H737" s="71">
        <v>874.26158958759174</v>
      </c>
      <c r="I737" t="s">
        <v>1341</v>
      </c>
      <c r="J737" t="s">
        <v>1284</v>
      </c>
      <c r="K737" t="s">
        <v>1342</v>
      </c>
      <c r="L737" s="78">
        <v>191403</v>
      </c>
      <c r="M737" s="139"/>
      <c r="N737" s="72" t="s">
        <v>1295</v>
      </c>
      <c r="O737" t="s">
        <v>1290</v>
      </c>
      <c r="Q737" t="s">
        <v>1601</v>
      </c>
      <c r="R737" t="s">
        <v>1348</v>
      </c>
      <c r="S737" t="s">
        <v>1349</v>
      </c>
      <c r="W737" s="71">
        <v>13.083007376942414</v>
      </c>
      <c r="X737">
        <v>8</v>
      </c>
      <c r="Z737" s="2">
        <v>43189</v>
      </c>
      <c r="AA737" s="76">
        <v>2640</v>
      </c>
      <c r="AC737" s="71">
        <v>955.55200000000002</v>
      </c>
      <c r="AD737" s="71">
        <v>0.20799999999999999</v>
      </c>
      <c r="AE737" s="76">
        <v>280</v>
      </c>
    </row>
    <row r="738" spans="1:31" x14ac:dyDescent="0.25">
      <c r="A738" s="2">
        <v>43374</v>
      </c>
      <c r="C738" s="76">
        <v>1980</v>
      </c>
      <c r="D738" s="75">
        <v>2018</v>
      </c>
      <c r="E738" s="71">
        <v>0.42839759095239582</v>
      </c>
      <c r="F738" s="71">
        <v>2635.8191690430044</v>
      </c>
      <c r="G738" s="77">
        <v>0.9950548958618578</v>
      </c>
      <c r="H738" s="71">
        <v>2622.7847687627755</v>
      </c>
      <c r="I738" t="s">
        <v>1341</v>
      </c>
      <c r="J738" t="s">
        <v>1284</v>
      </c>
      <c r="K738" t="s">
        <v>1342</v>
      </c>
      <c r="L738" s="78">
        <v>191403</v>
      </c>
      <c r="M738" s="139"/>
      <c r="N738" s="72" t="s">
        <v>1295</v>
      </c>
      <c r="O738" t="s">
        <v>1290</v>
      </c>
      <c r="Q738" t="s">
        <v>1592</v>
      </c>
      <c r="R738" t="s">
        <v>1348</v>
      </c>
      <c r="S738" t="s">
        <v>1349</v>
      </c>
      <c r="W738" s="71">
        <v>13.083007376942414</v>
      </c>
      <c r="X738">
        <v>20</v>
      </c>
      <c r="Z738" s="2">
        <v>43189</v>
      </c>
      <c r="AA738" s="76">
        <v>2640</v>
      </c>
      <c r="AC738" s="71">
        <v>2866.6559999999999</v>
      </c>
      <c r="AD738" s="71">
        <v>0.624</v>
      </c>
      <c r="AE738" s="76">
        <v>1000</v>
      </c>
    </row>
    <row r="739" spans="1:31" x14ac:dyDescent="0.25">
      <c r="A739" s="2">
        <v>43374</v>
      </c>
      <c r="B739" t="s">
        <v>1364</v>
      </c>
      <c r="C739" s="76">
        <v>840.7928571428572</v>
      </c>
      <c r="D739" s="75">
        <v>2018</v>
      </c>
      <c r="E739" s="71">
        <v>0</v>
      </c>
      <c r="F739" s="71">
        <v>3359.7624701684254</v>
      </c>
      <c r="G739" s="77">
        <v>0.9950548958618578</v>
      </c>
      <c r="H739" s="71">
        <v>3343.1480948740204</v>
      </c>
      <c r="I739" t="s">
        <v>1341</v>
      </c>
      <c r="J739" t="s">
        <v>1284</v>
      </c>
      <c r="K739" t="s">
        <v>1342</v>
      </c>
      <c r="L739" s="78">
        <v>191476</v>
      </c>
      <c r="M739" s="139"/>
      <c r="N739" s="72" t="s">
        <v>1296</v>
      </c>
      <c r="O739" t="s">
        <v>1290</v>
      </c>
      <c r="Q739" t="s">
        <v>1382</v>
      </c>
      <c r="R739" t="s">
        <v>1348</v>
      </c>
      <c r="S739" t="s">
        <v>1349</v>
      </c>
      <c r="W739" s="71">
        <v>13.083007376942414</v>
      </c>
      <c r="X739">
        <v>3</v>
      </c>
      <c r="Z739" s="2">
        <v>43319</v>
      </c>
      <c r="AA739" s="76">
        <v>2773.65</v>
      </c>
      <c r="AC739" s="71">
        <v>3654</v>
      </c>
      <c r="AD739" s="71">
        <v>0</v>
      </c>
      <c r="AE739" s="76">
        <v>330</v>
      </c>
    </row>
    <row r="740" spans="1:31" x14ac:dyDescent="0.25">
      <c r="A740" s="2">
        <v>43374</v>
      </c>
      <c r="B740" t="s">
        <v>1364</v>
      </c>
      <c r="C740" s="76">
        <v>1932.8571428571431</v>
      </c>
      <c r="D740" s="75">
        <v>2018</v>
      </c>
      <c r="E740" s="71">
        <v>0</v>
      </c>
      <c r="F740" s="71">
        <v>7723.5918854446563</v>
      </c>
      <c r="G740" s="77">
        <v>0.9950548958618578</v>
      </c>
      <c r="H740" s="71">
        <v>7685.3979192506222</v>
      </c>
      <c r="I740" t="s">
        <v>1341</v>
      </c>
      <c r="J740" t="s">
        <v>1284</v>
      </c>
      <c r="K740" t="s">
        <v>1342</v>
      </c>
      <c r="L740" s="78">
        <v>191476</v>
      </c>
      <c r="M740" s="139"/>
      <c r="N740" s="72" t="s">
        <v>1296</v>
      </c>
      <c r="O740" t="s">
        <v>1290</v>
      </c>
      <c r="Q740" t="s">
        <v>1365</v>
      </c>
      <c r="R740" t="s">
        <v>1348</v>
      </c>
      <c r="S740" t="s">
        <v>1349</v>
      </c>
      <c r="W740" s="71">
        <v>13.083007376942414</v>
      </c>
      <c r="X740">
        <v>10</v>
      </c>
      <c r="Z740" s="2">
        <v>43319</v>
      </c>
      <c r="AA740" s="76">
        <v>2773.65</v>
      </c>
      <c r="AC740" s="71">
        <v>8400</v>
      </c>
      <c r="AD740" s="71">
        <v>0</v>
      </c>
      <c r="AE740" s="76">
        <v>750</v>
      </c>
    </row>
    <row r="741" spans="1:31" x14ac:dyDescent="0.25">
      <c r="A741" s="2">
        <v>43374</v>
      </c>
      <c r="B741" t="s">
        <v>1351</v>
      </c>
      <c r="C741" s="76">
        <v>570</v>
      </c>
      <c r="D741" s="75">
        <v>2018</v>
      </c>
      <c r="E741" s="71">
        <v>0.33777502363554285</v>
      </c>
      <c r="F741" s="71">
        <v>1768.7025417668262</v>
      </c>
      <c r="G741" s="77">
        <v>0.9950548958618578</v>
      </c>
      <c r="H741" s="71">
        <v>1759.9561235083925</v>
      </c>
      <c r="I741" t="s">
        <v>1341</v>
      </c>
      <c r="J741" t="s">
        <v>1284</v>
      </c>
      <c r="K741" t="s">
        <v>1342</v>
      </c>
      <c r="L741" s="78">
        <v>191477</v>
      </c>
      <c r="M741" s="139"/>
      <c r="N741" s="72" t="s">
        <v>1296</v>
      </c>
      <c r="O741" t="s">
        <v>1290</v>
      </c>
      <c r="Q741" t="s">
        <v>1539</v>
      </c>
      <c r="R741" t="s">
        <v>1348</v>
      </c>
      <c r="S741" t="s">
        <v>1349</v>
      </c>
      <c r="W741" s="71">
        <v>13.083007376942414</v>
      </c>
      <c r="X741">
        <v>120</v>
      </c>
      <c r="Z741" s="2">
        <v>43320</v>
      </c>
      <c r="AA741" s="76">
        <v>570</v>
      </c>
      <c r="AC741" s="71">
        <v>1923.6</v>
      </c>
      <c r="AD741" s="71">
        <v>0.49199999999999999</v>
      </c>
      <c r="AE741" s="76">
        <v>570</v>
      </c>
    </row>
    <row r="742" spans="1:31" x14ac:dyDescent="0.25">
      <c r="A742" s="2">
        <v>43374</v>
      </c>
      <c r="C742" s="76">
        <v>5938.89</v>
      </c>
      <c r="D742" s="75">
        <v>2018</v>
      </c>
      <c r="E742" s="71">
        <v>2.8802645967503984</v>
      </c>
      <c r="F742" s="71">
        <v>11080.719037898121</v>
      </c>
      <c r="G742" s="77">
        <v>0.9950548958618578</v>
      </c>
      <c r="H742" s="71">
        <v>11025.923728330221</v>
      </c>
      <c r="I742" t="s">
        <v>1341</v>
      </c>
      <c r="J742" t="s">
        <v>1284</v>
      </c>
      <c r="K742" t="s">
        <v>1342</v>
      </c>
      <c r="L742" s="78">
        <v>189414</v>
      </c>
      <c r="M742" s="139"/>
      <c r="N742" s="72" t="s">
        <v>1296</v>
      </c>
      <c r="O742" t="s">
        <v>1290</v>
      </c>
      <c r="Q742" t="s">
        <v>1531</v>
      </c>
      <c r="R742" t="s">
        <v>1343</v>
      </c>
      <c r="S742" t="s">
        <v>1344</v>
      </c>
      <c r="W742" s="71">
        <v>13.05797247010084</v>
      </c>
      <c r="X742">
        <v>1</v>
      </c>
      <c r="Z742" s="2">
        <v>43154</v>
      </c>
      <c r="AA742" s="76">
        <v>5938.89</v>
      </c>
      <c r="AC742" s="71">
        <v>17066</v>
      </c>
      <c r="AD742" s="71">
        <v>4.4000000000000004</v>
      </c>
      <c r="AE742" s="76">
        <v>1760</v>
      </c>
    </row>
    <row r="743" spans="1:31" x14ac:dyDescent="0.25">
      <c r="A743" s="2">
        <v>43374</v>
      </c>
      <c r="B743" t="s">
        <v>1356</v>
      </c>
      <c r="C743" s="76">
        <v>318.01808066759384</v>
      </c>
      <c r="D743" s="75">
        <v>2018</v>
      </c>
      <c r="E743" s="71">
        <v>0</v>
      </c>
      <c r="F743" s="71">
        <v>536.7896360384035</v>
      </c>
      <c r="G743" s="77">
        <v>0.9950548958618578</v>
      </c>
      <c r="H743" s="71">
        <v>534.13515538791819</v>
      </c>
      <c r="I743" t="s">
        <v>1341</v>
      </c>
      <c r="J743" t="s">
        <v>1284</v>
      </c>
      <c r="K743" t="s">
        <v>1342</v>
      </c>
      <c r="L743" s="78">
        <v>193284</v>
      </c>
      <c r="M743" s="139"/>
      <c r="N743" s="72" t="s">
        <v>1296</v>
      </c>
      <c r="O743" t="s">
        <v>1290</v>
      </c>
      <c r="Q743" t="s">
        <v>1357</v>
      </c>
      <c r="R743" t="s">
        <v>1348</v>
      </c>
      <c r="S743" t="s">
        <v>1349</v>
      </c>
      <c r="W743" s="71">
        <v>13.083007376942414</v>
      </c>
      <c r="X743">
        <v>1</v>
      </c>
      <c r="Z743" s="2">
        <v>43279</v>
      </c>
      <c r="AA743" s="76">
        <v>1645</v>
      </c>
      <c r="AC743" s="71">
        <v>583.79999999999995</v>
      </c>
      <c r="AD743" s="71">
        <v>0</v>
      </c>
      <c r="AE743" s="76">
        <v>50</v>
      </c>
    </row>
    <row r="744" spans="1:31" x14ac:dyDescent="0.25">
      <c r="A744" s="2">
        <v>43374</v>
      </c>
      <c r="B744" t="s">
        <v>1364</v>
      </c>
      <c r="C744" s="76">
        <v>1326.9819193324061</v>
      </c>
      <c r="D744" s="75">
        <v>2018</v>
      </c>
      <c r="E744" s="71">
        <v>0</v>
      </c>
      <c r="F744" s="71">
        <v>2239.8416467789502</v>
      </c>
      <c r="G744" s="77">
        <v>0.9950548958618578</v>
      </c>
      <c r="H744" s="71">
        <v>2228.7653965826803</v>
      </c>
      <c r="I744" t="s">
        <v>1341</v>
      </c>
      <c r="J744" t="s">
        <v>1284</v>
      </c>
      <c r="K744" t="s">
        <v>1342</v>
      </c>
      <c r="L744" s="78">
        <v>193284</v>
      </c>
      <c r="M744" s="139"/>
      <c r="N744" s="72" t="s">
        <v>1296</v>
      </c>
      <c r="O744" t="s">
        <v>1290</v>
      </c>
      <c r="Q744" t="s">
        <v>1382</v>
      </c>
      <c r="R744" t="s">
        <v>1348</v>
      </c>
      <c r="S744" t="s">
        <v>1349</v>
      </c>
      <c r="W744" s="71">
        <v>13.083007376942414</v>
      </c>
      <c r="X744">
        <v>2</v>
      </c>
      <c r="Z744" s="2">
        <v>43279</v>
      </c>
      <c r="AA744" s="76">
        <v>1645</v>
      </c>
      <c r="AC744" s="71">
        <v>2436</v>
      </c>
      <c r="AD744" s="71">
        <v>0</v>
      </c>
      <c r="AE744" s="76">
        <v>220</v>
      </c>
    </row>
    <row r="745" spans="1:31" x14ac:dyDescent="0.25">
      <c r="A745" s="2">
        <v>43374</v>
      </c>
      <c r="B745" t="s">
        <v>1356</v>
      </c>
      <c r="C745" s="76">
        <v>3972.3428360113694</v>
      </c>
      <c r="D745" s="75">
        <v>2018</v>
      </c>
      <c r="E745" s="71">
        <v>0</v>
      </c>
      <c r="F745" s="71">
        <v>11199.208233894751</v>
      </c>
      <c r="G745" s="77">
        <v>0.9950548958618578</v>
      </c>
      <c r="H745" s="71">
        <v>11143.826982913402</v>
      </c>
      <c r="I745" t="s">
        <v>1605</v>
      </c>
      <c r="J745" t="s">
        <v>1284</v>
      </c>
      <c r="K745" t="s">
        <v>1342</v>
      </c>
      <c r="L745" s="78">
        <v>162854</v>
      </c>
      <c r="M745" s="139"/>
      <c r="N745" s="72" t="s">
        <v>1296</v>
      </c>
      <c r="O745" t="s">
        <v>1290</v>
      </c>
      <c r="Q745" t="s">
        <v>1362</v>
      </c>
      <c r="R745" t="s">
        <v>1348</v>
      </c>
      <c r="S745" t="s">
        <v>1349</v>
      </c>
      <c r="W745" s="71">
        <v>13.083007376942414</v>
      </c>
      <c r="X745">
        <v>10</v>
      </c>
      <c r="Z745" s="2">
        <v>43158.291666666664</v>
      </c>
      <c r="AA745" s="76">
        <v>22489.07</v>
      </c>
      <c r="AC745" s="71">
        <v>12180</v>
      </c>
      <c r="AD745" s="71">
        <v>0</v>
      </c>
      <c r="AE745" s="76">
        <v>1596</v>
      </c>
    </row>
    <row r="746" spans="1:31" x14ac:dyDescent="0.25">
      <c r="A746" s="2">
        <v>43374</v>
      </c>
      <c r="B746" t="s">
        <v>1356</v>
      </c>
      <c r="C746" s="76">
        <v>8380.4040652009971</v>
      </c>
      <c r="D746" s="75">
        <v>2018</v>
      </c>
      <c r="E746" s="71">
        <v>0</v>
      </c>
      <c r="F746" s="71">
        <v>23626.835367664986</v>
      </c>
      <c r="G746" s="77">
        <v>0.9950548958618578</v>
      </c>
      <c r="H746" s="71">
        <v>23509.998206317141</v>
      </c>
      <c r="I746" t="s">
        <v>1605</v>
      </c>
      <c r="J746" t="s">
        <v>1284</v>
      </c>
      <c r="K746" t="s">
        <v>1342</v>
      </c>
      <c r="L746" s="78">
        <v>162854</v>
      </c>
      <c r="M746" s="139"/>
      <c r="N746" s="72" t="s">
        <v>1296</v>
      </c>
      <c r="O746" t="s">
        <v>1290</v>
      </c>
      <c r="Q746" t="s">
        <v>1370</v>
      </c>
      <c r="R746" t="s">
        <v>1348</v>
      </c>
      <c r="S746" t="s">
        <v>1349</v>
      </c>
      <c r="W746" s="71">
        <v>13.083007376942414</v>
      </c>
      <c r="X746">
        <v>44</v>
      </c>
      <c r="Z746" s="2">
        <v>43158.291666666664</v>
      </c>
      <c r="AA746" s="76">
        <v>22489.07</v>
      </c>
      <c r="AC746" s="71">
        <v>25696</v>
      </c>
      <c r="AD746" s="71">
        <v>0</v>
      </c>
      <c r="AE746" s="76">
        <v>3376.88</v>
      </c>
    </row>
    <row r="747" spans="1:31" x14ac:dyDescent="0.25">
      <c r="A747" s="2">
        <v>43374</v>
      </c>
      <c r="B747" t="s">
        <v>1356</v>
      </c>
      <c r="C747" s="76">
        <v>10136.323098787632</v>
      </c>
      <c r="D747" s="75">
        <v>2018</v>
      </c>
      <c r="E747" s="71">
        <v>0</v>
      </c>
      <c r="F747" s="71">
        <v>28577.289976145228</v>
      </c>
      <c r="G747" s="77">
        <v>0.9950548958618578</v>
      </c>
      <c r="H747" s="71">
        <v>28435.972301227303</v>
      </c>
      <c r="I747" t="s">
        <v>1605</v>
      </c>
      <c r="J747" t="s">
        <v>1284</v>
      </c>
      <c r="K747" t="s">
        <v>1342</v>
      </c>
      <c r="L747" s="78">
        <v>162854</v>
      </c>
      <c r="M747" s="139"/>
      <c r="N747" s="72" t="s">
        <v>1296</v>
      </c>
      <c r="O747" t="s">
        <v>1290</v>
      </c>
      <c r="Q747" t="s">
        <v>1563</v>
      </c>
      <c r="R747" t="s">
        <v>1348</v>
      </c>
      <c r="S747" t="s">
        <v>1349</v>
      </c>
      <c r="W747" s="71">
        <v>13.083007376942414</v>
      </c>
      <c r="X747">
        <v>37</v>
      </c>
      <c r="Z747" s="2">
        <v>43158.291666666664</v>
      </c>
      <c r="AA747" s="76">
        <v>22489.07</v>
      </c>
      <c r="AC747" s="71">
        <v>31080</v>
      </c>
      <c r="AD747" s="71">
        <v>0</v>
      </c>
      <c r="AE747" s="76">
        <v>4065.86</v>
      </c>
    </row>
    <row r="748" spans="1:31" x14ac:dyDescent="0.25">
      <c r="A748" s="2">
        <v>43374</v>
      </c>
      <c r="B748" t="s">
        <v>1345</v>
      </c>
      <c r="C748" s="76">
        <v>692.34409506783049</v>
      </c>
      <c r="D748" s="75">
        <v>2018</v>
      </c>
      <c r="E748" s="71">
        <v>0.65460559017054498</v>
      </c>
      <c r="F748" s="71">
        <v>5699.4346486973936</v>
      </c>
      <c r="G748" s="77">
        <v>0.9950548958618578</v>
      </c>
      <c r="H748" s="71">
        <v>5671.2503508310492</v>
      </c>
      <c r="I748" t="s">
        <v>1341</v>
      </c>
      <c r="J748" t="s">
        <v>1284</v>
      </c>
      <c r="K748" t="s">
        <v>1342</v>
      </c>
      <c r="L748" s="78">
        <v>193402</v>
      </c>
      <c r="M748" s="139"/>
      <c r="N748" s="72" t="s">
        <v>1295</v>
      </c>
      <c r="O748" t="s">
        <v>1290</v>
      </c>
      <c r="Q748" t="s">
        <v>1606</v>
      </c>
      <c r="R748" t="s">
        <v>1343</v>
      </c>
      <c r="S748" t="s">
        <v>1344</v>
      </c>
      <c r="W748" s="71">
        <v>13.05797247010084</v>
      </c>
      <c r="X748">
        <v>1</v>
      </c>
      <c r="Z748" s="2">
        <v>43245.333333333328</v>
      </c>
      <c r="AA748" s="76">
        <v>1500</v>
      </c>
      <c r="AC748" s="71">
        <v>8778</v>
      </c>
      <c r="AD748" s="71">
        <v>1</v>
      </c>
      <c r="AE748" s="76">
        <v>438.9</v>
      </c>
    </row>
    <row r="749" spans="1:31" x14ac:dyDescent="0.25">
      <c r="A749" s="2">
        <v>43374</v>
      </c>
      <c r="B749" t="s">
        <v>1345</v>
      </c>
      <c r="C749" s="76">
        <v>76.927121674203391</v>
      </c>
      <c r="D749" s="75">
        <v>2018</v>
      </c>
      <c r="E749" s="71">
        <v>0.26184223606821799</v>
      </c>
      <c r="F749" s="71">
        <v>1899.8115495657978</v>
      </c>
      <c r="G749" s="77">
        <v>0.9950548958618578</v>
      </c>
      <c r="H749" s="71">
        <v>1890.4167836103497</v>
      </c>
      <c r="I749" t="s">
        <v>1341</v>
      </c>
      <c r="J749" t="s">
        <v>1284</v>
      </c>
      <c r="K749" t="s">
        <v>1342</v>
      </c>
      <c r="L749" s="78">
        <v>193402</v>
      </c>
      <c r="M749" s="139"/>
      <c r="N749" s="72" t="s">
        <v>1295</v>
      </c>
      <c r="O749" t="s">
        <v>1290</v>
      </c>
      <c r="Q749" t="s">
        <v>1480</v>
      </c>
      <c r="R749" t="s">
        <v>1343</v>
      </c>
      <c r="S749" t="s">
        <v>1344</v>
      </c>
      <c r="W749" s="71">
        <v>13.05797247010084</v>
      </c>
      <c r="X749">
        <v>1</v>
      </c>
      <c r="Z749" s="2">
        <v>43245.333333333328</v>
      </c>
      <c r="AA749" s="76">
        <v>500</v>
      </c>
      <c r="AC749" s="71">
        <v>2926</v>
      </c>
      <c r="AD749" s="71">
        <v>0.4</v>
      </c>
      <c r="AE749" s="76">
        <v>160</v>
      </c>
    </row>
    <row r="750" spans="1:31" x14ac:dyDescent="0.25">
      <c r="A750" s="2">
        <v>43374</v>
      </c>
      <c r="B750" t="s">
        <v>1345</v>
      </c>
      <c r="C750" s="76">
        <v>307.65590493216956</v>
      </c>
      <c r="D750" s="75">
        <v>2018</v>
      </c>
      <c r="E750" s="71">
        <v>0.39276335410232699</v>
      </c>
      <c r="F750" s="71">
        <v>3798.9738128877248</v>
      </c>
      <c r="G750" s="77">
        <v>0.9950548958618578</v>
      </c>
      <c r="H750" s="71">
        <v>3780.1874917649197</v>
      </c>
      <c r="I750" t="s">
        <v>1341</v>
      </c>
      <c r="J750" t="s">
        <v>1284</v>
      </c>
      <c r="K750" t="s">
        <v>1342</v>
      </c>
      <c r="L750" s="78">
        <v>193402</v>
      </c>
      <c r="M750" s="139"/>
      <c r="N750" s="72" t="s">
        <v>1295</v>
      </c>
      <c r="O750" t="s">
        <v>1290</v>
      </c>
      <c r="Q750" t="s">
        <v>1480</v>
      </c>
      <c r="R750" t="s">
        <v>1343</v>
      </c>
      <c r="S750" t="s">
        <v>1344</v>
      </c>
      <c r="W750" s="71">
        <v>13.05797247010084</v>
      </c>
      <c r="X750">
        <v>1</v>
      </c>
      <c r="Z750" s="2">
        <v>43245.333333333328</v>
      </c>
      <c r="AA750" s="76">
        <v>1000</v>
      </c>
      <c r="AC750" s="71">
        <v>5851</v>
      </c>
      <c r="AD750" s="71">
        <v>0.6</v>
      </c>
      <c r="AE750" s="76">
        <v>292.55</v>
      </c>
    </row>
    <row r="751" spans="1:31" x14ac:dyDescent="0.25">
      <c r="A751" s="2">
        <v>43374</v>
      </c>
      <c r="B751" t="s">
        <v>1345</v>
      </c>
      <c r="C751" s="76">
        <v>19.231780418550848</v>
      </c>
      <c r="D751" s="75">
        <v>2018</v>
      </c>
      <c r="E751" s="71">
        <v>0.130921118034109</v>
      </c>
      <c r="F751" s="71">
        <v>949.9057747828989</v>
      </c>
      <c r="G751" s="77">
        <v>0.9950548958618578</v>
      </c>
      <c r="H751" s="71">
        <v>945.20839180517487</v>
      </c>
      <c r="I751" t="s">
        <v>1341</v>
      </c>
      <c r="J751" t="s">
        <v>1284</v>
      </c>
      <c r="K751" t="s">
        <v>1342</v>
      </c>
      <c r="L751" s="78">
        <v>193402</v>
      </c>
      <c r="M751" s="139"/>
      <c r="N751" s="72" t="s">
        <v>1295</v>
      </c>
      <c r="O751" t="s">
        <v>1290</v>
      </c>
      <c r="Q751" t="s">
        <v>1562</v>
      </c>
      <c r="R751" t="s">
        <v>1343</v>
      </c>
      <c r="S751" t="s">
        <v>1344</v>
      </c>
      <c r="W751" s="71">
        <v>13.05797247010084</v>
      </c>
      <c r="X751">
        <v>1</v>
      </c>
      <c r="Z751" s="2">
        <v>43245.333333333328</v>
      </c>
      <c r="AA751" s="76">
        <v>250</v>
      </c>
      <c r="AC751" s="71">
        <v>1463</v>
      </c>
      <c r="AD751" s="71">
        <v>0.2</v>
      </c>
      <c r="AE751" s="76">
        <v>80</v>
      </c>
    </row>
    <row r="752" spans="1:31" x14ac:dyDescent="0.25">
      <c r="A752" s="2">
        <v>43374</v>
      </c>
      <c r="B752" t="s">
        <v>1354</v>
      </c>
      <c r="C752" s="76">
        <v>8588.24</v>
      </c>
      <c r="D752" s="75">
        <v>2018</v>
      </c>
      <c r="E752" s="71">
        <v>3.457044982757675</v>
      </c>
      <c r="F752" s="71">
        <v>18520.069971026936</v>
      </c>
      <c r="G752" s="77">
        <v>0.9950548958618578</v>
      </c>
      <c r="H752" s="71">
        <v>18428.486296374529</v>
      </c>
      <c r="I752" t="s">
        <v>1341</v>
      </c>
      <c r="J752" t="s">
        <v>1284</v>
      </c>
      <c r="K752" t="s">
        <v>1342</v>
      </c>
      <c r="L752" s="78">
        <v>187862</v>
      </c>
      <c r="M752" s="139"/>
      <c r="N752" s="72" t="s">
        <v>1607</v>
      </c>
      <c r="O752" t="s">
        <v>1290</v>
      </c>
      <c r="Q752" t="s">
        <v>1608</v>
      </c>
      <c r="R752" t="s">
        <v>1348</v>
      </c>
      <c r="S752" t="s">
        <v>1349</v>
      </c>
      <c r="W752" s="71">
        <v>13.083007376942414</v>
      </c>
      <c r="X752">
        <v>1</v>
      </c>
      <c r="Z752" s="2">
        <v>43175</v>
      </c>
      <c r="AA752" s="76">
        <v>8588.24</v>
      </c>
      <c r="AC752" s="71">
        <v>20142</v>
      </c>
      <c r="AD752" s="71">
        <v>5.0354999999999999</v>
      </c>
      <c r="AE752" s="76">
        <v>3980</v>
      </c>
    </row>
    <row r="753" spans="1:31" x14ac:dyDescent="0.25">
      <c r="A753" s="2">
        <v>43374</v>
      </c>
      <c r="B753" t="s">
        <v>1356</v>
      </c>
      <c r="C753" s="76">
        <v>917.28</v>
      </c>
      <c r="D753" s="75">
        <v>2018</v>
      </c>
      <c r="E753" s="71">
        <v>0</v>
      </c>
      <c r="F753" s="71">
        <v>3220.7378162304217</v>
      </c>
      <c r="G753" s="77">
        <v>0.9950548958618578</v>
      </c>
      <c r="H753" s="71">
        <v>3204.8109323275094</v>
      </c>
      <c r="I753" t="s">
        <v>1341</v>
      </c>
      <c r="J753" t="s">
        <v>1284</v>
      </c>
      <c r="K753" t="s">
        <v>1342</v>
      </c>
      <c r="L753" s="78">
        <v>192025</v>
      </c>
      <c r="M753" s="139"/>
      <c r="N753" s="72" t="s">
        <v>1295</v>
      </c>
      <c r="O753" t="s">
        <v>1290</v>
      </c>
      <c r="Q753" t="s">
        <v>1357</v>
      </c>
      <c r="R753" t="s">
        <v>1348</v>
      </c>
      <c r="S753" t="s">
        <v>1349</v>
      </c>
      <c r="W753" s="71">
        <v>13.083007376942414</v>
      </c>
      <c r="X753">
        <v>6</v>
      </c>
      <c r="Z753" s="2">
        <v>43196</v>
      </c>
      <c r="AA753" s="76">
        <v>917.28</v>
      </c>
      <c r="AC753" s="71">
        <v>3502.8</v>
      </c>
      <c r="AD753" s="71">
        <v>0</v>
      </c>
      <c r="AE753" s="76">
        <v>300</v>
      </c>
    </row>
    <row r="754" spans="1:31" x14ac:dyDescent="0.25">
      <c r="A754" s="2">
        <v>43374</v>
      </c>
      <c r="C754" s="76">
        <v>7515.092451598869</v>
      </c>
      <c r="D754" s="75">
        <v>2017</v>
      </c>
      <c r="E754" s="71">
        <v>13.730692017704996</v>
      </c>
      <c r="F754" s="71">
        <v>84481.383623173213</v>
      </c>
      <c r="G754" s="77">
        <v>0.9950548958618578</v>
      </c>
      <c r="H754" s="71">
        <v>84063.614383422275</v>
      </c>
      <c r="I754" t="s">
        <v>1341</v>
      </c>
      <c r="J754" t="s">
        <v>1284</v>
      </c>
      <c r="K754" t="s">
        <v>1342</v>
      </c>
      <c r="L754" s="78">
        <v>182956</v>
      </c>
      <c r="M754" s="139"/>
      <c r="N754" s="72" t="s">
        <v>1526</v>
      </c>
      <c r="O754" t="s">
        <v>1290</v>
      </c>
      <c r="Q754" t="s">
        <v>1586</v>
      </c>
      <c r="R754" t="s">
        <v>1348</v>
      </c>
      <c r="S754" t="s">
        <v>1349</v>
      </c>
      <c r="W754" s="71">
        <v>13.083007376942414</v>
      </c>
      <c r="X754">
        <v>2000</v>
      </c>
      <c r="Z754" s="2">
        <v>43060.291666666664</v>
      </c>
      <c r="AA754" s="76">
        <v>18800</v>
      </c>
      <c r="AC754" s="71">
        <v>91880</v>
      </c>
      <c r="AD754" s="71">
        <v>20</v>
      </c>
      <c r="AE754" s="76">
        <v>10000</v>
      </c>
    </row>
    <row r="755" spans="1:31" x14ac:dyDescent="0.25">
      <c r="A755" s="2">
        <v>43374</v>
      </c>
      <c r="C755" s="76">
        <v>9751.2405916902335</v>
      </c>
      <c r="D755" s="75">
        <v>2017</v>
      </c>
      <c r="E755" s="71">
        <v>10.277307765677556</v>
      </c>
      <c r="F755" s="71">
        <v>89582.023066846596</v>
      </c>
      <c r="G755" s="77">
        <v>0.9950548958618578</v>
      </c>
      <c r="H755" s="71">
        <v>89139.030633875576</v>
      </c>
      <c r="I755" t="s">
        <v>1341</v>
      </c>
      <c r="J755" t="s">
        <v>1284</v>
      </c>
      <c r="K755" t="s">
        <v>1342</v>
      </c>
      <c r="L755" s="78">
        <v>182956</v>
      </c>
      <c r="M755" s="139"/>
      <c r="N755" s="72" t="s">
        <v>1526</v>
      </c>
      <c r="O755" t="s">
        <v>1290</v>
      </c>
      <c r="Q755" t="s">
        <v>1609</v>
      </c>
      <c r="R755" t="s">
        <v>1343</v>
      </c>
      <c r="S755" t="s">
        <v>1344</v>
      </c>
      <c r="W755" s="71">
        <v>13.05797247010084</v>
      </c>
      <c r="X755">
        <v>1</v>
      </c>
      <c r="Z755" s="2">
        <v>43060.291666666664</v>
      </c>
      <c r="AA755" s="76">
        <v>16245</v>
      </c>
      <c r="AC755" s="71">
        <v>137970</v>
      </c>
      <c r="AD755" s="71">
        <v>15.7</v>
      </c>
      <c r="AE755" s="76">
        <v>6898.5</v>
      </c>
    </row>
    <row r="756" spans="1:31" x14ac:dyDescent="0.25">
      <c r="A756" s="2">
        <v>43374</v>
      </c>
      <c r="B756" t="s">
        <v>1345</v>
      </c>
      <c r="C756" s="76">
        <v>4153.4295392173481</v>
      </c>
      <c r="D756" s="75">
        <v>2018</v>
      </c>
      <c r="E756" s="71">
        <v>2.3565801246139619</v>
      </c>
      <c r="F756" s="71">
        <v>8058.2915726798074</v>
      </c>
      <c r="G756" s="77">
        <v>0.9950548958618578</v>
      </c>
      <c r="H756" s="71">
        <v>8018.4424816773917</v>
      </c>
      <c r="I756" t="s">
        <v>1341</v>
      </c>
      <c r="J756" t="s">
        <v>1284</v>
      </c>
      <c r="K756" t="s">
        <v>1342</v>
      </c>
      <c r="L756" s="78">
        <v>194408</v>
      </c>
      <c r="M756" s="139"/>
      <c r="N756" s="72" t="s">
        <v>1296</v>
      </c>
      <c r="O756" t="s">
        <v>1290</v>
      </c>
      <c r="Q756" t="s">
        <v>1451</v>
      </c>
      <c r="R756" t="s">
        <v>1343</v>
      </c>
      <c r="S756" t="s">
        <v>1344</v>
      </c>
      <c r="W756" s="71">
        <v>13.05797247010084</v>
      </c>
      <c r="X756">
        <v>1</v>
      </c>
      <c r="Z756" s="2">
        <v>43252</v>
      </c>
      <c r="AA756" s="76">
        <v>5724.36</v>
      </c>
      <c r="AC756" s="71">
        <v>12411</v>
      </c>
      <c r="AD756" s="71">
        <v>3.6</v>
      </c>
      <c r="AE756" s="76">
        <v>1440</v>
      </c>
    </row>
    <row r="757" spans="1:31" x14ac:dyDescent="0.25">
      <c r="A757" s="2">
        <v>43374</v>
      </c>
      <c r="C757" s="76">
        <v>103.11418751378093</v>
      </c>
      <c r="D757" s="75">
        <v>2018</v>
      </c>
      <c r="E757" s="71">
        <v>8.0324548303574231E-2</v>
      </c>
      <c r="F757" s="71">
        <v>494.21609419556336</v>
      </c>
      <c r="G757" s="77">
        <v>0.9950548958618578</v>
      </c>
      <c r="H757" s="71">
        <v>491.7721441430204</v>
      </c>
      <c r="I757" t="s">
        <v>1341</v>
      </c>
      <c r="J757" t="s">
        <v>1284</v>
      </c>
      <c r="K757" t="s">
        <v>1342</v>
      </c>
      <c r="L757" s="78">
        <v>194408</v>
      </c>
      <c r="M757" s="139"/>
      <c r="N757" s="72" t="s">
        <v>1296</v>
      </c>
      <c r="O757" t="s">
        <v>1290</v>
      </c>
      <c r="Q757" t="s">
        <v>1590</v>
      </c>
      <c r="R757" t="s">
        <v>1348</v>
      </c>
      <c r="S757" t="s">
        <v>1349</v>
      </c>
      <c r="W757" s="71">
        <v>13.083007376942414</v>
      </c>
      <c r="X757">
        <v>5</v>
      </c>
      <c r="Z757" s="2">
        <v>43252</v>
      </c>
      <c r="AA757" s="76">
        <v>3281.47</v>
      </c>
      <c r="AC757" s="71">
        <v>537.49800000000005</v>
      </c>
      <c r="AD757" s="71">
        <v>0.11700000000000001</v>
      </c>
      <c r="AE757" s="76">
        <v>200</v>
      </c>
    </row>
    <row r="758" spans="1:31" x14ac:dyDescent="0.25">
      <c r="A758" s="2">
        <v>43374</v>
      </c>
      <c r="C758" s="76">
        <v>797.41638343990587</v>
      </c>
      <c r="D758" s="75">
        <v>2018</v>
      </c>
      <c r="E758" s="71">
        <v>0.62117650688097403</v>
      </c>
      <c r="F758" s="71">
        <v>3821.9377951123565</v>
      </c>
      <c r="G758" s="77">
        <v>0.9950548958618578</v>
      </c>
      <c r="H758" s="71">
        <v>3803.0379147060244</v>
      </c>
      <c r="I758" t="s">
        <v>1341</v>
      </c>
      <c r="J758" t="s">
        <v>1284</v>
      </c>
      <c r="K758" t="s">
        <v>1342</v>
      </c>
      <c r="L758" s="78">
        <v>194408</v>
      </c>
      <c r="M758" s="139"/>
      <c r="N758" s="72" t="s">
        <v>1296</v>
      </c>
      <c r="O758" t="s">
        <v>1290</v>
      </c>
      <c r="Q758" t="s">
        <v>1592</v>
      </c>
      <c r="R758" t="s">
        <v>1348</v>
      </c>
      <c r="S758" t="s">
        <v>1349</v>
      </c>
      <c r="W758" s="71">
        <v>13.083007376942414</v>
      </c>
      <c r="X758">
        <v>29</v>
      </c>
      <c r="Z758" s="2">
        <v>43252</v>
      </c>
      <c r="AA758" s="76">
        <v>3281.47</v>
      </c>
      <c r="AC758" s="71">
        <v>4156.6512000000002</v>
      </c>
      <c r="AD758" s="71">
        <v>0.90480000000000005</v>
      </c>
      <c r="AE758" s="76">
        <v>1450</v>
      </c>
    </row>
    <row r="759" spans="1:31" x14ac:dyDescent="0.25">
      <c r="A759" s="2">
        <v>43374</v>
      </c>
      <c r="C759" s="76">
        <v>129470</v>
      </c>
      <c r="D759" s="75">
        <v>2018</v>
      </c>
      <c r="E759" s="71">
        <v>4.0585546590573793</v>
      </c>
      <c r="F759" s="71">
        <v>34910.822760442177</v>
      </c>
      <c r="G759" s="77">
        <v>0.9950548958618578</v>
      </c>
      <c r="H759" s="71">
        <v>34738.185106343568</v>
      </c>
      <c r="I759" t="s">
        <v>1341</v>
      </c>
      <c r="J759" t="s">
        <v>1284</v>
      </c>
      <c r="K759" t="s">
        <v>1342</v>
      </c>
      <c r="L759" s="78">
        <v>174050</v>
      </c>
      <c r="M759" s="139"/>
      <c r="N759" s="72" t="s">
        <v>1295</v>
      </c>
      <c r="O759" t="s">
        <v>1290</v>
      </c>
      <c r="Q759" t="s">
        <v>1610</v>
      </c>
      <c r="R759" t="s">
        <v>1343</v>
      </c>
      <c r="S759" t="s">
        <v>1344</v>
      </c>
      <c r="W759" s="71">
        <v>13.05797247010084</v>
      </c>
      <c r="X759">
        <v>1</v>
      </c>
      <c r="Z759" s="2">
        <v>43312</v>
      </c>
      <c r="AA759" s="76">
        <v>129470</v>
      </c>
      <c r="AC759" s="71">
        <v>53768</v>
      </c>
      <c r="AD759" s="71">
        <v>6.2</v>
      </c>
      <c r="AE759" s="76">
        <v>5376.8</v>
      </c>
    </row>
    <row r="760" spans="1:31" x14ac:dyDescent="0.25">
      <c r="A760" s="2">
        <v>43374</v>
      </c>
      <c r="C760" s="76">
        <v>201750</v>
      </c>
      <c r="D760" s="75">
        <v>2018</v>
      </c>
      <c r="E760" s="71">
        <v>16.257784437475653</v>
      </c>
      <c r="F760" s="71">
        <v>100624.43421635634</v>
      </c>
      <c r="G760" s="77">
        <v>0.9950548958618578</v>
      </c>
      <c r="H760" s="71">
        <v>100126.83591031483</v>
      </c>
      <c r="I760" t="s">
        <v>1341</v>
      </c>
      <c r="J760" t="s">
        <v>1284</v>
      </c>
      <c r="K760" t="s">
        <v>1342</v>
      </c>
      <c r="L760" s="78">
        <v>187867</v>
      </c>
      <c r="M760" s="139"/>
      <c r="N760" s="72" t="s">
        <v>1295</v>
      </c>
      <c r="O760" t="s">
        <v>1290</v>
      </c>
      <c r="Q760" t="s">
        <v>1611</v>
      </c>
      <c r="R760" t="s">
        <v>1343</v>
      </c>
      <c r="S760" t="s">
        <v>1344</v>
      </c>
      <c r="W760" s="71">
        <v>13.05797247010084</v>
      </c>
      <c r="X760">
        <v>1</v>
      </c>
      <c r="Z760" s="2">
        <v>43189</v>
      </c>
      <c r="AA760" s="76">
        <v>201750</v>
      </c>
      <c r="AC760" s="71">
        <v>154977</v>
      </c>
      <c r="AD760" s="71">
        <v>24.835999999999999</v>
      </c>
      <c r="AE760" s="76">
        <v>19868.8</v>
      </c>
    </row>
    <row r="761" spans="1:31" x14ac:dyDescent="0.25">
      <c r="A761" s="2">
        <v>43374</v>
      </c>
      <c r="B761" t="s">
        <v>1354</v>
      </c>
      <c r="C761" s="76">
        <v>183.90295704224781</v>
      </c>
      <c r="D761" s="75">
        <v>2018</v>
      </c>
      <c r="E761" s="71">
        <v>0</v>
      </c>
      <c r="F761" s="71">
        <v>5068.8830173903925</v>
      </c>
      <c r="G761" s="77">
        <v>0.9950548958618578</v>
      </c>
      <c r="H761" s="71">
        <v>5043.8168630053369</v>
      </c>
      <c r="I761" t="s">
        <v>1341</v>
      </c>
      <c r="J761" t="s">
        <v>1284</v>
      </c>
      <c r="K761" t="s">
        <v>1342</v>
      </c>
      <c r="L761" s="78">
        <v>193142</v>
      </c>
      <c r="M761" s="139"/>
      <c r="N761" s="72" t="s">
        <v>1295</v>
      </c>
      <c r="O761" t="s">
        <v>1290</v>
      </c>
      <c r="Q761" t="s">
        <v>1538</v>
      </c>
      <c r="R761" t="s">
        <v>1348</v>
      </c>
      <c r="S761" t="s">
        <v>1349</v>
      </c>
      <c r="W761" s="71">
        <v>13.083007376942414</v>
      </c>
      <c r="X761">
        <v>20</v>
      </c>
      <c r="Z761" s="2">
        <v>43308</v>
      </c>
      <c r="AA761" s="76">
        <v>3120</v>
      </c>
      <c r="AC761" s="71">
        <v>5512.8</v>
      </c>
      <c r="AD761" s="71">
        <v>0</v>
      </c>
      <c r="AE761" s="76">
        <v>300</v>
      </c>
    </row>
    <row r="762" spans="1:31" x14ac:dyDescent="0.25">
      <c r="A762" s="2">
        <v>43374</v>
      </c>
      <c r="C762" s="76">
        <v>290.47379993251161</v>
      </c>
      <c r="D762" s="75">
        <v>2018</v>
      </c>
      <c r="E762" s="71">
        <v>0.68241539327993828</v>
      </c>
      <c r="F762" s="71">
        <v>8006.2753484519308</v>
      </c>
      <c r="G762" s="77">
        <v>0.9950548958618578</v>
      </c>
      <c r="H762" s="71">
        <v>7966.6834830951957</v>
      </c>
      <c r="I762" t="s">
        <v>1341</v>
      </c>
      <c r="J762" t="s">
        <v>1284</v>
      </c>
      <c r="K762" t="s">
        <v>1342</v>
      </c>
      <c r="L762" s="78">
        <v>193142</v>
      </c>
      <c r="M762" s="139"/>
      <c r="N762" s="72" t="s">
        <v>1295</v>
      </c>
      <c r="O762" t="s">
        <v>1290</v>
      </c>
      <c r="Q762" t="s">
        <v>1371</v>
      </c>
      <c r="R762" t="s">
        <v>1348</v>
      </c>
      <c r="S762" t="s">
        <v>1349</v>
      </c>
      <c r="W762" s="71">
        <v>13.083007376942414</v>
      </c>
      <c r="X762">
        <v>35</v>
      </c>
      <c r="Z762" s="2">
        <v>43308</v>
      </c>
      <c r="AA762" s="76">
        <v>3120</v>
      </c>
      <c r="AC762" s="71">
        <v>8707.44</v>
      </c>
      <c r="AD762" s="71">
        <v>0.99399999999999999</v>
      </c>
      <c r="AE762" s="76">
        <v>350</v>
      </c>
    </row>
    <row r="763" spans="1:31" x14ac:dyDescent="0.25">
      <c r="A763" s="2">
        <v>43374</v>
      </c>
      <c r="C763" s="76">
        <v>5642.1850233151326</v>
      </c>
      <c r="D763" s="75">
        <v>2018</v>
      </c>
      <c r="E763" s="71">
        <v>1.571053416409308</v>
      </c>
      <c r="F763" s="71">
        <v>7297.9773811071655</v>
      </c>
      <c r="G763" s="77">
        <v>0.9950548958618578</v>
      </c>
      <c r="H763" s="71">
        <v>7261.8881229597846</v>
      </c>
      <c r="I763" t="s">
        <v>1341</v>
      </c>
      <c r="J763" t="s">
        <v>1284</v>
      </c>
      <c r="K763" t="s">
        <v>1342</v>
      </c>
      <c r="L763" s="78">
        <v>193142</v>
      </c>
      <c r="M763" s="139"/>
      <c r="N763" s="72" t="s">
        <v>1295</v>
      </c>
      <c r="O763" t="s">
        <v>1290</v>
      </c>
      <c r="Q763" t="s">
        <v>1612</v>
      </c>
      <c r="R763" t="s">
        <v>1343</v>
      </c>
      <c r="S763" t="s">
        <v>1344</v>
      </c>
      <c r="W763" s="71">
        <v>13.05797247010084</v>
      </c>
      <c r="X763">
        <v>1</v>
      </c>
      <c r="Z763" s="2">
        <v>43308</v>
      </c>
      <c r="AA763" s="76">
        <v>46948.22</v>
      </c>
      <c r="AC763" s="71">
        <v>11240</v>
      </c>
      <c r="AD763" s="71">
        <v>2.4</v>
      </c>
      <c r="AE763" s="76">
        <v>960</v>
      </c>
    </row>
    <row r="764" spans="1:31" x14ac:dyDescent="0.25">
      <c r="A764" s="2">
        <v>43374</v>
      </c>
      <c r="C764" s="76">
        <v>12547.336018041373</v>
      </c>
      <c r="D764" s="75">
        <v>2018</v>
      </c>
      <c r="E764" s="71">
        <v>3.5348701869209433</v>
      </c>
      <c r="F764" s="71">
        <v>16229.558951793124</v>
      </c>
      <c r="G764" s="77">
        <v>0.9950548958618578</v>
      </c>
      <c r="H764" s="71">
        <v>16149.302092660389</v>
      </c>
      <c r="I764" t="s">
        <v>1341</v>
      </c>
      <c r="J764" t="s">
        <v>1284</v>
      </c>
      <c r="K764" t="s">
        <v>1342</v>
      </c>
      <c r="L764" s="78">
        <v>193142</v>
      </c>
      <c r="M764" s="139"/>
      <c r="N764" s="72" t="s">
        <v>1295</v>
      </c>
      <c r="O764" t="s">
        <v>1290</v>
      </c>
      <c r="Q764" t="s">
        <v>1613</v>
      </c>
      <c r="R764" t="s">
        <v>1343</v>
      </c>
      <c r="S764" t="s">
        <v>1344</v>
      </c>
      <c r="W764" s="71">
        <v>13.05797247010084</v>
      </c>
      <c r="X764">
        <v>1</v>
      </c>
      <c r="Z764" s="2">
        <v>43308</v>
      </c>
      <c r="AA764" s="76">
        <v>46948.22</v>
      </c>
      <c r="AC764" s="71">
        <v>24996</v>
      </c>
      <c r="AD764" s="71">
        <v>5.4</v>
      </c>
      <c r="AE764" s="76">
        <v>2160</v>
      </c>
    </row>
    <row r="765" spans="1:31" x14ac:dyDescent="0.25">
      <c r="A765" s="2">
        <v>43374</v>
      </c>
      <c r="C765" s="76">
        <v>21620.511667189152</v>
      </c>
      <c r="D765" s="75">
        <v>2018</v>
      </c>
      <c r="E765" s="71">
        <v>5.9569108705519591</v>
      </c>
      <c r="F765" s="71">
        <v>27965.407809756827</v>
      </c>
      <c r="G765" s="77">
        <v>0.9950548958618578</v>
      </c>
      <c r="H765" s="71">
        <v>27827.115955871963</v>
      </c>
      <c r="I765" t="s">
        <v>1341</v>
      </c>
      <c r="J765" t="s">
        <v>1284</v>
      </c>
      <c r="K765" t="s">
        <v>1342</v>
      </c>
      <c r="L765" s="78">
        <v>193142</v>
      </c>
      <c r="M765" s="139"/>
      <c r="N765" s="72" t="s">
        <v>1295</v>
      </c>
      <c r="O765" t="s">
        <v>1290</v>
      </c>
      <c r="Q765" t="s">
        <v>1614</v>
      </c>
      <c r="R765" t="s">
        <v>1343</v>
      </c>
      <c r="S765" t="s">
        <v>1344</v>
      </c>
      <c r="W765" s="71">
        <v>13.05797247010084</v>
      </c>
      <c r="X765">
        <v>1</v>
      </c>
      <c r="Z765" s="2">
        <v>43308</v>
      </c>
      <c r="AA765" s="76">
        <v>46948.22</v>
      </c>
      <c r="AC765" s="71">
        <v>43071</v>
      </c>
      <c r="AD765" s="71">
        <v>9.1</v>
      </c>
      <c r="AE765" s="76">
        <v>3640</v>
      </c>
    </row>
    <row r="766" spans="1:31" x14ac:dyDescent="0.25">
      <c r="A766" s="2">
        <v>43374</v>
      </c>
      <c r="C766" s="76">
        <v>0</v>
      </c>
      <c r="D766" s="75">
        <v>2018</v>
      </c>
      <c r="E766" s="71">
        <v>0</v>
      </c>
      <c r="F766" s="71">
        <v>0</v>
      </c>
      <c r="G766" s="77">
        <v>0.9950548958618578</v>
      </c>
      <c r="H766" s="71">
        <v>0</v>
      </c>
      <c r="I766" t="s">
        <v>1341</v>
      </c>
      <c r="J766" t="s">
        <v>1284</v>
      </c>
      <c r="K766" t="s">
        <v>1342</v>
      </c>
      <c r="L766" s="78">
        <v>182777</v>
      </c>
      <c r="M766" s="139"/>
      <c r="N766" s="72" t="s">
        <v>1285</v>
      </c>
      <c r="O766" t="s">
        <v>1290</v>
      </c>
      <c r="Q766" t="s">
        <v>1615</v>
      </c>
      <c r="R766" t="s">
        <v>1343</v>
      </c>
      <c r="S766" t="s">
        <v>1344</v>
      </c>
      <c r="W766" s="71">
        <v>13.05797247010084</v>
      </c>
      <c r="X766">
        <v>1</v>
      </c>
      <c r="Z766" s="2">
        <v>43220</v>
      </c>
      <c r="AA766" s="76">
        <v>278800</v>
      </c>
      <c r="AC766" s="71">
        <v>0</v>
      </c>
      <c r="AD766" s="71">
        <v>0</v>
      </c>
      <c r="AE766" s="76">
        <v>0</v>
      </c>
    </row>
    <row r="767" spans="1:31" x14ac:dyDescent="0.25">
      <c r="A767" s="2">
        <v>43374</v>
      </c>
      <c r="C767" s="76">
        <v>0</v>
      </c>
      <c r="D767" s="75">
        <v>2018</v>
      </c>
      <c r="E767" s="71">
        <v>0</v>
      </c>
      <c r="F767" s="71">
        <v>0</v>
      </c>
      <c r="G767" s="77">
        <v>0.9950548958618578</v>
      </c>
      <c r="H767" s="71">
        <v>0</v>
      </c>
      <c r="I767" t="s">
        <v>1341</v>
      </c>
      <c r="J767" t="s">
        <v>1284</v>
      </c>
      <c r="K767" t="s">
        <v>1342</v>
      </c>
      <c r="L767" s="78">
        <v>182777</v>
      </c>
      <c r="M767" s="139"/>
      <c r="N767" s="72" t="s">
        <v>1285</v>
      </c>
      <c r="O767" t="s">
        <v>1290</v>
      </c>
      <c r="Q767" t="s">
        <v>1616</v>
      </c>
      <c r="R767" t="s">
        <v>1343</v>
      </c>
      <c r="S767" t="s">
        <v>1344</v>
      </c>
      <c r="W767" s="71">
        <v>13.05797247010084</v>
      </c>
      <c r="X767">
        <v>1</v>
      </c>
      <c r="Z767" s="2">
        <v>43220</v>
      </c>
      <c r="AA767" s="76">
        <v>278800</v>
      </c>
      <c r="AC767" s="71">
        <v>0</v>
      </c>
      <c r="AD767" s="71">
        <v>0</v>
      </c>
      <c r="AE767" s="76">
        <v>0</v>
      </c>
    </row>
    <row r="768" spans="1:31" x14ac:dyDescent="0.25">
      <c r="A768" s="2">
        <v>43374</v>
      </c>
      <c r="C768" s="76">
        <v>278800</v>
      </c>
      <c r="D768" s="75">
        <v>2018</v>
      </c>
      <c r="E768" s="71">
        <v>16.58770565492161</v>
      </c>
      <c r="F768" s="71">
        <v>60688.785214598473</v>
      </c>
      <c r="G768" s="77">
        <v>0.9950548958618578</v>
      </c>
      <c r="H768" s="71">
        <v>60388.672851694937</v>
      </c>
      <c r="I768" t="s">
        <v>1341</v>
      </c>
      <c r="J768" t="s">
        <v>1284</v>
      </c>
      <c r="K768" t="s">
        <v>1342</v>
      </c>
      <c r="L768" s="78">
        <v>182777</v>
      </c>
      <c r="M768" s="139"/>
      <c r="N768" s="72" t="s">
        <v>1295</v>
      </c>
      <c r="O768" t="s">
        <v>1290</v>
      </c>
      <c r="Q768" t="s">
        <v>1617</v>
      </c>
      <c r="R768" t="s">
        <v>1343</v>
      </c>
      <c r="S768" t="s">
        <v>1344</v>
      </c>
      <c r="W768" s="71">
        <v>13.05797247010084</v>
      </c>
      <c r="X768">
        <v>1</v>
      </c>
      <c r="Z768" s="2">
        <v>43220</v>
      </c>
      <c r="AA768" s="76">
        <v>278800</v>
      </c>
      <c r="AC768" s="71">
        <v>93470</v>
      </c>
      <c r="AD768" s="71">
        <v>25.34</v>
      </c>
      <c r="AE768" s="76">
        <v>20272</v>
      </c>
    </row>
    <row r="769" spans="1:31" x14ac:dyDescent="0.25">
      <c r="A769" s="2">
        <v>43374</v>
      </c>
      <c r="C769" s="76">
        <v>28000</v>
      </c>
      <c r="D769" s="75">
        <v>2018</v>
      </c>
      <c r="E769" s="71">
        <v>2.3565801246139619</v>
      </c>
      <c r="F769" s="71">
        <v>19615.586713579058</v>
      </c>
      <c r="G769" s="77">
        <v>0.9950548958618578</v>
      </c>
      <c r="H769" s="71">
        <v>19518.585594549651</v>
      </c>
      <c r="I769" t="s">
        <v>1341</v>
      </c>
      <c r="J769" t="s">
        <v>1284</v>
      </c>
      <c r="K769" t="s">
        <v>1342</v>
      </c>
      <c r="L769" s="78">
        <v>192772</v>
      </c>
      <c r="M769" s="139"/>
      <c r="N769" s="72" t="s">
        <v>1295</v>
      </c>
      <c r="O769" t="s">
        <v>1290</v>
      </c>
      <c r="Q769" t="s">
        <v>1618</v>
      </c>
      <c r="R769" t="s">
        <v>1343</v>
      </c>
      <c r="S769" t="s">
        <v>1344</v>
      </c>
      <c r="W769" s="71">
        <v>13.05797247010084</v>
      </c>
      <c r="X769">
        <v>1</v>
      </c>
      <c r="Z769" s="2">
        <v>43251.333333333328</v>
      </c>
      <c r="AA769" s="76">
        <v>28000</v>
      </c>
      <c r="AC769" s="71">
        <v>30211</v>
      </c>
      <c r="AD769" s="71">
        <v>3.6</v>
      </c>
      <c r="AE769" s="76">
        <v>1510.55</v>
      </c>
    </row>
    <row r="770" spans="1:31" x14ac:dyDescent="0.25">
      <c r="A770" s="2">
        <v>43374</v>
      </c>
      <c r="C770" s="76">
        <v>14650.11</v>
      </c>
      <c r="D770" s="75">
        <v>2017</v>
      </c>
      <c r="E770" s="71">
        <v>0.952566758728284</v>
      </c>
      <c r="F770" s="71">
        <v>1276.921217965627</v>
      </c>
      <c r="G770" s="77">
        <v>0.9950548958618578</v>
      </c>
      <c r="H770" s="71">
        <v>1270.6067095665835</v>
      </c>
      <c r="I770" t="s">
        <v>1341</v>
      </c>
      <c r="J770" t="s">
        <v>1284</v>
      </c>
      <c r="K770" t="s">
        <v>1342</v>
      </c>
      <c r="L770" s="78">
        <v>174866</v>
      </c>
      <c r="M770" s="139"/>
      <c r="N770" s="72" t="s">
        <v>1295</v>
      </c>
      <c r="O770" t="s">
        <v>1290</v>
      </c>
      <c r="Q770" t="s">
        <v>1619</v>
      </c>
      <c r="R770" t="s">
        <v>1348</v>
      </c>
      <c r="S770" t="s">
        <v>1349</v>
      </c>
      <c r="W770" s="71">
        <v>13.083007376942414</v>
      </c>
      <c r="X770">
        <v>1</v>
      </c>
      <c r="Z770" s="2">
        <v>42881.333333333328</v>
      </c>
      <c r="AA770" s="76">
        <v>14650.11</v>
      </c>
      <c r="AC770" s="71">
        <v>1388.75</v>
      </c>
      <c r="AD770" s="71">
        <v>1.3875</v>
      </c>
      <c r="AE770" s="76">
        <v>2371.12</v>
      </c>
    </row>
    <row r="771" spans="1:31" x14ac:dyDescent="0.25">
      <c r="A771" s="2">
        <v>43374</v>
      </c>
      <c r="B771" t="s">
        <v>1377</v>
      </c>
      <c r="C771" s="76">
        <v>1208334.94</v>
      </c>
      <c r="D771" s="75">
        <v>2017</v>
      </c>
      <c r="E771" s="71">
        <v>138.30006779001371</v>
      </c>
      <c r="F771" s="71">
        <v>1419323.098811486</v>
      </c>
      <c r="G771" s="77">
        <v>1</v>
      </c>
      <c r="H771" s="71">
        <v>1419323.098811486</v>
      </c>
      <c r="I771" t="s">
        <v>1290</v>
      </c>
      <c r="J771" t="s">
        <v>1287</v>
      </c>
      <c r="K771" t="s">
        <v>1342</v>
      </c>
      <c r="L771" s="78" t="s">
        <v>1203</v>
      </c>
      <c r="M771" s="139"/>
      <c r="N771" s="72" t="s">
        <v>1527</v>
      </c>
      <c r="O771" t="s">
        <v>1290</v>
      </c>
      <c r="P771" t="s">
        <v>1378</v>
      </c>
      <c r="Q771" t="s">
        <v>1379</v>
      </c>
      <c r="R771" t="s">
        <v>1343</v>
      </c>
      <c r="V771" t="s">
        <v>1473</v>
      </c>
      <c r="W771" s="71">
        <v>10</v>
      </c>
      <c r="X771">
        <v>1</v>
      </c>
      <c r="Z771" s="2">
        <v>42979</v>
      </c>
      <c r="AA771" s="76">
        <v>1208334.94</v>
      </c>
      <c r="AC771" s="71">
        <v>1772000</v>
      </c>
      <c r="AD771" s="71">
        <v>183.5</v>
      </c>
      <c r="AE771" s="76">
        <v>361500</v>
      </c>
    </row>
    <row r="772" spans="1:31" x14ac:dyDescent="0.25">
      <c r="A772" s="2">
        <v>43374</v>
      </c>
      <c r="B772" t="s">
        <v>1582</v>
      </c>
      <c r="C772" s="76">
        <v>47750</v>
      </c>
      <c r="D772" s="75">
        <v>2017</v>
      </c>
      <c r="E772" s="71">
        <v>0</v>
      </c>
      <c r="F772" s="71">
        <v>0</v>
      </c>
      <c r="G772" s="77">
        <v>1</v>
      </c>
      <c r="H772" s="71">
        <v>0</v>
      </c>
      <c r="I772" t="s">
        <v>1290</v>
      </c>
      <c r="J772" t="s">
        <v>1282</v>
      </c>
      <c r="K772" t="s">
        <v>1342</v>
      </c>
      <c r="L772" s="78" t="s">
        <v>1153</v>
      </c>
      <c r="M772" s="139"/>
      <c r="N772" s="72" t="s">
        <v>1285</v>
      </c>
      <c r="O772" t="s">
        <v>1290</v>
      </c>
      <c r="Q772" t="s">
        <v>1583</v>
      </c>
      <c r="R772" t="s">
        <v>1348</v>
      </c>
      <c r="W772" s="71"/>
      <c r="X772">
        <v>1</v>
      </c>
      <c r="Z772" s="2">
        <v>43053</v>
      </c>
      <c r="AA772" s="76">
        <v>47750</v>
      </c>
      <c r="AC772" s="71">
        <v>0</v>
      </c>
      <c r="AD772" s="71">
        <v>0</v>
      </c>
      <c r="AE772" s="76">
        <v>8028.95</v>
      </c>
    </row>
    <row r="773" spans="1:31" x14ac:dyDescent="0.25">
      <c r="A773" s="2">
        <v>43405</v>
      </c>
      <c r="C773" s="76">
        <v>17.417996247540664</v>
      </c>
      <c r="D773" s="75">
        <v>2018</v>
      </c>
      <c r="E773" s="71">
        <v>0</v>
      </c>
      <c r="F773" s="71">
        <v>307.11239335086208</v>
      </c>
      <c r="G773" s="77">
        <v>0.9950548958618578</v>
      </c>
      <c r="H773" s="71">
        <v>305.59369058362796</v>
      </c>
      <c r="I773" t="s">
        <v>1341</v>
      </c>
      <c r="J773" t="s">
        <v>1284</v>
      </c>
      <c r="K773" t="s">
        <v>1342</v>
      </c>
      <c r="L773" s="78">
        <v>194137</v>
      </c>
      <c r="M773" s="139"/>
      <c r="N773" s="72" t="s">
        <v>1296</v>
      </c>
      <c r="O773" t="s">
        <v>1290</v>
      </c>
      <c r="Q773" t="s">
        <v>1482</v>
      </c>
      <c r="R773" t="s">
        <v>1343</v>
      </c>
      <c r="S773" t="s">
        <v>1344</v>
      </c>
      <c r="W773" s="71">
        <v>13.05797247010084</v>
      </c>
      <c r="X773">
        <v>1</v>
      </c>
      <c r="Z773" s="2">
        <v>43391</v>
      </c>
      <c r="AA773" s="76">
        <v>629.63</v>
      </c>
      <c r="AC773" s="71">
        <v>473</v>
      </c>
      <c r="AD773" s="71">
        <v>0</v>
      </c>
      <c r="AE773" s="76">
        <v>23.65</v>
      </c>
    </row>
    <row r="774" spans="1:31" x14ac:dyDescent="0.25">
      <c r="A774" s="2">
        <v>43405</v>
      </c>
      <c r="C774" s="76">
        <v>27.176493088128982</v>
      </c>
      <c r="D774" s="75">
        <v>2018</v>
      </c>
      <c r="E774" s="71">
        <v>6.5460559017054498E-2</v>
      </c>
      <c r="F774" s="71">
        <v>479.17324797660928</v>
      </c>
      <c r="G774" s="77">
        <v>0.9950548958618578</v>
      </c>
      <c r="H774" s="71">
        <v>476.80368636515311</v>
      </c>
      <c r="I774" t="s">
        <v>1341</v>
      </c>
      <c r="J774" t="s">
        <v>1284</v>
      </c>
      <c r="K774" t="s">
        <v>1342</v>
      </c>
      <c r="L774" s="78">
        <v>194137</v>
      </c>
      <c r="M774" s="139"/>
      <c r="N774" s="72" t="s">
        <v>1296</v>
      </c>
      <c r="O774" t="s">
        <v>1290</v>
      </c>
      <c r="Q774" t="s">
        <v>1482</v>
      </c>
      <c r="R774" t="s">
        <v>1343</v>
      </c>
      <c r="S774" t="s">
        <v>1344</v>
      </c>
      <c r="W774" s="71">
        <v>13.05797247010084</v>
      </c>
      <c r="X774">
        <v>1</v>
      </c>
      <c r="Z774" s="2">
        <v>43391</v>
      </c>
      <c r="AA774" s="76">
        <v>629.63</v>
      </c>
      <c r="AC774" s="71">
        <v>738</v>
      </c>
      <c r="AD774" s="71">
        <v>0.1</v>
      </c>
      <c r="AE774" s="76">
        <v>40</v>
      </c>
    </row>
    <row r="775" spans="1:31" x14ac:dyDescent="0.25">
      <c r="A775" s="2">
        <v>43405</v>
      </c>
      <c r="B775" t="s">
        <v>1356</v>
      </c>
      <c r="C775" s="76">
        <v>526.00047139685523</v>
      </c>
      <c r="D775" s="75">
        <v>2018</v>
      </c>
      <c r="E775" s="71">
        <v>0</v>
      </c>
      <c r="F775" s="71">
        <v>1506.100417661708</v>
      </c>
      <c r="G775" s="77">
        <v>0.9950548958618578</v>
      </c>
      <c r="H775" s="71">
        <v>1498.6525942538715</v>
      </c>
      <c r="I775" t="s">
        <v>1341</v>
      </c>
      <c r="J775" t="s">
        <v>1284</v>
      </c>
      <c r="K775" t="s">
        <v>1342</v>
      </c>
      <c r="L775" s="78">
        <v>194137</v>
      </c>
      <c r="M775" s="139"/>
      <c r="N775" s="72" t="s">
        <v>1296</v>
      </c>
      <c r="O775" t="s">
        <v>1290</v>
      </c>
      <c r="Q775" t="s">
        <v>1367</v>
      </c>
      <c r="R775" t="s">
        <v>1348</v>
      </c>
      <c r="S775" t="s">
        <v>1349</v>
      </c>
      <c r="W775" s="71">
        <v>13.083007376942414</v>
      </c>
      <c r="X775">
        <v>6</v>
      </c>
      <c r="Z775" s="2">
        <v>43391</v>
      </c>
      <c r="AA775" s="76">
        <v>5490.61</v>
      </c>
      <c r="AC775" s="71">
        <v>1638</v>
      </c>
      <c r="AD775" s="71">
        <v>0</v>
      </c>
      <c r="AE775" s="76">
        <v>150</v>
      </c>
    </row>
    <row r="776" spans="1:31" x14ac:dyDescent="0.25">
      <c r="A776" s="2">
        <v>43405</v>
      </c>
      <c r="B776" t="s">
        <v>1364</v>
      </c>
      <c r="C776" s="76">
        <v>1348.719157427834</v>
      </c>
      <c r="D776" s="75">
        <v>2018</v>
      </c>
      <c r="E776" s="71">
        <v>0</v>
      </c>
      <c r="F776" s="71">
        <v>3861.7959427223282</v>
      </c>
      <c r="G776" s="77">
        <v>0.9950548958618578</v>
      </c>
      <c r="H776" s="71">
        <v>3842.6989596253111</v>
      </c>
      <c r="I776" t="s">
        <v>1341</v>
      </c>
      <c r="J776" t="s">
        <v>1284</v>
      </c>
      <c r="K776" t="s">
        <v>1342</v>
      </c>
      <c r="L776" s="78">
        <v>194137</v>
      </c>
      <c r="M776" s="139"/>
      <c r="N776" s="72" t="s">
        <v>1296</v>
      </c>
      <c r="O776" t="s">
        <v>1290</v>
      </c>
      <c r="Q776" t="s">
        <v>1365</v>
      </c>
      <c r="R776" t="s">
        <v>1348</v>
      </c>
      <c r="S776" t="s">
        <v>1349</v>
      </c>
      <c r="W776" s="71">
        <v>13.083007376942414</v>
      </c>
      <c r="X776">
        <v>5</v>
      </c>
      <c r="Z776" s="2">
        <v>43391</v>
      </c>
      <c r="AA776" s="76">
        <v>5490.61</v>
      </c>
      <c r="AC776" s="71">
        <v>4200</v>
      </c>
      <c r="AD776" s="71">
        <v>0</v>
      </c>
      <c r="AE776" s="76">
        <v>375</v>
      </c>
    </row>
    <row r="777" spans="1:31" x14ac:dyDescent="0.25">
      <c r="A777" s="2">
        <v>43405</v>
      </c>
      <c r="B777" t="s">
        <v>1351</v>
      </c>
      <c r="C777" s="76">
        <v>94.949828682919517</v>
      </c>
      <c r="D777" s="75">
        <v>2018</v>
      </c>
      <c r="E777" s="71">
        <v>5.1902015826924885E-2</v>
      </c>
      <c r="F777" s="71">
        <v>271.87043436765191</v>
      </c>
      <c r="G777" s="77">
        <v>0.9950548958618578</v>
      </c>
      <c r="H777" s="71">
        <v>270.52600675762193</v>
      </c>
      <c r="I777" t="s">
        <v>1341</v>
      </c>
      <c r="J777" t="s">
        <v>1284</v>
      </c>
      <c r="K777" t="s">
        <v>1342</v>
      </c>
      <c r="L777" s="78">
        <v>194137</v>
      </c>
      <c r="M777" s="139"/>
      <c r="N777" s="72" t="s">
        <v>1296</v>
      </c>
      <c r="O777" t="s">
        <v>1290</v>
      </c>
      <c r="Q777" t="s">
        <v>1523</v>
      </c>
      <c r="R777" t="s">
        <v>1348</v>
      </c>
      <c r="S777" t="s">
        <v>1349</v>
      </c>
      <c r="W777" s="71">
        <v>13.083007376942414</v>
      </c>
      <c r="X777">
        <v>14</v>
      </c>
      <c r="Z777" s="2">
        <v>43391</v>
      </c>
      <c r="AA777" s="76">
        <v>5490.61</v>
      </c>
      <c r="AC777" s="71">
        <v>295.68</v>
      </c>
      <c r="AD777" s="71">
        <v>7.5600000000000001E-2</v>
      </c>
      <c r="AE777" s="76">
        <v>49</v>
      </c>
    </row>
    <row r="778" spans="1:31" x14ac:dyDescent="0.25">
      <c r="A778" s="2">
        <v>43405</v>
      </c>
      <c r="C778" s="76">
        <v>1597.8083183882204</v>
      </c>
      <c r="D778" s="75">
        <v>2018</v>
      </c>
      <c r="E778" s="71">
        <v>0.38995165330282183</v>
      </c>
      <c r="F778" s="71">
        <v>4575.014484829675</v>
      </c>
      <c r="G778" s="77">
        <v>0.9950548958618578</v>
      </c>
      <c r="H778" s="71">
        <v>4552.3905617686833</v>
      </c>
      <c r="I778" t="s">
        <v>1341</v>
      </c>
      <c r="J778" t="s">
        <v>1284</v>
      </c>
      <c r="K778" t="s">
        <v>1342</v>
      </c>
      <c r="L778" s="78">
        <v>194137</v>
      </c>
      <c r="M778" s="139"/>
      <c r="N778" s="72" t="s">
        <v>1296</v>
      </c>
      <c r="O778" t="s">
        <v>1290</v>
      </c>
      <c r="Q778" t="s">
        <v>1371</v>
      </c>
      <c r="R778" t="s">
        <v>1348</v>
      </c>
      <c r="S778" t="s">
        <v>1349</v>
      </c>
      <c r="W778" s="71">
        <v>13.083007376942414</v>
      </c>
      <c r="X778">
        <v>20</v>
      </c>
      <c r="Z778" s="2">
        <v>43391</v>
      </c>
      <c r="AA778" s="76">
        <v>5490.61</v>
      </c>
      <c r="AC778" s="71">
        <v>4975.68</v>
      </c>
      <c r="AD778" s="71">
        <v>0.56799999999999995</v>
      </c>
      <c r="AE778" s="76">
        <v>200</v>
      </c>
    </row>
    <row r="779" spans="1:31" x14ac:dyDescent="0.25">
      <c r="A779" s="2">
        <v>43405</v>
      </c>
      <c r="C779" s="76">
        <v>1534.2515337124782</v>
      </c>
      <c r="D779" s="75">
        <v>2018</v>
      </c>
      <c r="E779" s="71">
        <v>0.71399598492065974</v>
      </c>
      <c r="F779" s="71">
        <v>4393.0319484050069</v>
      </c>
      <c r="G779" s="77">
        <v>0.9950548958618578</v>
      </c>
      <c r="H779" s="71">
        <v>4371.3079479379585</v>
      </c>
      <c r="I779" t="s">
        <v>1341</v>
      </c>
      <c r="J779" t="s">
        <v>1284</v>
      </c>
      <c r="K779" t="s">
        <v>1342</v>
      </c>
      <c r="L779" s="78">
        <v>194137</v>
      </c>
      <c r="M779" s="139"/>
      <c r="N779" s="72" t="s">
        <v>1296</v>
      </c>
      <c r="O779" t="s">
        <v>1290</v>
      </c>
      <c r="Q779" t="s">
        <v>1587</v>
      </c>
      <c r="R779" t="s">
        <v>1348</v>
      </c>
      <c r="S779" t="s">
        <v>1349</v>
      </c>
      <c r="W779" s="71">
        <v>13.083007376942414</v>
      </c>
      <c r="X779">
        <v>104</v>
      </c>
      <c r="Z779" s="2">
        <v>43391</v>
      </c>
      <c r="AA779" s="76">
        <v>5490.61</v>
      </c>
      <c r="AC779" s="71">
        <v>4777.76</v>
      </c>
      <c r="AD779" s="71">
        <v>1.04</v>
      </c>
      <c r="AE779" s="76">
        <v>728</v>
      </c>
    </row>
    <row r="780" spans="1:31" x14ac:dyDescent="0.25">
      <c r="A780" s="2">
        <v>43405</v>
      </c>
      <c r="B780" t="s">
        <v>1356</v>
      </c>
      <c r="C780" s="76">
        <v>2464.4285714285716</v>
      </c>
      <c r="D780" s="75">
        <v>2017</v>
      </c>
      <c r="E780" s="71">
        <v>0</v>
      </c>
      <c r="F780" s="71">
        <v>5020.3347255390263</v>
      </c>
      <c r="G780" s="77">
        <v>0.9950548958618578</v>
      </c>
      <c r="H780" s="71">
        <v>4995.5086475129046</v>
      </c>
      <c r="I780" t="s">
        <v>1341</v>
      </c>
      <c r="J780" t="s">
        <v>1284</v>
      </c>
      <c r="K780" t="s">
        <v>1342</v>
      </c>
      <c r="L780" s="78">
        <v>179735</v>
      </c>
      <c r="M780" s="139"/>
      <c r="N780" s="72" t="s">
        <v>1295</v>
      </c>
      <c r="O780" t="s">
        <v>1290</v>
      </c>
      <c r="Q780" t="s">
        <v>1367</v>
      </c>
      <c r="R780" t="s">
        <v>1348</v>
      </c>
      <c r="S780" t="s">
        <v>1349</v>
      </c>
      <c r="W780" s="71">
        <v>13.083007376942414</v>
      </c>
      <c r="X780">
        <v>20</v>
      </c>
      <c r="Z780" s="2">
        <v>43056</v>
      </c>
      <c r="AA780" s="76">
        <v>6635</v>
      </c>
      <c r="AC780" s="71">
        <v>5460</v>
      </c>
      <c r="AD780" s="71">
        <v>0</v>
      </c>
      <c r="AE780" s="76">
        <v>500</v>
      </c>
    </row>
    <row r="781" spans="1:31" x14ac:dyDescent="0.25">
      <c r="A781" s="2">
        <v>43405</v>
      </c>
      <c r="B781" t="s">
        <v>1364</v>
      </c>
      <c r="C781" s="76">
        <v>4170.5714285714284</v>
      </c>
      <c r="D781" s="75">
        <v>2017</v>
      </c>
      <c r="E781" s="71">
        <v>0</v>
      </c>
      <c r="F781" s="71">
        <v>8495.9510739891211</v>
      </c>
      <c r="G781" s="77">
        <v>0.9950548958618578</v>
      </c>
      <c r="H781" s="71">
        <v>8453.9377111756839</v>
      </c>
      <c r="I781" t="s">
        <v>1341</v>
      </c>
      <c r="J781" t="s">
        <v>1284</v>
      </c>
      <c r="K781" t="s">
        <v>1342</v>
      </c>
      <c r="L781" s="78">
        <v>179735</v>
      </c>
      <c r="M781" s="139"/>
      <c r="N781" s="72" t="s">
        <v>1295</v>
      </c>
      <c r="O781" t="s">
        <v>1290</v>
      </c>
      <c r="Q781" t="s">
        <v>1365</v>
      </c>
      <c r="R781" t="s">
        <v>1348</v>
      </c>
      <c r="S781" t="s">
        <v>1349</v>
      </c>
      <c r="W781" s="71">
        <v>13.083007376942414</v>
      </c>
      <c r="X781">
        <v>11</v>
      </c>
      <c r="Z781" s="2">
        <v>43056</v>
      </c>
      <c r="AA781" s="76">
        <v>6635</v>
      </c>
      <c r="AC781" s="71">
        <v>9240</v>
      </c>
      <c r="AD781" s="71">
        <v>0</v>
      </c>
      <c r="AE781" s="76">
        <v>825</v>
      </c>
    </row>
    <row r="782" spans="1:31" x14ac:dyDescent="0.25">
      <c r="A782" s="2">
        <v>43405</v>
      </c>
      <c r="C782" s="76">
        <v>1399.3</v>
      </c>
      <c r="D782" s="75">
        <v>2018</v>
      </c>
      <c r="E782" s="71">
        <v>0.29987831366667711</v>
      </c>
      <c r="F782" s="71">
        <v>1845.0734183301031</v>
      </c>
      <c r="G782" s="77">
        <v>0.9950548958618578</v>
      </c>
      <c r="H782" s="71">
        <v>1835.9493381339428</v>
      </c>
      <c r="I782" t="s">
        <v>1341</v>
      </c>
      <c r="J782" t="s">
        <v>1284</v>
      </c>
      <c r="K782" t="s">
        <v>1342</v>
      </c>
      <c r="L782" s="78">
        <v>190474</v>
      </c>
      <c r="M782" s="139"/>
      <c r="N782" s="72" t="s">
        <v>1296</v>
      </c>
      <c r="O782" t="s">
        <v>1290</v>
      </c>
      <c r="Q782" t="s">
        <v>1592</v>
      </c>
      <c r="R782" t="s">
        <v>1348</v>
      </c>
      <c r="S782" t="s">
        <v>1349</v>
      </c>
      <c r="W782" s="71">
        <v>13.083007376942414</v>
      </c>
      <c r="X782">
        <v>14</v>
      </c>
      <c r="Z782" s="2">
        <v>43175</v>
      </c>
      <c r="AA782" s="76">
        <v>1399.3</v>
      </c>
      <c r="AC782" s="71">
        <v>2006.6592000000001</v>
      </c>
      <c r="AD782" s="71">
        <v>0.43680000000000002</v>
      </c>
      <c r="AE782" s="76">
        <v>700</v>
      </c>
    </row>
    <row r="783" spans="1:31" x14ac:dyDescent="0.25">
      <c r="A783" s="2">
        <v>43405</v>
      </c>
      <c r="C783" s="76">
        <v>21850</v>
      </c>
      <c r="D783" s="75">
        <v>2017</v>
      </c>
      <c r="E783" s="71">
        <v>2.4875012426480709</v>
      </c>
      <c r="F783" s="71">
        <v>1370.6432608111413</v>
      </c>
      <c r="G783" s="77">
        <v>0.9950548958618578</v>
      </c>
      <c r="H783" s="71">
        <v>1363.8652871501874</v>
      </c>
      <c r="I783" t="s">
        <v>1341</v>
      </c>
      <c r="J783" t="s">
        <v>1284</v>
      </c>
      <c r="K783" t="s">
        <v>1342</v>
      </c>
      <c r="L783" s="78">
        <v>186131</v>
      </c>
      <c r="M783" s="139"/>
      <c r="N783" s="72" t="s">
        <v>1296</v>
      </c>
      <c r="O783" t="s">
        <v>1290</v>
      </c>
      <c r="Q783" t="s">
        <v>1294</v>
      </c>
      <c r="R783" t="s">
        <v>1343</v>
      </c>
      <c r="S783" t="s">
        <v>1344</v>
      </c>
      <c r="W783" s="71">
        <v>13.05797247010084</v>
      </c>
      <c r="X783">
        <v>1</v>
      </c>
      <c r="Z783" s="2">
        <v>43063</v>
      </c>
      <c r="AA783" s="76">
        <v>21850</v>
      </c>
      <c r="AC783" s="71">
        <v>2111</v>
      </c>
      <c r="AD783" s="71">
        <v>3.8</v>
      </c>
      <c r="AE783" s="76">
        <v>3040</v>
      </c>
    </row>
    <row r="784" spans="1:31" x14ac:dyDescent="0.25">
      <c r="A784" s="2">
        <v>43405</v>
      </c>
      <c r="C784" s="76">
        <v>59000</v>
      </c>
      <c r="D784" s="75">
        <v>2017</v>
      </c>
      <c r="E784" s="71">
        <v>6.5460559017054498</v>
      </c>
      <c r="F784" s="71">
        <v>2290.6818683759857</v>
      </c>
      <c r="G784" s="77">
        <v>0.9950548958618578</v>
      </c>
      <c r="H784" s="71">
        <v>2279.3542079895124</v>
      </c>
      <c r="I784" t="s">
        <v>1341</v>
      </c>
      <c r="J784" t="s">
        <v>1284</v>
      </c>
      <c r="K784" t="s">
        <v>1342</v>
      </c>
      <c r="L784" s="78">
        <v>185785</v>
      </c>
      <c r="M784" s="139"/>
      <c r="N784" s="72" t="s">
        <v>1295</v>
      </c>
      <c r="O784" t="s">
        <v>1290</v>
      </c>
      <c r="Q784" t="s">
        <v>1620</v>
      </c>
      <c r="R784" t="s">
        <v>1343</v>
      </c>
      <c r="S784" t="s">
        <v>1344</v>
      </c>
      <c r="W784" s="71">
        <v>13.05797247010084</v>
      </c>
      <c r="X784">
        <v>1</v>
      </c>
      <c r="Z784" s="2">
        <v>43090</v>
      </c>
      <c r="AA784" s="76">
        <v>59000</v>
      </c>
      <c r="AC784" s="71">
        <v>3528</v>
      </c>
      <c r="AD784" s="71">
        <v>10</v>
      </c>
      <c r="AE784" s="76">
        <v>8000</v>
      </c>
    </row>
    <row r="785" spans="1:31" x14ac:dyDescent="0.25">
      <c r="A785" s="2">
        <v>43405</v>
      </c>
      <c r="C785" s="76">
        <v>397.55025522041763</v>
      </c>
      <c r="D785" s="75">
        <v>2018</v>
      </c>
      <c r="E785" s="71">
        <v>9.6389457964289063E-2</v>
      </c>
      <c r="F785" s="71">
        <v>593.05931303467594</v>
      </c>
      <c r="G785" s="77">
        <v>0.9950548958618578</v>
      </c>
      <c r="H785" s="71">
        <v>590.12657297162434</v>
      </c>
      <c r="I785" t="s">
        <v>1341</v>
      </c>
      <c r="J785" t="s">
        <v>1284</v>
      </c>
      <c r="K785" t="s">
        <v>1342</v>
      </c>
      <c r="L785" s="78">
        <v>193540</v>
      </c>
      <c r="M785" s="139"/>
      <c r="N785" s="72" t="s">
        <v>1296</v>
      </c>
      <c r="O785" t="s">
        <v>1290</v>
      </c>
      <c r="Q785" t="s">
        <v>1590</v>
      </c>
      <c r="R785" t="s">
        <v>1348</v>
      </c>
      <c r="S785" t="s">
        <v>1349</v>
      </c>
      <c r="W785" s="71">
        <v>13.083007376942414</v>
      </c>
      <c r="X785">
        <v>6</v>
      </c>
      <c r="Z785" s="2">
        <v>43250</v>
      </c>
      <c r="AA785" s="76">
        <v>2440.8000000000002</v>
      </c>
      <c r="AC785" s="71">
        <v>644.99760000000003</v>
      </c>
      <c r="AD785" s="71">
        <v>0.1404</v>
      </c>
      <c r="AE785" s="76">
        <v>240</v>
      </c>
    </row>
    <row r="786" spans="1:31" x14ac:dyDescent="0.25">
      <c r="A786" s="2">
        <v>43405</v>
      </c>
      <c r="C786" s="76">
        <v>453.04872389791183</v>
      </c>
      <c r="D786" s="75">
        <v>2018</v>
      </c>
      <c r="E786" s="71">
        <v>0.10984553614163996</v>
      </c>
      <c r="F786" s="71">
        <v>675.85106898538572</v>
      </c>
      <c r="G786" s="77">
        <v>0.9950548958618578</v>
      </c>
      <c r="H786" s="71">
        <v>672.50891506737821</v>
      </c>
      <c r="I786" t="s">
        <v>1341</v>
      </c>
      <c r="J786" t="s">
        <v>1284</v>
      </c>
      <c r="K786" t="s">
        <v>1342</v>
      </c>
      <c r="L786" s="78">
        <v>193540</v>
      </c>
      <c r="M786" s="139"/>
      <c r="N786" s="72" t="s">
        <v>1296</v>
      </c>
      <c r="O786" t="s">
        <v>1290</v>
      </c>
      <c r="Q786" t="s">
        <v>1586</v>
      </c>
      <c r="R786" t="s">
        <v>1348</v>
      </c>
      <c r="S786" t="s">
        <v>1349</v>
      </c>
      <c r="W786" s="71">
        <v>13.083007376942414</v>
      </c>
      <c r="X786">
        <v>16</v>
      </c>
      <c r="Z786" s="2">
        <v>43250</v>
      </c>
      <c r="AA786" s="76">
        <v>2440.8000000000002</v>
      </c>
      <c r="AC786" s="71">
        <v>735.04</v>
      </c>
      <c r="AD786" s="71">
        <v>0.16</v>
      </c>
      <c r="AE786" s="76">
        <v>80</v>
      </c>
    </row>
    <row r="787" spans="1:31" x14ac:dyDescent="0.25">
      <c r="A787" s="2">
        <v>43405</v>
      </c>
      <c r="C787" s="76">
        <v>1590.2010208816705</v>
      </c>
      <c r="D787" s="75">
        <v>2018</v>
      </c>
      <c r="E787" s="71">
        <v>0.38555783185715625</v>
      </c>
      <c r="F787" s="71">
        <v>2372.2372521387038</v>
      </c>
      <c r="G787" s="77">
        <v>0.9950548958618578</v>
      </c>
      <c r="H787" s="71">
        <v>2360.5062918864974</v>
      </c>
      <c r="I787" t="s">
        <v>1341</v>
      </c>
      <c r="J787" t="s">
        <v>1284</v>
      </c>
      <c r="K787" t="s">
        <v>1342</v>
      </c>
      <c r="L787" s="78">
        <v>193540</v>
      </c>
      <c r="M787" s="139"/>
      <c r="N787" s="72" t="s">
        <v>1296</v>
      </c>
      <c r="O787" t="s">
        <v>1290</v>
      </c>
      <c r="Q787" t="s">
        <v>1592</v>
      </c>
      <c r="R787" t="s">
        <v>1348</v>
      </c>
      <c r="S787" t="s">
        <v>1349</v>
      </c>
      <c r="W787" s="71">
        <v>13.083007376942414</v>
      </c>
      <c r="X787">
        <v>18</v>
      </c>
      <c r="Z787" s="2">
        <v>43250</v>
      </c>
      <c r="AA787" s="76">
        <v>2440.8000000000002</v>
      </c>
      <c r="AC787" s="71">
        <v>2579.9904000000001</v>
      </c>
      <c r="AD787" s="71">
        <v>0.56159999999999999</v>
      </c>
      <c r="AE787" s="76">
        <v>900</v>
      </c>
    </row>
    <row r="788" spans="1:31" x14ac:dyDescent="0.25">
      <c r="A788" s="2">
        <v>43405</v>
      </c>
      <c r="C788" s="76">
        <v>2902.4</v>
      </c>
      <c r="D788" s="75">
        <v>2018</v>
      </c>
      <c r="E788" s="71">
        <v>0.3515057156532479</v>
      </c>
      <c r="F788" s="71">
        <v>2162.7234207532342</v>
      </c>
      <c r="G788" s="77">
        <v>0.9950548958618578</v>
      </c>
      <c r="H788" s="71">
        <v>2152.0285282156105</v>
      </c>
      <c r="I788" t="s">
        <v>1341</v>
      </c>
      <c r="J788" t="s">
        <v>1284</v>
      </c>
      <c r="K788" t="s">
        <v>1342</v>
      </c>
      <c r="L788" s="78">
        <v>192583</v>
      </c>
      <c r="M788" s="139"/>
      <c r="N788" s="72" t="s">
        <v>1295</v>
      </c>
      <c r="O788" t="s">
        <v>1290</v>
      </c>
      <c r="Q788" t="s">
        <v>1577</v>
      </c>
      <c r="R788" t="s">
        <v>1348</v>
      </c>
      <c r="S788" t="s">
        <v>1349</v>
      </c>
      <c r="W788" s="71">
        <v>13.083007376942414</v>
      </c>
      <c r="X788">
        <v>64</v>
      </c>
      <c r="Z788" s="2">
        <v>43242.333333333328</v>
      </c>
      <c r="AA788" s="76">
        <v>2902.4</v>
      </c>
      <c r="AC788" s="71">
        <v>2352.1280000000002</v>
      </c>
      <c r="AD788" s="71">
        <v>0.51200000000000001</v>
      </c>
      <c r="AE788" s="76">
        <v>704</v>
      </c>
    </row>
    <row r="789" spans="1:31" x14ac:dyDescent="0.25">
      <c r="A789" s="2">
        <v>43405</v>
      </c>
      <c r="C789" s="76">
        <v>1259.6469171928884</v>
      </c>
      <c r="D789" s="75">
        <v>2018</v>
      </c>
      <c r="E789" s="71">
        <v>0.79912627543043069</v>
      </c>
      <c r="F789" s="71">
        <v>4916.8165268686807</v>
      </c>
      <c r="G789" s="77">
        <v>0.9950548958618578</v>
      </c>
      <c r="H789" s="71">
        <v>4892.5023571151769</v>
      </c>
      <c r="I789" t="s">
        <v>1341</v>
      </c>
      <c r="J789" t="s">
        <v>1284</v>
      </c>
      <c r="K789" t="s">
        <v>1342</v>
      </c>
      <c r="L789" s="78">
        <v>199407</v>
      </c>
      <c r="M789" s="139"/>
      <c r="N789" s="72" t="s">
        <v>1295</v>
      </c>
      <c r="O789" t="s">
        <v>1290</v>
      </c>
      <c r="Q789" t="s">
        <v>1436</v>
      </c>
      <c r="R789" t="s">
        <v>1348</v>
      </c>
      <c r="S789" t="s">
        <v>1349</v>
      </c>
      <c r="W789" s="71">
        <v>13.083007376942414</v>
      </c>
      <c r="X789">
        <v>120</v>
      </c>
      <c r="Z789" s="2">
        <v>43418</v>
      </c>
      <c r="AA789" s="76">
        <v>9006</v>
      </c>
      <c r="AC789" s="71">
        <v>5347.4160000000002</v>
      </c>
      <c r="AD789" s="71">
        <v>1.1639999999999999</v>
      </c>
      <c r="AE789" s="76">
        <v>1920</v>
      </c>
    </row>
    <row r="790" spans="1:31" x14ac:dyDescent="0.25">
      <c r="A790" s="2">
        <v>43405</v>
      </c>
      <c r="B790" t="s">
        <v>1364</v>
      </c>
      <c r="C790" s="76">
        <v>1636.1971594166419</v>
      </c>
      <c r="D790" s="75">
        <v>2018</v>
      </c>
      <c r="E790" s="71">
        <v>1.2192854511722035</v>
      </c>
      <c r="F790" s="71">
        <v>6386.6160626687988</v>
      </c>
      <c r="G790" s="77">
        <v>0.9950548958618578</v>
      </c>
      <c r="H790" s="71">
        <v>6355.0335811485702</v>
      </c>
      <c r="I790" t="s">
        <v>1341</v>
      </c>
      <c r="J790" t="s">
        <v>1284</v>
      </c>
      <c r="K790" t="s">
        <v>1342</v>
      </c>
      <c r="L790" s="78">
        <v>199407</v>
      </c>
      <c r="M790" s="139"/>
      <c r="N790" s="72" t="s">
        <v>1295</v>
      </c>
      <c r="O790" t="s">
        <v>1290</v>
      </c>
      <c r="Q790" t="s">
        <v>1472</v>
      </c>
      <c r="R790" t="s">
        <v>1348</v>
      </c>
      <c r="S790" t="s">
        <v>1349</v>
      </c>
      <c r="W790" s="71">
        <v>13.083007376942414</v>
      </c>
      <c r="X790">
        <v>96</v>
      </c>
      <c r="Z790" s="2">
        <v>43418</v>
      </c>
      <c r="AA790" s="76">
        <v>9006</v>
      </c>
      <c r="AC790" s="71">
        <v>6945.9359999999997</v>
      </c>
      <c r="AD790" s="71">
        <v>1.776</v>
      </c>
      <c r="AE790" s="76">
        <v>336</v>
      </c>
    </row>
    <row r="791" spans="1:31" x14ac:dyDescent="0.25">
      <c r="A791" s="2">
        <v>43405</v>
      </c>
      <c r="B791" t="s">
        <v>1364</v>
      </c>
      <c r="C791" s="76">
        <v>4527.1806539264508</v>
      </c>
      <c r="D791" s="75">
        <v>2018</v>
      </c>
      <c r="E791" s="71">
        <v>3.373631028750117</v>
      </c>
      <c r="F791" s="71">
        <v>17671.076200424817</v>
      </c>
      <c r="G791" s="77">
        <v>0.9950548958618578</v>
      </c>
      <c r="H791" s="71">
        <v>17583.690888380672</v>
      </c>
      <c r="I791" t="s">
        <v>1341</v>
      </c>
      <c r="J791" t="s">
        <v>1284</v>
      </c>
      <c r="K791" t="s">
        <v>1342</v>
      </c>
      <c r="L791" s="78">
        <v>199407</v>
      </c>
      <c r="M791" s="139"/>
      <c r="N791" s="72" t="s">
        <v>1295</v>
      </c>
      <c r="O791" t="s">
        <v>1290</v>
      </c>
      <c r="Q791" t="s">
        <v>1518</v>
      </c>
      <c r="R791" t="s">
        <v>1348</v>
      </c>
      <c r="S791" t="s">
        <v>1349</v>
      </c>
      <c r="W791" s="71">
        <v>13.083007376942414</v>
      </c>
      <c r="X791">
        <v>126</v>
      </c>
      <c r="Z791" s="2">
        <v>43418</v>
      </c>
      <c r="AA791" s="76">
        <v>9006</v>
      </c>
      <c r="AC791" s="71">
        <v>19218.653999999999</v>
      </c>
      <c r="AD791" s="71">
        <v>4.9139999999999997</v>
      </c>
      <c r="AE791" s="76">
        <v>1764</v>
      </c>
    </row>
    <row r="792" spans="1:31" x14ac:dyDescent="0.25">
      <c r="A792" s="2">
        <v>43405</v>
      </c>
      <c r="B792" t="s">
        <v>1364</v>
      </c>
      <c r="C792" s="76">
        <v>414.81474971519947</v>
      </c>
      <c r="D792" s="75">
        <v>2018</v>
      </c>
      <c r="E792" s="71">
        <v>0</v>
      </c>
      <c r="F792" s="71">
        <v>6178.8735083557249</v>
      </c>
      <c r="G792" s="77">
        <v>0.9950548958618578</v>
      </c>
      <c r="H792" s="71">
        <v>6148.3183354004977</v>
      </c>
      <c r="I792" t="s">
        <v>1341</v>
      </c>
      <c r="J792" t="s">
        <v>1284</v>
      </c>
      <c r="K792" t="s">
        <v>1342</v>
      </c>
      <c r="L792" s="78">
        <v>199407</v>
      </c>
      <c r="M792" s="139"/>
      <c r="N792" s="72" t="s">
        <v>1295</v>
      </c>
      <c r="O792" t="s">
        <v>1290</v>
      </c>
      <c r="Q792" t="s">
        <v>1365</v>
      </c>
      <c r="R792" t="s">
        <v>1348</v>
      </c>
      <c r="S792" t="s">
        <v>1349</v>
      </c>
      <c r="W792" s="71">
        <v>13.083007376942414</v>
      </c>
      <c r="X792">
        <v>8</v>
      </c>
      <c r="Z792" s="2">
        <v>43418</v>
      </c>
      <c r="AA792" s="76">
        <v>2360</v>
      </c>
      <c r="AC792" s="71">
        <v>6720</v>
      </c>
      <c r="AD792" s="71">
        <v>0</v>
      </c>
      <c r="AE792" s="76">
        <v>600</v>
      </c>
    </row>
    <row r="793" spans="1:31" x14ac:dyDescent="0.25">
      <c r="A793" s="2">
        <v>43405</v>
      </c>
      <c r="C793" s="76">
        <v>68049</v>
      </c>
      <c r="D793" s="75">
        <v>2017</v>
      </c>
      <c r="E793" s="71">
        <v>0</v>
      </c>
      <c r="F793" s="71">
        <v>78455.399491506803</v>
      </c>
      <c r="G793" s="77">
        <v>0.9950548958618578</v>
      </c>
      <c r="H793" s="71">
        <v>78067.429370821759</v>
      </c>
      <c r="I793" t="s">
        <v>1341</v>
      </c>
      <c r="J793" t="s">
        <v>1284</v>
      </c>
      <c r="K793" t="s">
        <v>1342</v>
      </c>
      <c r="L793" s="78">
        <v>174835</v>
      </c>
      <c r="M793" s="139"/>
      <c r="N793" s="72" t="s">
        <v>1295</v>
      </c>
      <c r="O793" t="s">
        <v>1290</v>
      </c>
      <c r="Q793" t="s">
        <v>1621</v>
      </c>
      <c r="R793" t="s">
        <v>1343</v>
      </c>
      <c r="S793" t="s">
        <v>1344</v>
      </c>
      <c r="W793" s="71">
        <v>13.05797247010084</v>
      </c>
      <c r="X793">
        <v>1</v>
      </c>
      <c r="Z793" s="2">
        <v>42970</v>
      </c>
      <c r="AA793" s="76">
        <v>68049</v>
      </c>
      <c r="AC793" s="71">
        <v>120833.3</v>
      </c>
      <c r="AD793" s="71">
        <v>0</v>
      </c>
      <c r="AE793" s="76">
        <v>11348.48</v>
      </c>
    </row>
    <row r="794" spans="1:31" x14ac:dyDescent="0.25">
      <c r="A794" s="2">
        <v>43405</v>
      </c>
      <c r="C794" s="76">
        <v>1905.6</v>
      </c>
      <c r="D794" s="75">
        <v>2017</v>
      </c>
      <c r="E794" s="71">
        <v>0.82384152106229969</v>
      </c>
      <c r="F794" s="71">
        <v>5068.8830173903925</v>
      </c>
      <c r="G794" s="77">
        <v>0.9950548958618578</v>
      </c>
      <c r="H794" s="71">
        <v>5043.8168630053369</v>
      </c>
      <c r="I794" t="s">
        <v>1341</v>
      </c>
      <c r="J794" t="s">
        <v>1284</v>
      </c>
      <c r="K794" t="s">
        <v>1342</v>
      </c>
      <c r="L794" s="78">
        <v>186114</v>
      </c>
      <c r="M794" s="139"/>
      <c r="N794" s="72" t="s">
        <v>1296</v>
      </c>
      <c r="O794" t="s">
        <v>1290</v>
      </c>
      <c r="Q794" t="s">
        <v>1587</v>
      </c>
      <c r="R794" t="s">
        <v>1348</v>
      </c>
      <c r="S794" t="s">
        <v>1349</v>
      </c>
      <c r="W794" s="71">
        <v>13.083007376942414</v>
      </c>
      <c r="X794">
        <v>120</v>
      </c>
      <c r="Z794" s="2">
        <v>43061.291666666664</v>
      </c>
      <c r="AA794" s="76">
        <v>1905.6</v>
      </c>
      <c r="AC794" s="71">
        <v>5512.8</v>
      </c>
      <c r="AD794" s="71">
        <v>1.2</v>
      </c>
      <c r="AE794" s="76">
        <v>840</v>
      </c>
    </row>
    <row r="795" spans="1:31" x14ac:dyDescent="0.25">
      <c r="A795" s="2">
        <v>43405</v>
      </c>
      <c r="B795" t="s">
        <v>1364</v>
      </c>
      <c r="C795" s="76">
        <v>886.76758689175767</v>
      </c>
      <c r="D795" s="75">
        <v>2017</v>
      </c>
      <c r="E795" s="71">
        <v>0</v>
      </c>
      <c r="F795" s="71">
        <v>4479.6832935579005</v>
      </c>
      <c r="G795" s="77">
        <v>0.9950548958618578</v>
      </c>
      <c r="H795" s="71">
        <v>4457.5307931653606</v>
      </c>
      <c r="I795" t="s">
        <v>1341</v>
      </c>
      <c r="J795" t="s">
        <v>1284</v>
      </c>
      <c r="K795" t="s">
        <v>1342</v>
      </c>
      <c r="L795" s="78">
        <v>180465</v>
      </c>
      <c r="M795" s="139"/>
      <c r="N795" s="72" t="s">
        <v>1526</v>
      </c>
      <c r="O795" t="s">
        <v>1290</v>
      </c>
      <c r="Q795" t="s">
        <v>1382</v>
      </c>
      <c r="R795" t="s">
        <v>1348</v>
      </c>
      <c r="S795" t="s">
        <v>1349</v>
      </c>
      <c r="W795" s="71">
        <v>13.083007376942414</v>
      </c>
      <c r="X795">
        <v>4</v>
      </c>
      <c r="Z795" s="2">
        <v>43007</v>
      </c>
      <c r="AA795" s="76">
        <v>15396.12</v>
      </c>
      <c r="AC795" s="71">
        <v>4872</v>
      </c>
      <c r="AD795" s="71">
        <v>0</v>
      </c>
      <c r="AE795" s="76">
        <v>440</v>
      </c>
    </row>
    <row r="796" spans="1:31" x14ac:dyDescent="0.25">
      <c r="A796" s="2">
        <v>43405</v>
      </c>
      <c r="B796" t="s">
        <v>1364</v>
      </c>
      <c r="C796" s="76">
        <v>14509.352413108243</v>
      </c>
      <c r="D796" s="75">
        <v>2017</v>
      </c>
      <c r="E796" s="71">
        <v>0</v>
      </c>
      <c r="F796" s="71">
        <v>73296.886992869782</v>
      </c>
      <c r="G796" s="77">
        <v>0.9950548958618578</v>
      </c>
      <c r="H796" s="71">
        <v>72934.426253688405</v>
      </c>
      <c r="I796" t="s">
        <v>1341</v>
      </c>
      <c r="J796" t="s">
        <v>1284</v>
      </c>
      <c r="K796" t="s">
        <v>1342</v>
      </c>
      <c r="L796" s="78">
        <v>180465</v>
      </c>
      <c r="M796" s="139"/>
      <c r="N796" s="72" t="s">
        <v>1526</v>
      </c>
      <c r="O796" t="s">
        <v>1290</v>
      </c>
      <c r="Q796" t="s">
        <v>1393</v>
      </c>
      <c r="R796" t="s">
        <v>1348</v>
      </c>
      <c r="S796" t="s">
        <v>1349</v>
      </c>
      <c r="W796" s="71">
        <v>13.083007376942414</v>
      </c>
      <c r="X796">
        <v>26</v>
      </c>
      <c r="Z796" s="2">
        <v>43007</v>
      </c>
      <c r="AA796" s="76">
        <v>15396.12</v>
      </c>
      <c r="AC796" s="71">
        <v>79716</v>
      </c>
      <c r="AD796" s="71">
        <v>0</v>
      </c>
      <c r="AE796" s="76">
        <v>7150</v>
      </c>
    </row>
    <row r="797" spans="1:31" x14ac:dyDescent="0.25">
      <c r="A797" s="2">
        <v>43405</v>
      </c>
      <c r="B797" t="s">
        <v>1354</v>
      </c>
      <c r="C797" s="76">
        <v>1894.45</v>
      </c>
      <c r="D797" s="75">
        <v>2018</v>
      </c>
      <c r="E797" s="71">
        <v>0.97144646025262849</v>
      </c>
      <c r="F797" s="71">
        <v>9532.1996519529457</v>
      </c>
      <c r="G797" s="77">
        <v>0.9950548958618578</v>
      </c>
      <c r="H797" s="71">
        <v>9485.0619320084752</v>
      </c>
      <c r="I797" t="s">
        <v>1341</v>
      </c>
      <c r="J797" t="s">
        <v>1284</v>
      </c>
      <c r="K797" t="s">
        <v>1342</v>
      </c>
      <c r="L797" s="78">
        <v>187469</v>
      </c>
      <c r="M797" s="139"/>
      <c r="N797" s="72" t="s">
        <v>1526</v>
      </c>
      <c r="O797" t="s">
        <v>1290</v>
      </c>
      <c r="Q797" t="s">
        <v>1363</v>
      </c>
      <c r="R797" t="s">
        <v>1348</v>
      </c>
      <c r="S797" t="s">
        <v>1349</v>
      </c>
      <c r="W797" s="71">
        <v>13.083007376942414</v>
      </c>
      <c r="X797">
        <v>1</v>
      </c>
      <c r="Z797" s="2">
        <v>43125</v>
      </c>
      <c r="AA797" s="76">
        <v>1894.45</v>
      </c>
      <c r="AC797" s="71">
        <v>10367</v>
      </c>
      <c r="AD797" s="71">
        <v>1.415</v>
      </c>
      <c r="AE797" s="76">
        <v>535</v>
      </c>
    </row>
    <row r="798" spans="1:31" x14ac:dyDescent="0.25">
      <c r="A798" s="2">
        <v>43405</v>
      </c>
      <c r="B798" t="s">
        <v>1372</v>
      </c>
      <c r="C798" s="76">
        <v>25748</v>
      </c>
      <c r="D798" s="75">
        <v>2016</v>
      </c>
      <c r="E798" s="71">
        <v>15.002520955122682</v>
      </c>
      <c r="F798" s="71">
        <v>85891.262498822034</v>
      </c>
      <c r="G798" s="77">
        <v>0.9950548958618578</v>
      </c>
      <c r="H798" s="71">
        <v>85466.521261208851</v>
      </c>
      <c r="I798" t="s">
        <v>1341</v>
      </c>
      <c r="J798" t="s">
        <v>1284</v>
      </c>
      <c r="K798" t="s">
        <v>1342</v>
      </c>
      <c r="L798" s="78">
        <v>163251</v>
      </c>
      <c r="M798" s="139"/>
      <c r="N798" s="72" t="s">
        <v>1295</v>
      </c>
      <c r="O798" t="s">
        <v>1290</v>
      </c>
      <c r="Q798" t="s">
        <v>1373</v>
      </c>
      <c r="R798" t="s">
        <v>1374</v>
      </c>
      <c r="S798" t="s">
        <v>1375</v>
      </c>
      <c r="W798" s="71">
        <v>12.832011267371689</v>
      </c>
      <c r="X798">
        <v>1</v>
      </c>
      <c r="Z798" s="2">
        <v>42613</v>
      </c>
      <c r="AA798" s="76">
        <v>25748</v>
      </c>
      <c r="AC798" s="71">
        <v>163145</v>
      </c>
      <c r="AD798" s="71">
        <v>32.799999999999997</v>
      </c>
      <c r="AE798" s="76">
        <v>12874</v>
      </c>
    </row>
    <row r="799" spans="1:31" x14ac:dyDescent="0.25">
      <c r="A799" s="2">
        <v>43405</v>
      </c>
      <c r="B799" t="s">
        <v>1351</v>
      </c>
      <c r="C799" s="76">
        <v>32.241274048484122</v>
      </c>
      <c r="D799" s="75">
        <v>2018</v>
      </c>
      <c r="E799" s="71">
        <v>8.16289640452562E-2</v>
      </c>
      <c r="F799" s="71">
        <v>427.43644759364969</v>
      </c>
      <c r="G799" s="77">
        <v>0.9950548958618578</v>
      </c>
      <c r="H799" s="71">
        <v>425.32272984786152</v>
      </c>
      <c r="I799" t="s">
        <v>1341</v>
      </c>
      <c r="J799" t="s">
        <v>1284</v>
      </c>
      <c r="K799" t="s">
        <v>1342</v>
      </c>
      <c r="L799" s="78">
        <v>198689</v>
      </c>
      <c r="M799" s="139"/>
      <c r="N799" s="72" t="s">
        <v>1296</v>
      </c>
      <c r="O799" t="s">
        <v>1290</v>
      </c>
      <c r="Q799" t="s">
        <v>1539</v>
      </c>
      <c r="R799" t="s">
        <v>1348</v>
      </c>
      <c r="S799" t="s">
        <v>1349</v>
      </c>
      <c r="W799" s="71">
        <v>13.083007376942414</v>
      </c>
      <c r="X799">
        <v>29</v>
      </c>
      <c r="Z799" s="2">
        <v>43397.333333333328</v>
      </c>
      <c r="AA799" s="76">
        <v>472.75</v>
      </c>
      <c r="AC799" s="71">
        <v>464.87</v>
      </c>
      <c r="AD799" s="71">
        <v>0.11890000000000001</v>
      </c>
      <c r="AE799" s="76">
        <v>145</v>
      </c>
    </row>
    <row r="800" spans="1:31" x14ac:dyDescent="0.25">
      <c r="A800" s="2">
        <v>43405</v>
      </c>
      <c r="B800" t="s">
        <v>1364</v>
      </c>
      <c r="C800" s="76">
        <v>440.50872595151583</v>
      </c>
      <c r="D800" s="75">
        <v>2018</v>
      </c>
      <c r="E800" s="71">
        <v>1.1149321918376456</v>
      </c>
      <c r="F800" s="71">
        <v>5840.0137870349827</v>
      </c>
      <c r="G800" s="77">
        <v>0.9950548958618578</v>
      </c>
      <c r="H800" s="71">
        <v>5811.1343106899085</v>
      </c>
      <c r="I800" t="s">
        <v>1341</v>
      </c>
      <c r="J800" t="s">
        <v>1284</v>
      </c>
      <c r="K800" t="s">
        <v>1342</v>
      </c>
      <c r="L800" s="78">
        <v>198689</v>
      </c>
      <c r="M800" s="139"/>
      <c r="N800" s="72" t="s">
        <v>1296</v>
      </c>
      <c r="O800" t="s">
        <v>1290</v>
      </c>
      <c r="Q800" t="s">
        <v>1557</v>
      </c>
      <c r="R800" t="s">
        <v>1348</v>
      </c>
      <c r="S800" t="s">
        <v>1349</v>
      </c>
      <c r="W800" s="71">
        <v>13.083007376942414</v>
      </c>
      <c r="X800">
        <v>56</v>
      </c>
      <c r="Z800" s="2">
        <v>43397.333333333328</v>
      </c>
      <c r="AA800" s="76">
        <v>472.75</v>
      </c>
      <c r="AC800" s="71">
        <v>6351.4639999999999</v>
      </c>
      <c r="AD800" s="71">
        <v>1.6240000000000001</v>
      </c>
      <c r="AE800" s="76">
        <v>327.75</v>
      </c>
    </row>
    <row r="801" spans="1:31" x14ac:dyDescent="0.25">
      <c r="A801" s="2">
        <v>43405</v>
      </c>
      <c r="B801" t="s">
        <v>1356</v>
      </c>
      <c r="C801" s="76">
        <v>909.59698509743998</v>
      </c>
      <c r="D801" s="75">
        <v>2018</v>
      </c>
      <c r="E801" s="71">
        <v>0</v>
      </c>
      <c r="F801" s="71">
        <v>1610.3689081152108</v>
      </c>
      <c r="G801" s="77">
        <v>0.9950548958618578</v>
      </c>
      <c r="H801" s="71">
        <v>1602.4054661637547</v>
      </c>
      <c r="I801" t="s">
        <v>1341</v>
      </c>
      <c r="J801" t="s">
        <v>1284</v>
      </c>
      <c r="K801" t="s">
        <v>1342</v>
      </c>
      <c r="L801" s="78">
        <v>187608</v>
      </c>
      <c r="M801" s="139"/>
      <c r="N801" s="72" t="s">
        <v>1296</v>
      </c>
      <c r="O801" t="s">
        <v>1290</v>
      </c>
      <c r="Q801" t="s">
        <v>1357</v>
      </c>
      <c r="R801" t="s">
        <v>1348</v>
      </c>
      <c r="S801" t="s">
        <v>1349</v>
      </c>
      <c r="W801" s="71">
        <v>13.083007376942414</v>
      </c>
      <c r="X801">
        <v>3</v>
      </c>
      <c r="Z801" s="2">
        <v>43175</v>
      </c>
      <c r="AA801" s="76">
        <v>5708.43</v>
      </c>
      <c r="AC801" s="71">
        <v>1751.4</v>
      </c>
      <c r="AD801" s="71">
        <v>0</v>
      </c>
      <c r="AE801" s="76">
        <v>150</v>
      </c>
    </row>
    <row r="802" spans="1:31" x14ac:dyDescent="0.25">
      <c r="A802" s="2">
        <v>43405</v>
      </c>
      <c r="B802" t="s">
        <v>1364</v>
      </c>
      <c r="C802" s="76">
        <v>4798.8330149025605</v>
      </c>
      <c r="D802" s="75">
        <v>2018</v>
      </c>
      <c r="E802" s="71">
        <v>0</v>
      </c>
      <c r="F802" s="71">
        <v>8495.9510739891211</v>
      </c>
      <c r="G802" s="77">
        <v>0.9950548958618578</v>
      </c>
      <c r="H802" s="71">
        <v>8453.9377111756839</v>
      </c>
      <c r="I802" t="s">
        <v>1341</v>
      </c>
      <c r="J802" t="s">
        <v>1284</v>
      </c>
      <c r="K802" t="s">
        <v>1342</v>
      </c>
      <c r="L802" s="78">
        <v>187608</v>
      </c>
      <c r="M802" s="139"/>
      <c r="N802" s="72" t="s">
        <v>1296</v>
      </c>
      <c r="O802" t="s">
        <v>1290</v>
      </c>
      <c r="Q802" t="s">
        <v>1365</v>
      </c>
      <c r="R802" t="s">
        <v>1348</v>
      </c>
      <c r="S802" t="s">
        <v>1349</v>
      </c>
      <c r="W802" s="71">
        <v>13.083007376942414</v>
      </c>
      <c r="X802">
        <v>11</v>
      </c>
      <c r="Z802" s="2">
        <v>43175</v>
      </c>
      <c r="AA802" s="76">
        <v>5708.43</v>
      </c>
      <c r="AC802" s="71">
        <v>9240</v>
      </c>
      <c r="AD802" s="71">
        <v>0</v>
      </c>
      <c r="AE802" s="76">
        <v>825</v>
      </c>
    </row>
    <row r="803" spans="1:31" x14ac:dyDescent="0.25">
      <c r="A803" s="2">
        <v>43405</v>
      </c>
      <c r="C803" s="76">
        <v>7485.25</v>
      </c>
      <c r="D803" s="75">
        <v>2018</v>
      </c>
      <c r="E803" s="71">
        <v>0.26184223606821799</v>
      </c>
      <c r="F803" s="71">
        <v>7340.1809869587642</v>
      </c>
      <c r="G803" s="77">
        <v>0.9950548958618578</v>
      </c>
      <c r="H803" s="71">
        <v>7303.8830275854416</v>
      </c>
      <c r="I803" t="s">
        <v>1341</v>
      </c>
      <c r="J803" t="s">
        <v>1284</v>
      </c>
      <c r="K803" t="s">
        <v>1342</v>
      </c>
      <c r="L803" s="78">
        <v>196098</v>
      </c>
      <c r="M803" s="139"/>
      <c r="N803" s="72" t="s">
        <v>1295</v>
      </c>
      <c r="O803" t="s">
        <v>1290</v>
      </c>
      <c r="Q803" t="s">
        <v>1622</v>
      </c>
      <c r="R803" t="s">
        <v>1343</v>
      </c>
      <c r="S803" t="s">
        <v>1344</v>
      </c>
      <c r="W803" s="71">
        <v>13.05797247010084</v>
      </c>
      <c r="X803">
        <v>1</v>
      </c>
      <c r="Z803" s="2">
        <v>43299</v>
      </c>
      <c r="AA803" s="76">
        <v>7485.25</v>
      </c>
      <c r="AC803" s="71">
        <v>11305</v>
      </c>
      <c r="AD803" s="71">
        <v>0.4</v>
      </c>
      <c r="AE803" s="76">
        <v>565.25</v>
      </c>
    </row>
    <row r="804" spans="1:31" x14ac:dyDescent="0.25">
      <c r="A804" s="2">
        <v>43405</v>
      </c>
      <c r="B804" t="s">
        <v>1377</v>
      </c>
      <c r="C804" s="76">
        <v>40600</v>
      </c>
      <c r="D804" s="75">
        <v>2018</v>
      </c>
      <c r="E804" s="71">
        <v>0</v>
      </c>
      <c r="F804" s="71">
        <v>0</v>
      </c>
      <c r="G804" s="77">
        <v>1</v>
      </c>
      <c r="H804" s="71">
        <v>0</v>
      </c>
      <c r="I804" t="s">
        <v>1290</v>
      </c>
      <c r="J804" t="s">
        <v>1287</v>
      </c>
      <c r="K804" t="s">
        <v>1342</v>
      </c>
      <c r="L804" s="78" t="s">
        <v>1146</v>
      </c>
      <c r="M804" s="139"/>
      <c r="N804" s="72" t="s">
        <v>1285</v>
      </c>
      <c r="O804" t="s">
        <v>1290</v>
      </c>
      <c r="P804" t="s">
        <v>1541</v>
      </c>
      <c r="Q804" t="s">
        <v>1379</v>
      </c>
      <c r="R804" t="s">
        <v>1343</v>
      </c>
      <c r="V804" t="s">
        <v>1623</v>
      </c>
      <c r="W804" s="71"/>
      <c r="X804">
        <v>1</v>
      </c>
      <c r="Z804" s="2">
        <v>43271</v>
      </c>
      <c r="AA804" s="76">
        <v>40600</v>
      </c>
      <c r="AC804" s="71">
        <v>0</v>
      </c>
      <c r="AD804" s="71">
        <v>0</v>
      </c>
      <c r="AE804" s="76">
        <v>40600</v>
      </c>
    </row>
    <row r="805" spans="1:31" x14ac:dyDescent="0.25">
      <c r="A805" s="2">
        <v>43435</v>
      </c>
      <c r="C805" s="76">
        <v>0</v>
      </c>
      <c r="D805" s="75">
        <v>2018</v>
      </c>
      <c r="E805" s="71">
        <v>0</v>
      </c>
      <c r="F805" s="71">
        <v>0</v>
      </c>
      <c r="G805" s="77">
        <v>0.9950548958618578</v>
      </c>
      <c r="H805" s="71">
        <v>0</v>
      </c>
      <c r="I805" t="s">
        <v>1341</v>
      </c>
      <c r="J805" t="s">
        <v>1284</v>
      </c>
      <c r="K805" t="s">
        <v>1342</v>
      </c>
      <c r="L805" s="78">
        <v>195310</v>
      </c>
      <c r="M805" s="139"/>
      <c r="N805" s="72" t="s">
        <v>1285</v>
      </c>
      <c r="O805" t="s">
        <v>1290</v>
      </c>
      <c r="Q805" t="s">
        <v>1436</v>
      </c>
      <c r="R805" t="s">
        <v>1348</v>
      </c>
      <c r="S805" t="s">
        <v>1349</v>
      </c>
      <c r="W805" s="71">
        <v>13.083007376942414</v>
      </c>
      <c r="X805">
        <v>0</v>
      </c>
      <c r="Z805" s="2">
        <v>43336.333333333328</v>
      </c>
      <c r="AA805" s="76">
        <v>6886.05</v>
      </c>
      <c r="AC805" s="71">
        <v>0</v>
      </c>
      <c r="AD805" s="71">
        <v>0</v>
      </c>
      <c r="AE805" s="76">
        <v>0</v>
      </c>
    </row>
    <row r="806" spans="1:31" x14ac:dyDescent="0.25">
      <c r="A806" s="2">
        <v>43435</v>
      </c>
      <c r="C806" s="76">
        <v>1924.6723602484471</v>
      </c>
      <c r="D806" s="75">
        <v>2018</v>
      </c>
      <c r="E806" s="71">
        <v>0.24097364491072265</v>
      </c>
      <c r="F806" s="71">
        <v>1482.6482825866899</v>
      </c>
      <c r="G806" s="77">
        <v>0.9950548958618578</v>
      </c>
      <c r="H806" s="71">
        <v>1475.316432429061</v>
      </c>
      <c r="I806" t="s">
        <v>1341</v>
      </c>
      <c r="J806" t="s">
        <v>1284</v>
      </c>
      <c r="K806" t="s">
        <v>1342</v>
      </c>
      <c r="L806" s="78">
        <v>195310</v>
      </c>
      <c r="M806" s="139"/>
      <c r="N806" s="72" t="s">
        <v>1296</v>
      </c>
      <c r="O806" t="s">
        <v>1290</v>
      </c>
      <c r="Q806" t="s">
        <v>1590</v>
      </c>
      <c r="R806" t="s">
        <v>1348</v>
      </c>
      <c r="S806" t="s">
        <v>1349</v>
      </c>
      <c r="W806" s="71">
        <v>13.083007376942414</v>
      </c>
      <c r="X806">
        <v>15</v>
      </c>
      <c r="Z806" s="2">
        <v>43336.333333333328</v>
      </c>
      <c r="AA806" s="76">
        <v>6886.05</v>
      </c>
      <c r="AC806" s="71">
        <v>1612.4939999999999</v>
      </c>
      <c r="AD806" s="71">
        <v>0.35099999999999998</v>
      </c>
      <c r="AE806" s="76">
        <v>600</v>
      </c>
    </row>
    <row r="807" spans="1:31" x14ac:dyDescent="0.25">
      <c r="A807" s="2">
        <v>43435</v>
      </c>
      <c r="C807" s="76">
        <v>4961.377639751553</v>
      </c>
      <c r="D807" s="75">
        <v>2018</v>
      </c>
      <c r="E807" s="71">
        <v>0.62117650688097403</v>
      </c>
      <c r="F807" s="71">
        <v>3821.9377951123565</v>
      </c>
      <c r="G807" s="77">
        <v>0.9950548958618578</v>
      </c>
      <c r="H807" s="71">
        <v>3803.0379147060244</v>
      </c>
      <c r="I807" t="s">
        <v>1341</v>
      </c>
      <c r="J807" t="s">
        <v>1284</v>
      </c>
      <c r="K807" t="s">
        <v>1342</v>
      </c>
      <c r="L807" s="78">
        <v>195310</v>
      </c>
      <c r="M807" s="139"/>
      <c r="N807" s="72" t="s">
        <v>1296</v>
      </c>
      <c r="O807" t="s">
        <v>1290</v>
      </c>
      <c r="Q807" t="s">
        <v>1592</v>
      </c>
      <c r="R807" t="s">
        <v>1348</v>
      </c>
      <c r="S807" t="s">
        <v>1349</v>
      </c>
      <c r="W807" s="71">
        <v>13.083007376942414</v>
      </c>
      <c r="X807">
        <v>29</v>
      </c>
      <c r="Z807" s="2">
        <v>43336.333333333328</v>
      </c>
      <c r="AA807" s="76">
        <v>6886.05</v>
      </c>
      <c r="AC807" s="71">
        <v>4156.6512000000002</v>
      </c>
      <c r="AD807" s="71">
        <v>0.90480000000000005</v>
      </c>
      <c r="AE807" s="76">
        <v>1450</v>
      </c>
    </row>
    <row r="808" spans="1:31" x14ac:dyDescent="0.25">
      <c r="A808" s="2">
        <v>43435</v>
      </c>
      <c r="C808" s="76">
        <v>1535.4</v>
      </c>
      <c r="D808" s="75">
        <v>2017</v>
      </c>
      <c r="E808" s="71">
        <v>0.19277891592857813</v>
      </c>
      <c r="F808" s="71">
        <v>1186.1186260693519</v>
      </c>
      <c r="G808" s="77">
        <v>0.9950548958618578</v>
      </c>
      <c r="H808" s="71">
        <v>1180.2531459432487</v>
      </c>
      <c r="I808" t="s">
        <v>1341</v>
      </c>
      <c r="J808" t="s">
        <v>1284</v>
      </c>
      <c r="K808" t="s">
        <v>1342</v>
      </c>
      <c r="L808" s="78">
        <v>182714</v>
      </c>
      <c r="M808" s="139"/>
      <c r="N808" s="72" t="s">
        <v>1296</v>
      </c>
      <c r="O808" t="s">
        <v>1290</v>
      </c>
      <c r="Q808" t="s">
        <v>1590</v>
      </c>
      <c r="R808" t="s">
        <v>1348</v>
      </c>
      <c r="S808" t="s">
        <v>1349</v>
      </c>
      <c r="W808" s="71">
        <v>13.083007376942414</v>
      </c>
      <c r="X808">
        <v>12</v>
      </c>
      <c r="Z808" s="2">
        <v>43063.291666666664</v>
      </c>
      <c r="AA808" s="76">
        <v>1535.4</v>
      </c>
      <c r="AC808" s="71">
        <v>1289.9952000000001</v>
      </c>
      <c r="AD808" s="71">
        <v>0.28079999999999999</v>
      </c>
      <c r="AE808" s="76">
        <v>480</v>
      </c>
    </row>
    <row r="809" spans="1:31" x14ac:dyDescent="0.25">
      <c r="A809" s="2">
        <v>43435</v>
      </c>
      <c r="C809" s="76">
        <v>14441.28</v>
      </c>
      <c r="D809" s="75">
        <v>2018</v>
      </c>
      <c r="E809" s="71">
        <v>1.7992698820000625</v>
      </c>
      <c r="F809" s="71">
        <v>11070.440509980619</v>
      </c>
      <c r="G809" s="77">
        <v>0.9950548958618578</v>
      </c>
      <c r="H809" s="71">
        <v>11015.696028803657</v>
      </c>
      <c r="I809" t="s">
        <v>1341</v>
      </c>
      <c r="J809" t="s">
        <v>1284</v>
      </c>
      <c r="K809" t="s">
        <v>1342</v>
      </c>
      <c r="L809" s="78">
        <v>194908</v>
      </c>
      <c r="M809" s="139"/>
      <c r="N809" s="72" t="s">
        <v>1624</v>
      </c>
      <c r="O809" t="s">
        <v>1290</v>
      </c>
      <c r="Q809" t="s">
        <v>1625</v>
      </c>
      <c r="R809" t="s">
        <v>1348</v>
      </c>
      <c r="S809" t="s">
        <v>1349</v>
      </c>
      <c r="W809" s="71">
        <v>13.083007376942414</v>
      </c>
      <c r="X809">
        <v>84</v>
      </c>
      <c r="Z809" s="2">
        <v>43344</v>
      </c>
      <c r="AA809" s="76">
        <v>14441.28</v>
      </c>
      <c r="AC809" s="71">
        <v>12039.9552</v>
      </c>
      <c r="AD809" s="71">
        <v>2.6208</v>
      </c>
      <c r="AE809" s="76">
        <v>4200</v>
      </c>
    </row>
    <row r="810" spans="1:31" x14ac:dyDescent="0.25">
      <c r="A810" s="2">
        <v>43435</v>
      </c>
      <c r="B810" t="s">
        <v>1433</v>
      </c>
      <c r="C810" s="76">
        <v>11680</v>
      </c>
      <c r="D810" s="75">
        <v>2017</v>
      </c>
      <c r="E810" s="71">
        <v>1.047368944272872</v>
      </c>
      <c r="F810" s="71">
        <v>740.18631801264848</v>
      </c>
      <c r="G810" s="77">
        <v>0.9950548958618578</v>
      </c>
      <c r="H810" s="71">
        <v>736.52601958844787</v>
      </c>
      <c r="I810" t="s">
        <v>1341</v>
      </c>
      <c r="J810" t="s">
        <v>1284</v>
      </c>
      <c r="K810" t="s">
        <v>1342</v>
      </c>
      <c r="L810" s="78">
        <v>175673</v>
      </c>
      <c r="M810" s="139"/>
      <c r="N810" s="72" t="s">
        <v>1295</v>
      </c>
      <c r="O810" t="s">
        <v>1290</v>
      </c>
      <c r="Q810" t="s">
        <v>1626</v>
      </c>
      <c r="R810" t="s">
        <v>1343</v>
      </c>
      <c r="S810" t="s">
        <v>1344</v>
      </c>
      <c r="W810" s="71">
        <v>13.05797247010084</v>
      </c>
      <c r="X810">
        <v>1</v>
      </c>
      <c r="Z810" s="2">
        <v>42884</v>
      </c>
      <c r="AA810" s="76">
        <v>11680</v>
      </c>
      <c r="AC810" s="71">
        <v>1140</v>
      </c>
      <c r="AD810" s="71">
        <v>1.6</v>
      </c>
      <c r="AE810" s="76">
        <v>1280</v>
      </c>
    </row>
    <row r="811" spans="1:31" x14ac:dyDescent="0.25">
      <c r="A811" s="2">
        <v>43435</v>
      </c>
      <c r="C811" s="76">
        <v>2230.1724137931037</v>
      </c>
      <c r="D811" s="75">
        <v>2017</v>
      </c>
      <c r="E811" s="71">
        <v>1.0709939773809896</v>
      </c>
      <c r="F811" s="71">
        <v>5403.3145460301466</v>
      </c>
      <c r="G811" s="77">
        <v>0.9950548958618578</v>
      </c>
      <c r="H811" s="71">
        <v>5376.5945929088894</v>
      </c>
      <c r="I811" t="s">
        <v>1341</v>
      </c>
      <c r="J811" t="s">
        <v>1284</v>
      </c>
      <c r="K811" t="s">
        <v>1342</v>
      </c>
      <c r="L811" s="78">
        <v>179936</v>
      </c>
      <c r="M811" s="139"/>
      <c r="N811" s="72" t="s">
        <v>1295</v>
      </c>
      <c r="O811" t="s">
        <v>1290</v>
      </c>
      <c r="Q811" t="s">
        <v>1602</v>
      </c>
      <c r="R811" t="s">
        <v>1348</v>
      </c>
      <c r="S811" t="s">
        <v>1349</v>
      </c>
      <c r="W811" s="71">
        <v>13.083007376942414</v>
      </c>
      <c r="X811">
        <v>10</v>
      </c>
      <c r="Z811" s="2">
        <v>42979</v>
      </c>
      <c r="AA811" s="76">
        <v>11940</v>
      </c>
      <c r="AC811" s="71">
        <v>5876.52</v>
      </c>
      <c r="AD811" s="71">
        <v>1.56</v>
      </c>
      <c r="AE811" s="76">
        <v>600</v>
      </c>
    </row>
    <row r="812" spans="1:31" x14ac:dyDescent="0.25">
      <c r="A812" s="2">
        <v>43435</v>
      </c>
      <c r="C812" s="76">
        <v>9709.8275862068967</v>
      </c>
      <c r="D812" s="75">
        <v>2017</v>
      </c>
      <c r="E812" s="71">
        <v>4.6629430092126158</v>
      </c>
      <c r="F812" s="71">
        <v>23525.200254254331</v>
      </c>
      <c r="G812" s="77">
        <v>0.9950548958618578</v>
      </c>
      <c r="H812" s="71">
        <v>23408.865689126393</v>
      </c>
      <c r="I812" t="s">
        <v>1341</v>
      </c>
      <c r="J812" t="s">
        <v>1284</v>
      </c>
      <c r="K812" t="s">
        <v>1342</v>
      </c>
      <c r="L812" s="78">
        <v>179936</v>
      </c>
      <c r="M812" s="139"/>
      <c r="N812" s="72" t="s">
        <v>1295</v>
      </c>
      <c r="O812" t="s">
        <v>1290</v>
      </c>
      <c r="Q812" t="s">
        <v>1603</v>
      </c>
      <c r="R812" t="s">
        <v>1348</v>
      </c>
      <c r="S812" t="s">
        <v>1349</v>
      </c>
      <c r="W812" s="71">
        <v>13.083007376942414</v>
      </c>
      <c r="X812">
        <v>24</v>
      </c>
      <c r="Z812" s="2">
        <v>42979</v>
      </c>
      <c r="AA812" s="76">
        <v>11940</v>
      </c>
      <c r="AC812" s="71">
        <v>25585.464</v>
      </c>
      <c r="AD812" s="71">
        <v>6.7919999999999998</v>
      </c>
      <c r="AE812" s="76">
        <v>2640</v>
      </c>
    </row>
    <row r="813" spans="1:31" x14ac:dyDescent="0.25">
      <c r="A813" s="2">
        <v>43435</v>
      </c>
      <c r="B813" t="s">
        <v>1364</v>
      </c>
      <c r="C813" s="76">
        <v>492.68041237113397</v>
      </c>
      <c r="D813" s="75">
        <v>2018</v>
      </c>
      <c r="E813" s="71">
        <v>0</v>
      </c>
      <c r="F813" s="71">
        <v>1544.7183770889312</v>
      </c>
      <c r="G813" s="77">
        <v>0.9950548958618578</v>
      </c>
      <c r="H813" s="71">
        <v>1537.0795838501244</v>
      </c>
      <c r="I813" t="s">
        <v>1341</v>
      </c>
      <c r="J813" t="s">
        <v>1284</v>
      </c>
      <c r="K813" t="s">
        <v>1342</v>
      </c>
      <c r="L813" s="78">
        <v>198955</v>
      </c>
      <c r="M813" s="139"/>
      <c r="N813" s="72" t="s">
        <v>1296</v>
      </c>
      <c r="O813" t="s">
        <v>1290</v>
      </c>
      <c r="Q813" t="s">
        <v>1365</v>
      </c>
      <c r="R813" t="s">
        <v>1348</v>
      </c>
      <c r="S813" t="s">
        <v>1349</v>
      </c>
      <c r="W813" s="71">
        <v>13.083007376942414</v>
      </c>
      <c r="X813">
        <v>2</v>
      </c>
      <c r="Z813" s="2">
        <v>43420</v>
      </c>
      <c r="AA813" s="76">
        <v>4779</v>
      </c>
      <c r="AC813" s="71">
        <v>1680</v>
      </c>
      <c r="AD813" s="71">
        <v>0</v>
      </c>
      <c r="AE813" s="76">
        <v>150</v>
      </c>
    </row>
    <row r="814" spans="1:31" x14ac:dyDescent="0.25">
      <c r="A814" s="2">
        <v>43435</v>
      </c>
      <c r="B814" t="s">
        <v>1364</v>
      </c>
      <c r="C814" s="76">
        <v>4286.3195876288664</v>
      </c>
      <c r="D814" s="75">
        <v>2018</v>
      </c>
      <c r="E814" s="71">
        <v>0</v>
      </c>
      <c r="F814" s="71">
        <v>13439.049880673701</v>
      </c>
      <c r="G814" s="77">
        <v>0.9950548958618578</v>
      </c>
      <c r="H814" s="71">
        <v>13372.592379496082</v>
      </c>
      <c r="I814" t="s">
        <v>1341</v>
      </c>
      <c r="J814" t="s">
        <v>1284</v>
      </c>
      <c r="K814" t="s">
        <v>1342</v>
      </c>
      <c r="L814" s="78">
        <v>198955</v>
      </c>
      <c r="M814" s="139"/>
      <c r="N814" s="72" t="s">
        <v>1296</v>
      </c>
      <c r="O814" t="s">
        <v>1290</v>
      </c>
      <c r="Q814" t="s">
        <v>1382</v>
      </c>
      <c r="R814" t="s">
        <v>1348</v>
      </c>
      <c r="S814" t="s">
        <v>1349</v>
      </c>
      <c r="W814" s="71">
        <v>13.083007376942414</v>
      </c>
      <c r="X814">
        <v>12</v>
      </c>
      <c r="Z814" s="2">
        <v>43420</v>
      </c>
      <c r="AA814" s="76">
        <v>4779</v>
      </c>
      <c r="AC814" s="71">
        <v>14616</v>
      </c>
      <c r="AD814" s="71">
        <v>0</v>
      </c>
      <c r="AE814" s="76">
        <v>1320</v>
      </c>
    </row>
    <row r="815" spans="1:31" x14ac:dyDescent="0.25">
      <c r="A815" s="2">
        <v>43435</v>
      </c>
      <c r="C815" s="76">
        <v>25101.64</v>
      </c>
      <c r="D815" s="75">
        <v>2017</v>
      </c>
      <c r="E815" s="71">
        <v>20.424404376336181</v>
      </c>
      <c r="F815" s="71">
        <v>125666.05813947016</v>
      </c>
      <c r="G815" s="77">
        <v>0.9950548958618578</v>
      </c>
      <c r="H815" s="71">
        <v>125044.62639534065</v>
      </c>
      <c r="I815" t="s">
        <v>1341</v>
      </c>
      <c r="J815" t="s">
        <v>1284</v>
      </c>
      <c r="K815" t="s">
        <v>1342</v>
      </c>
      <c r="L815" s="78">
        <v>185202</v>
      </c>
      <c r="M815" s="139"/>
      <c r="N815" s="72" t="s">
        <v>1295</v>
      </c>
      <c r="O815" t="s">
        <v>1290</v>
      </c>
      <c r="Q815" t="s">
        <v>1587</v>
      </c>
      <c r="R815" t="s">
        <v>1348</v>
      </c>
      <c r="S815" t="s">
        <v>1349</v>
      </c>
      <c r="W815" s="71">
        <v>13.083007376942414</v>
      </c>
      <c r="X815">
        <v>2975</v>
      </c>
      <c r="Z815" s="2">
        <v>43091</v>
      </c>
      <c r="AA815" s="76">
        <v>25101.64</v>
      </c>
      <c r="AC815" s="71">
        <v>136671.5</v>
      </c>
      <c r="AD815" s="71">
        <v>29.75</v>
      </c>
      <c r="AE815" s="76">
        <v>20825</v>
      </c>
    </row>
    <row r="816" spans="1:31" x14ac:dyDescent="0.25">
      <c r="A816" s="2">
        <v>43435</v>
      </c>
      <c r="C816" s="76">
        <v>323.24461719390297</v>
      </c>
      <c r="D816" s="75">
        <v>2018</v>
      </c>
      <c r="E816" s="71">
        <v>0.7496957841666928</v>
      </c>
      <c r="F816" s="71">
        <v>3782.3201822211026</v>
      </c>
      <c r="G816" s="77">
        <v>0.9950548958618578</v>
      </c>
      <c r="H816" s="71">
        <v>3763.6162150362225</v>
      </c>
      <c r="I816" t="s">
        <v>1341</v>
      </c>
      <c r="J816" t="s">
        <v>1284</v>
      </c>
      <c r="K816" t="s">
        <v>1342</v>
      </c>
      <c r="L816" s="78">
        <v>189352</v>
      </c>
      <c r="M816" s="139"/>
      <c r="N816" s="72" t="s">
        <v>1296</v>
      </c>
      <c r="O816" t="s">
        <v>1290</v>
      </c>
      <c r="Q816" t="s">
        <v>1602</v>
      </c>
      <c r="R816" t="s">
        <v>1348</v>
      </c>
      <c r="S816" t="s">
        <v>1349</v>
      </c>
      <c r="W816" s="71">
        <v>13.083007376942414</v>
      </c>
      <c r="X816">
        <v>7</v>
      </c>
      <c r="Z816" s="2">
        <v>43399</v>
      </c>
      <c r="AA816" s="76">
        <v>2166.5</v>
      </c>
      <c r="AC816" s="71">
        <v>4113.5640000000003</v>
      </c>
      <c r="AD816" s="71">
        <v>1.0920000000000001</v>
      </c>
      <c r="AE816" s="76">
        <v>420</v>
      </c>
    </row>
    <row r="817" spans="1:31" x14ac:dyDescent="0.25">
      <c r="A817" s="2">
        <v>43435</v>
      </c>
      <c r="C817" s="76">
        <v>7594.3993528750452</v>
      </c>
      <c r="D817" s="75">
        <v>2018</v>
      </c>
      <c r="E817" s="71">
        <v>3.8621729820062156</v>
      </c>
      <c r="F817" s="71">
        <v>15230.307422476049</v>
      </c>
      <c r="G817" s="77">
        <v>0.9950548958618578</v>
      </c>
      <c r="H817" s="71">
        <v>15154.991966215985</v>
      </c>
      <c r="I817" t="s">
        <v>1341</v>
      </c>
      <c r="J817" t="s">
        <v>1284</v>
      </c>
      <c r="K817" t="s">
        <v>1342</v>
      </c>
      <c r="L817" s="78">
        <v>189352</v>
      </c>
      <c r="M817" s="139"/>
      <c r="N817" s="72" t="s">
        <v>1296</v>
      </c>
      <c r="O817" t="s">
        <v>1290</v>
      </c>
      <c r="Q817" t="s">
        <v>1627</v>
      </c>
      <c r="R817" t="s">
        <v>1343</v>
      </c>
      <c r="S817" t="s">
        <v>1344</v>
      </c>
      <c r="W817" s="71">
        <v>13.05797247010084</v>
      </c>
      <c r="X817">
        <v>1</v>
      </c>
      <c r="Z817" s="2">
        <v>43399</v>
      </c>
      <c r="AA817" s="76">
        <v>8926.2000000000007</v>
      </c>
      <c r="AC817" s="71">
        <v>23457</v>
      </c>
      <c r="AD817" s="71">
        <v>5.9</v>
      </c>
      <c r="AE817" s="76">
        <v>2360</v>
      </c>
    </row>
    <row r="818" spans="1:31" x14ac:dyDescent="0.25">
      <c r="A818" s="2">
        <v>43435</v>
      </c>
      <c r="C818" s="76">
        <v>343.96499999999997</v>
      </c>
      <c r="D818" s="75">
        <v>2018</v>
      </c>
      <c r="E818" s="71">
        <v>7.1399598492065966E-2</v>
      </c>
      <c r="F818" s="71">
        <v>439.30319484050074</v>
      </c>
      <c r="G818" s="77">
        <v>0.9950548958618578</v>
      </c>
      <c r="H818" s="71">
        <v>437.13079479379587</v>
      </c>
      <c r="I818" t="s">
        <v>1341</v>
      </c>
      <c r="J818" t="s">
        <v>1284</v>
      </c>
      <c r="K818" t="s">
        <v>1342</v>
      </c>
      <c r="L818" s="78">
        <v>199950</v>
      </c>
      <c r="M818" s="139"/>
      <c r="N818" s="72" t="s">
        <v>1296</v>
      </c>
      <c r="O818" t="s">
        <v>1290</v>
      </c>
      <c r="Q818" t="s">
        <v>1628</v>
      </c>
      <c r="R818" t="s">
        <v>1348</v>
      </c>
      <c r="S818" t="s">
        <v>1349</v>
      </c>
      <c r="W818" s="71">
        <v>13.083007376942414</v>
      </c>
      <c r="X818">
        <v>4</v>
      </c>
      <c r="Z818" s="2">
        <v>43413</v>
      </c>
      <c r="AA818" s="76">
        <v>1375.86</v>
      </c>
      <c r="AC818" s="71">
        <v>477.77600000000001</v>
      </c>
      <c r="AD818" s="71">
        <v>0.104</v>
      </c>
      <c r="AE818" s="76">
        <v>140</v>
      </c>
    </row>
    <row r="819" spans="1:31" x14ac:dyDescent="0.25">
      <c r="A819" s="2">
        <v>43435</v>
      </c>
      <c r="C819" s="76">
        <v>1031.895</v>
      </c>
      <c r="D819" s="75">
        <v>2018</v>
      </c>
      <c r="E819" s="71">
        <v>0.21419879547619791</v>
      </c>
      <c r="F819" s="71">
        <v>1317.9095845215022</v>
      </c>
      <c r="G819" s="77">
        <v>0.9950548958618578</v>
      </c>
      <c r="H819" s="71">
        <v>1311.3923843813877</v>
      </c>
      <c r="I819" t="s">
        <v>1341</v>
      </c>
      <c r="J819" t="s">
        <v>1284</v>
      </c>
      <c r="K819" t="s">
        <v>1342</v>
      </c>
      <c r="L819" s="78">
        <v>199950</v>
      </c>
      <c r="M819" s="139"/>
      <c r="N819" s="72" t="s">
        <v>1296</v>
      </c>
      <c r="O819" t="s">
        <v>1290</v>
      </c>
      <c r="Q819" t="s">
        <v>1625</v>
      </c>
      <c r="R819" t="s">
        <v>1348</v>
      </c>
      <c r="S819" t="s">
        <v>1349</v>
      </c>
      <c r="W819" s="71">
        <v>13.083007376942414</v>
      </c>
      <c r="X819">
        <v>10</v>
      </c>
      <c r="Z819" s="2">
        <v>43413</v>
      </c>
      <c r="AA819" s="76">
        <v>1375.86</v>
      </c>
      <c r="AC819" s="71">
        <v>1433.328</v>
      </c>
      <c r="AD819" s="71">
        <v>0.312</v>
      </c>
      <c r="AE819" s="76">
        <v>500</v>
      </c>
    </row>
    <row r="820" spans="1:31" x14ac:dyDescent="0.25">
      <c r="A820" s="2">
        <v>43435</v>
      </c>
      <c r="C820" s="76">
        <v>7993</v>
      </c>
      <c r="D820" s="75">
        <v>2018</v>
      </c>
      <c r="E820" s="71">
        <v>0.52368447213643599</v>
      </c>
      <c r="F820" s="71">
        <v>174.00871335735948</v>
      </c>
      <c r="G820" s="77">
        <v>0.9950548958618578</v>
      </c>
      <c r="H820" s="71">
        <v>173.1482221488632</v>
      </c>
      <c r="I820" t="s">
        <v>1341</v>
      </c>
      <c r="J820" t="s">
        <v>1284</v>
      </c>
      <c r="K820" t="s">
        <v>1342</v>
      </c>
      <c r="L820" s="78">
        <v>195417</v>
      </c>
      <c r="M820" s="139"/>
      <c r="N820" s="72" t="s">
        <v>1296</v>
      </c>
      <c r="O820" t="s">
        <v>1290</v>
      </c>
      <c r="Q820" t="s">
        <v>1629</v>
      </c>
      <c r="R820" t="s">
        <v>1343</v>
      </c>
      <c r="S820" t="s">
        <v>1344</v>
      </c>
      <c r="W820" s="71">
        <v>13.05797247010084</v>
      </c>
      <c r="X820">
        <v>1</v>
      </c>
      <c r="Z820" s="2">
        <v>43391</v>
      </c>
      <c r="AA820" s="76">
        <v>7993</v>
      </c>
      <c r="AC820" s="71">
        <v>268</v>
      </c>
      <c r="AD820" s="71">
        <v>0.8</v>
      </c>
      <c r="AE820" s="76">
        <v>640</v>
      </c>
    </row>
    <row r="821" spans="1:31" x14ac:dyDescent="0.25">
      <c r="A821" s="2">
        <v>43435</v>
      </c>
      <c r="B821" t="s">
        <v>1356</v>
      </c>
      <c r="C821" s="76">
        <v>2680.8</v>
      </c>
      <c r="D821" s="75">
        <v>2018</v>
      </c>
      <c r="E821" s="71">
        <v>0</v>
      </c>
      <c r="F821" s="71">
        <v>4294.317088307228</v>
      </c>
      <c r="G821" s="77">
        <v>0.9950548958618578</v>
      </c>
      <c r="H821" s="71">
        <v>4273.0812431033455</v>
      </c>
      <c r="I821" t="s">
        <v>1341</v>
      </c>
      <c r="J821" t="s">
        <v>1284</v>
      </c>
      <c r="K821" t="s">
        <v>1342</v>
      </c>
      <c r="L821" s="78">
        <v>192853</v>
      </c>
      <c r="M821" s="139"/>
      <c r="N821" s="72" t="s">
        <v>1296</v>
      </c>
      <c r="O821" t="s">
        <v>1290</v>
      </c>
      <c r="Q821" t="s">
        <v>1357</v>
      </c>
      <c r="R821" t="s">
        <v>1348</v>
      </c>
      <c r="S821" t="s">
        <v>1349</v>
      </c>
      <c r="W821" s="71">
        <v>13.083007376942414</v>
      </c>
      <c r="X821">
        <v>8</v>
      </c>
      <c r="Z821" s="2">
        <v>43217</v>
      </c>
      <c r="AA821" s="76">
        <v>2680.8</v>
      </c>
      <c r="AC821" s="71">
        <v>4670.3999999999996</v>
      </c>
      <c r="AD821" s="71">
        <v>0</v>
      </c>
      <c r="AE821" s="76">
        <v>400</v>
      </c>
    </row>
    <row r="822" spans="1:31" x14ac:dyDescent="0.25">
      <c r="A822" s="2">
        <v>43435</v>
      </c>
      <c r="C822" s="76">
        <v>255.38414545287606</v>
      </c>
      <c r="D822" s="75">
        <v>2018</v>
      </c>
      <c r="E822" s="71">
        <v>0</v>
      </c>
      <c r="F822" s="71">
        <v>21301.980880583127</v>
      </c>
      <c r="G822" s="77">
        <v>0.9950548958618578</v>
      </c>
      <c r="H822" s="71">
        <v>21196.640366779931</v>
      </c>
      <c r="I822" t="s">
        <v>1341</v>
      </c>
      <c r="J822" t="s">
        <v>1284</v>
      </c>
      <c r="K822" t="s">
        <v>1342</v>
      </c>
      <c r="L822" s="78">
        <v>187386</v>
      </c>
      <c r="M822" s="139"/>
      <c r="N822" s="72" t="s">
        <v>1295</v>
      </c>
      <c r="O822" t="s">
        <v>1290</v>
      </c>
      <c r="Q822" t="s">
        <v>1589</v>
      </c>
      <c r="R822" t="s">
        <v>1348</v>
      </c>
      <c r="S822" t="s">
        <v>1349</v>
      </c>
      <c r="W822" s="71">
        <v>13.083007376942414</v>
      </c>
      <c r="X822">
        <v>41</v>
      </c>
      <c r="Z822" s="2">
        <v>43353</v>
      </c>
      <c r="AA822" s="76">
        <v>1939.25</v>
      </c>
      <c r="AC822" s="71">
        <v>23167.542000000001</v>
      </c>
      <c r="AD822" s="71">
        <v>0</v>
      </c>
      <c r="AE822" s="76">
        <v>1230</v>
      </c>
    </row>
    <row r="823" spans="1:31" x14ac:dyDescent="0.25">
      <c r="A823" s="2">
        <v>43435</v>
      </c>
      <c r="C823" s="76">
        <v>2.3700134854639301</v>
      </c>
      <c r="D823" s="75">
        <v>2018</v>
      </c>
      <c r="E823" s="71">
        <v>3.2129819321429692E-2</v>
      </c>
      <c r="F823" s="71">
        <v>197.68643767822533</v>
      </c>
      <c r="G823" s="77">
        <v>0.9950548958618578</v>
      </c>
      <c r="H823" s="71">
        <v>196.70885765720814</v>
      </c>
      <c r="I823" t="s">
        <v>1341</v>
      </c>
      <c r="J823" t="s">
        <v>1284</v>
      </c>
      <c r="K823" t="s">
        <v>1342</v>
      </c>
      <c r="L823" s="78">
        <v>187386</v>
      </c>
      <c r="M823" s="139"/>
      <c r="N823" s="72" t="s">
        <v>1295</v>
      </c>
      <c r="O823" t="s">
        <v>1290</v>
      </c>
      <c r="Q823" t="s">
        <v>1590</v>
      </c>
      <c r="R823" t="s">
        <v>1348</v>
      </c>
      <c r="S823" t="s">
        <v>1349</v>
      </c>
      <c r="W823" s="71">
        <v>13.083007376942414</v>
      </c>
      <c r="X823">
        <v>2</v>
      </c>
      <c r="Z823" s="2">
        <v>43353</v>
      </c>
      <c r="AA823" s="76">
        <v>1939.25</v>
      </c>
      <c r="AC823" s="71">
        <v>214.9992</v>
      </c>
      <c r="AD823" s="71">
        <v>4.6800000000000001E-2</v>
      </c>
      <c r="AE823" s="76">
        <v>80</v>
      </c>
    </row>
    <row r="824" spans="1:31" x14ac:dyDescent="0.25">
      <c r="A824" s="2">
        <v>43435</v>
      </c>
      <c r="C824" s="76">
        <v>20.540116874020725</v>
      </c>
      <c r="D824" s="75">
        <v>2018</v>
      </c>
      <c r="E824" s="71">
        <v>0.2784584341190573</v>
      </c>
      <c r="F824" s="71">
        <v>1713.2824598779528</v>
      </c>
      <c r="G824" s="77">
        <v>0.9950548958618578</v>
      </c>
      <c r="H824" s="71">
        <v>1704.810099695804</v>
      </c>
      <c r="I824" t="s">
        <v>1341</v>
      </c>
      <c r="J824" t="s">
        <v>1284</v>
      </c>
      <c r="K824" t="s">
        <v>1342</v>
      </c>
      <c r="L824" s="78">
        <v>187386</v>
      </c>
      <c r="M824" s="139"/>
      <c r="N824" s="72" t="s">
        <v>1295</v>
      </c>
      <c r="O824" t="s">
        <v>1290</v>
      </c>
      <c r="Q824" t="s">
        <v>1592</v>
      </c>
      <c r="R824" t="s">
        <v>1348</v>
      </c>
      <c r="S824" t="s">
        <v>1349</v>
      </c>
      <c r="W824" s="71">
        <v>13.083007376942414</v>
      </c>
      <c r="X824">
        <v>13</v>
      </c>
      <c r="Z824" s="2">
        <v>43353</v>
      </c>
      <c r="AA824" s="76">
        <v>1939.25</v>
      </c>
      <c r="AC824" s="71">
        <v>1863.3263999999999</v>
      </c>
      <c r="AD824" s="71">
        <v>0.40560000000000002</v>
      </c>
      <c r="AE824" s="76">
        <v>650</v>
      </c>
    </row>
    <row r="825" spans="1:31" x14ac:dyDescent="0.25">
      <c r="A825" s="2">
        <v>43435</v>
      </c>
      <c r="C825" s="76">
        <v>32436.810118993988</v>
      </c>
      <c r="D825" s="75">
        <v>2018</v>
      </c>
      <c r="E825" s="71">
        <v>19.179943791996969</v>
      </c>
      <c r="F825" s="71">
        <v>97831.854081468264</v>
      </c>
      <c r="G825" s="77">
        <v>0.9950548958618578</v>
      </c>
      <c r="H825" s="71">
        <v>97348.065375007878</v>
      </c>
      <c r="I825" t="s">
        <v>1341</v>
      </c>
      <c r="J825" t="s">
        <v>1284</v>
      </c>
      <c r="K825" t="s">
        <v>1342</v>
      </c>
      <c r="L825" s="78">
        <v>187386</v>
      </c>
      <c r="M825" s="139"/>
      <c r="N825" s="72" t="s">
        <v>1295</v>
      </c>
      <c r="O825" t="s">
        <v>1290</v>
      </c>
      <c r="Q825" t="s">
        <v>1482</v>
      </c>
      <c r="R825" t="s">
        <v>1343</v>
      </c>
      <c r="S825" t="s">
        <v>1344</v>
      </c>
      <c r="W825" s="71">
        <v>13.05797247010084</v>
      </c>
      <c r="X825">
        <v>1</v>
      </c>
      <c r="Z825" s="2">
        <v>43353</v>
      </c>
      <c r="AA825" s="76">
        <v>37871.620000000003</v>
      </c>
      <c r="AC825" s="71">
        <v>150676</v>
      </c>
      <c r="AD825" s="71">
        <v>29.3</v>
      </c>
      <c r="AE825" s="76">
        <v>11720</v>
      </c>
    </row>
    <row r="826" spans="1:31" x14ac:dyDescent="0.25">
      <c r="A826" s="2">
        <v>43435</v>
      </c>
      <c r="C826" s="76">
        <v>21396.755635307552</v>
      </c>
      <c r="D826" s="75">
        <v>2018</v>
      </c>
      <c r="E826" s="71">
        <v>20.030931059218677</v>
      </c>
      <c r="F826" s="71">
        <v>181034.6398022848</v>
      </c>
      <c r="G826" s="77">
        <v>0.9950548958618578</v>
      </c>
      <c r="H826" s="71">
        <v>180139.40465585145</v>
      </c>
      <c r="I826" t="s">
        <v>1341</v>
      </c>
      <c r="J826" t="s">
        <v>1284</v>
      </c>
      <c r="K826" t="s">
        <v>1342</v>
      </c>
      <c r="L826" s="78">
        <v>174836</v>
      </c>
      <c r="M826" s="139"/>
      <c r="N826" s="72" t="s">
        <v>1607</v>
      </c>
      <c r="O826" t="s">
        <v>1290</v>
      </c>
      <c r="Q826" t="s">
        <v>1630</v>
      </c>
      <c r="R826" t="s">
        <v>1343</v>
      </c>
      <c r="S826" t="s">
        <v>1344</v>
      </c>
      <c r="W826" s="71">
        <v>13.05797247010084</v>
      </c>
      <c r="X826">
        <v>1</v>
      </c>
      <c r="Z826" s="2">
        <v>43188</v>
      </c>
      <c r="AA826" s="76">
        <v>57147.57</v>
      </c>
      <c r="AC826" s="71">
        <v>278821</v>
      </c>
      <c r="AD826" s="71">
        <v>30.6</v>
      </c>
      <c r="AE826" s="76">
        <v>13941.05</v>
      </c>
    </row>
    <row r="827" spans="1:31" x14ac:dyDescent="0.25">
      <c r="A827" s="2">
        <v>43435</v>
      </c>
      <c r="C827" s="76">
        <v>88619.064523857975</v>
      </c>
      <c r="D827" s="75">
        <v>2018</v>
      </c>
      <c r="E827" s="71">
        <v>84.904420626079727</v>
      </c>
      <c r="F827" s="71">
        <v>428354.68796288094</v>
      </c>
      <c r="G827" s="77">
        <v>0.9950548958618578</v>
      </c>
      <c r="H827" s="71">
        <v>426236.4294228431</v>
      </c>
      <c r="I827" t="s">
        <v>1341</v>
      </c>
      <c r="J827" t="s">
        <v>1284</v>
      </c>
      <c r="K827" t="s">
        <v>1342</v>
      </c>
      <c r="L827" s="78">
        <v>174836</v>
      </c>
      <c r="M827" s="139"/>
      <c r="N827" s="72" t="s">
        <v>1607</v>
      </c>
      <c r="O827" t="s">
        <v>1290</v>
      </c>
      <c r="Q827" t="s">
        <v>1603</v>
      </c>
      <c r="R827" t="s">
        <v>1348</v>
      </c>
      <c r="S827" t="s">
        <v>1349</v>
      </c>
      <c r="W827" s="71">
        <v>13.083007376942414</v>
      </c>
      <c r="X827">
        <v>437</v>
      </c>
      <c r="Z827" s="2">
        <v>43188</v>
      </c>
      <c r="AA827" s="76">
        <v>141657.31</v>
      </c>
      <c r="AC827" s="71">
        <v>465868.65700000001</v>
      </c>
      <c r="AD827" s="71">
        <v>123.67100000000001</v>
      </c>
      <c r="AE827" s="76">
        <v>48070</v>
      </c>
    </row>
    <row r="828" spans="1:31" x14ac:dyDescent="0.25">
      <c r="A828" s="2">
        <v>43435</v>
      </c>
      <c r="C828" s="76">
        <v>6152.3</v>
      </c>
      <c r="D828" s="75">
        <v>2018</v>
      </c>
      <c r="E828" s="71">
        <v>2.5676394073108342</v>
      </c>
      <c r="F828" s="71">
        <v>15798.018737533392</v>
      </c>
      <c r="G828" s="77">
        <v>0.9950548958618578</v>
      </c>
      <c r="H828" s="71">
        <v>15719.895889699967</v>
      </c>
      <c r="I828" t="s">
        <v>1341</v>
      </c>
      <c r="J828" t="s">
        <v>1284</v>
      </c>
      <c r="K828" t="s">
        <v>1342</v>
      </c>
      <c r="L828" s="78">
        <v>194677</v>
      </c>
      <c r="M828" s="139"/>
      <c r="N828" s="72" t="s">
        <v>1296</v>
      </c>
      <c r="O828" t="s">
        <v>1290</v>
      </c>
      <c r="Q828" t="s">
        <v>1587</v>
      </c>
      <c r="R828" t="s">
        <v>1348</v>
      </c>
      <c r="S828" t="s">
        <v>1349</v>
      </c>
      <c r="W828" s="71">
        <v>13.083007376942414</v>
      </c>
      <c r="X828">
        <v>374</v>
      </c>
      <c r="Z828" s="2">
        <v>43349</v>
      </c>
      <c r="AA828" s="76">
        <v>6152.3</v>
      </c>
      <c r="AC828" s="71">
        <v>17181.560000000001</v>
      </c>
      <c r="AD828" s="71">
        <v>3.74</v>
      </c>
      <c r="AE828" s="76">
        <v>2618</v>
      </c>
    </row>
    <row r="829" spans="1:31" x14ac:dyDescent="0.25">
      <c r="A829" s="2">
        <v>43435</v>
      </c>
      <c r="B829" t="s">
        <v>1364</v>
      </c>
      <c r="C829" s="76">
        <v>4500</v>
      </c>
      <c r="D829" s="75">
        <v>2017</v>
      </c>
      <c r="E829" s="71">
        <v>0</v>
      </c>
      <c r="F829" s="71">
        <v>4479.6832935579005</v>
      </c>
      <c r="G829" s="77">
        <v>0.9950548958618578</v>
      </c>
      <c r="H829" s="71">
        <v>4457.5307931653606</v>
      </c>
      <c r="I829" t="s">
        <v>1341</v>
      </c>
      <c r="J829" t="s">
        <v>1284</v>
      </c>
      <c r="K829" t="s">
        <v>1342</v>
      </c>
      <c r="L829" s="78">
        <v>167205</v>
      </c>
      <c r="M829" s="139"/>
      <c r="N829" s="72" t="s">
        <v>1295</v>
      </c>
      <c r="O829" t="s">
        <v>1290</v>
      </c>
      <c r="Q829" t="s">
        <v>1382</v>
      </c>
      <c r="R829" t="s">
        <v>1348</v>
      </c>
      <c r="S829" t="s">
        <v>1349</v>
      </c>
      <c r="W829" s="71">
        <v>13.083007376942414</v>
      </c>
      <c r="X829">
        <v>4</v>
      </c>
      <c r="Z829" s="2">
        <v>42766</v>
      </c>
      <c r="AA829" s="76">
        <v>4500</v>
      </c>
      <c r="AC829" s="71">
        <v>4872</v>
      </c>
      <c r="AD829" s="71">
        <v>0</v>
      </c>
      <c r="AE829" s="76">
        <v>440</v>
      </c>
    </row>
    <row r="830" spans="1:31" x14ac:dyDescent="0.25">
      <c r="A830" s="2">
        <v>43435</v>
      </c>
      <c r="C830" s="76">
        <v>10100</v>
      </c>
      <c r="D830" s="75">
        <v>2017</v>
      </c>
      <c r="E830" s="71">
        <v>4.7786208082449786</v>
      </c>
      <c r="F830" s="71">
        <v>23606.099968408649</v>
      </c>
      <c r="G830" s="77">
        <v>0.9950548958618578</v>
      </c>
      <c r="H830" s="71">
        <v>23489.365345769475</v>
      </c>
      <c r="I830" t="s">
        <v>1341</v>
      </c>
      <c r="J830" t="s">
        <v>1284</v>
      </c>
      <c r="K830" t="s">
        <v>1342</v>
      </c>
      <c r="L830" s="78">
        <v>167505</v>
      </c>
      <c r="M830" s="139"/>
      <c r="N830" s="72" t="s">
        <v>1295</v>
      </c>
      <c r="O830" t="s">
        <v>1290</v>
      </c>
      <c r="Q830" t="s">
        <v>1631</v>
      </c>
      <c r="R830" t="s">
        <v>1343</v>
      </c>
      <c r="S830" t="s">
        <v>1344</v>
      </c>
      <c r="W830" s="71">
        <v>13.05797247010084</v>
      </c>
      <c r="X830">
        <v>1</v>
      </c>
      <c r="Z830" s="2">
        <v>42766</v>
      </c>
      <c r="AA830" s="76">
        <v>10100</v>
      </c>
      <c r="AC830" s="71">
        <v>36357</v>
      </c>
      <c r="AD830" s="71">
        <v>7.3</v>
      </c>
      <c r="AE830" s="76">
        <v>2643.77</v>
      </c>
    </row>
    <row r="831" spans="1:31" x14ac:dyDescent="0.25">
      <c r="A831" s="2">
        <v>43435</v>
      </c>
      <c r="C831" s="76">
        <v>2800</v>
      </c>
      <c r="D831" s="75">
        <v>2017</v>
      </c>
      <c r="E831" s="71">
        <v>0</v>
      </c>
      <c r="F831" s="71">
        <v>1891.3708283954782</v>
      </c>
      <c r="G831" s="77">
        <v>0.9950548958618578</v>
      </c>
      <c r="H831" s="71">
        <v>1882.0178026852182</v>
      </c>
      <c r="I831" t="s">
        <v>1341</v>
      </c>
      <c r="J831" t="s">
        <v>1284</v>
      </c>
      <c r="K831" t="s">
        <v>1342</v>
      </c>
      <c r="L831" s="78">
        <v>173460</v>
      </c>
      <c r="M831" s="139"/>
      <c r="N831" s="72" t="s">
        <v>1295</v>
      </c>
      <c r="O831" t="s">
        <v>1290</v>
      </c>
      <c r="Q831" t="s">
        <v>1484</v>
      </c>
      <c r="R831" t="s">
        <v>1343</v>
      </c>
      <c r="S831" t="s">
        <v>1344</v>
      </c>
      <c r="W831" s="71">
        <v>13.05797247010084</v>
      </c>
      <c r="X831">
        <v>1</v>
      </c>
      <c r="Z831" s="2">
        <v>42809.333333333328</v>
      </c>
      <c r="AA831" s="76">
        <v>2800</v>
      </c>
      <c r="AC831" s="71">
        <v>2913</v>
      </c>
      <c r="AD831" s="71">
        <v>0</v>
      </c>
      <c r="AE831" s="76">
        <v>145.65</v>
      </c>
    </row>
    <row r="832" spans="1:31" x14ac:dyDescent="0.25">
      <c r="A832" s="2">
        <v>43435</v>
      </c>
      <c r="C832" s="76">
        <v>1100</v>
      </c>
      <c r="D832" s="75">
        <v>2018</v>
      </c>
      <c r="E832" s="71">
        <v>0.68653460088524976</v>
      </c>
      <c r="F832" s="71">
        <v>4224.0691811586603</v>
      </c>
      <c r="G832" s="77">
        <v>0.9950548958618578</v>
      </c>
      <c r="H832" s="71">
        <v>4203.1807191711141</v>
      </c>
      <c r="I832" t="s">
        <v>1341</v>
      </c>
      <c r="J832" t="s">
        <v>1284</v>
      </c>
      <c r="K832" t="s">
        <v>1342</v>
      </c>
      <c r="L832" s="78">
        <v>194266</v>
      </c>
      <c r="M832" s="139"/>
      <c r="N832" s="72" t="s">
        <v>1295</v>
      </c>
      <c r="O832" t="s">
        <v>1290</v>
      </c>
      <c r="Q832" t="s">
        <v>1586</v>
      </c>
      <c r="R832" t="s">
        <v>1348</v>
      </c>
      <c r="S832" t="s">
        <v>1349</v>
      </c>
      <c r="W832" s="71">
        <v>13.083007376942414</v>
      </c>
      <c r="X832">
        <v>100</v>
      </c>
      <c r="Z832" s="2">
        <v>43266</v>
      </c>
      <c r="AA832" s="76">
        <v>1100</v>
      </c>
      <c r="AC832" s="71">
        <v>4594</v>
      </c>
      <c r="AD832" s="71">
        <v>1</v>
      </c>
      <c r="AE832" s="76">
        <v>500</v>
      </c>
    </row>
    <row r="833" spans="1:31" x14ac:dyDescent="0.25">
      <c r="A833" s="2">
        <v>43435</v>
      </c>
      <c r="C833" s="76">
        <v>1777.6073401209642</v>
      </c>
      <c r="D833" s="75">
        <v>2018</v>
      </c>
      <c r="E833" s="71">
        <v>1.0655017005739076</v>
      </c>
      <c r="F833" s="71">
        <v>6555.7553691582416</v>
      </c>
      <c r="G833" s="77">
        <v>0.9950548958618578</v>
      </c>
      <c r="H833" s="71">
        <v>6523.3364761535695</v>
      </c>
      <c r="I833" t="s">
        <v>1341</v>
      </c>
      <c r="J833" t="s">
        <v>1284</v>
      </c>
      <c r="K833" t="s">
        <v>1342</v>
      </c>
      <c r="L833" s="78">
        <v>199347</v>
      </c>
      <c r="M833" s="139"/>
      <c r="N833" s="72" t="s">
        <v>1295</v>
      </c>
      <c r="O833" t="s">
        <v>1290</v>
      </c>
      <c r="Q833" t="s">
        <v>1436</v>
      </c>
      <c r="R833" t="s">
        <v>1348</v>
      </c>
      <c r="S833" t="s">
        <v>1349</v>
      </c>
      <c r="W833" s="71">
        <v>13.083007376942414</v>
      </c>
      <c r="X833">
        <v>160</v>
      </c>
      <c r="Z833" s="2">
        <v>43418</v>
      </c>
      <c r="AA833" s="76">
        <v>8454</v>
      </c>
      <c r="AC833" s="71">
        <v>7129.8879999999999</v>
      </c>
      <c r="AD833" s="71">
        <v>1.552</v>
      </c>
      <c r="AE833" s="76">
        <v>2560</v>
      </c>
    </row>
    <row r="834" spans="1:31" x14ac:dyDescent="0.25">
      <c r="A834" s="2">
        <v>43435</v>
      </c>
      <c r="B834" t="s">
        <v>1364</v>
      </c>
      <c r="C834" s="76">
        <v>4791.5507813930772</v>
      </c>
      <c r="D834" s="75">
        <v>2018</v>
      </c>
      <c r="E834" s="71">
        <v>3.373631028750117</v>
      </c>
      <c r="F834" s="71">
        <v>17671.076200424817</v>
      </c>
      <c r="G834" s="77">
        <v>0.9950548958618578</v>
      </c>
      <c r="H834" s="71">
        <v>17583.690888380672</v>
      </c>
      <c r="I834" t="s">
        <v>1341</v>
      </c>
      <c r="J834" t="s">
        <v>1284</v>
      </c>
      <c r="K834" t="s">
        <v>1342</v>
      </c>
      <c r="L834" s="78">
        <v>199347</v>
      </c>
      <c r="M834" s="139"/>
      <c r="N834" s="72" t="s">
        <v>1295</v>
      </c>
      <c r="O834" t="s">
        <v>1290</v>
      </c>
      <c r="Q834" t="s">
        <v>1518</v>
      </c>
      <c r="R834" t="s">
        <v>1348</v>
      </c>
      <c r="S834" t="s">
        <v>1349</v>
      </c>
      <c r="W834" s="71">
        <v>13.083007376942414</v>
      </c>
      <c r="X834">
        <v>126</v>
      </c>
      <c r="Z834" s="2">
        <v>43418</v>
      </c>
      <c r="AA834" s="76">
        <v>8454</v>
      </c>
      <c r="AC834" s="71">
        <v>19218.653999999999</v>
      </c>
      <c r="AD834" s="71">
        <v>4.9139999999999997</v>
      </c>
      <c r="AE834" s="76">
        <v>1764</v>
      </c>
    </row>
    <row r="835" spans="1:31" x14ac:dyDescent="0.25">
      <c r="A835" s="2">
        <v>43435</v>
      </c>
      <c r="B835" t="s">
        <v>1364</v>
      </c>
      <c r="C835" s="76">
        <v>501.64350917830672</v>
      </c>
      <c r="D835" s="75">
        <v>2018</v>
      </c>
      <c r="E835" s="71">
        <v>0</v>
      </c>
      <c r="F835" s="71">
        <v>6951.2326969001906</v>
      </c>
      <c r="G835" s="77">
        <v>0.9950548958618578</v>
      </c>
      <c r="H835" s="71">
        <v>6916.8581273255604</v>
      </c>
      <c r="I835" t="s">
        <v>1341</v>
      </c>
      <c r="J835" t="s">
        <v>1284</v>
      </c>
      <c r="K835" t="s">
        <v>1342</v>
      </c>
      <c r="L835" s="78">
        <v>199347</v>
      </c>
      <c r="M835" s="139"/>
      <c r="N835" s="72" t="s">
        <v>1295</v>
      </c>
      <c r="O835" t="s">
        <v>1290</v>
      </c>
      <c r="Q835" t="s">
        <v>1365</v>
      </c>
      <c r="R835" t="s">
        <v>1348</v>
      </c>
      <c r="S835" t="s">
        <v>1349</v>
      </c>
      <c r="W835" s="71">
        <v>13.083007376942414</v>
      </c>
      <c r="X835">
        <v>9</v>
      </c>
      <c r="Z835" s="2">
        <v>43418</v>
      </c>
      <c r="AA835" s="76">
        <v>2250</v>
      </c>
      <c r="AC835" s="71">
        <v>7560</v>
      </c>
      <c r="AD835" s="71">
        <v>0</v>
      </c>
      <c r="AE835" s="76">
        <v>675</v>
      </c>
    </row>
    <row r="836" spans="1:31" x14ac:dyDescent="0.25">
      <c r="A836" s="2">
        <v>43435</v>
      </c>
      <c r="C836" s="76">
        <v>1945.52</v>
      </c>
      <c r="D836" s="75">
        <v>2017</v>
      </c>
      <c r="E836" s="71">
        <v>0.27296615731197532</v>
      </c>
      <c r="F836" s="71">
        <v>3202.5101393807722</v>
      </c>
      <c r="G836" s="77">
        <v>0.9950548958618578</v>
      </c>
      <c r="H836" s="71">
        <v>3186.673393238078</v>
      </c>
      <c r="I836" t="s">
        <v>1341</v>
      </c>
      <c r="J836" t="s">
        <v>1284</v>
      </c>
      <c r="K836" t="s">
        <v>1342</v>
      </c>
      <c r="L836" s="78">
        <v>172926</v>
      </c>
      <c r="M836" s="139"/>
      <c r="N836" s="72" t="s">
        <v>1296</v>
      </c>
      <c r="O836" t="s">
        <v>1290</v>
      </c>
      <c r="Q836" t="s">
        <v>1371</v>
      </c>
      <c r="R836" t="s">
        <v>1348</v>
      </c>
      <c r="S836" t="s">
        <v>1349</v>
      </c>
      <c r="W836" s="71">
        <v>13.083007376942414</v>
      </c>
      <c r="X836">
        <v>14</v>
      </c>
      <c r="Z836" s="2">
        <v>42916</v>
      </c>
      <c r="AA836" s="76">
        <v>1945.52</v>
      </c>
      <c r="AC836" s="71">
        <v>3482.9760000000001</v>
      </c>
      <c r="AD836" s="71">
        <v>0.39760000000000001</v>
      </c>
      <c r="AE836" s="76">
        <v>140</v>
      </c>
    </row>
    <row r="837" spans="1:31" x14ac:dyDescent="0.25">
      <c r="A837" s="2">
        <v>43435</v>
      </c>
      <c r="B837" t="s">
        <v>1356</v>
      </c>
      <c r="C837" s="76">
        <v>37.309613781912709</v>
      </c>
      <c r="D837" s="75">
        <v>2018</v>
      </c>
      <c r="E837" s="71">
        <v>0</v>
      </c>
      <c r="F837" s="71">
        <v>536.7896360384035</v>
      </c>
      <c r="G837" s="77">
        <v>0.9950548958618578</v>
      </c>
      <c r="H837" s="71">
        <v>534.13515538791819</v>
      </c>
      <c r="I837" t="s">
        <v>1341</v>
      </c>
      <c r="J837" t="s">
        <v>1284</v>
      </c>
      <c r="K837" t="s">
        <v>1342</v>
      </c>
      <c r="L837" s="78">
        <v>192192</v>
      </c>
      <c r="M837" s="139"/>
      <c r="N837" s="72" t="s">
        <v>1296</v>
      </c>
      <c r="O837" t="s">
        <v>1290</v>
      </c>
      <c r="Q837" t="s">
        <v>1357</v>
      </c>
      <c r="R837" t="s">
        <v>1348</v>
      </c>
      <c r="S837" t="s">
        <v>1349</v>
      </c>
      <c r="W837" s="71">
        <v>13.083007376942414</v>
      </c>
      <c r="X837">
        <v>1</v>
      </c>
      <c r="Z837" s="2">
        <v>43412</v>
      </c>
      <c r="AA837" s="76">
        <v>1389.5</v>
      </c>
      <c r="AC837" s="71">
        <v>583.79999999999995</v>
      </c>
      <c r="AD837" s="71">
        <v>0</v>
      </c>
      <c r="AE837" s="76">
        <v>50</v>
      </c>
    </row>
    <row r="838" spans="1:31" x14ac:dyDescent="0.25">
      <c r="A838" s="2">
        <v>43435</v>
      </c>
      <c r="B838" t="s">
        <v>1364</v>
      </c>
      <c r="C838" s="76">
        <v>155.68040283100268</v>
      </c>
      <c r="D838" s="75">
        <v>2018</v>
      </c>
      <c r="E838" s="71">
        <v>0</v>
      </c>
      <c r="F838" s="71">
        <v>2239.8416467789502</v>
      </c>
      <c r="G838" s="77">
        <v>0.9950548958618578</v>
      </c>
      <c r="H838" s="71">
        <v>2228.7653965826803</v>
      </c>
      <c r="I838" t="s">
        <v>1341</v>
      </c>
      <c r="J838" t="s">
        <v>1284</v>
      </c>
      <c r="K838" t="s">
        <v>1342</v>
      </c>
      <c r="L838" s="78">
        <v>192192</v>
      </c>
      <c r="M838" s="139"/>
      <c r="N838" s="72" t="s">
        <v>1296</v>
      </c>
      <c r="O838" t="s">
        <v>1290</v>
      </c>
      <c r="Q838" t="s">
        <v>1382</v>
      </c>
      <c r="R838" t="s">
        <v>1348</v>
      </c>
      <c r="S838" t="s">
        <v>1349</v>
      </c>
      <c r="W838" s="71">
        <v>13.083007376942414</v>
      </c>
      <c r="X838">
        <v>2</v>
      </c>
      <c r="Z838" s="2">
        <v>43412</v>
      </c>
      <c r="AA838" s="76">
        <v>1389.5</v>
      </c>
      <c r="AC838" s="71">
        <v>2436</v>
      </c>
      <c r="AD838" s="71">
        <v>0</v>
      </c>
      <c r="AE838" s="76">
        <v>220</v>
      </c>
    </row>
    <row r="839" spans="1:31" x14ac:dyDescent="0.25">
      <c r="A839" s="2">
        <v>43435</v>
      </c>
      <c r="C839" s="76">
        <v>82.206410414439816</v>
      </c>
      <c r="D839" s="75">
        <v>2018</v>
      </c>
      <c r="E839" s="71">
        <v>0.19222968824786996</v>
      </c>
      <c r="F839" s="71">
        <v>1182.7393707244248</v>
      </c>
      <c r="G839" s="77">
        <v>0.9950548958618578</v>
      </c>
      <c r="H839" s="71">
        <v>1176.8906013679118</v>
      </c>
      <c r="I839" t="s">
        <v>1341</v>
      </c>
      <c r="J839" t="s">
        <v>1284</v>
      </c>
      <c r="K839" t="s">
        <v>1342</v>
      </c>
      <c r="L839" s="78">
        <v>192192</v>
      </c>
      <c r="M839" s="139"/>
      <c r="N839" s="72" t="s">
        <v>1296</v>
      </c>
      <c r="O839" t="s">
        <v>1290</v>
      </c>
      <c r="Q839" t="s">
        <v>1587</v>
      </c>
      <c r="R839" t="s">
        <v>1348</v>
      </c>
      <c r="S839" t="s">
        <v>1349</v>
      </c>
      <c r="W839" s="71">
        <v>13.083007376942414</v>
      </c>
      <c r="X839">
        <v>28</v>
      </c>
      <c r="Z839" s="2">
        <v>43412</v>
      </c>
      <c r="AA839" s="76">
        <v>1389.5</v>
      </c>
      <c r="AC839" s="71">
        <v>1286.32</v>
      </c>
      <c r="AD839" s="71">
        <v>0.28000000000000003</v>
      </c>
      <c r="AE839" s="76">
        <v>196</v>
      </c>
    </row>
    <row r="840" spans="1:31" x14ac:dyDescent="0.25">
      <c r="A840" s="2">
        <v>43435</v>
      </c>
      <c r="C840" s="76">
        <v>2686.999317453864</v>
      </c>
      <c r="D840" s="75">
        <v>2018</v>
      </c>
      <c r="E840" s="71">
        <v>3.0766462738015616</v>
      </c>
      <c r="F840" s="71">
        <v>11320.954948130298</v>
      </c>
      <c r="G840" s="77">
        <v>0.9950548958618578</v>
      </c>
      <c r="H840" s="71">
        <v>11264.971646968577</v>
      </c>
      <c r="I840" t="s">
        <v>1341</v>
      </c>
      <c r="J840" t="s">
        <v>1284</v>
      </c>
      <c r="K840" t="s">
        <v>1342</v>
      </c>
      <c r="L840" s="78">
        <v>192192</v>
      </c>
      <c r="M840" s="139"/>
      <c r="N840" s="72" t="s">
        <v>1296</v>
      </c>
      <c r="O840" t="s">
        <v>1290</v>
      </c>
      <c r="Q840" t="s">
        <v>1482</v>
      </c>
      <c r="R840" t="s">
        <v>1343</v>
      </c>
      <c r="S840" t="s">
        <v>1344</v>
      </c>
      <c r="W840" s="71">
        <v>13.05797247010084</v>
      </c>
      <c r="X840">
        <v>1</v>
      </c>
      <c r="Z840" s="2">
        <v>43412</v>
      </c>
      <c r="AA840" s="76">
        <v>3350.6</v>
      </c>
      <c r="AC840" s="71">
        <v>17436</v>
      </c>
      <c r="AD840" s="71">
        <v>4.7</v>
      </c>
      <c r="AE840" s="76">
        <v>1880</v>
      </c>
    </row>
    <row r="841" spans="1:31" x14ac:dyDescent="0.25">
      <c r="A841" s="2">
        <v>43435</v>
      </c>
      <c r="C841" s="76">
        <v>17998</v>
      </c>
      <c r="D841" s="75">
        <v>2018</v>
      </c>
      <c r="E841" s="71">
        <v>5.4528645661206401</v>
      </c>
      <c r="F841" s="71">
        <v>47378.936644243309</v>
      </c>
      <c r="G841" s="77">
        <v>0.9950548958618578</v>
      </c>
      <c r="H841" s="71">
        <v>47144.642868583083</v>
      </c>
      <c r="I841" t="s">
        <v>1341</v>
      </c>
      <c r="J841" t="s">
        <v>1284</v>
      </c>
      <c r="K841" t="s">
        <v>1342</v>
      </c>
      <c r="L841" s="78">
        <v>191462</v>
      </c>
      <c r="M841" s="139"/>
      <c r="N841" s="72" t="s">
        <v>1526</v>
      </c>
      <c r="O841" t="s">
        <v>1290</v>
      </c>
      <c r="Q841" t="s">
        <v>1632</v>
      </c>
      <c r="R841" t="s">
        <v>1343</v>
      </c>
      <c r="S841" t="s">
        <v>1344</v>
      </c>
      <c r="W841" s="71">
        <v>13.05797247010084</v>
      </c>
      <c r="X841">
        <v>1</v>
      </c>
      <c r="Z841" s="2">
        <v>43217</v>
      </c>
      <c r="AA841" s="76">
        <v>17998</v>
      </c>
      <c r="AC841" s="71">
        <v>72970.8</v>
      </c>
      <c r="AD841" s="71">
        <v>8.33</v>
      </c>
      <c r="AE841" s="76">
        <v>7297.08</v>
      </c>
    </row>
    <row r="842" spans="1:31" x14ac:dyDescent="0.25">
      <c r="A842" s="2">
        <v>43435</v>
      </c>
      <c r="C842" s="76">
        <v>1828.5</v>
      </c>
      <c r="D842" s="75">
        <v>2018</v>
      </c>
      <c r="E842" s="71">
        <v>0.58914503115349048</v>
      </c>
      <c r="F842" s="71">
        <v>2229.6489614521361</v>
      </c>
      <c r="G842" s="77">
        <v>0.9950548958618578</v>
      </c>
      <c r="H842" s="71">
        <v>2218.6231151462548</v>
      </c>
      <c r="I842" t="s">
        <v>1341</v>
      </c>
      <c r="J842" t="s">
        <v>1284</v>
      </c>
      <c r="K842" t="s">
        <v>1342</v>
      </c>
      <c r="L842" s="78">
        <v>198457</v>
      </c>
      <c r="M842" s="139"/>
      <c r="N842" s="72" t="s">
        <v>1296</v>
      </c>
      <c r="O842" t="s">
        <v>1290</v>
      </c>
      <c r="Q842" t="s">
        <v>1633</v>
      </c>
      <c r="R842" t="s">
        <v>1343</v>
      </c>
      <c r="S842" t="s">
        <v>1344</v>
      </c>
      <c r="W842" s="71">
        <v>13.05797247010084</v>
      </c>
      <c r="X842">
        <v>1</v>
      </c>
      <c r="Z842" s="2">
        <v>43350</v>
      </c>
      <c r="AA842" s="76">
        <v>1828.5</v>
      </c>
      <c r="AC842" s="71">
        <v>3434</v>
      </c>
      <c r="AD842" s="71">
        <v>0.9</v>
      </c>
      <c r="AE842" s="76">
        <v>360</v>
      </c>
    </row>
    <row r="843" spans="1:31" x14ac:dyDescent="0.25">
      <c r="A843" s="2">
        <v>43435</v>
      </c>
      <c r="B843" t="s">
        <v>1364</v>
      </c>
      <c r="C843" s="76">
        <v>924.23225494929977</v>
      </c>
      <c r="D843" s="75">
        <v>2018</v>
      </c>
      <c r="E843" s="71">
        <v>0</v>
      </c>
      <c r="F843" s="71">
        <v>3861.7959427223282</v>
      </c>
      <c r="G843" s="77">
        <v>0.9950548958618578</v>
      </c>
      <c r="H843" s="71">
        <v>3842.6989596253111</v>
      </c>
      <c r="I843" t="s">
        <v>1341</v>
      </c>
      <c r="J843" t="s">
        <v>1284</v>
      </c>
      <c r="K843" t="s">
        <v>1342</v>
      </c>
      <c r="L843" s="78">
        <v>193305</v>
      </c>
      <c r="M843" s="139"/>
      <c r="N843" s="72" t="s">
        <v>1296</v>
      </c>
      <c r="O843" t="s">
        <v>1290</v>
      </c>
      <c r="Q843" t="s">
        <v>1365</v>
      </c>
      <c r="R843" t="s">
        <v>1348</v>
      </c>
      <c r="S843" t="s">
        <v>1349</v>
      </c>
      <c r="W843" s="71">
        <v>13.083007376942414</v>
      </c>
      <c r="X843">
        <v>5</v>
      </c>
      <c r="Z843" s="2">
        <v>43230</v>
      </c>
      <c r="AA843" s="76">
        <v>3828.17</v>
      </c>
      <c r="AC843" s="71">
        <v>4200</v>
      </c>
      <c r="AD843" s="71">
        <v>0</v>
      </c>
      <c r="AE843" s="76">
        <v>375</v>
      </c>
    </row>
    <row r="844" spans="1:31" x14ac:dyDescent="0.25">
      <c r="A844" s="2">
        <v>43435</v>
      </c>
      <c r="B844" t="s">
        <v>1356</v>
      </c>
      <c r="C844" s="76">
        <v>1027.7462675036213</v>
      </c>
      <c r="D844" s="75">
        <v>2018</v>
      </c>
      <c r="E844" s="71">
        <v>0</v>
      </c>
      <c r="F844" s="71">
        <v>4294.317088307228</v>
      </c>
      <c r="G844" s="77">
        <v>0.9950548958618578</v>
      </c>
      <c r="H844" s="71">
        <v>4273.0812431033455</v>
      </c>
      <c r="I844" t="s">
        <v>1341</v>
      </c>
      <c r="J844" t="s">
        <v>1284</v>
      </c>
      <c r="K844" t="s">
        <v>1342</v>
      </c>
      <c r="L844" s="78">
        <v>193305</v>
      </c>
      <c r="M844" s="139"/>
      <c r="N844" s="72" t="s">
        <v>1296</v>
      </c>
      <c r="O844" t="s">
        <v>1290</v>
      </c>
      <c r="Q844" t="s">
        <v>1357</v>
      </c>
      <c r="R844" t="s">
        <v>1348</v>
      </c>
      <c r="S844" t="s">
        <v>1349</v>
      </c>
      <c r="W844" s="71">
        <v>13.083007376942414</v>
      </c>
      <c r="X844">
        <v>8</v>
      </c>
      <c r="Z844" s="2">
        <v>43230</v>
      </c>
      <c r="AA844" s="76">
        <v>3828.17</v>
      </c>
      <c r="AC844" s="71">
        <v>4670.3999999999996</v>
      </c>
      <c r="AD844" s="71">
        <v>0</v>
      </c>
      <c r="AE844" s="76">
        <v>400</v>
      </c>
    </row>
    <row r="845" spans="1:31" x14ac:dyDescent="0.25">
      <c r="A845" s="2">
        <v>43435</v>
      </c>
      <c r="B845" t="s">
        <v>1364</v>
      </c>
      <c r="C845" s="76">
        <v>1876.1914775470784</v>
      </c>
      <c r="D845" s="75">
        <v>2018</v>
      </c>
      <c r="E845" s="71">
        <v>0</v>
      </c>
      <c r="F845" s="71">
        <v>7839.4457637263258</v>
      </c>
      <c r="G845" s="77">
        <v>0.9950548958618578</v>
      </c>
      <c r="H845" s="71">
        <v>7800.6788880393815</v>
      </c>
      <c r="I845" t="s">
        <v>1341</v>
      </c>
      <c r="J845" t="s">
        <v>1284</v>
      </c>
      <c r="K845" t="s">
        <v>1342</v>
      </c>
      <c r="L845" s="78">
        <v>193305</v>
      </c>
      <c r="M845" s="139"/>
      <c r="N845" s="72" t="s">
        <v>1296</v>
      </c>
      <c r="O845" t="s">
        <v>1290</v>
      </c>
      <c r="Q845" t="s">
        <v>1382</v>
      </c>
      <c r="R845" t="s">
        <v>1348</v>
      </c>
      <c r="S845" t="s">
        <v>1349</v>
      </c>
      <c r="W845" s="71">
        <v>13.083007376942414</v>
      </c>
      <c r="X845">
        <v>7</v>
      </c>
      <c r="Z845" s="2">
        <v>43230</v>
      </c>
      <c r="AA845" s="76">
        <v>3828.17</v>
      </c>
      <c r="AC845" s="71">
        <v>8526</v>
      </c>
      <c r="AD845" s="71">
        <v>0</v>
      </c>
      <c r="AE845" s="76">
        <v>770</v>
      </c>
    </row>
    <row r="846" spans="1:31" x14ac:dyDescent="0.25">
      <c r="A846" s="2">
        <v>43435</v>
      </c>
      <c r="C846" s="76">
        <v>1476.6</v>
      </c>
      <c r="D846" s="75">
        <v>2017</v>
      </c>
      <c r="E846" s="71">
        <v>0.19497582665141092</v>
      </c>
      <c r="F846" s="71">
        <v>2287.5072424148375</v>
      </c>
      <c r="G846" s="77">
        <v>0.9950548958618578</v>
      </c>
      <c r="H846" s="71">
        <v>2276.1952808843416</v>
      </c>
      <c r="I846" t="s">
        <v>1341</v>
      </c>
      <c r="J846" t="s">
        <v>1284</v>
      </c>
      <c r="K846" t="s">
        <v>1342</v>
      </c>
      <c r="L846" s="78">
        <v>172928</v>
      </c>
      <c r="M846" s="139"/>
      <c r="N846" s="72" t="s">
        <v>1295</v>
      </c>
      <c r="O846" t="s">
        <v>1290</v>
      </c>
      <c r="Q846" t="s">
        <v>1371</v>
      </c>
      <c r="R846" t="s">
        <v>1348</v>
      </c>
      <c r="S846" t="s">
        <v>1349</v>
      </c>
      <c r="W846" s="71">
        <v>13.083007376942414</v>
      </c>
      <c r="X846">
        <v>10</v>
      </c>
      <c r="Z846" s="2">
        <v>42886</v>
      </c>
      <c r="AA846" s="76">
        <v>1476.6</v>
      </c>
      <c r="AC846" s="71">
        <v>2487.84</v>
      </c>
      <c r="AD846" s="71">
        <v>0.28399999999999997</v>
      </c>
      <c r="AE846" s="76">
        <v>100</v>
      </c>
    </row>
    <row r="847" spans="1:31" x14ac:dyDescent="0.25">
      <c r="A847" s="2">
        <v>43435</v>
      </c>
      <c r="C847" s="76">
        <v>106500</v>
      </c>
      <c r="D847" s="75">
        <v>2016</v>
      </c>
      <c r="E847" s="71">
        <v>4.3989495659460625</v>
      </c>
      <c r="F847" s="71">
        <v>2298.4733033024349</v>
      </c>
      <c r="G847" s="77">
        <v>0.9950548958618578</v>
      </c>
      <c r="H847" s="71">
        <v>2287.1071134588647</v>
      </c>
      <c r="I847" t="s">
        <v>1341</v>
      </c>
      <c r="J847" t="s">
        <v>1284</v>
      </c>
      <c r="K847" t="s">
        <v>1342</v>
      </c>
      <c r="L847" s="78">
        <v>176361</v>
      </c>
      <c r="M847" s="139"/>
      <c r="N847" s="72" t="s">
        <v>1295</v>
      </c>
      <c r="O847" t="s">
        <v>1290</v>
      </c>
      <c r="Q847" t="s">
        <v>1634</v>
      </c>
      <c r="R847" t="s">
        <v>1343</v>
      </c>
      <c r="S847" t="s">
        <v>1344</v>
      </c>
      <c r="W847" s="71">
        <v>13.05797247010084</v>
      </c>
      <c r="X847">
        <v>1</v>
      </c>
      <c r="Z847" s="2">
        <v>42521</v>
      </c>
      <c r="AA847" s="76">
        <v>106500</v>
      </c>
      <c r="AC847" s="71">
        <v>3540</v>
      </c>
      <c r="AD847" s="71">
        <v>6.72</v>
      </c>
      <c r="AE847" s="76">
        <v>5376</v>
      </c>
    </row>
    <row r="848" spans="1:31" x14ac:dyDescent="0.25">
      <c r="A848" s="2">
        <v>43435</v>
      </c>
      <c r="C848" s="76">
        <v>29500</v>
      </c>
      <c r="D848" s="75">
        <v>2018</v>
      </c>
      <c r="E848" s="71">
        <v>0</v>
      </c>
      <c r="F848" s="71">
        <v>0</v>
      </c>
      <c r="G848" s="77">
        <v>1</v>
      </c>
      <c r="H848" s="71">
        <v>0</v>
      </c>
      <c r="I848" t="s">
        <v>1290</v>
      </c>
      <c r="J848" t="s">
        <v>1287</v>
      </c>
      <c r="K848" t="s">
        <v>1342</v>
      </c>
      <c r="L848" s="78" t="s">
        <v>1144</v>
      </c>
      <c r="M848" s="139"/>
      <c r="N848" s="72" t="s">
        <v>1285</v>
      </c>
      <c r="O848" t="s">
        <v>1290</v>
      </c>
      <c r="P848" t="s">
        <v>1541</v>
      </c>
      <c r="R848" t="s">
        <v>1343</v>
      </c>
      <c r="V848" t="s">
        <v>1635</v>
      </c>
      <c r="W848" s="71"/>
      <c r="X848">
        <v>1</v>
      </c>
      <c r="Z848" s="2">
        <v>43411</v>
      </c>
      <c r="AA848" s="76">
        <v>29500</v>
      </c>
      <c r="AC848" s="71">
        <v>0</v>
      </c>
      <c r="AD848" s="71">
        <v>0</v>
      </c>
      <c r="AE848" s="76">
        <v>29500</v>
      </c>
    </row>
    <row r="849" spans="1:31" x14ac:dyDescent="0.25">
      <c r="A849" s="2">
        <v>43435</v>
      </c>
      <c r="B849" t="s">
        <v>1474</v>
      </c>
      <c r="C849" s="76">
        <v>0</v>
      </c>
      <c r="D849" s="75">
        <v>2018</v>
      </c>
      <c r="E849" s="71">
        <v>193.16919468205782</v>
      </c>
      <c r="F849" s="71">
        <v>831289.55496889725</v>
      </c>
      <c r="G849" s="77">
        <v>1</v>
      </c>
      <c r="H849" s="71">
        <v>831289.55496889725</v>
      </c>
      <c r="I849" t="s">
        <v>1290</v>
      </c>
      <c r="J849" t="s">
        <v>1288</v>
      </c>
      <c r="K849" t="s">
        <v>1342</v>
      </c>
      <c r="L849" s="78" t="s">
        <v>1150</v>
      </c>
      <c r="M849" s="139"/>
      <c r="N849" s="72" t="s">
        <v>1526</v>
      </c>
      <c r="O849" t="s">
        <v>1290</v>
      </c>
      <c r="Q849" t="s">
        <v>1474</v>
      </c>
      <c r="W849" s="71"/>
      <c r="X849">
        <v>1</v>
      </c>
      <c r="Z849" s="2">
        <v>43439</v>
      </c>
      <c r="AA849" s="76">
        <v>0</v>
      </c>
      <c r="AC849" s="71">
        <v>1089999</v>
      </c>
      <c r="AD849" s="71">
        <v>209</v>
      </c>
      <c r="AE849" s="76">
        <v>0</v>
      </c>
    </row>
    <row r="850" spans="1:31" x14ac:dyDescent="0.25">
      <c r="A850" s="2">
        <v>43132</v>
      </c>
      <c r="C850" s="76"/>
      <c r="D850" s="75">
        <v>2017</v>
      </c>
      <c r="E850" s="71">
        <v>0</v>
      </c>
      <c r="F850" s="71">
        <v>0</v>
      </c>
      <c r="G850" s="77">
        <v>0.9950548958618578</v>
      </c>
      <c r="H850" s="71">
        <v>0</v>
      </c>
      <c r="I850" t="s">
        <v>1289</v>
      </c>
      <c r="J850" t="s">
        <v>1284</v>
      </c>
      <c r="K850" t="s">
        <v>1342</v>
      </c>
      <c r="L850" s="78">
        <v>172275</v>
      </c>
      <c r="M850" s="139"/>
      <c r="N850" s="72" t="s">
        <v>1285</v>
      </c>
      <c r="O850" t="s">
        <v>1290</v>
      </c>
      <c r="Q850" t="s">
        <v>1519</v>
      </c>
      <c r="R850" t="s">
        <v>1348</v>
      </c>
      <c r="S850" t="s">
        <v>1349</v>
      </c>
      <c r="W850" s="71">
        <v>13.083007376942414</v>
      </c>
      <c r="X850">
        <v>972</v>
      </c>
      <c r="Z850" s="2">
        <v>42916</v>
      </c>
      <c r="AA850" s="76">
        <v>6318</v>
      </c>
      <c r="AC850" s="71">
        <v>0</v>
      </c>
      <c r="AD850" s="71">
        <v>0</v>
      </c>
      <c r="AE850" s="76"/>
    </row>
    <row r="851" spans="1:31" x14ac:dyDescent="0.25">
      <c r="A851" s="2">
        <v>43132</v>
      </c>
      <c r="C851" s="76"/>
      <c r="D851" s="75">
        <v>2017</v>
      </c>
      <c r="E851" s="71">
        <v>0</v>
      </c>
      <c r="F851" s="71">
        <v>0</v>
      </c>
      <c r="G851" s="77">
        <v>0.9950548958618578</v>
      </c>
      <c r="H851" s="71">
        <v>0</v>
      </c>
      <c r="I851" t="s">
        <v>1289</v>
      </c>
      <c r="J851" t="s">
        <v>1284</v>
      </c>
      <c r="K851" t="s">
        <v>1342</v>
      </c>
      <c r="L851" s="78">
        <v>172275</v>
      </c>
      <c r="M851" s="139"/>
      <c r="N851" s="72" t="s">
        <v>1285</v>
      </c>
      <c r="O851" t="s">
        <v>1290</v>
      </c>
      <c r="Q851" t="s">
        <v>1519</v>
      </c>
      <c r="R851" t="s">
        <v>1348</v>
      </c>
      <c r="S851" t="s">
        <v>1349</v>
      </c>
      <c r="W851" s="71">
        <v>13.083007376942414</v>
      </c>
      <c r="X851">
        <v>3684</v>
      </c>
      <c r="Z851" s="2">
        <v>42916</v>
      </c>
      <c r="AA851" s="76">
        <v>23946</v>
      </c>
      <c r="AC851" s="71">
        <v>0</v>
      </c>
      <c r="AD851" s="71">
        <v>0</v>
      </c>
      <c r="AE851" s="76"/>
    </row>
    <row r="852" spans="1:31" x14ac:dyDescent="0.25">
      <c r="A852" s="2">
        <v>43132</v>
      </c>
      <c r="C852" s="76"/>
      <c r="D852" s="75">
        <v>2017</v>
      </c>
      <c r="E852" s="71">
        <v>0</v>
      </c>
      <c r="F852" s="71">
        <v>0</v>
      </c>
      <c r="G852" s="77">
        <v>0.9950548958618578</v>
      </c>
      <c r="H852" s="71">
        <v>0</v>
      </c>
      <c r="I852" t="s">
        <v>1289</v>
      </c>
      <c r="J852" t="s">
        <v>1284</v>
      </c>
      <c r="K852" t="s">
        <v>1342</v>
      </c>
      <c r="L852" s="78">
        <v>172275</v>
      </c>
      <c r="M852" s="139"/>
      <c r="N852" s="72" t="s">
        <v>1285</v>
      </c>
      <c r="O852" t="s">
        <v>1290</v>
      </c>
      <c r="Q852" t="s">
        <v>1519</v>
      </c>
      <c r="R852" t="s">
        <v>1348</v>
      </c>
      <c r="S852" t="s">
        <v>1349</v>
      </c>
      <c r="W852" s="71">
        <v>13.083007376942414</v>
      </c>
      <c r="X852">
        <v>2220</v>
      </c>
      <c r="Z852" s="2">
        <v>42916</v>
      </c>
      <c r="AA852" s="76">
        <v>14430</v>
      </c>
      <c r="AC852" s="71">
        <v>0</v>
      </c>
      <c r="AD852" s="71">
        <v>0</v>
      </c>
      <c r="AE852" s="76"/>
    </row>
    <row r="853" spans="1:31" x14ac:dyDescent="0.25">
      <c r="A853" s="2">
        <v>43132</v>
      </c>
      <c r="C853" s="76"/>
      <c r="D853" s="75">
        <v>2017</v>
      </c>
      <c r="E853" s="71">
        <v>0</v>
      </c>
      <c r="F853" s="71">
        <v>0</v>
      </c>
      <c r="G853" s="77">
        <v>0.9950548958618578</v>
      </c>
      <c r="H853" s="71">
        <v>0</v>
      </c>
      <c r="I853" t="s">
        <v>1289</v>
      </c>
      <c r="J853" t="s">
        <v>1284</v>
      </c>
      <c r="K853" t="s">
        <v>1342</v>
      </c>
      <c r="L853" s="78">
        <v>172275</v>
      </c>
      <c r="M853" s="139"/>
      <c r="N853" s="72" t="s">
        <v>1285</v>
      </c>
      <c r="O853" t="s">
        <v>1290</v>
      </c>
      <c r="Q853" t="s">
        <v>1519</v>
      </c>
      <c r="R853" t="s">
        <v>1348</v>
      </c>
      <c r="S853" t="s">
        <v>1349</v>
      </c>
      <c r="W853" s="71">
        <v>13.083007376942414</v>
      </c>
      <c r="X853">
        <v>816</v>
      </c>
      <c r="Z853" s="2">
        <v>42916</v>
      </c>
      <c r="AA853" s="76">
        <v>5304</v>
      </c>
      <c r="AC853" s="71">
        <v>0</v>
      </c>
      <c r="AD853" s="71">
        <v>0</v>
      </c>
      <c r="AE853" s="76"/>
    </row>
    <row r="854" spans="1:31" x14ac:dyDescent="0.25">
      <c r="A854" s="2">
        <v>43132</v>
      </c>
      <c r="C854" s="76"/>
      <c r="D854" s="75">
        <v>2017</v>
      </c>
      <c r="E854" s="71">
        <v>0</v>
      </c>
      <c r="F854" s="71">
        <v>0</v>
      </c>
      <c r="G854" s="77">
        <v>0.9950548958618578</v>
      </c>
      <c r="H854" s="71">
        <v>0</v>
      </c>
      <c r="I854" t="s">
        <v>1289</v>
      </c>
      <c r="J854" t="s">
        <v>1284</v>
      </c>
      <c r="K854" t="s">
        <v>1342</v>
      </c>
      <c r="L854" s="78">
        <v>172275</v>
      </c>
      <c r="M854" s="139"/>
      <c r="N854" s="72" t="s">
        <v>1285</v>
      </c>
      <c r="O854" t="s">
        <v>1290</v>
      </c>
      <c r="Q854" t="s">
        <v>1519</v>
      </c>
      <c r="R854" t="s">
        <v>1348</v>
      </c>
      <c r="S854" t="s">
        <v>1349</v>
      </c>
      <c r="W854" s="71">
        <v>13.083007376942414</v>
      </c>
      <c r="X854">
        <v>1752</v>
      </c>
      <c r="Z854" s="2">
        <v>42738</v>
      </c>
      <c r="AA854" s="76">
        <v>11388</v>
      </c>
      <c r="AC854" s="71">
        <v>0</v>
      </c>
      <c r="AD854" s="71">
        <v>0</v>
      </c>
      <c r="AE854" s="76"/>
    </row>
    <row r="855" spans="1:31" x14ac:dyDescent="0.25">
      <c r="A855" s="2">
        <v>43132</v>
      </c>
      <c r="C855" s="76"/>
      <c r="D855" s="75">
        <v>2017</v>
      </c>
      <c r="E855" s="71">
        <v>0</v>
      </c>
      <c r="F855" s="71">
        <v>0</v>
      </c>
      <c r="G855" s="77">
        <v>0.9950548958618578</v>
      </c>
      <c r="H855" s="71">
        <v>0</v>
      </c>
      <c r="I855" t="s">
        <v>1289</v>
      </c>
      <c r="J855" t="s">
        <v>1284</v>
      </c>
      <c r="K855" t="s">
        <v>1342</v>
      </c>
      <c r="L855" s="78">
        <v>172275</v>
      </c>
      <c r="M855" s="139"/>
      <c r="N855" s="72" t="s">
        <v>1285</v>
      </c>
      <c r="O855" t="s">
        <v>1290</v>
      </c>
      <c r="Q855" t="s">
        <v>1519</v>
      </c>
      <c r="R855" t="s">
        <v>1348</v>
      </c>
      <c r="S855" t="s">
        <v>1349</v>
      </c>
      <c r="W855" s="71">
        <v>13.083007376942414</v>
      </c>
      <c r="X855">
        <v>1044</v>
      </c>
      <c r="Z855" s="2">
        <v>42916</v>
      </c>
      <c r="AA855" s="76">
        <v>6786</v>
      </c>
      <c r="AC855" s="71">
        <v>0</v>
      </c>
      <c r="AD855" s="71">
        <v>0</v>
      </c>
      <c r="AE855" s="76"/>
    </row>
    <row r="856" spans="1:31" x14ac:dyDescent="0.25">
      <c r="A856" s="2">
        <v>43132</v>
      </c>
      <c r="C856" s="76"/>
      <c r="D856" s="75">
        <v>2017</v>
      </c>
      <c r="E856" s="71">
        <v>0</v>
      </c>
      <c r="F856" s="71">
        <v>0</v>
      </c>
      <c r="G856" s="77">
        <v>0.9950548958618578</v>
      </c>
      <c r="H856" s="71">
        <v>0</v>
      </c>
      <c r="I856" t="s">
        <v>1289</v>
      </c>
      <c r="J856" t="s">
        <v>1284</v>
      </c>
      <c r="K856" t="s">
        <v>1342</v>
      </c>
      <c r="L856" s="78">
        <v>172275</v>
      </c>
      <c r="M856" s="139"/>
      <c r="N856" s="72" t="s">
        <v>1285</v>
      </c>
      <c r="O856" t="s">
        <v>1290</v>
      </c>
      <c r="Q856" t="s">
        <v>1519</v>
      </c>
      <c r="R856" t="s">
        <v>1348</v>
      </c>
      <c r="S856" t="s">
        <v>1349</v>
      </c>
      <c r="W856" s="71">
        <v>13.083007376942414</v>
      </c>
      <c r="X856">
        <v>792</v>
      </c>
      <c r="Z856" s="2">
        <v>42916</v>
      </c>
      <c r="AA856" s="76">
        <v>5148</v>
      </c>
      <c r="AC856" s="71">
        <v>0</v>
      </c>
      <c r="AD856" s="71">
        <v>0</v>
      </c>
      <c r="AE856" s="76"/>
    </row>
    <row r="857" spans="1:31" x14ac:dyDescent="0.25">
      <c r="A857" s="2">
        <v>43132</v>
      </c>
      <c r="C857" s="76"/>
      <c r="D857" s="75">
        <v>2017</v>
      </c>
      <c r="E857" s="71">
        <v>0</v>
      </c>
      <c r="F857" s="71">
        <v>0</v>
      </c>
      <c r="G857" s="77">
        <v>0.9950548958618578</v>
      </c>
      <c r="H857" s="71">
        <v>0</v>
      </c>
      <c r="I857" t="s">
        <v>1289</v>
      </c>
      <c r="J857" t="s">
        <v>1284</v>
      </c>
      <c r="K857" t="s">
        <v>1342</v>
      </c>
      <c r="L857" s="78">
        <v>172275</v>
      </c>
      <c r="M857" s="139"/>
      <c r="N857" s="72" t="s">
        <v>1285</v>
      </c>
      <c r="O857" t="s">
        <v>1290</v>
      </c>
      <c r="Q857" t="s">
        <v>1519</v>
      </c>
      <c r="R857" t="s">
        <v>1348</v>
      </c>
      <c r="S857" t="s">
        <v>1349</v>
      </c>
      <c r="W857" s="71">
        <v>13.083007376942414</v>
      </c>
      <c r="X857">
        <v>1272</v>
      </c>
      <c r="Z857" s="2">
        <v>42916</v>
      </c>
      <c r="AA857" s="76">
        <v>8268</v>
      </c>
      <c r="AC857" s="71">
        <v>0</v>
      </c>
      <c r="AD857" s="71">
        <v>0</v>
      </c>
      <c r="AE857" s="76"/>
    </row>
    <row r="858" spans="1:31" x14ac:dyDescent="0.25">
      <c r="A858" s="2">
        <v>43132</v>
      </c>
      <c r="C858" s="76"/>
      <c r="D858" s="75">
        <v>2017</v>
      </c>
      <c r="E858" s="71">
        <v>0</v>
      </c>
      <c r="F858" s="71">
        <v>0</v>
      </c>
      <c r="G858" s="77">
        <v>0.9950548958618578</v>
      </c>
      <c r="H858" s="71">
        <v>0</v>
      </c>
      <c r="I858" t="s">
        <v>1289</v>
      </c>
      <c r="J858" t="s">
        <v>1284</v>
      </c>
      <c r="K858" t="s">
        <v>1342</v>
      </c>
      <c r="L858" s="78">
        <v>172275</v>
      </c>
      <c r="M858" s="139"/>
      <c r="N858" s="72" t="s">
        <v>1285</v>
      </c>
      <c r="O858" t="s">
        <v>1290</v>
      </c>
      <c r="Q858" t="s">
        <v>1519</v>
      </c>
      <c r="R858" t="s">
        <v>1348</v>
      </c>
      <c r="S858" t="s">
        <v>1349</v>
      </c>
      <c r="W858" s="71">
        <v>13.083007376942414</v>
      </c>
      <c r="X858">
        <v>1020</v>
      </c>
      <c r="Z858" s="2">
        <v>42916</v>
      </c>
      <c r="AA858" s="76">
        <v>6630</v>
      </c>
      <c r="AC858" s="71">
        <v>0</v>
      </c>
      <c r="AD858" s="71">
        <v>0</v>
      </c>
      <c r="AE858" s="76"/>
    </row>
    <row r="859" spans="1:31" x14ac:dyDescent="0.25">
      <c r="A859" s="2">
        <v>43132</v>
      </c>
      <c r="C859" s="76"/>
      <c r="D859" s="75">
        <v>2017</v>
      </c>
      <c r="E859" s="71">
        <v>0</v>
      </c>
      <c r="F859" s="71">
        <v>0</v>
      </c>
      <c r="G859" s="77">
        <v>0.9950548958618578</v>
      </c>
      <c r="H859" s="71">
        <v>0</v>
      </c>
      <c r="I859" t="s">
        <v>1289</v>
      </c>
      <c r="J859" t="s">
        <v>1284</v>
      </c>
      <c r="K859" t="s">
        <v>1342</v>
      </c>
      <c r="L859" s="78">
        <v>172275</v>
      </c>
      <c r="M859" s="139"/>
      <c r="N859" s="72" t="s">
        <v>1285</v>
      </c>
      <c r="O859" t="s">
        <v>1290</v>
      </c>
      <c r="Q859" t="s">
        <v>1519</v>
      </c>
      <c r="R859" t="s">
        <v>1348</v>
      </c>
      <c r="S859" t="s">
        <v>1349</v>
      </c>
      <c r="W859" s="71">
        <v>13.083007376942414</v>
      </c>
      <c r="X859">
        <v>2316</v>
      </c>
      <c r="Z859" s="2">
        <v>42916</v>
      </c>
      <c r="AA859" s="76">
        <v>15054</v>
      </c>
      <c r="AC859" s="71">
        <v>0</v>
      </c>
      <c r="AD859" s="71">
        <v>0</v>
      </c>
      <c r="AE859" s="76"/>
    </row>
    <row r="860" spans="1:31" x14ac:dyDescent="0.25">
      <c r="A860" s="2">
        <v>43132</v>
      </c>
      <c r="C860" s="76"/>
      <c r="D860" s="75">
        <v>2017</v>
      </c>
      <c r="E860" s="71">
        <v>0</v>
      </c>
      <c r="F860" s="71">
        <v>0</v>
      </c>
      <c r="G860" s="77">
        <v>0.9950548958618578</v>
      </c>
      <c r="H860" s="71">
        <v>0</v>
      </c>
      <c r="I860" t="s">
        <v>1289</v>
      </c>
      <c r="J860" t="s">
        <v>1284</v>
      </c>
      <c r="K860" t="s">
        <v>1342</v>
      </c>
      <c r="L860" s="78">
        <v>172275</v>
      </c>
      <c r="M860" s="139"/>
      <c r="N860" s="72" t="s">
        <v>1285</v>
      </c>
      <c r="O860" t="s">
        <v>1290</v>
      </c>
      <c r="Q860" t="s">
        <v>1519</v>
      </c>
      <c r="R860" t="s">
        <v>1348</v>
      </c>
      <c r="S860" t="s">
        <v>1349</v>
      </c>
      <c r="W860" s="71">
        <v>13.083007376942414</v>
      </c>
      <c r="X860">
        <v>240</v>
      </c>
      <c r="Z860" s="2">
        <v>42916</v>
      </c>
      <c r="AA860" s="76">
        <v>1560</v>
      </c>
      <c r="AC860" s="71">
        <v>0</v>
      </c>
      <c r="AD860" s="71">
        <v>0</v>
      </c>
      <c r="AE860" s="76"/>
    </row>
    <row r="861" spans="1:31" x14ac:dyDescent="0.25">
      <c r="A861" s="2">
        <v>43132</v>
      </c>
      <c r="C861" s="76"/>
      <c r="D861" s="75">
        <v>2017</v>
      </c>
      <c r="E861" s="71">
        <v>0</v>
      </c>
      <c r="F861" s="71">
        <v>0</v>
      </c>
      <c r="G861" s="77">
        <v>0.9950548958618578</v>
      </c>
      <c r="H861" s="71">
        <v>0</v>
      </c>
      <c r="I861" t="s">
        <v>1289</v>
      </c>
      <c r="J861" t="s">
        <v>1284</v>
      </c>
      <c r="K861" t="s">
        <v>1342</v>
      </c>
      <c r="L861" s="78">
        <v>172275</v>
      </c>
      <c r="M861" s="139"/>
      <c r="N861" s="72" t="s">
        <v>1285</v>
      </c>
      <c r="O861" t="s">
        <v>1290</v>
      </c>
      <c r="Q861" t="s">
        <v>1519</v>
      </c>
      <c r="R861" t="s">
        <v>1348</v>
      </c>
      <c r="S861" t="s">
        <v>1349</v>
      </c>
      <c r="W861" s="71">
        <v>13.083007376942414</v>
      </c>
      <c r="X861">
        <v>240</v>
      </c>
      <c r="Z861" s="2">
        <v>42916</v>
      </c>
      <c r="AA861" s="76">
        <v>1560</v>
      </c>
      <c r="AC861" s="71">
        <v>0</v>
      </c>
      <c r="AD861" s="71">
        <v>0</v>
      </c>
      <c r="AE861" s="76"/>
    </row>
    <row r="862" spans="1:31" x14ac:dyDescent="0.25">
      <c r="A862" s="2">
        <v>43132</v>
      </c>
      <c r="C862" s="76"/>
      <c r="D862" s="75">
        <v>2017</v>
      </c>
      <c r="E862" s="71">
        <v>0</v>
      </c>
      <c r="F862" s="71">
        <v>0</v>
      </c>
      <c r="G862" s="77">
        <v>0.9950548958618578</v>
      </c>
      <c r="H862" s="71">
        <v>0</v>
      </c>
      <c r="I862" t="s">
        <v>1289</v>
      </c>
      <c r="J862" t="s">
        <v>1284</v>
      </c>
      <c r="K862" t="s">
        <v>1342</v>
      </c>
      <c r="L862" s="78">
        <v>172275</v>
      </c>
      <c r="M862" s="139"/>
      <c r="N862" s="72" t="s">
        <v>1285</v>
      </c>
      <c r="O862" t="s">
        <v>1290</v>
      </c>
      <c r="Q862" t="s">
        <v>1519</v>
      </c>
      <c r="R862" t="s">
        <v>1348</v>
      </c>
      <c r="S862" t="s">
        <v>1349</v>
      </c>
      <c r="W862" s="71">
        <v>13.083007376942414</v>
      </c>
      <c r="X862">
        <v>312</v>
      </c>
      <c r="Z862" s="2">
        <v>42916</v>
      </c>
      <c r="AA862" s="76">
        <v>2028</v>
      </c>
      <c r="AC862" s="71">
        <v>0</v>
      </c>
      <c r="AD862" s="71">
        <v>0</v>
      </c>
      <c r="AE862" s="76"/>
    </row>
    <row r="863" spans="1:31" x14ac:dyDescent="0.25">
      <c r="A863" s="2">
        <v>43132</v>
      </c>
      <c r="C863" s="76"/>
      <c r="D863" s="75">
        <v>2017</v>
      </c>
      <c r="E863" s="71">
        <v>0</v>
      </c>
      <c r="F863" s="71">
        <v>0</v>
      </c>
      <c r="G863" s="77">
        <v>0.9950548958618578</v>
      </c>
      <c r="H863" s="71">
        <v>0</v>
      </c>
      <c r="I863" t="s">
        <v>1289</v>
      </c>
      <c r="J863" t="s">
        <v>1284</v>
      </c>
      <c r="K863" t="s">
        <v>1342</v>
      </c>
      <c r="L863" s="78">
        <v>172275</v>
      </c>
      <c r="M863" s="139"/>
      <c r="N863" s="72" t="s">
        <v>1285</v>
      </c>
      <c r="O863" t="s">
        <v>1290</v>
      </c>
      <c r="Q863" t="s">
        <v>1519</v>
      </c>
      <c r="R863" t="s">
        <v>1348</v>
      </c>
      <c r="S863" t="s">
        <v>1349</v>
      </c>
      <c r="W863" s="71">
        <v>13.083007376942414</v>
      </c>
      <c r="X863">
        <v>252</v>
      </c>
      <c r="Z863" s="2">
        <v>42916</v>
      </c>
      <c r="AA863" s="76">
        <v>1638</v>
      </c>
      <c r="AC863" s="71">
        <v>0</v>
      </c>
      <c r="AD863" s="71">
        <v>0</v>
      </c>
      <c r="AE863" s="76"/>
    </row>
    <row r="864" spans="1:31" x14ac:dyDescent="0.25">
      <c r="A864" s="2">
        <v>43132</v>
      </c>
      <c r="C864" s="76"/>
      <c r="D864" s="75">
        <v>2017</v>
      </c>
      <c r="E864" s="71">
        <v>0</v>
      </c>
      <c r="F864" s="71">
        <v>0</v>
      </c>
      <c r="G864" s="77">
        <v>0.9950548958618578</v>
      </c>
      <c r="H864" s="71">
        <v>0</v>
      </c>
      <c r="I864" t="s">
        <v>1289</v>
      </c>
      <c r="J864" t="s">
        <v>1284</v>
      </c>
      <c r="K864" t="s">
        <v>1342</v>
      </c>
      <c r="L864" s="78">
        <v>172275</v>
      </c>
      <c r="M864" s="139"/>
      <c r="N864" s="72" t="s">
        <v>1285</v>
      </c>
      <c r="O864" t="s">
        <v>1290</v>
      </c>
      <c r="Q864" t="s">
        <v>1519</v>
      </c>
      <c r="R864" t="s">
        <v>1348</v>
      </c>
      <c r="S864" t="s">
        <v>1349</v>
      </c>
      <c r="W864" s="71">
        <v>13.083007376942414</v>
      </c>
      <c r="X864">
        <v>948</v>
      </c>
      <c r="Z864" s="2">
        <v>42916</v>
      </c>
      <c r="AA864" s="76">
        <v>6162</v>
      </c>
      <c r="AC864" s="71">
        <v>0</v>
      </c>
      <c r="AD864" s="71">
        <v>0</v>
      </c>
      <c r="AE864" s="76"/>
    </row>
    <row r="865" spans="1:31" x14ac:dyDescent="0.25">
      <c r="A865" s="2">
        <v>43132</v>
      </c>
      <c r="C865" s="76"/>
      <c r="D865" s="75">
        <v>2017</v>
      </c>
      <c r="E865" s="71">
        <v>0</v>
      </c>
      <c r="F865" s="71">
        <v>0</v>
      </c>
      <c r="G865" s="77">
        <v>0.9950548958618578</v>
      </c>
      <c r="H865" s="71">
        <v>0</v>
      </c>
      <c r="I865" t="s">
        <v>1289</v>
      </c>
      <c r="J865" t="s">
        <v>1284</v>
      </c>
      <c r="K865" t="s">
        <v>1342</v>
      </c>
      <c r="L865" s="78">
        <v>172275</v>
      </c>
      <c r="M865" s="139"/>
      <c r="N865" s="72" t="s">
        <v>1285</v>
      </c>
      <c r="O865" t="s">
        <v>1290</v>
      </c>
      <c r="Q865" t="s">
        <v>1519</v>
      </c>
      <c r="R865" t="s">
        <v>1348</v>
      </c>
      <c r="S865" t="s">
        <v>1349</v>
      </c>
      <c r="W865" s="71">
        <v>13.083007376942414</v>
      </c>
      <c r="X865">
        <v>1104</v>
      </c>
      <c r="Z865" s="2">
        <v>42916</v>
      </c>
      <c r="AA865" s="76">
        <v>7176</v>
      </c>
      <c r="AC865" s="71">
        <v>0</v>
      </c>
      <c r="AD865" s="71">
        <v>0</v>
      </c>
      <c r="AE865" s="76"/>
    </row>
    <row r="866" spans="1:31" x14ac:dyDescent="0.25">
      <c r="A866" s="2">
        <v>43132</v>
      </c>
      <c r="C866" s="76"/>
      <c r="D866" s="75">
        <v>2017</v>
      </c>
      <c r="E866" s="71">
        <v>0</v>
      </c>
      <c r="F866" s="71">
        <v>0</v>
      </c>
      <c r="G866" s="77">
        <v>0.9950548958618578</v>
      </c>
      <c r="H866" s="71">
        <v>0</v>
      </c>
      <c r="I866" t="s">
        <v>1289</v>
      </c>
      <c r="J866" t="s">
        <v>1284</v>
      </c>
      <c r="K866" t="s">
        <v>1342</v>
      </c>
      <c r="L866" s="78">
        <v>172275</v>
      </c>
      <c r="M866" s="139"/>
      <c r="N866" s="72" t="s">
        <v>1285</v>
      </c>
      <c r="O866" t="s">
        <v>1290</v>
      </c>
      <c r="Q866" t="s">
        <v>1519</v>
      </c>
      <c r="R866" t="s">
        <v>1348</v>
      </c>
      <c r="S866" t="s">
        <v>1349</v>
      </c>
      <c r="W866" s="71">
        <v>13.083007376942414</v>
      </c>
      <c r="X866">
        <v>744</v>
      </c>
      <c r="Z866" s="2">
        <v>42916</v>
      </c>
      <c r="AA866" s="76">
        <v>4836</v>
      </c>
      <c r="AC866" s="71">
        <v>0</v>
      </c>
      <c r="AD866" s="71">
        <v>0</v>
      </c>
      <c r="AE866" s="76"/>
    </row>
    <row r="867" spans="1:31" x14ac:dyDescent="0.25">
      <c r="A867" s="2">
        <v>43132</v>
      </c>
      <c r="C867" s="76"/>
      <c r="D867" s="75">
        <v>2017</v>
      </c>
      <c r="E867" s="71">
        <v>0</v>
      </c>
      <c r="F867" s="71">
        <v>0</v>
      </c>
      <c r="G867" s="77">
        <v>0.9950548958618578</v>
      </c>
      <c r="H867" s="71">
        <v>0</v>
      </c>
      <c r="I867" t="s">
        <v>1289</v>
      </c>
      <c r="J867" t="s">
        <v>1284</v>
      </c>
      <c r="K867" t="s">
        <v>1342</v>
      </c>
      <c r="L867" s="78">
        <v>172275</v>
      </c>
      <c r="M867" s="139"/>
      <c r="N867" s="72" t="s">
        <v>1285</v>
      </c>
      <c r="O867" t="s">
        <v>1290</v>
      </c>
      <c r="Q867" t="s">
        <v>1519</v>
      </c>
      <c r="R867" t="s">
        <v>1348</v>
      </c>
      <c r="S867" t="s">
        <v>1349</v>
      </c>
      <c r="W867" s="71">
        <v>13.083007376942414</v>
      </c>
      <c r="X867">
        <v>1056</v>
      </c>
      <c r="Z867" s="2">
        <v>42916</v>
      </c>
      <c r="AA867" s="76">
        <v>6864</v>
      </c>
      <c r="AC867" s="71">
        <v>0</v>
      </c>
      <c r="AD867" s="71">
        <v>0</v>
      </c>
      <c r="AE867" s="76"/>
    </row>
    <row r="868" spans="1:31" x14ac:dyDescent="0.25">
      <c r="A868" s="2">
        <v>43132</v>
      </c>
      <c r="C868" s="76"/>
      <c r="D868" s="75">
        <v>2017</v>
      </c>
      <c r="E868" s="71">
        <v>0</v>
      </c>
      <c r="F868" s="71">
        <v>0</v>
      </c>
      <c r="G868" s="77">
        <v>0.9950548958618578</v>
      </c>
      <c r="H868" s="71">
        <v>0</v>
      </c>
      <c r="I868" t="s">
        <v>1289</v>
      </c>
      <c r="J868" t="s">
        <v>1284</v>
      </c>
      <c r="K868" t="s">
        <v>1342</v>
      </c>
      <c r="L868" s="78">
        <v>172275</v>
      </c>
      <c r="M868" s="139"/>
      <c r="N868" s="72" t="s">
        <v>1285</v>
      </c>
      <c r="O868" t="s">
        <v>1290</v>
      </c>
      <c r="Q868" t="s">
        <v>1519</v>
      </c>
      <c r="R868" t="s">
        <v>1348</v>
      </c>
      <c r="S868" t="s">
        <v>1349</v>
      </c>
      <c r="W868" s="71">
        <v>13.083007376942414</v>
      </c>
      <c r="X868">
        <v>1200</v>
      </c>
      <c r="Z868" s="2">
        <v>42916</v>
      </c>
      <c r="AA868" s="76">
        <v>7800</v>
      </c>
      <c r="AC868" s="71">
        <v>0</v>
      </c>
      <c r="AD868" s="71">
        <v>0</v>
      </c>
      <c r="AE868" s="76"/>
    </row>
    <row r="869" spans="1:31" x14ac:dyDescent="0.25">
      <c r="A869" s="2">
        <v>43132</v>
      </c>
      <c r="C869" s="76"/>
      <c r="D869" s="75">
        <v>2017</v>
      </c>
      <c r="E869" s="71">
        <v>0</v>
      </c>
      <c r="F869" s="71">
        <v>0</v>
      </c>
      <c r="G869" s="77">
        <v>0.9950548958618578</v>
      </c>
      <c r="H869" s="71">
        <v>0</v>
      </c>
      <c r="I869" t="s">
        <v>1289</v>
      </c>
      <c r="J869" t="s">
        <v>1284</v>
      </c>
      <c r="K869" t="s">
        <v>1342</v>
      </c>
      <c r="L869" s="78">
        <v>172275</v>
      </c>
      <c r="M869" s="139"/>
      <c r="N869" s="72" t="s">
        <v>1285</v>
      </c>
      <c r="O869" t="s">
        <v>1290</v>
      </c>
      <c r="Q869" t="s">
        <v>1519</v>
      </c>
      <c r="R869" t="s">
        <v>1348</v>
      </c>
      <c r="S869" t="s">
        <v>1349</v>
      </c>
      <c r="W869" s="71">
        <v>13.083007376942414</v>
      </c>
      <c r="X869">
        <v>984</v>
      </c>
      <c r="Z869" s="2">
        <v>42916</v>
      </c>
      <c r="AA869" s="76">
        <v>6396</v>
      </c>
      <c r="AC869" s="71">
        <v>0</v>
      </c>
      <c r="AD869" s="71">
        <v>0</v>
      </c>
      <c r="AE869" s="76"/>
    </row>
    <row r="870" spans="1:31" x14ac:dyDescent="0.25">
      <c r="A870" s="2">
        <v>43132</v>
      </c>
      <c r="C870" s="76"/>
      <c r="D870" s="75">
        <v>2017</v>
      </c>
      <c r="E870" s="71">
        <v>0</v>
      </c>
      <c r="F870" s="71">
        <v>0</v>
      </c>
      <c r="G870" s="77">
        <v>0.9950548958618578</v>
      </c>
      <c r="H870" s="71">
        <v>0</v>
      </c>
      <c r="I870" t="s">
        <v>1289</v>
      </c>
      <c r="J870" t="s">
        <v>1284</v>
      </c>
      <c r="K870" t="s">
        <v>1342</v>
      </c>
      <c r="L870" s="78">
        <v>172275</v>
      </c>
      <c r="M870" s="139"/>
      <c r="N870" s="72" t="s">
        <v>1285</v>
      </c>
      <c r="O870" t="s">
        <v>1290</v>
      </c>
      <c r="Q870" t="s">
        <v>1519</v>
      </c>
      <c r="R870" t="s">
        <v>1348</v>
      </c>
      <c r="S870" t="s">
        <v>1349</v>
      </c>
      <c r="W870" s="71">
        <v>13.083007376942414</v>
      </c>
      <c r="X870">
        <v>900</v>
      </c>
      <c r="Z870" s="2">
        <v>42916</v>
      </c>
      <c r="AA870" s="76">
        <v>5850</v>
      </c>
      <c r="AC870" s="71">
        <v>0</v>
      </c>
      <c r="AD870" s="71">
        <v>0</v>
      </c>
      <c r="AE870" s="76"/>
    </row>
    <row r="871" spans="1:31" x14ac:dyDescent="0.25">
      <c r="A871" s="2">
        <v>43132</v>
      </c>
      <c r="C871" s="76"/>
      <c r="D871" s="75">
        <v>2017</v>
      </c>
      <c r="E871" s="71">
        <v>0</v>
      </c>
      <c r="F871" s="71">
        <v>0</v>
      </c>
      <c r="G871" s="77">
        <v>0.9950548958618578</v>
      </c>
      <c r="H871" s="71">
        <v>0</v>
      </c>
      <c r="I871" t="s">
        <v>1289</v>
      </c>
      <c r="J871" t="s">
        <v>1284</v>
      </c>
      <c r="K871" t="s">
        <v>1342</v>
      </c>
      <c r="L871" s="78">
        <v>172275</v>
      </c>
      <c r="M871" s="139"/>
      <c r="N871" s="72" t="s">
        <v>1285</v>
      </c>
      <c r="O871" t="s">
        <v>1290</v>
      </c>
      <c r="Q871" t="s">
        <v>1519</v>
      </c>
      <c r="R871" t="s">
        <v>1348</v>
      </c>
      <c r="S871" t="s">
        <v>1349</v>
      </c>
      <c r="W871" s="71">
        <v>13.083007376942414</v>
      </c>
      <c r="X871">
        <v>564</v>
      </c>
      <c r="Z871" s="2">
        <v>42916</v>
      </c>
      <c r="AA871" s="76">
        <v>3666</v>
      </c>
      <c r="AC871" s="71">
        <v>0</v>
      </c>
      <c r="AD871" s="71">
        <v>0</v>
      </c>
      <c r="AE871" s="76"/>
    </row>
    <row r="872" spans="1:31" x14ac:dyDescent="0.25">
      <c r="A872" s="2">
        <v>43132</v>
      </c>
      <c r="C872" s="76"/>
      <c r="D872" s="75">
        <v>2017</v>
      </c>
      <c r="E872" s="71">
        <v>0</v>
      </c>
      <c r="F872" s="71">
        <v>0</v>
      </c>
      <c r="G872" s="77">
        <v>0.9950548958618578</v>
      </c>
      <c r="H872" s="71">
        <v>0</v>
      </c>
      <c r="I872" t="s">
        <v>1289</v>
      </c>
      <c r="J872" t="s">
        <v>1284</v>
      </c>
      <c r="K872" t="s">
        <v>1342</v>
      </c>
      <c r="L872" s="78">
        <v>172275</v>
      </c>
      <c r="M872" s="139"/>
      <c r="N872" s="72" t="s">
        <v>1285</v>
      </c>
      <c r="O872" t="s">
        <v>1290</v>
      </c>
      <c r="Q872" t="s">
        <v>1519</v>
      </c>
      <c r="R872" t="s">
        <v>1348</v>
      </c>
      <c r="S872" t="s">
        <v>1349</v>
      </c>
      <c r="W872" s="71">
        <v>13.083007376942414</v>
      </c>
      <c r="X872">
        <v>672</v>
      </c>
      <c r="Z872" s="2">
        <v>42916</v>
      </c>
      <c r="AA872" s="76">
        <v>4368</v>
      </c>
      <c r="AC872" s="71">
        <v>0</v>
      </c>
      <c r="AD872" s="71">
        <v>0</v>
      </c>
      <c r="AE872" s="76"/>
    </row>
    <row r="873" spans="1:31" x14ac:dyDescent="0.25">
      <c r="A873" s="2">
        <v>43132</v>
      </c>
      <c r="C873" s="76"/>
      <c r="D873" s="75">
        <v>2017</v>
      </c>
      <c r="E873" s="71">
        <v>0</v>
      </c>
      <c r="F873" s="71">
        <v>0</v>
      </c>
      <c r="G873" s="77">
        <v>0.9950548958618578</v>
      </c>
      <c r="H873" s="71">
        <v>0</v>
      </c>
      <c r="I873" t="s">
        <v>1289</v>
      </c>
      <c r="J873" t="s">
        <v>1284</v>
      </c>
      <c r="K873" t="s">
        <v>1342</v>
      </c>
      <c r="L873" s="78">
        <v>172275</v>
      </c>
      <c r="M873" s="139"/>
      <c r="N873" s="72" t="s">
        <v>1285</v>
      </c>
      <c r="O873" t="s">
        <v>1290</v>
      </c>
      <c r="Q873" t="s">
        <v>1519</v>
      </c>
      <c r="R873" t="s">
        <v>1348</v>
      </c>
      <c r="S873" t="s">
        <v>1349</v>
      </c>
      <c r="W873" s="71">
        <v>13.083007376942414</v>
      </c>
      <c r="X873">
        <v>828</v>
      </c>
      <c r="Z873" s="2">
        <v>42916</v>
      </c>
      <c r="AA873" s="76">
        <v>5382</v>
      </c>
      <c r="AC873" s="71">
        <v>0</v>
      </c>
      <c r="AD873" s="71">
        <v>0</v>
      </c>
      <c r="AE873" s="76"/>
    </row>
    <row r="874" spans="1:31" x14ac:dyDescent="0.25">
      <c r="A874" s="2">
        <v>43132</v>
      </c>
      <c r="C874" s="76"/>
      <c r="D874" s="75">
        <v>2017</v>
      </c>
      <c r="E874" s="71">
        <v>0</v>
      </c>
      <c r="F874" s="71">
        <v>0</v>
      </c>
      <c r="G874" s="77">
        <v>0.9950548958618578</v>
      </c>
      <c r="H874" s="71">
        <v>0</v>
      </c>
      <c r="I874" t="s">
        <v>1289</v>
      </c>
      <c r="J874" t="s">
        <v>1284</v>
      </c>
      <c r="K874" t="s">
        <v>1342</v>
      </c>
      <c r="L874" s="78">
        <v>172275</v>
      </c>
      <c r="M874" s="139"/>
      <c r="N874" s="72" t="s">
        <v>1285</v>
      </c>
      <c r="O874" t="s">
        <v>1290</v>
      </c>
      <c r="Q874" t="s">
        <v>1519</v>
      </c>
      <c r="R874" t="s">
        <v>1348</v>
      </c>
      <c r="S874" t="s">
        <v>1349</v>
      </c>
      <c r="W874" s="71">
        <v>13.083007376942414</v>
      </c>
      <c r="X874">
        <v>420</v>
      </c>
      <c r="Z874" s="2">
        <v>42916</v>
      </c>
      <c r="AA874" s="76">
        <v>2730</v>
      </c>
      <c r="AC874" s="71">
        <v>0</v>
      </c>
      <c r="AD874" s="71">
        <v>0</v>
      </c>
      <c r="AE874" s="76"/>
    </row>
    <row r="875" spans="1:31" x14ac:dyDescent="0.25">
      <c r="A875" s="2">
        <v>43132</v>
      </c>
      <c r="C875" s="76"/>
      <c r="D875" s="75">
        <v>2017</v>
      </c>
      <c r="E875" s="71">
        <v>0</v>
      </c>
      <c r="F875" s="71">
        <v>0</v>
      </c>
      <c r="G875" s="77">
        <v>0.9950548958618578</v>
      </c>
      <c r="H875" s="71">
        <v>0</v>
      </c>
      <c r="I875" t="s">
        <v>1289</v>
      </c>
      <c r="J875" t="s">
        <v>1284</v>
      </c>
      <c r="K875" t="s">
        <v>1342</v>
      </c>
      <c r="L875" s="78">
        <v>172275</v>
      </c>
      <c r="M875" s="139"/>
      <c r="N875" s="72" t="s">
        <v>1285</v>
      </c>
      <c r="O875" t="s">
        <v>1290</v>
      </c>
      <c r="Q875" t="s">
        <v>1519</v>
      </c>
      <c r="R875" t="s">
        <v>1348</v>
      </c>
      <c r="S875" t="s">
        <v>1349</v>
      </c>
      <c r="W875" s="71">
        <v>13.083007376942414</v>
      </c>
      <c r="X875">
        <v>456</v>
      </c>
      <c r="Z875" s="2">
        <v>42916</v>
      </c>
      <c r="AA875" s="76">
        <v>2964</v>
      </c>
      <c r="AC875" s="71">
        <v>0</v>
      </c>
      <c r="AD875" s="71">
        <v>0</v>
      </c>
      <c r="AE875" s="76"/>
    </row>
    <row r="876" spans="1:31" x14ac:dyDescent="0.25">
      <c r="A876" s="2">
        <v>43132</v>
      </c>
      <c r="C876" s="76"/>
      <c r="D876" s="75">
        <v>2017</v>
      </c>
      <c r="E876" s="71">
        <v>0</v>
      </c>
      <c r="F876" s="71">
        <v>0</v>
      </c>
      <c r="G876" s="77">
        <v>0.9950548958618578</v>
      </c>
      <c r="H876" s="71">
        <v>0</v>
      </c>
      <c r="I876" t="s">
        <v>1289</v>
      </c>
      <c r="J876" t="s">
        <v>1284</v>
      </c>
      <c r="K876" t="s">
        <v>1342</v>
      </c>
      <c r="L876" s="78">
        <v>172275</v>
      </c>
      <c r="M876" s="139"/>
      <c r="N876" s="72" t="s">
        <v>1285</v>
      </c>
      <c r="O876" t="s">
        <v>1290</v>
      </c>
      <c r="Q876" t="s">
        <v>1519</v>
      </c>
      <c r="R876" t="s">
        <v>1348</v>
      </c>
      <c r="S876" t="s">
        <v>1349</v>
      </c>
      <c r="W876" s="71">
        <v>13.083007376942414</v>
      </c>
      <c r="X876">
        <v>1488</v>
      </c>
      <c r="Z876" s="2">
        <v>42916</v>
      </c>
      <c r="AA876" s="76">
        <v>9672</v>
      </c>
      <c r="AC876" s="71">
        <v>0</v>
      </c>
      <c r="AD876" s="71">
        <v>0</v>
      </c>
      <c r="AE876" s="76"/>
    </row>
    <row r="877" spans="1:31" x14ac:dyDescent="0.25">
      <c r="A877" s="2">
        <v>43132</v>
      </c>
      <c r="C877" s="76"/>
      <c r="D877" s="75">
        <v>2017</v>
      </c>
      <c r="E877" s="71">
        <v>0</v>
      </c>
      <c r="F877" s="71">
        <v>0</v>
      </c>
      <c r="G877" s="77">
        <v>0.9950548958618578</v>
      </c>
      <c r="H877" s="71">
        <v>0</v>
      </c>
      <c r="I877" t="s">
        <v>1289</v>
      </c>
      <c r="J877" t="s">
        <v>1284</v>
      </c>
      <c r="K877" t="s">
        <v>1342</v>
      </c>
      <c r="L877" s="78">
        <v>172275</v>
      </c>
      <c r="M877" s="139"/>
      <c r="N877" s="72" t="s">
        <v>1285</v>
      </c>
      <c r="O877" t="s">
        <v>1290</v>
      </c>
      <c r="Q877" t="s">
        <v>1519</v>
      </c>
      <c r="R877" t="s">
        <v>1348</v>
      </c>
      <c r="S877" t="s">
        <v>1349</v>
      </c>
      <c r="W877" s="71">
        <v>13.083007376942414</v>
      </c>
      <c r="X877">
        <v>1476</v>
      </c>
      <c r="Z877" s="2">
        <v>42916</v>
      </c>
      <c r="AA877" s="76">
        <v>9594</v>
      </c>
      <c r="AC877" s="71">
        <v>0</v>
      </c>
      <c r="AD877" s="71">
        <v>0</v>
      </c>
      <c r="AE877" s="76"/>
    </row>
    <row r="878" spans="1:31" x14ac:dyDescent="0.25">
      <c r="A878" s="2">
        <v>43132</v>
      </c>
      <c r="C878" s="76"/>
      <c r="D878" s="75">
        <v>2017</v>
      </c>
      <c r="E878" s="71">
        <v>0</v>
      </c>
      <c r="F878" s="71">
        <v>0</v>
      </c>
      <c r="G878" s="77">
        <v>0.9950548958618578</v>
      </c>
      <c r="H878" s="71">
        <v>0</v>
      </c>
      <c r="I878" t="s">
        <v>1289</v>
      </c>
      <c r="J878" t="s">
        <v>1284</v>
      </c>
      <c r="K878" t="s">
        <v>1342</v>
      </c>
      <c r="L878" s="78">
        <v>172275</v>
      </c>
      <c r="M878" s="139"/>
      <c r="N878" s="72" t="s">
        <v>1285</v>
      </c>
      <c r="O878" t="s">
        <v>1290</v>
      </c>
      <c r="Q878" t="s">
        <v>1519</v>
      </c>
      <c r="R878" t="s">
        <v>1348</v>
      </c>
      <c r="S878" t="s">
        <v>1349</v>
      </c>
      <c r="W878" s="71">
        <v>13.083007376942414</v>
      </c>
      <c r="X878">
        <v>3708</v>
      </c>
      <c r="Z878" s="2">
        <v>42916</v>
      </c>
      <c r="AA878" s="76">
        <v>24102</v>
      </c>
      <c r="AC878" s="71">
        <v>0</v>
      </c>
      <c r="AD878" s="71">
        <v>0</v>
      </c>
      <c r="AE878" s="76"/>
    </row>
    <row r="879" spans="1:31" x14ac:dyDescent="0.25">
      <c r="A879" s="2">
        <v>43132</v>
      </c>
      <c r="C879" s="76"/>
      <c r="D879" s="75">
        <v>2017</v>
      </c>
      <c r="E879" s="71">
        <v>0</v>
      </c>
      <c r="F879" s="71">
        <v>0</v>
      </c>
      <c r="G879" s="77">
        <v>0.9950548958618578</v>
      </c>
      <c r="H879" s="71">
        <v>0</v>
      </c>
      <c r="I879" t="s">
        <v>1289</v>
      </c>
      <c r="J879" t="s">
        <v>1284</v>
      </c>
      <c r="K879" t="s">
        <v>1342</v>
      </c>
      <c r="L879" s="78">
        <v>172275</v>
      </c>
      <c r="M879" s="139"/>
      <c r="N879" s="72" t="s">
        <v>1285</v>
      </c>
      <c r="O879" t="s">
        <v>1290</v>
      </c>
      <c r="Q879" t="s">
        <v>1519</v>
      </c>
      <c r="R879" t="s">
        <v>1348</v>
      </c>
      <c r="S879" t="s">
        <v>1349</v>
      </c>
      <c r="W879" s="71">
        <v>13.083007376942414</v>
      </c>
      <c r="X879">
        <v>168</v>
      </c>
      <c r="Z879" s="2">
        <v>42916</v>
      </c>
      <c r="AA879" s="76">
        <v>1092</v>
      </c>
      <c r="AC879" s="71">
        <v>0</v>
      </c>
      <c r="AD879" s="71">
        <v>0</v>
      </c>
      <c r="AE879" s="76"/>
    </row>
    <row r="880" spans="1:31" x14ac:dyDescent="0.25">
      <c r="A880" s="2">
        <v>43132</v>
      </c>
      <c r="C880" s="76"/>
      <c r="D880" s="75">
        <v>2017</v>
      </c>
      <c r="E880" s="71">
        <v>0</v>
      </c>
      <c r="F880" s="71">
        <v>0</v>
      </c>
      <c r="G880" s="77">
        <v>0.9950548958618578</v>
      </c>
      <c r="H880" s="71">
        <v>0</v>
      </c>
      <c r="I880" t="s">
        <v>1289</v>
      </c>
      <c r="J880" t="s">
        <v>1284</v>
      </c>
      <c r="K880" t="s">
        <v>1342</v>
      </c>
      <c r="L880" s="78">
        <v>172275</v>
      </c>
      <c r="M880" s="139"/>
      <c r="N880" s="72" t="s">
        <v>1285</v>
      </c>
      <c r="O880" t="s">
        <v>1290</v>
      </c>
      <c r="Q880" t="s">
        <v>1519</v>
      </c>
      <c r="R880" t="s">
        <v>1348</v>
      </c>
      <c r="S880" t="s">
        <v>1349</v>
      </c>
      <c r="W880" s="71">
        <v>13.083007376942414</v>
      </c>
      <c r="X880">
        <v>2868</v>
      </c>
      <c r="Z880" s="2">
        <v>42916</v>
      </c>
      <c r="AA880" s="76">
        <v>18642</v>
      </c>
      <c r="AC880" s="71">
        <v>0</v>
      </c>
      <c r="AD880" s="71">
        <v>0</v>
      </c>
      <c r="AE880" s="76"/>
    </row>
    <row r="881" spans="1:31" x14ac:dyDescent="0.25">
      <c r="A881" s="2">
        <v>43160</v>
      </c>
      <c r="C881" s="76"/>
      <c r="D881" s="75">
        <v>2017</v>
      </c>
      <c r="E881" s="71">
        <v>0</v>
      </c>
      <c r="F881" s="71">
        <v>0</v>
      </c>
      <c r="G881" s="77">
        <v>0.9950548958618578</v>
      </c>
      <c r="H881" s="71">
        <v>0</v>
      </c>
      <c r="I881" t="s">
        <v>1302</v>
      </c>
      <c r="J881" t="s">
        <v>1284</v>
      </c>
      <c r="K881" t="s">
        <v>1342</v>
      </c>
      <c r="L881" s="78">
        <v>179480</v>
      </c>
      <c r="M881" s="139"/>
      <c r="N881" s="72" t="s">
        <v>1285</v>
      </c>
      <c r="O881" t="s">
        <v>1290</v>
      </c>
      <c r="Q881" t="s">
        <v>1636</v>
      </c>
      <c r="R881" t="s">
        <v>1343</v>
      </c>
      <c r="S881" t="s">
        <v>1344</v>
      </c>
      <c r="W881" s="71">
        <v>13.05797247010084</v>
      </c>
      <c r="X881">
        <v>1</v>
      </c>
      <c r="Z881" s="2">
        <v>42978</v>
      </c>
      <c r="AA881" s="76">
        <v>3000</v>
      </c>
      <c r="AC881" s="71">
        <v>0</v>
      </c>
      <c r="AD881" s="71">
        <v>0</v>
      </c>
      <c r="AE881" s="76"/>
    </row>
    <row r="882" spans="1:31" x14ac:dyDescent="0.25">
      <c r="A882" s="79">
        <v>43344</v>
      </c>
      <c r="B882" s="78" t="s">
        <v>1364</v>
      </c>
      <c r="C882" s="80"/>
      <c r="D882" s="81">
        <v>2017</v>
      </c>
      <c r="E882" s="82">
        <v>0</v>
      </c>
      <c r="F882" s="82">
        <v>7517.6294351661318</v>
      </c>
      <c r="G882" s="83">
        <v>0.9950548958618578</v>
      </c>
      <c r="H882" s="82">
        <v>7480.4539747372719</v>
      </c>
      <c r="I882" s="78" t="s">
        <v>1302</v>
      </c>
      <c r="J882" s="78" t="s">
        <v>1284</v>
      </c>
      <c r="K882" s="78" t="s">
        <v>1342</v>
      </c>
      <c r="L882" s="78">
        <v>162191</v>
      </c>
      <c r="M882" s="139"/>
      <c r="N882" s="72" t="s">
        <v>1637</v>
      </c>
      <c r="O882" s="78" t="s">
        <v>1290</v>
      </c>
      <c r="P882" s="78"/>
      <c r="Q882" s="78" t="s">
        <v>1638</v>
      </c>
      <c r="R882" s="78" t="s">
        <v>1348</v>
      </c>
      <c r="S882" s="78" t="s">
        <v>1349</v>
      </c>
      <c r="T882" s="78"/>
      <c r="U882" s="78"/>
      <c r="V882" s="78"/>
      <c r="W882" s="82">
        <v>13.083007376942414</v>
      </c>
      <c r="X882" s="78">
        <v>14</v>
      </c>
      <c r="Y882" s="78"/>
      <c r="Z882" s="79">
        <v>43100</v>
      </c>
      <c r="AA882" s="80">
        <v>25766.51</v>
      </c>
      <c r="AB882" s="78"/>
      <c r="AC882" s="82">
        <v>8176</v>
      </c>
      <c r="AD882" s="82">
        <v>0</v>
      </c>
      <c r="AE882" s="80"/>
    </row>
    <row r="883" spans="1:31" x14ac:dyDescent="0.25">
      <c r="A883" s="79">
        <v>43344</v>
      </c>
      <c r="B883" s="78" t="s">
        <v>1364</v>
      </c>
      <c r="C883" s="80"/>
      <c r="D883" s="81">
        <v>2017</v>
      </c>
      <c r="E883" s="82">
        <v>0</v>
      </c>
      <c r="F883" s="82">
        <v>8959.3665871158009</v>
      </c>
      <c r="G883" s="83">
        <v>0.9950548958618578</v>
      </c>
      <c r="H883" s="82">
        <v>8915.0615863307212</v>
      </c>
      <c r="I883" s="78" t="s">
        <v>1302</v>
      </c>
      <c r="J883" s="78" t="s">
        <v>1284</v>
      </c>
      <c r="K883" s="78" t="s">
        <v>1342</v>
      </c>
      <c r="L883" s="78">
        <v>162191</v>
      </c>
      <c r="M883" s="139"/>
      <c r="N883" s="72" t="s">
        <v>1637</v>
      </c>
      <c r="O883" s="78" t="s">
        <v>1290</v>
      </c>
      <c r="P883" s="78"/>
      <c r="Q883" s="78" t="s">
        <v>1639</v>
      </c>
      <c r="R883" s="78" t="s">
        <v>1348</v>
      </c>
      <c r="S883" s="78" t="s">
        <v>1349</v>
      </c>
      <c r="T883" s="78"/>
      <c r="U883" s="78"/>
      <c r="V883" s="78"/>
      <c r="W883" s="82">
        <v>13.083007376942414</v>
      </c>
      <c r="X883" s="78">
        <v>8</v>
      </c>
      <c r="Y883" s="78"/>
      <c r="Z883" s="79">
        <v>43100</v>
      </c>
      <c r="AA883" s="80">
        <v>25766.51</v>
      </c>
      <c r="AB883" s="78"/>
      <c r="AC883" s="82">
        <v>9744</v>
      </c>
      <c r="AD883" s="82">
        <v>0</v>
      </c>
      <c r="AE883" s="80"/>
    </row>
    <row r="884" spans="1:31" x14ac:dyDescent="0.25">
      <c r="A884" s="79">
        <v>43344</v>
      </c>
      <c r="B884" s="78" t="s">
        <v>1364</v>
      </c>
      <c r="C884" s="80"/>
      <c r="D884" s="81">
        <v>2017</v>
      </c>
      <c r="E884" s="82">
        <v>0</v>
      </c>
      <c r="F884" s="82">
        <v>42286.665572809492</v>
      </c>
      <c r="G884" s="83">
        <v>0.9950548958618578</v>
      </c>
      <c r="H884" s="82">
        <v>42077.553607897156</v>
      </c>
      <c r="I884" s="78" t="s">
        <v>1302</v>
      </c>
      <c r="J884" s="78" t="s">
        <v>1284</v>
      </c>
      <c r="K884" s="78" t="s">
        <v>1342</v>
      </c>
      <c r="L884" s="78">
        <v>162191</v>
      </c>
      <c r="M884" s="139"/>
      <c r="N884" s="72" t="s">
        <v>1637</v>
      </c>
      <c r="O884" s="78" t="s">
        <v>1290</v>
      </c>
      <c r="P884" s="78"/>
      <c r="Q884" s="78" t="s">
        <v>1640</v>
      </c>
      <c r="R884" s="78" t="s">
        <v>1348</v>
      </c>
      <c r="S884" s="78" t="s">
        <v>1349</v>
      </c>
      <c r="T884" s="78"/>
      <c r="U884" s="78"/>
      <c r="V884" s="78"/>
      <c r="W884" s="82">
        <v>13.083007376942414</v>
      </c>
      <c r="X884" s="78">
        <v>15</v>
      </c>
      <c r="Y884" s="78"/>
      <c r="Z884" s="79">
        <v>43100</v>
      </c>
      <c r="AA884" s="80">
        <v>25766.51</v>
      </c>
      <c r="AB884" s="78"/>
      <c r="AC884" s="82">
        <v>45990</v>
      </c>
      <c r="AD884" s="82">
        <v>0</v>
      </c>
      <c r="AE884" s="80"/>
    </row>
    <row r="885" spans="1:31" x14ac:dyDescent="0.25">
      <c r="A885" s="79">
        <v>43344</v>
      </c>
      <c r="B885" s="78" t="s">
        <v>1364</v>
      </c>
      <c r="C885" s="80"/>
      <c r="D885" s="81">
        <v>2017</v>
      </c>
      <c r="E885" s="82">
        <v>0</v>
      </c>
      <c r="F885" s="82">
        <v>1467.4824582344847</v>
      </c>
      <c r="G885" s="83">
        <v>0.9950548958618578</v>
      </c>
      <c r="H885" s="82">
        <v>1460.2256046576183</v>
      </c>
      <c r="I885" s="78" t="s">
        <v>1302</v>
      </c>
      <c r="J885" s="78" t="s">
        <v>1284</v>
      </c>
      <c r="K885" s="78" t="s">
        <v>1342</v>
      </c>
      <c r="L885" s="78">
        <v>162191</v>
      </c>
      <c r="M885" s="139"/>
      <c r="N885" s="72" t="s">
        <v>1637</v>
      </c>
      <c r="O885" s="78" t="s">
        <v>1290</v>
      </c>
      <c r="P885" s="78"/>
      <c r="Q885" s="78" t="s">
        <v>1641</v>
      </c>
      <c r="R885" s="78" t="s">
        <v>1348</v>
      </c>
      <c r="S885" s="78" t="s">
        <v>1349</v>
      </c>
      <c r="T885" s="78"/>
      <c r="U885" s="78"/>
      <c r="V885" s="78"/>
      <c r="W885" s="82">
        <v>13.083007376942414</v>
      </c>
      <c r="X885" s="78">
        <v>2</v>
      </c>
      <c r="Y885" s="78"/>
      <c r="Z885" s="79">
        <v>43100</v>
      </c>
      <c r="AA885" s="80">
        <v>29911.88</v>
      </c>
      <c r="AB885" s="78"/>
      <c r="AC885" s="82">
        <v>1596</v>
      </c>
      <c r="AD885" s="82">
        <v>0</v>
      </c>
      <c r="AE885" s="80"/>
    </row>
    <row r="886" spans="1:31" x14ac:dyDescent="0.25">
      <c r="A886" s="79">
        <v>43344</v>
      </c>
      <c r="B886" s="78" t="s">
        <v>1364</v>
      </c>
      <c r="C886" s="80"/>
      <c r="D886" s="81">
        <v>2017</v>
      </c>
      <c r="E886" s="82">
        <v>0</v>
      </c>
      <c r="F886" s="82">
        <v>8591.5764973327223</v>
      </c>
      <c r="G886" s="83">
        <v>0.9950548958618578</v>
      </c>
      <c r="H886" s="82">
        <v>8549.0902568425972</v>
      </c>
      <c r="I886" s="78" t="s">
        <v>1302</v>
      </c>
      <c r="J886" s="78" t="s">
        <v>1284</v>
      </c>
      <c r="K886" s="78" t="s">
        <v>1342</v>
      </c>
      <c r="L886" s="78">
        <v>162191</v>
      </c>
      <c r="M886" s="139"/>
      <c r="N886" s="72" t="s">
        <v>1637</v>
      </c>
      <c r="O886" s="78" t="s">
        <v>1290</v>
      </c>
      <c r="P886" s="78"/>
      <c r="Q886" s="78" t="s">
        <v>1638</v>
      </c>
      <c r="R886" s="78" t="s">
        <v>1348</v>
      </c>
      <c r="S886" s="78" t="s">
        <v>1349</v>
      </c>
      <c r="T886" s="78"/>
      <c r="U886" s="78"/>
      <c r="V886" s="78"/>
      <c r="W886" s="82">
        <v>13.083007376942414</v>
      </c>
      <c r="X886" s="78">
        <v>16</v>
      </c>
      <c r="Y886" s="78"/>
      <c r="Z886" s="79">
        <v>43100</v>
      </c>
      <c r="AA886" s="80">
        <v>29911.88</v>
      </c>
      <c r="AB886" s="78"/>
      <c r="AC886" s="82">
        <v>9344</v>
      </c>
      <c r="AD886" s="82">
        <v>0</v>
      </c>
      <c r="AE886" s="80"/>
    </row>
    <row r="887" spans="1:31" x14ac:dyDescent="0.25">
      <c r="A887" s="79">
        <v>43344</v>
      </c>
      <c r="B887" s="78" t="s">
        <v>1364</v>
      </c>
      <c r="C887" s="80"/>
      <c r="D887" s="81">
        <v>2017</v>
      </c>
      <c r="E887" s="82">
        <v>0</v>
      </c>
      <c r="F887" s="82">
        <v>15678.891527452652</v>
      </c>
      <c r="G887" s="83">
        <v>0.9950548958618578</v>
      </c>
      <c r="H887" s="82">
        <v>15601.357776078763</v>
      </c>
      <c r="I887" s="78" t="s">
        <v>1302</v>
      </c>
      <c r="J887" s="78" t="s">
        <v>1284</v>
      </c>
      <c r="K887" s="78" t="s">
        <v>1342</v>
      </c>
      <c r="L887" s="78">
        <v>162191</v>
      </c>
      <c r="M887" s="139"/>
      <c r="N887" s="72" t="s">
        <v>1637</v>
      </c>
      <c r="O887" s="78" t="s">
        <v>1290</v>
      </c>
      <c r="P887" s="78"/>
      <c r="Q887" s="78" t="s">
        <v>1639</v>
      </c>
      <c r="R887" s="78" t="s">
        <v>1348</v>
      </c>
      <c r="S887" s="78" t="s">
        <v>1349</v>
      </c>
      <c r="T887" s="78"/>
      <c r="U887" s="78"/>
      <c r="V887" s="78"/>
      <c r="W887" s="82">
        <v>13.083007376942414</v>
      </c>
      <c r="X887" s="78">
        <v>14</v>
      </c>
      <c r="Y887" s="78"/>
      <c r="Z887" s="79">
        <v>43100</v>
      </c>
      <c r="AA887" s="80">
        <v>29911.88</v>
      </c>
      <c r="AB887" s="78"/>
      <c r="AC887" s="82">
        <v>17052</v>
      </c>
      <c r="AD887" s="82">
        <v>0</v>
      </c>
      <c r="AE887" s="80"/>
    </row>
    <row r="888" spans="1:31" x14ac:dyDescent="0.25">
      <c r="A888" s="79">
        <v>43344</v>
      </c>
      <c r="B888" s="78" t="s">
        <v>1364</v>
      </c>
      <c r="C888" s="80"/>
      <c r="D888" s="81">
        <v>2017</v>
      </c>
      <c r="E888" s="82">
        <v>0</v>
      </c>
      <c r="F888" s="82">
        <v>36648.443496434891</v>
      </c>
      <c r="G888" s="83">
        <v>0.9950548958618578</v>
      </c>
      <c r="H888" s="82">
        <v>36467.213126844203</v>
      </c>
      <c r="I888" s="78" t="s">
        <v>1302</v>
      </c>
      <c r="J888" s="78" t="s">
        <v>1284</v>
      </c>
      <c r="K888" s="78" t="s">
        <v>1342</v>
      </c>
      <c r="L888" s="78">
        <v>162191</v>
      </c>
      <c r="M888" s="139"/>
      <c r="N888" s="72" t="s">
        <v>1637</v>
      </c>
      <c r="O888" s="78" t="s">
        <v>1290</v>
      </c>
      <c r="P888" s="78"/>
      <c r="Q888" s="78" t="s">
        <v>1640</v>
      </c>
      <c r="R888" s="78" t="s">
        <v>1348</v>
      </c>
      <c r="S888" s="78" t="s">
        <v>1349</v>
      </c>
      <c r="T888" s="78"/>
      <c r="U888" s="78"/>
      <c r="V888" s="78"/>
      <c r="W888" s="82">
        <v>13.083007376942414</v>
      </c>
      <c r="X888" s="78">
        <v>13</v>
      </c>
      <c r="Y888" s="78"/>
      <c r="Z888" s="79">
        <v>43100</v>
      </c>
      <c r="AA888" s="80">
        <v>29911.88</v>
      </c>
      <c r="AB888" s="78"/>
      <c r="AC888" s="82">
        <v>39858</v>
      </c>
      <c r="AD888" s="82">
        <v>0</v>
      </c>
      <c r="AE888" s="80"/>
    </row>
    <row r="889" spans="1:31" x14ac:dyDescent="0.25">
      <c r="A889" s="79">
        <v>43344</v>
      </c>
      <c r="B889" s="78" t="s">
        <v>1364</v>
      </c>
      <c r="C889" s="80"/>
      <c r="D889" s="81">
        <v>2017</v>
      </c>
      <c r="E889" s="82">
        <v>0</v>
      </c>
      <c r="F889" s="82">
        <v>6443.6823729995413</v>
      </c>
      <c r="G889" s="83">
        <v>0.9950548958618578</v>
      </c>
      <c r="H889" s="82">
        <v>6411.8176926319475</v>
      </c>
      <c r="I889" s="78" t="s">
        <v>1302</v>
      </c>
      <c r="J889" s="78" t="s">
        <v>1284</v>
      </c>
      <c r="K889" s="78" t="s">
        <v>1342</v>
      </c>
      <c r="L889" s="78">
        <v>162191</v>
      </c>
      <c r="M889" s="139"/>
      <c r="N889" s="72" t="s">
        <v>1637</v>
      </c>
      <c r="O889" s="78" t="s">
        <v>1290</v>
      </c>
      <c r="P889" s="78"/>
      <c r="Q889" s="78" t="s">
        <v>1638</v>
      </c>
      <c r="R889" s="78" t="s">
        <v>1348</v>
      </c>
      <c r="S889" s="78" t="s">
        <v>1349</v>
      </c>
      <c r="T889" s="78"/>
      <c r="U889" s="78"/>
      <c r="V889" s="78"/>
      <c r="W889" s="82">
        <v>13.083007376942414</v>
      </c>
      <c r="X889" s="78">
        <v>12</v>
      </c>
      <c r="Y889" s="78"/>
      <c r="Z889" s="79">
        <v>43100</v>
      </c>
      <c r="AA889" s="80">
        <v>40730.620000000003</v>
      </c>
      <c r="AB889" s="78"/>
      <c r="AC889" s="82">
        <v>7008</v>
      </c>
      <c r="AD889" s="82">
        <v>0</v>
      </c>
      <c r="AE889" s="80"/>
    </row>
    <row r="890" spans="1:31" x14ac:dyDescent="0.25">
      <c r="A890" s="79">
        <v>43344</v>
      </c>
      <c r="B890" s="78" t="s">
        <v>1364</v>
      </c>
      <c r="C890" s="80"/>
      <c r="D890" s="81">
        <v>2017</v>
      </c>
      <c r="E890" s="82">
        <v>0</v>
      </c>
      <c r="F890" s="82">
        <v>19038.653997621077</v>
      </c>
      <c r="G890" s="83">
        <v>0.9950548958618578</v>
      </c>
      <c r="H890" s="82">
        <v>18944.505870952784</v>
      </c>
      <c r="I890" s="78" t="s">
        <v>1302</v>
      </c>
      <c r="J890" s="78" t="s">
        <v>1284</v>
      </c>
      <c r="K890" s="78" t="s">
        <v>1342</v>
      </c>
      <c r="L890" s="78">
        <v>162191</v>
      </c>
      <c r="M890" s="139"/>
      <c r="N890" s="72" t="s">
        <v>1637</v>
      </c>
      <c r="O890" s="78" t="s">
        <v>1290</v>
      </c>
      <c r="P890" s="78"/>
      <c r="Q890" s="78" t="s">
        <v>1639</v>
      </c>
      <c r="R890" s="78" t="s">
        <v>1348</v>
      </c>
      <c r="S890" s="78" t="s">
        <v>1349</v>
      </c>
      <c r="T890" s="78"/>
      <c r="U890" s="78"/>
      <c r="V890" s="78"/>
      <c r="W890" s="82">
        <v>13.083007376942414</v>
      </c>
      <c r="X890" s="78">
        <v>17</v>
      </c>
      <c r="Y890" s="78"/>
      <c r="Z890" s="79">
        <v>43100</v>
      </c>
      <c r="AA890" s="80">
        <v>40730.620000000003</v>
      </c>
      <c r="AB890" s="78"/>
      <c r="AC890" s="82">
        <v>20706</v>
      </c>
      <c r="AD890" s="82">
        <v>0</v>
      </c>
      <c r="AE890" s="80"/>
    </row>
    <row r="891" spans="1:31" x14ac:dyDescent="0.25">
      <c r="A891" s="79">
        <v>43344</v>
      </c>
      <c r="B891" s="78" t="s">
        <v>1364</v>
      </c>
      <c r="C891" s="80"/>
      <c r="D891" s="81">
        <v>2017</v>
      </c>
      <c r="E891" s="82">
        <v>0</v>
      </c>
      <c r="F891" s="82">
        <v>70477.775954682482</v>
      </c>
      <c r="G891" s="83">
        <v>0.9950548958618578</v>
      </c>
      <c r="H891" s="82">
        <v>70129.256013161925</v>
      </c>
      <c r="I891" s="78" t="s">
        <v>1302</v>
      </c>
      <c r="J891" s="78" t="s">
        <v>1284</v>
      </c>
      <c r="K891" s="78" t="s">
        <v>1342</v>
      </c>
      <c r="L891" s="78">
        <v>162191</v>
      </c>
      <c r="M891" s="139"/>
      <c r="N891" s="72" t="s">
        <v>1637</v>
      </c>
      <c r="O891" s="78" t="s">
        <v>1290</v>
      </c>
      <c r="P891" s="78"/>
      <c r="Q891" s="78" t="s">
        <v>1640</v>
      </c>
      <c r="R891" s="78" t="s">
        <v>1348</v>
      </c>
      <c r="S891" s="78" t="s">
        <v>1349</v>
      </c>
      <c r="T891" s="78"/>
      <c r="U891" s="78"/>
      <c r="V891" s="78"/>
      <c r="W891" s="82">
        <v>13.083007376942414</v>
      </c>
      <c r="X891" s="78">
        <v>25</v>
      </c>
      <c r="Y891" s="78"/>
      <c r="Z891" s="79">
        <v>43100</v>
      </c>
      <c r="AA891" s="80">
        <v>40730.620000000003</v>
      </c>
      <c r="AB891" s="78"/>
      <c r="AC891" s="82">
        <v>76650</v>
      </c>
      <c r="AD891" s="82">
        <v>0</v>
      </c>
      <c r="AE891" s="80"/>
    </row>
    <row r="892" spans="1:31" x14ac:dyDescent="0.25">
      <c r="A892" s="79">
        <v>43344</v>
      </c>
      <c r="B892" s="78" t="s">
        <v>1356</v>
      </c>
      <c r="C892" s="80"/>
      <c r="D892" s="81">
        <v>2017</v>
      </c>
      <c r="E892" s="82">
        <v>0</v>
      </c>
      <c r="F892" s="82">
        <v>2683.9481801920178</v>
      </c>
      <c r="G892" s="83">
        <v>0.9950548958618578</v>
      </c>
      <c r="H892" s="82">
        <v>2670.6757769395913</v>
      </c>
      <c r="I892" s="78" t="s">
        <v>1642</v>
      </c>
      <c r="J892" s="78" t="s">
        <v>1284</v>
      </c>
      <c r="K892" s="78" t="s">
        <v>1342</v>
      </c>
      <c r="L892" s="78">
        <v>170501</v>
      </c>
      <c r="M892" s="139"/>
      <c r="N892" s="72" t="s">
        <v>1637</v>
      </c>
      <c r="O892" s="78" t="s">
        <v>1290</v>
      </c>
      <c r="P892" s="78"/>
      <c r="Q892" s="78" t="s">
        <v>1357</v>
      </c>
      <c r="R892" s="78" t="s">
        <v>1348</v>
      </c>
      <c r="S892" s="78" t="s">
        <v>1349</v>
      </c>
      <c r="T892" s="78"/>
      <c r="U892" s="78"/>
      <c r="V892" s="78"/>
      <c r="W892" s="82">
        <v>13.083007376942414</v>
      </c>
      <c r="X892" s="78">
        <v>5</v>
      </c>
      <c r="Y892" s="78"/>
      <c r="Z892" s="79">
        <v>42775</v>
      </c>
      <c r="AA892" s="80">
        <v>1512.5</v>
      </c>
      <c r="AB892" s="78"/>
      <c r="AC892" s="82">
        <v>2919</v>
      </c>
      <c r="AD892" s="82">
        <v>0</v>
      </c>
      <c r="AE892" s="80"/>
    </row>
    <row r="893" spans="1:31" x14ac:dyDescent="0.25">
      <c r="A893" s="2">
        <v>43344</v>
      </c>
      <c r="C893" s="76"/>
      <c r="D893" s="75">
        <v>2017</v>
      </c>
      <c r="E893" s="71">
        <v>0.78552670820465398</v>
      </c>
      <c r="F893" s="71">
        <v>2920.4895249306078</v>
      </c>
      <c r="G893" s="77">
        <v>0.9950548958618578</v>
      </c>
      <c r="H893" s="71">
        <v>2906.0474000954723</v>
      </c>
      <c r="I893" t="s">
        <v>1642</v>
      </c>
      <c r="J893" t="s">
        <v>1284</v>
      </c>
      <c r="K893" t="s">
        <v>1342</v>
      </c>
      <c r="L893" s="78">
        <v>170501</v>
      </c>
      <c r="M893" s="139"/>
      <c r="N893" s="72" t="s">
        <v>1295</v>
      </c>
      <c r="O893" t="s">
        <v>1290</v>
      </c>
      <c r="Q893" t="s">
        <v>1643</v>
      </c>
      <c r="R893" t="s">
        <v>1343</v>
      </c>
      <c r="S893" t="s">
        <v>1344</v>
      </c>
      <c r="W893" s="71">
        <v>13.05797247010084</v>
      </c>
      <c r="X893">
        <v>1</v>
      </c>
      <c r="Z893" s="2">
        <v>42775</v>
      </c>
      <c r="AA893" s="76">
        <v>1465.2</v>
      </c>
      <c r="AC893" s="71">
        <v>4498</v>
      </c>
      <c r="AD893" s="71">
        <v>1.2</v>
      </c>
      <c r="AE893" s="76"/>
    </row>
    <row r="894" spans="1:31" x14ac:dyDescent="0.25">
      <c r="A894" s="2">
        <v>43344</v>
      </c>
      <c r="C894" s="76"/>
      <c r="D894" s="75">
        <v>2017</v>
      </c>
      <c r="E894" s="71">
        <v>0.98190838525581747</v>
      </c>
      <c r="F894" s="71">
        <v>3406.8049215897954</v>
      </c>
      <c r="G894" s="77">
        <v>0.9950548958618578</v>
      </c>
      <c r="H894" s="71">
        <v>3389.9579164741986</v>
      </c>
      <c r="I894" t="s">
        <v>1642</v>
      </c>
      <c r="J894" t="s">
        <v>1284</v>
      </c>
      <c r="K894" t="s">
        <v>1342</v>
      </c>
      <c r="L894" s="78">
        <v>170501</v>
      </c>
      <c r="M894" s="139"/>
      <c r="N894" s="72" t="s">
        <v>1296</v>
      </c>
      <c r="O894" t="s">
        <v>1290</v>
      </c>
      <c r="Q894" t="s">
        <v>1643</v>
      </c>
      <c r="R894" t="s">
        <v>1343</v>
      </c>
      <c r="S894" t="s">
        <v>1344</v>
      </c>
      <c r="W894" s="71">
        <v>13.05797247010084</v>
      </c>
      <c r="X894">
        <v>1</v>
      </c>
      <c r="Z894" s="2">
        <v>42775</v>
      </c>
      <c r="AA894" s="76">
        <v>1709.4</v>
      </c>
      <c r="AC894" s="71">
        <v>5247</v>
      </c>
      <c r="AD894" s="71">
        <v>1.5</v>
      </c>
      <c r="AE894" s="76"/>
    </row>
    <row r="895" spans="1:31" x14ac:dyDescent="0.25">
      <c r="A895" s="79">
        <v>43344</v>
      </c>
      <c r="B895" s="78"/>
      <c r="C895" s="80"/>
      <c r="D895" s="81">
        <v>2017</v>
      </c>
      <c r="E895" s="82">
        <v>3.7312518639721066</v>
      </c>
      <c r="F895" s="82">
        <v>13893.427046346187</v>
      </c>
      <c r="G895" s="83">
        <v>0.9950548958618578</v>
      </c>
      <c r="H895" s="82">
        <v>13824.722602766324</v>
      </c>
      <c r="I895" s="78" t="s">
        <v>1642</v>
      </c>
      <c r="J895" s="78" t="s">
        <v>1284</v>
      </c>
      <c r="K895" s="78" t="s">
        <v>1342</v>
      </c>
      <c r="L895" s="78">
        <v>170501</v>
      </c>
      <c r="M895" s="139"/>
      <c r="N895" s="72" t="s">
        <v>1637</v>
      </c>
      <c r="O895" s="78" t="s">
        <v>1290</v>
      </c>
      <c r="P895" s="78"/>
      <c r="Q895" s="78" t="s">
        <v>1643</v>
      </c>
      <c r="R895" s="78" t="s">
        <v>1343</v>
      </c>
      <c r="S895" s="78" t="s">
        <v>1344</v>
      </c>
      <c r="T895" s="78"/>
      <c r="U895" s="78"/>
      <c r="V895" s="78"/>
      <c r="W895" s="82">
        <v>13.05797247010084</v>
      </c>
      <c r="X895" s="78">
        <v>1</v>
      </c>
      <c r="Y895" s="78"/>
      <c r="Z895" s="79">
        <v>42775</v>
      </c>
      <c r="AA895" s="80">
        <v>15576.55</v>
      </c>
      <c r="AB895" s="78"/>
      <c r="AC895" s="82">
        <v>21398</v>
      </c>
      <c r="AD895" s="82">
        <v>5.7</v>
      </c>
      <c r="AE895" s="80"/>
    </row>
    <row r="896" spans="1:31" x14ac:dyDescent="0.25">
      <c r="A896" s="2">
        <v>43374</v>
      </c>
      <c r="B896" t="s">
        <v>1356</v>
      </c>
      <c r="C896" s="76"/>
      <c r="D896" s="75">
        <v>2018</v>
      </c>
      <c r="E896" s="71">
        <v>0</v>
      </c>
      <c r="F896" s="71">
        <v>2683.9481801920178</v>
      </c>
      <c r="G896" s="77">
        <v>0.9950548958618578</v>
      </c>
      <c r="H896" s="71">
        <v>2670.6757769395913</v>
      </c>
      <c r="I896" t="s">
        <v>1302</v>
      </c>
      <c r="J896" t="s">
        <v>1284</v>
      </c>
      <c r="K896" t="s">
        <v>1342</v>
      </c>
      <c r="L896" s="78">
        <v>182628</v>
      </c>
      <c r="M896" s="139"/>
      <c r="N896" s="72" t="s">
        <v>1295</v>
      </c>
      <c r="O896" t="s">
        <v>1290</v>
      </c>
      <c r="Q896" t="s">
        <v>1357</v>
      </c>
      <c r="R896" t="s">
        <v>1348</v>
      </c>
      <c r="S896" t="s">
        <v>1349</v>
      </c>
      <c r="W896" s="71">
        <v>13.083007376942414</v>
      </c>
      <c r="X896">
        <v>5</v>
      </c>
      <c r="Z896" s="2">
        <v>43220</v>
      </c>
      <c r="AA896" s="76">
        <v>55356.1</v>
      </c>
      <c r="AC896" s="71">
        <v>2919</v>
      </c>
      <c r="AD896" s="71">
        <v>0</v>
      </c>
      <c r="AE896" s="76"/>
    </row>
    <row r="897" spans="1:31" x14ac:dyDescent="0.25">
      <c r="A897" s="2">
        <v>43374</v>
      </c>
      <c r="B897" t="s">
        <v>1356</v>
      </c>
      <c r="C897" s="76"/>
      <c r="D897" s="75">
        <v>2018</v>
      </c>
      <c r="E897" s="71">
        <v>0</v>
      </c>
      <c r="F897" s="71">
        <v>8534.5690334163446</v>
      </c>
      <c r="G897" s="77">
        <v>0.9950548958618578</v>
      </c>
      <c r="H897" s="71">
        <v>8492.3647007719374</v>
      </c>
      <c r="I897" t="s">
        <v>1302</v>
      </c>
      <c r="J897" t="s">
        <v>1284</v>
      </c>
      <c r="K897" t="s">
        <v>1342</v>
      </c>
      <c r="L897" s="78">
        <v>182628</v>
      </c>
      <c r="M897" s="139"/>
      <c r="N897" s="72" t="s">
        <v>1295</v>
      </c>
      <c r="O897" t="s">
        <v>1290</v>
      </c>
      <c r="Q897" t="s">
        <v>1367</v>
      </c>
      <c r="R897" t="s">
        <v>1348</v>
      </c>
      <c r="S897" t="s">
        <v>1349</v>
      </c>
      <c r="W897" s="71">
        <v>13.083007376942414</v>
      </c>
      <c r="X897">
        <v>34</v>
      </c>
      <c r="Z897" s="2">
        <v>43220</v>
      </c>
      <c r="AA897" s="76">
        <v>55356.1</v>
      </c>
      <c r="AC897" s="71">
        <v>9282</v>
      </c>
      <c r="AD897" s="71">
        <v>0</v>
      </c>
      <c r="AE897" s="76"/>
    </row>
    <row r="898" spans="1:31" x14ac:dyDescent="0.25">
      <c r="A898" s="2">
        <v>43374</v>
      </c>
      <c r="B898" t="s">
        <v>1364</v>
      </c>
      <c r="C898" s="76"/>
      <c r="D898" s="75">
        <v>2018</v>
      </c>
      <c r="E898" s="71">
        <v>0</v>
      </c>
      <c r="F898" s="71">
        <v>10079.287410505276</v>
      </c>
      <c r="G898" s="77">
        <v>0.9950548958618578</v>
      </c>
      <c r="H898" s="71">
        <v>10029.444284622063</v>
      </c>
      <c r="I898" t="s">
        <v>1302</v>
      </c>
      <c r="J898" t="s">
        <v>1284</v>
      </c>
      <c r="K898" t="s">
        <v>1342</v>
      </c>
      <c r="L898" s="78">
        <v>182628</v>
      </c>
      <c r="M898" s="139"/>
      <c r="N898" s="72" t="s">
        <v>1295</v>
      </c>
      <c r="O898" t="s">
        <v>1290</v>
      </c>
      <c r="Q898" t="s">
        <v>1382</v>
      </c>
      <c r="R898" t="s">
        <v>1348</v>
      </c>
      <c r="S898" t="s">
        <v>1349</v>
      </c>
      <c r="W898" s="71">
        <v>13.083007376942414</v>
      </c>
      <c r="X898">
        <v>9</v>
      </c>
      <c r="Z898" s="2">
        <v>43220</v>
      </c>
      <c r="AA898" s="76">
        <v>55356.1</v>
      </c>
      <c r="AC898" s="71">
        <v>10962</v>
      </c>
      <c r="AD898" s="71">
        <v>0</v>
      </c>
      <c r="AE898" s="76"/>
    </row>
    <row r="899" spans="1:31" x14ac:dyDescent="0.25">
      <c r="A899" s="2">
        <v>43374</v>
      </c>
      <c r="B899" t="s">
        <v>1364</v>
      </c>
      <c r="C899" s="76"/>
      <c r="D899" s="75">
        <v>2018</v>
      </c>
      <c r="E899" s="71">
        <v>0</v>
      </c>
      <c r="F899" s="71">
        <v>46341.551312667936</v>
      </c>
      <c r="G899" s="77">
        <v>0.9950548958618578</v>
      </c>
      <c r="H899" s="71">
        <v>46112.387515503731</v>
      </c>
      <c r="I899" t="s">
        <v>1302</v>
      </c>
      <c r="J899" t="s">
        <v>1284</v>
      </c>
      <c r="K899" t="s">
        <v>1342</v>
      </c>
      <c r="L899" s="78">
        <v>182628</v>
      </c>
      <c r="M899" s="139"/>
      <c r="N899" s="72" t="s">
        <v>1295</v>
      </c>
      <c r="O899" t="s">
        <v>1290</v>
      </c>
      <c r="Q899" t="s">
        <v>1365</v>
      </c>
      <c r="R899" t="s">
        <v>1348</v>
      </c>
      <c r="S899" t="s">
        <v>1349</v>
      </c>
      <c r="W899" s="71">
        <v>13.083007376942414</v>
      </c>
      <c r="X899">
        <v>60</v>
      </c>
      <c r="Z899" s="2">
        <v>43220</v>
      </c>
      <c r="AA899" s="76">
        <v>55356.1</v>
      </c>
      <c r="AC899" s="71">
        <v>50400</v>
      </c>
      <c r="AD899" s="71">
        <v>0</v>
      </c>
      <c r="AE899" s="76"/>
    </row>
    <row r="900" spans="1:31" x14ac:dyDescent="0.25">
      <c r="A900" s="2">
        <v>43374</v>
      </c>
      <c r="C900" s="76"/>
      <c r="D900" s="75">
        <v>2018</v>
      </c>
      <c r="E900" s="71">
        <v>0</v>
      </c>
      <c r="F900" s="71">
        <v>57399.501103149276</v>
      </c>
      <c r="G900" s="77">
        <v>0.9950548958618578</v>
      </c>
      <c r="H900" s="71">
        <v>57115.654592716797</v>
      </c>
      <c r="I900" t="s">
        <v>1302</v>
      </c>
      <c r="J900" t="s">
        <v>1284</v>
      </c>
      <c r="K900" t="s">
        <v>1342</v>
      </c>
      <c r="L900" s="78">
        <v>184381</v>
      </c>
      <c r="M900" s="139"/>
      <c r="N900" s="72" t="s">
        <v>1295</v>
      </c>
      <c r="O900" t="s">
        <v>1290</v>
      </c>
      <c r="Q900" t="s">
        <v>1644</v>
      </c>
      <c r="R900" t="s">
        <v>1343</v>
      </c>
      <c r="S900" t="s">
        <v>1344</v>
      </c>
      <c r="W900" s="71">
        <v>13.05797247010084</v>
      </c>
      <c r="X900">
        <v>1</v>
      </c>
      <c r="Z900" s="2">
        <v>43202</v>
      </c>
      <c r="AA900" s="76">
        <v>29997</v>
      </c>
      <c r="AC900" s="71">
        <v>88404</v>
      </c>
      <c r="AD900" s="71">
        <v>0</v>
      </c>
      <c r="AE900" s="76"/>
    </row>
    <row r="901" spans="1:31" x14ac:dyDescent="0.25">
      <c r="A901" s="2">
        <v>43405</v>
      </c>
      <c r="B901" t="s">
        <v>1345</v>
      </c>
      <c r="C901" s="76"/>
      <c r="D901" s="75">
        <v>2018</v>
      </c>
      <c r="E901" s="71">
        <v>0</v>
      </c>
      <c r="F901" s="71">
        <v>38353.338425444868</v>
      </c>
      <c r="G901" s="77">
        <v>0.9950548958618578</v>
      </c>
      <c r="H901" s="71">
        <v>38163.677172885633</v>
      </c>
      <c r="I901" t="s">
        <v>1302</v>
      </c>
      <c r="J901" t="s">
        <v>1284</v>
      </c>
      <c r="K901" t="s">
        <v>1342</v>
      </c>
      <c r="L901" s="78">
        <v>186895</v>
      </c>
      <c r="M901" s="139"/>
      <c r="N901" s="72" t="s">
        <v>1295</v>
      </c>
      <c r="O901" t="s">
        <v>1290</v>
      </c>
      <c r="Q901" t="s">
        <v>1645</v>
      </c>
      <c r="R901" t="s">
        <v>1343</v>
      </c>
      <c r="W901" s="71"/>
      <c r="X901">
        <v>1</v>
      </c>
      <c r="Z901" s="2">
        <v>43116</v>
      </c>
      <c r="AA901" s="76">
        <v>18373.7</v>
      </c>
      <c r="AC901" s="71">
        <v>59070</v>
      </c>
      <c r="AD901" s="71">
        <v>0</v>
      </c>
      <c r="AE901" s="76"/>
    </row>
    <row r="902" spans="1:31" x14ac:dyDescent="0.25">
      <c r="A902" s="79">
        <v>43100</v>
      </c>
      <c r="B902" s="78"/>
      <c r="C902" s="80"/>
      <c r="D902" s="81">
        <v>2017</v>
      </c>
      <c r="E902" s="82">
        <v>0.61972408929442824</v>
      </c>
      <c r="F902" s="82">
        <v>9831.3886816799313</v>
      </c>
      <c r="G902" s="83">
        <v>0.99199999999999999</v>
      </c>
      <c r="H902" s="82">
        <f>F902*G902</f>
        <v>9752.7375722264915</v>
      </c>
      <c r="I902" s="78"/>
      <c r="J902" s="78" t="s">
        <v>1646</v>
      </c>
      <c r="K902" s="78" t="s">
        <v>1342</v>
      </c>
      <c r="L902" s="78"/>
      <c r="M902" s="139"/>
      <c r="N902" s="72" t="s">
        <v>1394</v>
      </c>
      <c r="O902" s="78" t="s">
        <v>1290</v>
      </c>
      <c r="P902" s="78"/>
      <c r="Q902" s="78"/>
      <c r="R902" s="78" t="s">
        <v>1343</v>
      </c>
      <c r="S902" s="78"/>
      <c r="T902" s="78"/>
      <c r="U902" s="78"/>
      <c r="V902" s="78"/>
      <c r="W902" s="82"/>
      <c r="X902" s="87">
        <v>553.94825354554916</v>
      </c>
      <c r="Y902" s="78"/>
      <c r="Z902" s="79">
        <v>43100</v>
      </c>
      <c r="AA902" s="80"/>
      <c r="AB902" s="78"/>
      <c r="AC902" s="82">
        <v>6565.2179247799186</v>
      </c>
      <c r="AD902" s="82">
        <v>0.41365446547036239</v>
      </c>
      <c r="AE902" s="80"/>
    </row>
    <row r="903" spans="1:31" x14ac:dyDescent="0.25">
      <c r="A903" s="79">
        <v>43465</v>
      </c>
      <c r="B903" s="78"/>
      <c r="C903" s="80"/>
      <c r="D903" s="81">
        <v>2018</v>
      </c>
      <c r="E903" s="82">
        <v>127.39612654493686</v>
      </c>
      <c r="F903" s="82">
        <v>1592245.7033763991</v>
      </c>
      <c r="G903" s="83">
        <v>0.99199999999999999</v>
      </c>
      <c r="H903" s="82">
        <f>F903*G903</f>
        <v>1579507.737749388</v>
      </c>
      <c r="I903" s="78"/>
      <c r="J903" s="78" t="s">
        <v>1647</v>
      </c>
      <c r="K903" s="78" t="s">
        <v>1342</v>
      </c>
      <c r="L903" s="78"/>
      <c r="M903" s="139"/>
      <c r="N903" s="72" t="s">
        <v>1394</v>
      </c>
      <c r="O903" s="78" t="s">
        <v>1290</v>
      </c>
      <c r="P903" s="78"/>
      <c r="Q903" s="78"/>
      <c r="R903" s="78" t="s">
        <v>1343</v>
      </c>
      <c r="S903" s="78"/>
      <c r="T903" s="78"/>
      <c r="U903" s="78"/>
      <c r="V903" s="78"/>
      <c r="W903" s="82"/>
      <c r="X903" s="87">
        <v>134604.18373522087</v>
      </c>
      <c r="Y903" s="78"/>
      <c r="Z903" s="79">
        <v>43465</v>
      </c>
      <c r="AA903" s="80"/>
      <c r="AB903" s="78"/>
      <c r="AC903" s="82">
        <v>2422371.6262786682</v>
      </c>
      <c r="AD903" s="82">
        <v>181.8819517450757</v>
      </c>
      <c r="AE903" s="80"/>
    </row>
    <row r="904" spans="1:31" x14ac:dyDescent="0.25">
      <c r="A904" s="79">
        <v>43466</v>
      </c>
      <c r="B904" s="78" t="e">
        <v>#N/A</v>
      </c>
      <c r="C904" s="80">
        <v>3739.3693927933609</v>
      </c>
      <c r="D904" s="81">
        <v>2017</v>
      </c>
      <c r="E904" s="82">
        <v>0.32730279508527249</v>
      </c>
      <c r="F904" s="82">
        <v>1330.3875136911552</v>
      </c>
      <c r="G904" s="83">
        <v>0.9950548958618578</v>
      </c>
      <c r="H904" s="82">
        <v>1323.8086088918683</v>
      </c>
      <c r="I904" s="78" t="s">
        <v>1341</v>
      </c>
      <c r="J904" s="78" t="s">
        <v>1284</v>
      </c>
      <c r="K904" s="78" t="s">
        <v>1342</v>
      </c>
      <c r="L904" s="78">
        <v>176437</v>
      </c>
      <c r="M904" s="142"/>
      <c r="N904" s="72" t="s">
        <v>1295</v>
      </c>
      <c r="O904" s="78" t="s">
        <v>1290</v>
      </c>
      <c r="P904" s="78"/>
      <c r="Q904" s="78" t="s">
        <v>1648</v>
      </c>
      <c r="R904" s="78" t="s">
        <v>1343</v>
      </c>
      <c r="S904" s="78" t="s">
        <v>1344</v>
      </c>
      <c r="T904" s="78"/>
      <c r="U904" s="78"/>
      <c r="V904" s="78"/>
      <c r="W904" s="82">
        <v>13.05797247010084</v>
      </c>
      <c r="X904" s="78">
        <v>1</v>
      </c>
      <c r="Y904" s="78"/>
      <c r="Z904" s="79">
        <v>42951</v>
      </c>
      <c r="AA904" s="80">
        <v>10423.15</v>
      </c>
      <c r="AB904" s="78"/>
      <c r="AC904" s="82">
        <v>2049</v>
      </c>
      <c r="AD904" s="82">
        <v>0.5</v>
      </c>
      <c r="AE904" s="80">
        <v>200</v>
      </c>
    </row>
    <row r="905" spans="1:31" x14ac:dyDescent="0.25">
      <c r="A905" s="2">
        <v>43466</v>
      </c>
      <c r="B905" t="s">
        <v>1356</v>
      </c>
      <c r="C905" s="76">
        <v>2453.1988654270413</v>
      </c>
      <c r="D905" s="75">
        <v>2017</v>
      </c>
      <c r="E905" s="71">
        <v>0</v>
      </c>
      <c r="F905" s="71">
        <v>1610.3689081152108</v>
      </c>
      <c r="G905" s="77">
        <v>0.9950548958618578</v>
      </c>
      <c r="H905" s="71">
        <v>1602.4054661637547</v>
      </c>
      <c r="I905" t="s">
        <v>1341</v>
      </c>
      <c r="J905" t="s">
        <v>1284</v>
      </c>
      <c r="K905" t="s">
        <v>1342</v>
      </c>
      <c r="L905" s="78">
        <v>176437</v>
      </c>
      <c r="M905" s="142"/>
      <c r="N905" s="72" t="s">
        <v>1295</v>
      </c>
      <c r="O905" t="s">
        <v>1290</v>
      </c>
      <c r="Q905" t="s">
        <v>1357</v>
      </c>
      <c r="R905" t="s">
        <v>1348</v>
      </c>
      <c r="S905" t="s">
        <v>1349</v>
      </c>
      <c r="W905" s="71">
        <v>13.083007376942414</v>
      </c>
      <c r="X905">
        <v>3</v>
      </c>
      <c r="Z905" s="2">
        <v>42951</v>
      </c>
      <c r="AA905" s="76">
        <v>8000</v>
      </c>
      <c r="AC905" s="71">
        <v>1751.4</v>
      </c>
      <c r="AD905" s="71">
        <v>0</v>
      </c>
      <c r="AE905" s="76">
        <v>150</v>
      </c>
    </row>
    <row r="906" spans="1:31" x14ac:dyDescent="0.25">
      <c r="A906" s="2">
        <v>43466</v>
      </c>
      <c r="B906" t="s">
        <v>1356</v>
      </c>
      <c r="C906" s="76">
        <v>2676.7517596386178</v>
      </c>
      <c r="D906" s="75">
        <v>2017</v>
      </c>
      <c r="E906" s="71">
        <v>0</v>
      </c>
      <c r="F906" s="71">
        <v>1757.1171539386592</v>
      </c>
      <c r="G906" s="77">
        <v>0.9950548958618578</v>
      </c>
      <c r="H906" s="71">
        <v>1748.4280266295164</v>
      </c>
      <c r="I906" t="s">
        <v>1341</v>
      </c>
      <c r="J906" t="s">
        <v>1284</v>
      </c>
      <c r="K906" t="s">
        <v>1342</v>
      </c>
      <c r="L906" s="78">
        <v>176437</v>
      </c>
      <c r="M906" s="142"/>
      <c r="N906" s="72" t="s">
        <v>1295</v>
      </c>
      <c r="O906" t="s">
        <v>1290</v>
      </c>
      <c r="Q906" t="s">
        <v>1367</v>
      </c>
      <c r="R906" t="s">
        <v>1348</v>
      </c>
      <c r="S906" t="s">
        <v>1349</v>
      </c>
      <c r="W906" s="71">
        <v>13.083007376942414</v>
      </c>
      <c r="X906">
        <v>7</v>
      </c>
      <c r="Z906" s="2">
        <v>42951</v>
      </c>
      <c r="AA906" s="76">
        <v>8000</v>
      </c>
      <c r="AC906" s="71">
        <v>1911</v>
      </c>
      <c r="AD906" s="71">
        <v>0</v>
      </c>
      <c r="AE906" s="76">
        <v>175</v>
      </c>
    </row>
    <row r="907" spans="1:31" x14ac:dyDescent="0.25">
      <c r="A907" s="2">
        <v>43466</v>
      </c>
      <c r="B907" t="s">
        <v>1354</v>
      </c>
      <c r="C907" s="76">
        <v>1820</v>
      </c>
      <c r="D907" s="75">
        <v>2018</v>
      </c>
      <c r="E907" s="71">
        <v>1.942892920505257</v>
      </c>
      <c r="F907" s="71">
        <v>19064.399303905891</v>
      </c>
      <c r="G907" s="77">
        <v>0.9950548958618578</v>
      </c>
      <c r="H907" s="71">
        <v>18970.12386401695</v>
      </c>
      <c r="I907" t="s">
        <v>1341</v>
      </c>
      <c r="J907" t="s">
        <v>1284</v>
      </c>
      <c r="K907" t="s">
        <v>1342</v>
      </c>
      <c r="L907" s="78">
        <v>189699</v>
      </c>
      <c r="M907" s="142"/>
      <c r="N907" s="72" t="s">
        <v>1295</v>
      </c>
      <c r="O907" t="s">
        <v>1290</v>
      </c>
      <c r="Q907" t="s">
        <v>1363</v>
      </c>
      <c r="R907" t="s">
        <v>1348</v>
      </c>
      <c r="S907" t="s">
        <v>1349</v>
      </c>
      <c r="W907" s="71">
        <v>13.083007376942414</v>
      </c>
      <c r="X907">
        <v>2</v>
      </c>
      <c r="Z907" s="2">
        <v>43245</v>
      </c>
      <c r="AA907" s="76">
        <v>1820</v>
      </c>
      <c r="AC907" s="71">
        <v>20734</v>
      </c>
      <c r="AD907" s="71">
        <v>2.83</v>
      </c>
      <c r="AE907" s="76">
        <v>1070</v>
      </c>
    </row>
    <row r="908" spans="1:31" x14ac:dyDescent="0.25">
      <c r="A908" s="2">
        <v>43466</v>
      </c>
      <c r="B908" t="s">
        <v>1356</v>
      </c>
      <c r="C908" s="76">
        <v>589.86</v>
      </c>
      <c r="D908" s="75">
        <v>2018</v>
      </c>
      <c r="E908" s="71">
        <v>0</v>
      </c>
      <c r="F908" s="71">
        <v>1073.579272076807</v>
      </c>
      <c r="G908" s="77">
        <v>0.9950548958618578</v>
      </c>
      <c r="H908" s="71">
        <v>1068.2703107758364</v>
      </c>
      <c r="I908" t="s">
        <v>1341</v>
      </c>
      <c r="J908" t="s">
        <v>1284</v>
      </c>
      <c r="K908" t="s">
        <v>1342</v>
      </c>
      <c r="L908" s="78">
        <v>199238</v>
      </c>
      <c r="M908" s="142"/>
      <c r="N908" s="72" t="s">
        <v>1296</v>
      </c>
      <c r="O908" t="s">
        <v>1290</v>
      </c>
      <c r="Q908" t="s">
        <v>1357</v>
      </c>
      <c r="R908" t="s">
        <v>1348</v>
      </c>
      <c r="S908" t="s">
        <v>1349</v>
      </c>
      <c r="W908" s="71">
        <v>13.083007376942414</v>
      </c>
      <c r="X908">
        <v>2</v>
      </c>
      <c r="Z908" s="2">
        <v>43416</v>
      </c>
      <c r="AA908" s="76">
        <v>589.86</v>
      </c>
      <c r="AC908" s="71">
        <v>1167.5999999999999</v>
      </c>
      <c r="AD908" s="71">
        <v>0</v>
      </c>
      <c r="AE908" s="76">
        <v>100</v>
      </c>
    </row>
    <row r="909" spans="1:31" x14ac:dyDescent="0.25">
      <c r="A909" s="2">
        <v>43466</v>
      </c>
      <c r="B909" t="e">
        <v>#N/A</v>
      </c>
      <c r="C909" s="76">
        <v>7200</v>
      </c>
      <c r="D909" s="75">
        <v>2018</v>
      </c>
      <c r="E909" s="71">
        <v>0.78552670820465398</v>
      </c>
      <c r="F909" s="71">
        <v>573.969039581738</v>
      </c>
      <c r="G909" s="77">
        <v>0.9950548958618578</v>
      </c>
      <c r="H909" s="71">
        <v>571.13070290893688</v>
      </c>
      <c r="I909" t="s">
        <v>1341</v>
      </c>
      <c r="J909" t="s">
        <v>1284</v>
      </c>
      <c r="K909" t="s">
        <v>1342</v>
      </c>
      <c r="L909" s="78">
        <v>193913</v>
      </c>
      <c r="M909" s="142"/>
      <c r="N909" s="72" t="s">
        <v>1296</v>
      </c>
      <c r="O909" t="s">
        <v>1290</v>
      </c>
      <c r="Q909" t="s">
        <v>1291</v>
      </c>
      <c r="R909" t="s">
        <v>1343</v>
      </c>
      <c r="S909" t="s">
        <v>1344</v>
      </c>
      <c r="W909" s="71">
        <v>13.05797247010084</v>
      </c>
      <c r="X909">
        <v>1</v>
      </c>
      <c r="Z909" s="2">
        <v>43297</v>
      </c>
      <c r="AA909" s="76">
        <v>7200</v>
      </c>
      <c r="AC909" s="71">
        <v>884</v>
      </c>
      <c r="AD909" s="71">
        <v>1.2</v>
      </c>
      <c r="AE909" s="76">
        <v>960</v>
      </c>
    </row>
    <row r="910" spans="1:31" x14ac:dyDescent="0.25">
      <c r="A910" s="2">
        <v>43466</v>
      </c>
      <c r="B910" t="e">
        <v>#N/A</v>
      </c>
      <c r="C910" s="76">
        <v>792.13158969443464</v>
      </c>
      <c r="D910" s="75">
        <v>2018</v>
      </c>
      <c r="E910" s="71">
        <v>0.12851927728571877</v>
      </c>
      <c r="F910" s="71">
        <v>790.74575071290133</v>
      </c>
      <c r="G910" s="77">
        <v>0.9950548958618578</v>
      </c>
      <c r="H910" s="71">
        <v>786.83543062883257</v>
      </c>
      <c r="I910" t="s">
        <v>1341</v>
      </c>
      <c r="J910" t="s">
        <v>1284</v>
      </c>
      <c r="K910" t="s">
        <v>1342</v>
      </c>
      <c r="L910" s="78">
        <v>198651</v>
      </c>
      <c r="M910" s="142"/>
      <c r="N910" s="72" t="s">
        <v>1295</v>
      </c>
      <c r="O910" t="s">
        <v>1290</v>
      </c>
      <c r="Q910" t="s">
        <v>1592</v>
      </c>
      <c r="R910" t="s">
        <v>1348</v>
      </c>
      <c r="S910" t="s">
        <v>1349</v>
      </c>
      <c r="W910" s="71">
        <v>13.083007376942414</v>
      </c>
      <c r="X910">
        <v>6</v>
      </c>
      <c r="Z910" s="2">
        <v>43433</v>
      </c>
      <c r="AA910" s="76">
        <v>5612.67</v>
      </c>
      <c r="AC910" s="71">
        <v>859.99680000000001</v>
      </c>
      <c r="AD910" s="71">
        <v>0.18720000000000001</v>
      </c>
      <c r="AE910" s="76">
        <v>300</v>
      </c>
    </row>
    <row r="911" spans="1:31" x14ac:dyDescent="0.25">
      <c r="A911" s="2">
        <v>43466</v>
      </c>
      <c r="B911" t="e">
        <v>#N/A</v>
      </c>
      <c r="C911" s="76">
        <v>820.9056004311982</v>
      </c>
      <c r="D911" s="75">
        <v>2018</v>
      </c>
      <c r="E911" s="71">
        <v>0.13318771257173845</v>
      </c>
      <c r="F911" s="71">
        <v>819.4694211447802</v>
      </c>
      <c r="G911" s="77">
        <v>0.9950548958618578</v>
      </c>
      <c r="H911" s="71">
        <v>815.41705951919619</v>
      </c>
      <c r="I911" t="s">
        <v>1341</v>
      </c>
      <c r="J911" t="s">
        <v>1284</v>
      </c>
      <c r="K911" t="s">
        <v>1342</v>
      </c>
      <c r="L911" s="78">
        <v>198651</v>
      </c>
      <c r="M911" s="142"/>
      <c r="N911" s="72" t="s">
        <v>1295</v>
      </c>
      <c r="O911" t="s">
        <v>1290</v>
      </c>
      <c r="Q911" t="s">
        <v>1436</v>
      </c>
      <c r="R911" t="s">
        <v>1348</v>
      </c>
      <c r="S911" t="s">
        <v>1349</v>
      </c>
      <c r="W911" s="71">
        <v>13.083007376942414</v>
      </c>
      <c r="X911">
        <v>20</v>
      </c>
      <c r="Z911" s="2">
        <v>43433</v>
      </c>
      <c r="AA911" s="76">
        <v>5612.67</v>
      </c>
      <c r="AC911" s="71">
        <v>891.23599999999999</v>
      </c>
      <c r="AD911" s="71">
        <v>0.19400000000000001</v>
      </c>
      <c r="AE911" s="76">
        <v>320</v>
      </c>
    </row>
    <row r="912" spans="1:31" x14ac:dyDescent="0.25">
      <c r="A912" s="2">
        <v>43466</v>
      </c>
      <c r="B912" t="e">
        <v>#N/A</v>
      </c>
      <c r="C912" s="76">
        <v>846.29443343422486</v>
      </c>
      <c r="D912" s="75">
        <v>2018</v>
      </c>
      <c r="E912" s="71">
        <v>0.13730692017704996</v>
      </c>
      <c r="F912" s="71">
        <v>844.81383623173213</v>
      </c>
      <c r="G912" s="77">
        <v>0.9950548958618578</v>
      </c>
      <c r="H912" s="71">
        <v>840.63614383422282</v>
      </c>
      <c r="I912" t="s">
        <v>1341</v>
      </c>
      <c r="J912" t="s">
        <v>1284</v>
      </c>
      <c r="K912" t="s">
        <v>1342</v>
      </c>
      <c r="L912" s="78">
        <v>198651</v>
      </c>
      <c r="M912" s="142"/>
      <c r="N912" s="72" t="s">
        <v>1295</v>
      </c>
      <c r="O912" t="s">
        <v>1290</v>
      </c>
      <c r="Q912" t="s">
        <v>1586</v>
      </c>
      <c r="R912" t="s">
        <v>1348</v>
      </c>
      <c r="S912" t="s">
        <v>1349</v>
      </c>
      <c r="W912" s="71">
        <v>13.083007376942414</v>
      </c>
      <c r="X912">
        <v>20</v>
      </c>
      <c r="Z912" s="2">
        <v>43433</v>
      </c>
      <c r="AA912" s="76">
        <v>5612.67</v>
      </c>
      <c r="AC912" s="71">
        <v>918.8</v>
      </c>
      <c r="AD912" s="71">
        <v>0.2</v>
      </c>
      <c r="AE912" s="76">
        <v>100</v>
      </c>
    </row>
    <row r="913" spans="1:31" x14ac:dyDescent="0.25">
      <c r="A913" s="2">
        <v>43466</v>
      </c>
      <c r="B913" t="s">
        <v>1364</v>
      </c>
      <c r="C913" s="76">
        <v>842.95457316470765</v>
      </c>
      <c r="D913" s="75">
        <v>2018</v>
      </c>
      <c r="E913" s="71">
        <v>0.16064909660714846</v>
      </c>
      <c r="F913" s="71">
        <v>841.47981906784855</v>
      </c>
      <c r="G913" s="77">
        <v>0.9950548958618578</v>
      </c>
      <c r="H913" s="71">
        <v>837.31861373241304</v>
      </c>
      <c r="I913" t="s">
        <v>1341</v>
      </c>
      <c r="J913" t="s">
        <v>1284</v>
      </c>
      <c r="K913" t="s">
        <v>1342</v>
      </c>
      <c r="L913" s="78">
        <v>198651</v>
      </c>
      <c r="M913" s="142"/>
      <c r="N913" s="72" t="s">
        <v>1295</v>
      </c>
      <c r="O913" t="s">
        <v>1290</v>
      </c>
      <c r="Q913" t="s">
        <v>1518</v>
      </c>
      <c r="R913" t="s">
        <v>1348</v>
      </c>
      <c r="S913" t="s">
        <v>1349</v>
      </c>
      <c r="W913" s="71">
        <v>13.083007376942414</v>
      </c>
      <c r="X913">
        <v>6</v>
      </c>
      <c r="Z913" s="2">
        <v>43433</v>
      </c>
      <c r="AA913" s="76">
        <v>5612.67</v>
      </c>
      <c r="AC913" s="71">
        <v>915.17399999999998</v>
      </c>
      <c r="AD913" s="71">
        <v>0.23400000000000001</v>
      </c>
      <c r="AE913" s="76">
        <v>84</v>
      </c>
    </row>
    <row r="914" spans="1:31" x14ac:dyDescent="0.25">
      <c r="A914" s="2">
        <v>43466</v>
      </c>
      <c r="B914" t="e">
        <v>#N/A</v>
      </c>
      <c r="C914" s="76">
        <v>2310.3838032754343</v>
      </c>
      <c r="D914" s="75">
        <v>2018</v>
      </c>
      <c r="E914" s="71">
        <v>0.3748478920833464</v>
      </c>
      <c r="F914" s="71">
        <v>2306.3417729126286</v>
      </c>
      <c r="G914" s="77">
        <v>0.9950548958618578</v>
      </c>
      <c r="H914" s="71">
        <v>2294.936672667428</v>
      </c>
      <c r="I914" t="s">
        <v>1341</v>
      </c>
      <c r="J914" t="s">
        <v>1284</v>
      </c>
      <c r="K914" t="s">
        <v>1342</v>
      </c>
      <c r="L914" s="78">
        <v>198651</v>
      </c>
      <c r="M914" s="142"/>
      <c r="N914" s="72" t="s">
        <v>1295</v>
      </c>
      <c r="O914" t="s">
        <v>1290</v>
      </c>
      <c r="Q914" t="s">
        <v>1601</v>
      </c>
      <c r="R914" t="s">
        <v>1348</v>
      </c>
      <c r="S914" t="s">
        <v>1349</v>
      </c>
      <c r="W914" s="71">
        <v>13.083007376942414</v>
      </c>
      <c r="X914">
        <v>21</v>
      </c>
      <c r="Z914" s="2">
        <v>43433</v>
      </c>
      <c r="AA914" s="76">
        <v>5612.67</v>
      </c>
      <c r="AC914" s="71">
        <v>2508.3240000000001</v>
      </c>
      <c r="AD914" s="71">
        <v>0.54600000000000004</v>
      </c>
      <c r="AE914" s="76">
        <v>735</v>
      </c>
    </row>
    <row r="915" spans="1:31" x14ac:dyDescent="0.25">
      <c r="A915" s="2">
        <v>43466</v>
      </c>
      <c r="B915" t="e">
        <v>#N/A</v>
      </c>
      <c r="C915" s="76">
        <v>277.52174559281025</v>
      </c>
      <c r="D915" s="75">
        <v>2017</v>
      </c>
      <c r="E915" s="71">
        <v>0.83757221308000473</v>
      </c>
      <c r="F915" s="71">
        <v>5153.3644010135658</v>
      </c>
      <c r="G915" s="77">
        <v>0.9950548958618578</v>
      </c>
      <c r="H915" s="71">
        <v>5127.8804773887587</v>
      </c>
      <c r="I915" t="s">
        <v>1341</v>
      </c>
      <c r="J915" t="s">
        <v>1284</v>
      </c>
      <c r="K915" t="s">
        <v>1342</v>
      </c>
      <c r="L915" s="78">
        <v>173850</v>
      </c>
      <c r="M915" s="142"/>
      <c r="N915" s="72" t="s">
        <v>1295</v>
      </c>
      <c r="O915" t="s">
        <v>1290</v>
      </c>
      <c r="Q915" t="s">
        <v>1586</v>
      </c>
      <c r="R915" t="s">
        <v>1348</v>
      </c>
      <c r="S915" t="s">
        <v>1349</v>
      </c>
      <c r="W915" s="71">
        <v>13.083007376942414</v>
      </c>
      <c r="X915">
        <v>122</v>
      </c>
      <c r="Z915" s="2">
        <v>42853</v>
      </c>
      <c r="AA915" s="76">
        <v>1398.12</v>
      </c>
      <c r="AC915" s="71">
        <v>5604.68</v>
      </c>
      <c r="AD915" s="71">
        <v>1.22</v>
      </c>
      <c r="AE915" s="76">
        <v>610</v>
      </c>
    </row>
    <row r="916" spans="1:31" x14ac:dyDescent="0.25">
      <c r="A916" s="2">
        <v>43466</v>
      </c>
      <c r="B916" t="s">
        <v>1345</v>
      </c>
      <c r="C916" s="76">
        <v>2219.4597303836849</v>
      </c>
      <c r="D916" s="75">
        <v>2017</v>
      </c>
      <c r="E916" s="71">
        <v>3.2075673918356706</v>
      </c>
      <c r="F916" s="71">
        <v>14693.996985038813</v>
      </c>
      <c r="G916" s="77">
        <v>0.9950548958618578</v>
      </c>
      <c r="H916" s="71">
        <v>14621.333639742248</v>
      </c>
      <c r="I916" t="s">
        <v>1341</v>
      </c>
      <c r="J916" t="s">
        <v>1284</v>
      </c>
      <c r="K916" t="s">
        <v>1342</v>
      </c>
      <c r="L916" s="78">
        <v>173850</v>
      </c>
      <c r="M916" s="142"/>
      <c r="N916" s="72" t="s">
        <v>1295</v>
      </c>
      <c r="O916" t="s">
        <v>1290</v>
      </c>
      <c r="Q916" t="s">
        <v>1451</v>
      </c>
      <c r="R916" t="s">
        <v>1343</v>
      </c>
      <c r="S916" t="s">
        <v>1344</v>
      </c>
      <c r="W916" s="71">
        <v>13.05797247010084</v>
      </c>
      <c r="X916">
        <v>1</v>
      </c>
      <c r="Z916" s="2">
        <v>42853</v>
      </c>
      <c r="AA916" s="76">
        <v>2769.12</v>
      </c>
      <c r="AC916" s="71">
        <v>22631</v>
      </c>
      <c r="AD916" s="71">
        <v>4.9000000000000004</v>
      </c>
      <c r="AE916" s="76">
        <v>1473.62</v>
      </c>
    </row>
    <row r="917" spans="1:31" x14ac:dyDescent="0.25">
      <c r="A917" s="2">
        <v>43466</v>
      </c>
      <c r="B917" t="e">
        <v>#N/A</v>
      </c>
      <c r="C917" s="76">
        <v>7803.96</v>
      </c>
      <c r="D917" s="75">
        <v>2018</v>
      </c>
      <c r="E917" s="71">
        <v>5.0312985660508085</v>
      </c>
      <c r="F917" s="71">
        <v>43476.4860826699</v>
      </c>
      <c r="G917" s="77">
        <v>0.9950548958618578</v>
      </c>
      <c r="H917" s="71">
        <v>43261.490331430607</v>
      </c>
      <c r="I917" t="s">
        <v>1341</v>
      </c>
      <c r="J917" t="s">
        <v>1284</v>
      </c>
      <c r="K917" t="s">
        <v>1342</v>
      </c>
      <c r="L917" s="78">
        <v>189154</v>
      </c>
      <c r="M917" s="142"/>
      <c r="N917" s="72" t="s">
        <v>1295</v>
      </c>
      <c r="O917" t="s">
        <v>1290</v>
      </c>
      <c r="Q917" t="s">
        <v>1649</v>
      </c>
      <c r="R917" t="s">
        <v>1343</v>
      </c>
      <c r="S917" t="s">
        <v>1344</v>
      </c>
      <c r="W917" s="71">
        <v>13.05797247010084</v>
      </c>
      <c r="X917">
        <v>1</v>
      </c>
      <c r="Z917" s="2">
        <v>43373</v>
      </c>
      <c r="AA917" s="76">
        <v>7803.96</v>
      </c>
      <c r="AC917" s="71">
        <v>66960.429999999993</v>
      </c>
      <c r="AD917" s="71">
        <v>7.6859999999999999</v>
      </c>
      <c r="AE917" s="76">
        <v>3348.02</v>
      </c>
    </row>
    <row r="918" spans="1:31" x14ac:dyDescent="0.25">
      <c r="A918" s="2">
        <v>43466</v>
      </c>
      <c r="B918" t="e">
        <v>#N/A</v>
      </c>
      <c r="C918" s="76">
        <v>42000</v>
      </c>
      <c r="D918" s="75">
        <v>2018</v>
      </c>
      <c r="E918" s="71">
        <v>0</v>
      </c>
      <c r="F918" s="71">
        <v>0</v>
      </c>
      <c r="G918" s="77">
        <v>1</v>
      </c>
      <c r="H918" s="71">
        <v>0</v>
      </c>
      <c r="I918" t="s">
        <v>1290</v>
      </c>
      <c r="J918" t="s">
        <v>1287</v>
      </c>
      <c r="K918" t="s">
        <v>1342</v>
      </c>
      <c r="L918" s="78" t="s">
        <v>1147</v>
      </c>
      <c r="M918" s="139"/>
      <c r="N918" s="72" t="s">
        <v>1285</v>
      </c>
      <c r="O918" t="s">
        <v>1290</v>
      </c>
      <c r="P918" t="s">
        <v>1541</v>
      </c>
      <c r="R918" t="s">
        <v>1343</v>
      </c>
      <c r="V918" t="s">
        <v>1650</v>
      </c>
      <c r="W918" s="71"/>
      <c r="X918">
        <v>1</v>
      </c>
      <c r="Z918" s="2">
        <v>43125</v>
      </c>
      <c r="AA918" s="76">
        <v>42000</v>
      </c>
      <c r="AB918">
        <v>0</v>
      </c>
      <c r="AC918" s="71">
        <v>0</v>
      </c>
      <c r="AD918" s="71">
        <v>0</v>
      </c>
      <c r="AE918" s="76">
        <v>42000</v>
      </c>
    </row>
    <row r="919" spans="1:31" x14ac:dyDescent="0.25">
      <c r="A919" s="2">
        <v>43466</v>
      </c>
      <c r="B919" t="e">
        <v>#N/A</v>
      </c>
      <c r="C919" s="76">
        <v>49810</v>
      </c>
      <c r="D919" s="75">
        <v>2018</v>
      </c>
      <c r="E919" s="71">
        <v>0</v>
      </c>
      <c r="F919" s="71">
        <v>0</v>
      </c>
      <c r="G919" s="77">
        <v>1</v>
      </c>
      <c r="H919" s="71">
        <v>0</v>
      </c>
      <c r="I919" t="s">
        <v>1290</v>
      </c>
      <c r="J919" t="s">
        <v>1287</v>
      </c>
      <c r="K919" t="s">
        <v>1342</v>
      </c>
      <c r="L919" s="78" t="s">
        <v>1148</v>
      </c>
      <c r="M919" s="139"/>
      <c r="N919" s="72" t="s">
        <v>1285</v>
      </c>
      <c r="O919" t="s">
        <v>1290</v>
      </c>
      <c r="P919" t="s">
        <v>1541</v>
      </c>
      <c r="R919" t="s">
        <v>1343</v>
      </c>
      <c r="V919" t="s">
        <v>1651</v>
      </c>
      <c r="W919" s="71"/>
      <c r="X919">
        <v>1</v>
      </c>
      <c r="Z919" s="2">
        <v>43278</v>
      </c>
      <c r="AA919" s="76">
        <v>49810</v>
      </c>
      <c r="AB919">
        <v>0</v>
      </c>
      <c r="AC919" s="71">
        <v>0</v>
      </c>
      <c r="AD919" s="71">
        <v>0</v>
      </c>
      <c r="AE919" s="76">
        <v>49810</v>
      </c>
    </row>
    <row r="920" spans="1:31" x14ac:dyDescent="0.25">
      <c r="A920" s="2">
        <v>43497</v>
      </c>
      <c r="B920" t="e">
        <v>#N/A</v>
      </c>
      <c r="C920" s="76">
        <v>62177</v>
      </c>
      <c r="D920" s="75">
        <v>2017</v>
      </c>
      <c r="E920" s="71">
        <v>0</v>
      </c>
      <c r="F920" s="71">
        <v>107831.51152332161</v>
      </c>
      <c r="G920" s="77">
        <v>0.9950548958618578</v>
      </c>
      <c r="H920" s="71">
        <v>107298.27346946549</v>
      </c>
      <c r="I920" t="s">
        <v>1341</v>
      </c>
      <c r="J920" t="s">
        <v>1284</v>
      </c>
      <c r="K920" t="s">
        <v>1342</v>
      </c>
      <c r="L920" s="78">
        <v>176311</v>
      </c>
      <c r="M920" s="142"/>
      <c r="N920" s="72" t="s">
        <v>1295</v>
      </c>
      <c r="O920" t="s">
        <v>1290</v>
      </c>
      <c r="Q920" t="s">
        <v>1621</v>
      </c>
      <c r="R920" t="s">
        <v>1343</v>
      </c>
      <c r="S920" t="s">
        <v>1344</v>
      </c>
      <c r="W920" s="71">
        <v>13.05797247010084</v>
      </c>
      <c r="X920">
        <v>1</v>
      </c>
      <c r="Z920" s="2">
        <v>42923</v>
      </c>
      <c r="AA920" s="76">
        <v>62177</v>
      </c>
      <c r="AC920" s="71">
        <v>166077</v>
      </c>
      <c r="AD920" s="71">
        <v>0</v>
      </c>
      <c r="AE920" s="76">
        <v>15534.2</v>
      </c>
    </row>
    <row r="921" spans="1:31" x14ac:dyDescent="0.25">
      <c r="A921" s="2">
        <v>43497</v>
      </c>
      <c r="B921" t="e">
        <v>#N/A</v>
      </c>
      <c r="C921" s="76">
        <v>59900</v>
      </c>
      <c r="D921" s="75">
        <v>2018</v>
      </c>
      <c r="E921" s="71">
        <v>9.6881627345240666</v>
      </c>
      <c r="F921" s="71">
        <v>41973.758521268137</v>
      </c>
      <c r="G921" s="77">
        <v>0.9950548958618578</v>
      </c>
      <c r="H921" s="71">
        <v>41766.193914311232</v>
      </c>
      <c r="I921" t="s">
        <v>1341</v>
      </c>
      <c r="J921" t="s">
        <v>1284</v>
      </c>
      <c r="K921" t="s">
        <v>1342</v>
      </c>
      <c r="L921" s="78">
        <v>189019</v>
      </c>
      <c r="M921" s="142"/>
      <c r="N921" s="72" t="s">
        <v>1526</v>
      </c>
      <c r="O921" t="s">
        <v>1290</v>
      </c>
      <c r="Q921" t="s">
        <v>1652</v>
      </c>
      <c r="R921" t="s">
        <v>1343</v>
      </c>
      <c r="S921" t="s">
        <v>1344</v>
      </c>
      <c r="W921" s="71">
        <v>13.05797247010084</v>
      </c>
      <c r="X921">
        <v>1</v>
      </c>
      <c r="Z921" s="2">
        <v>43187.333333333328</v>
      </c>
      <c r="AA921" s="76">
        <v>59900</v>
      </c>
      <c r="AC921" s="71">
        <v>64646</v>
      </c>
      <c r="AD921" s="71">
        <v>14.8</v>
      </c>
      <c r="AE921" s="76">
        <v>11840</v>
      </c>
    </row>
    <row r="922" spans="1:31" x14ac:dyDescent="0.25">
      <c r="A922" s="2">
        <v>43497</v>
      </c>
      <c r="B922" t="e">
        <v>#N/A</v>
      </c>
      <c r="C922" s="76">
        <v>70.333658816771973</v>
      </c>
      <c r="D922" s="75">
        <v>2018</v>
      </c>
      <c r="E922" s="71">
        <v>1.7849899623016491E-2</v>
      </c>
      <c r="F922" s="71">
        <v>109.82579871012518</v>
      </c>
      <c r="G922" s="77">
        <v>0.9950548958618578</v>
      </c>
      <c r="H922" s="71">
        <v>109.28269869844897</v>
      </c>
      <c r="I922" t="s">
        <v>1341</v>
      </c>
      <c r="J922" t="s">
        <v>1284</v>
      </c>
      <c r="K922" t="s">
        <v>1342</v>
      </c>
      <c r="L922" s="78">
        <v>184986</v>
      </c>
      <c r="M922" s="142"/>
      <c r="N922" s="72" t="s">
        <v>1296</v>
      </c>
      <c r="O922" t="s">
        <v>1290</v>
      </c>
      <c r="Q922" t="s">
        <v>1601</v>
      </c>
      <c r="R922" t="s">
        <v>1348</v>
      </c>
      <c r="S922" t="s">
        <v>1349</v>
      </c>
      <c r="W922" s="71">
        <v>13.083007376942414</v>
      </c>
      <c r="X922">
        <v>1</v>
      </c>
      <c r="Z922" s="2">
        <v>43119</v>
      </c>
      <c r="AA922" s="76">
        <v>1883.86</v>
      </c>
      <c r="AC922" s="71">
        <v>119.444</v>
      </c>
      <c r="AD922" s="71">
        <v>2.5999999999999999E-2</v>
      </c>
      <c r="AE922" s="76">
        <v>35</v>
      </c>
    </row>
    <row r="923" spans="1:31" x14ac:dyDescent="0.25">
      <c r="A923" s="2">
        <v>43497</v>
      </c>
      <c r="B923" t="e">
        <v>#N/A</v>
      </c>
      <c r="C923" s="76">
        <v>378.71970132107981</v>
      </c>
      <c r="D923" s="75">
        <v>2018</v>
      </c>
      <c r="E923" s="71">
        <v>9.6114844123934978E-2</v>
      </c>
      <c r="F923" s="71">
        <v>591.36968536221241</v>
      </c>
      <c r="G923" s="77">
        <v>0.9950548958618578</v>
      </c>
      <c r="H923" s="71">
        <v>588.44530068395591</v>
      </c>
      <c r="I923" t="s">
        <v>1341</v>
      </c>
      <c r="J923" t="s">
        <v>1284</v>
      </c>
      <c r="K923" t="s">
        <v>1342</v>
      </c>
      <c r="L923" s="78">
        <v>184986</v>
      </c>
      <c r="M923" s="142"/>
      <c r="N923" s="72" t="s">
        <v>1296</v>
      </c>
      <c r="O923" t="s">
        <v>1290</v>
      </c>
      <c r="Q923" t="s">
        <v>1586</v>
      </c>
      <c r="R923" t="s">
        <v>1348</v>
      </c>
      <c r="S923" t="s">
        <v>1349</v>
      </c>
      <c r="W923" s="71">
        <v>13.083007376942414</v>
      </c>
      <c r="X923">
        <v>14</v>
      </c>
      <c r="Z923" s="2">
        <v>43119</v>
      </c>
      <c r="AA923" s="76">
        <v>1883.86</v>
      </c>
      <c r="AC923" s="71">
        <v>643.16</v>
      </c>
      <c r="AD923" s="71">
        <v>0.14000000000000001</v>
      </c>
      <c r="AE923" s="76">
        <v>70</v>
      </c>
    </row>
    <row r="924" spans="1:31" x14ac:dyDescent="0.25">
      <c r="A924" s="2">
        <v>43497</v>
      </c>
      <c r="B924" t="e">
        <v>#N/A</v>
      </c>
      <c r="C924" s="76">
        <v>1434.8066398621481</v>
      </c>
      <c r="D924" s="75">
        <v>2018</v>
      </c>
      <c r="E924" s="71">
        <v>0.36413795230953644</v>
      </c>
      <c r="F924" s="71">
        <v>2240.4462936865534</v>
      </c>
      <c r="G924" s="77">
        <v>0.9950548958618578</v>
      </c>
      <c r="H924" s="71">
        <v>2229.3670534483585</v>
      </c>
      <c r="I924" t="s">
        <v>1341</v>
      </c>
      <c r="J924" t="s">
        <v>1284</v>
      </c>
      <c r="K924" t="s">
        <v>1342</v>
      </c>
      <c r="L924" s="78">
        <v>184986</v>
      </c>
      <c r="M924" s="142"/>
      <c r="N924" s="72" t="s">
        <v>1296</v>
      </c>
      <c r="O924" t="s">
        <v>1290</v>
      </c>
      <c r="Q924" t="s">
        <v>1592</v>
      </c>
      <c r="R924" t="s">
        <v>1348</v>
      </c>
      <c r="S924" t="s">
        <v>1349</v>
      </c>
      <c r="W924" s="71">
        <v>13.083007376942414</v>
      </c>
      <c r="X924">
        <v>17</v>
      </c>
      <c r="Z924" s="2">
        <v>43119</v>
      </c>
      <c r="AA924" s="76">
        <v>1883.86</v>
      </c>
      <c r="AC924" s="71">
        <v>2436.6576</v>
      </c>
      <c r="AD924" s="71">
        <v>0.53039999999999998</v>
      </c>
      <c r="AE924" s="76">
        <v>850</v>
      </c>
    </row>
    <row r="925" spans="1:31" x14ac:dyDescent="0.25">
      <c r="A925" s="2">
        <v>43497</v>
      </c>
      <c r="B925" t="s">
        <v>1345</v>
      </c>
      <c r="C925" s="76">
        <v>17.772277765703109</v>
      </c>
      <c r="D925" s="75">
        <v>2018</v>
      </c>
      <c r="E925" s="71">
        <v>6.5460559017054498E-2</v>
      </c>
      <c r="F925" s="71">
        <v>422.68534475985456</v>
      </c>
      <c r="G925" s="77">
        <v>0.9950548958618578</v>
      </c>
      <c r="H925" s="71">
        <v>420.59512171235053</v>
      </c>
      <c r="I925" t="s">
        <v>1341</v>
      </c>
      <c r="J925" t="s">
        <v>1284</v>
      </c>
      <c r="K925" t="s">
        <v>1342</v>
      </c>
      <c r="L925" s="78">
        <v>176561</v>
      </c>
      <c r="M925" s="142"/>
      <c r="N925" s="72" t="s">
        <v>1296</v>
      </c>
      <c r="O925" t="s">
        <v>1290</v>
      </c>
      <c r="Q925" t="s">
        <v>1653</v>
      </c>
      <c r="R925" t="s">
        <v>1343</v>
      </c>
      <c r="S925" t="s">
        <v>1344</v>
      </c>
      <c r="W925" s="71">
        <v>13.05797247010084</v>
      </c>
      <c r="X925">
        <v>1</v>
      </c>
      <c r="Z925" s="2">
        <v>43227</v>
      </c>
      <c r="AA925" s="76">
        <v>140.68</v>
      </c>
      <c r="AC925" s="71">
        <v>651</v>
      </c>
      <c r="AD925" s="71">
        <v>0.1</v>
      </c>
      <c r="AE925" s="76">
        <v>40</v>
      </c>
    </row>
    <row r="926" spans="1:31" x14ac:dyDescent="0.25">
      <c r="A926" s="2">
        <v>43497</v>
      </c>
      <c r="B926" t="e">
        <v>#N/A</v>
      </c>
      <c r="C926" s="76">
        <v>1899.8801021517061</v>
      </c>
      <c r="D926" s="75">
        <v>2018</v>
      </c>
      <c r="E926" s="71">
        <v>0.67280390886754471</v>
      </c>
      <c r="F926" s="71">
        <v>4139.587797535487</v>
      </c>
      <c r="G926" s="77">
        <v>0.9950548958618578</v>
      </c>
      <c r="H926" s="71">
        <v>4119.1171047876915</v>
      </c>
      <c r="I926" t="s">
        <v>1341</v>
      </c>
      <c r="J926" t="s">
        <v>1284</v>
      </c>
      <c r="K926" t="s">
        <v>1342</v>
      </c>
      <c r="L926" s="78">
        <v>176561</v>
      </c>
      <c r="M926" s="142"/>
      <c r="N926" s="72" t="s">
        <v>1296</v>
      </c>
      <c r="O926" t="s">
        <v>1290</v>
      </c>
      <c r="Q926" t="s">
        <v>1587</v>
      </c>
      <c r="R926" t="s">
        <v>1348</v>
      </c>
      <c r="S926" t="s">
        <v>1349</v>
      </c>
      <c r="W926" s="71">
        <v>13.083007376942414</v>
      </c>
      <c r="X926">
        <v>98</v>
      </c>
      <c r="Z926" s="2">
        <v>43227</v>
      </c>
      <c r="AA926" s="76">
        <v>2174.6</v>
      </c>
      <c r="AC926" s="71">
        <v>4502.12</v>
      </c>
      <c r="AD926" s="71">
        <v>0.98</v>
      </c>
      <c r="AE926" s="76">
        <v>686</v>
      </c>
    </row>
    <row r="927" spans="1:31" x14ac:dyDescent="0.25">
      <c r="A927" s="2">
        <v>43497</v>
      </c>
      <c r="B927" t="s">
        <v>1345</v>
      </c>
      <c r="C927" s="76">
        <v>3144.04</v>
      </c>
      <c r="D927" s="75">
        <v>2018</v>
      </c>
      <c r="E927" s="71">
        <v>0.85098726722170848</v>
      </c>
      <c r="F927" s="71">
        <v>2998.4038741950972</v>
      </c>
      <c r="G927" s="77">
        <v>0.9950548958618578</v>
      </c>
      <c r="H927" s="71">
        <v>2983.5764547889935</v>
      </c>
      <c r="I927" t="s">
        <v>1341</v>
      </c>
      <c r="J927" t="s">
        <v>1284</v>
      </c>
      <c r="K927" t="s">
        <v>1342</v>
      </c>
      <c r="L927" s="78">
        <v>192698</v>
      </c>
      <c r="M927" s="142"/>
      <c r="N927" s="72" t="s">
        <v>1296</v>
      </c>
      <c r="O927" t="s">
        <v>1290</v>
      </c>
      <c r="Q927" t="s">
        <v>1606</v>
      </c>
      <c r="R927" t="s">
        <v>1343</v>
      </c>
      <c r="S927" t="s">
        <v>1344</v>
      </c>
      <c r="W927" s="71">
        <v>13.05797247010084</v>
      </c>
      <c r="X927">
        <v>1</v>
      </c>
      <c r="Z927" s="2">
        <v>43301</v>
      </c>
      <c r="AA927" s="76">
        <v>3144.04</v>
      </c>
      <c r="AC927" s="71">
        <v>4618</v>
      </c>
      <c r="AD927" s="71">
        <v>1.3</v>
      </c>
      <c r="AE927" s="76">
        <v>520</v>
      </c>
    </row>
    <row r="928" spans="1:31" x14ac:dyDescent="0.25">
      <c r="A928" s="2">
        <v>43497</v>
      </c>
      <c r="B928" t="e">
        <v>#N/A</v>
      </c>
      <c r="C928" s="76">
        <v>510908.92</v>
      </c>
      <c r="D928" s="75">
        <v>2018</v>
      </c>
      <c r="E928" s="71">
        <v>12.522604939962525</v>
      </c>
      <c r="F928" s="71">
        <v>49553.526132215207</v>
      </c>
      <c r="G928" s="77">
        <v>0.9950548958618578</v>
      </c>
      <c r="H928" s="71">
        <v>49308.478785079249</v>
      </c>
      <c r="I928" t="s">
        <v>1341</v>
      </c>
      <c r="J928" t="s">
        <v>1284</v>
      </c>
      <c r="K928" t="s">
        <v>1342</v>
      </c>
      <c r="L928" s="78">
        <v>182095</v>
      </c>
      <c r="M928" s="142"/>
      <c r="N928" s="72" t="s">
        <v>1526</v>
      </c>
      <c r="O928" t="s">
        <v>1290</v>
      </c>
      <c r="Q928" t="s">
        <v>1654</v>
      </c>
      <c r="R928" t="s">
        <v>1343</v>
      </c>
      <c r="S928" t="s">
        <v>1344</v>
      </c>
      <c r="W928" s="71">
        <v>13.05797247010084</v>
      </c>
      <c r="X928">
        <v>1</v>
      </c>
      <c r="Z928" s="2">
        <v>43220</v>
      </c>
      <c r="AA928" s="76">
        <v>510908.92</v>
      </c>
      <c r="AC928" s="71">
        <v>76320</v>
      </c>
      <c r="AD928" s="71">
        <v>19.13</v>
      </c>
      <c r="AE928" s="76">
        <v>7652</v>
      </c>
    </row>
    <row r="929" spans="1:31" x14ac:dyDescent="0.25">
      <c r="A929" s="2">
        <v>43497</v>
      </c>
      <c r="B929" t="e">
        <v>#N/A</v>
      </c>
      <c r="C929" s="76">
        <v>412349</v>
      </c>
      <c r="D929" s="75">
        <v>2018</v>
      </c>
      <c r="E929" s="71">
        <v>21.596093025316449</v>
      </c>
      <c r="F929" s="71">
        <v>70089.800739602972</v>
      </c>
      <c r="G929" s="77">
        <v>0.9950548958618578</v>
      </c>
      <c r="H929" s="71">
        <v>69743.199375923999</v>
      </c>
      <c r="I929" t="s">
        <v>1341</v>
      </c>
      <c r="J929" t="s">
        <v>1284</v>
      </c>
      <c r="K929" t="s">
        <v>1342</v>
      </c>
      <c r="L929" s="78">
        <v>188152</v>
      </c>
      <c r="M929" s="142"/>
      <c r="N929" s="72" t="s">
        <v>1295</v>
      </c>
      <c r="O929" t="s">
        <v>1290</v>
      </c>
      <c r="Q929" t="s">
        <v>1655</v>
      </c>
      <c r="R929" t="s">
        <v>1343</v>
      </c>
      <c r="S929" t="s">
        <v>1344</v>
      </c>
      <c r="W929" s="71">
        <v>13.05797247010084</v>
      </c>
      <c r="X929">
        <v>1</v>
      </c>
      <c r="Z929" s="2">
        <v>43154</v>
      </c>
      <c r="AA929" s="76">
        <v>412349</v>
      </c>
      <c r="AC929" s="71">
        <v>107949</v>
      </c>
      <c r="AD929" s="71">
        <v>32.991</v>
      </c>
      <c r="AE929" s="76">
        <v>26392.799999999999</v>
      </c>
    </row>
    <row r="930" spans="1:31" x14ac:dyDescent="0.25">
      <c r="A930" s="2">
        <v>43497</v>
      </c>
      <c r="B930" t="s">
        <v>1364</v>
      </c>
      <c r="C930" s="76">
        <v>3749.8515439429925</v>
      </c>
      <c r="D930" s="75">
        <v>2018</v>
      </c>
      <c r="E930" s="71">
        <v>0</v>
      </c>
      <c r="F930" s="71">
        <v>5599.6041169473756</v>
      </c>
      <c r="G930" s="77">
        <v>0.9950548958618578</v>
      </c>
      <c r="H930" s="71">
        <v>5571.9134914567012</v>
      </c>
      <c r="I930" t="s">
        <v>1341</v>
      </c>
      <c r="J930" t="s">
        <v>1284</v>
      </c>
      <c r="K930" t="s">
        <v>1342</v>
      </c>
      <c r="L930" s="78">
        <v>196160</v>
      </c>
      <c r="M930" s="142"/>
      <c r="N930" s="72" t="s">
        <v>1295</v>
      </c>
      <c r="O930" t="s">
        <v>1290</v>
      </c>
      <c r="Q930" t="s">
        <v>1382</v>
      </c>
      <c r="R930" t="s">
        <v>1348</v>
      </c>
      <c r="S930" t="s">
        <v>1349</v>
      </c>
      <c r="W930" s="71">
        <v>13.083007376942414</v>
      </c>
      <c r="X930">
        <v>5</v>
      </c>
      <c r="Z930" s="2">
        <v>43430</v>
      </c>
      <c r="AA930" s="76">
        <v>43550</v>
      </c>
      <c r="AC930" s="71">
        <v>6090</v>
      </c>
      <c r="AD930" s="71">
        <v>0</v>
      </c>
      <c r="AE930" s="76">
        <v>550</v>
      </c>
    </row>
    <row r="931" spans="1:31" x14ac:dyDescent="0.25">
      <c r="A931" s="2">
        <v>43497</v>
      </c>
      <c r="B931" t="e">
        <v>#N/A</v>
      </c>
      <c r="C931" s="76">
        <v>3930.878859857482</v>
      </c>
      <c r="D931" s="75">
        <v>2018</v>
      </c>
      <c r="E931" s="71">
        <v>0</v>
      </c>
      <c r="F931" s="71">
        <v>5869.929832937939</v>
      </c>
      <c r="G931" s="77">
        <v>0.9950548958618578</v>
      </c>
      <c r="H931" s="71">
        <v>5840.9024186304732</v>
      </c>
      <c r="I931" t="s">
        <v>1341</v>
      </c>
      <c r="J931" t="s">
        <v>1284</v>
      </c>
      <c r="K931" t="s">
        <v>1342</v>
      </c>
      <c r="L931" s="78">
        <v>196160</v>
      </c>
      <c r="M931" s="142"/>
      <c r="N931" s="72" t="s">
        <v>1295</v>
      </c>
      <c r="O931" t="s">
        <v>1290</v>
      </c>
      <c r="Q931" t="s">
        <v>1535</v>
      </c>
      <c r="R931" t="s">
        <v>1348</v>
      </c>
      <c r="S931" t="s">
        <v>1349</v>
      </c>
      <c r="W931" s="71">
        <v>13.083007376942414</v>
      </c>
      <c r="X931">
        <v>8</v>
      </c>
      <c r="Z931" s="2">
        <v>43430</v>
      </c>
      <c r="AA931" s="76">
        <v>43550</v>
      </c>
      <c r="AC931" s="71">
        <v>6384</v>
      </c>
      <c r="AD931" s="71">
        <v>0</v>
      </c>
      <c r="AE931" s="76">
        <v>560</v>
      </c>
    </row>
    <row r="932" spans="1:31" x14ac:dyDescent="0.25">
      <c r="A932" s="2">
        <v>43497</v>
      </c>
      <c r="B932" t="s">
        <v>1364</v>
      </c>
      <c r="C932" s="76">
        <v>35869.269596199527</v>
      </c>
      <c r="D932" s="75">
        <v>2018</v>
      </c>
      <c r="E932" s="71">
        <v>0</v>
      </c>
      <c r="F932" s="71">
        <v>53563.109725558686</v>
      </c>
      <c r="G932" s="77">
        <v>0.9950548958618578</v>
      </c>
      <c r="H932" s="71">
        <v>53298.234570003064</v>
      </c>
      <c r="I932" t="s">
        <v>1341</v>
      </c>
      <c r="J932" t="s">
        <v>1284</v>
      </c>
      <c r="K932" t="s">
        <v>1342</v>
      </c>
      <c r="L932" s="78">
        <v>196160</v>
      </c>
      <c r="M932" s="142"/>
      <c r="N932" s="72" t="s">
        <v>1295</v>
      </c>
      <c r="O932" t="s">
        <v>1290</v>
      </c>
      <c r="Q932" t="s">
        <v>1393</v>
      </c>
      <c r="R932" t="s">
        <v>1348</v>
      </c>
      <c r="S932" t="s">
        <v>1349</v>
      </c>
      <c r="W932" s="71">
        <v>13.083007376942414</v>
      </c>
      <c r="X932">
        <v>19</v>
      </c>
      <c r="Z932" s="2">
        <v>43430</v>
      </c>
      <c r="AA932" s="76">
        <v>43550</v>
      </c>
      <c r="AC932" s="71">
        <v>58254</v>
      </c>
      <c r="AD932" s="71">
        <v>0</v>
      </c>
      <c r="AE932" s="76">
        <v>5225</v>
      </c>
    </row>
    <row r="933" spans="1:31" x14ac:dyDescent="0.25">
      <c r="A933" s="2">
        <v>43525</v>
      </c>
      <c r="B933" t="e">
        <v>#N/A</v>
      </c>
      <c r="C933" s="76">
        <v>42000</v>
      </c>
      <c r="D933" s="75">
        <v>2017</v>
      </c>
      <c r="E933" s="71">
        <v>177.11452823244264</v>
      </c>
      <c r="F933" s="71">
        <v>1646799.2613749523</v>
      </c>
      <c r="G933" s="77">
        <v>1</v>
      </c>
      <c r="H933" s="71">
        <v>1646799.2613749523</v>
      </c>
      <c r="I933" t="s">
        <v>1290</v>
      </c>
      <c r="J933" t="s">
        <v>1287</v>
      </c>
      <c r="K933" t="s">
        <v>1342</v>
      </c>
      <c r="L933" s="78" t="s">
        <v>1656</v>
      </c>
      <c r="M933" s="139"/>
      <c r="N933" s="72" t="s">
        <v>1295</v>
      </c>
      <c r="O933" t="s">
        <v>1290</v>
      </c>
      <c r="Q933" t="s">
        <v>1657</v>
      </c>
      <c r="W933" s="71"/>
      <c r="Z933" s="2">
        <v>43096</v>
      </c>
      <c r="AA933" s="76"/>
      <c r="AC933" s="71">
        <f>2056*1000</f>
        <v>2056000</v>
      </c>
      <c r="AD933" s="71">
        <v>235</v>
      </c>
      <c r="AE933" s="76"/>
    </row>
    <row r="934" spans="1:31" x14ac:dyDescent="0.25">
      <c r="A934" s="2">
        <v>43525</v>
      </c>
      <c r="B934" t="e">
        <v>#N/A</v>
      </c>
      <c r="C934" s="76">
        <v>42000</v>
      </c>
      <c r="D934" s="75">
        <v>2018</v>
      </c>
      <c r="E934" s="71">
        <v>1370.9418164034603</v>
      </c>
      <c r="F934" s="71">
        <v>11712619.45480833</v>
      </c>
      <c r="G934" s="77">
        <v>1</v>
      </c>
      <c r="H934" s="71">
        <v>11712619.45480833</v>
      </c>
      <c r="I934" t="s">
        <v>1290</v>
      </c>
      <c r="J934" t="s">
        <v>1287</v>
      </c>
      <c r="K934" t="s">
        <v>1342</v>
      </c>
      <c r="L934" s="78" t="s">
        <v>1658</v>
      </c>
      <c r="M934" s="139"/>
      <c r="N934" s="72" t="s">
        <v>1295</v>
      </c>
      <c r="O934" t="s">
        <v>1290</v>
      </c>
      <c r="Q934" t="s">
        <v>1657</v>
      </c>
      <c r="W934" s="71"/>
      <c r="Z934" s="2"/>
      <c r="AA934" s="76"/>
      <c r="AC934" s="71"/>
      <c r="AD934" s="71"/>
      <c r="AE934" s="76"/>
    </row>
    <row r="935" spans="1:31" x14ac:dyDescent="0.25">
      <c r="A935" s="2">
        <v>43466</v>
      </c>
      <c r="B935" t="e">
        <v>#N/A</v>
      </c>
      <c r="C935" s="76"/>
      <c r="D935" s="75">
        <v>2017</v>
      </c>
      <c r="E935" s="71">
        <v>5.8355441075246226</v>
      </c>
      <c r="F935" s="71">
        <v>35904.588039848619</v>
      </c>
      <c r="G935" s="77">
        <v>0.9950548958618578</v>
      </c>
      <c r="H935" s="71">
        <v>35727.036112954469</v>
      </c>
      <c r="I935" t="s">
        <v>1642</v>
      </c>
      <c r="J935" t="s">
        <v>1284</v>
      </c>
      <c r="K935" t="s">
        <v>1342</v>
      </c>
      <c r="L935" s="78">
        <v>185833</v>
      </c>
      <c r="M935" s="139"/>
      <c r="N935" s="72" t="s">
        <v>1295</v>
      </c>
      <c r="O935" t="s">
        <v>1290</v>
      </c>
      <c r="Q935" t="s">
        <v>1586</v>
      </c>
      <c r="R935" t="s">
        <v>1348</v>
      </c>
      <c r="S935" t="s">
        <v>1349</v>
      </c>
      <c r="W935" s="88">
        <v>13.083007376942414</v>
      </c>
      <c r="X935">
        <v>850</v>
      </c>
      <c r="Z935" s="89">
        <v>43100</v>
      </c>
      <c r="AA935" s="90">
        <v>7225</v>
      </c>
      <c r="AB935" s="90"/>
      <c r="AC935" s="91">
        <v>39049</v>
      </c>
      <c r="AD935" s="91">
        <v>8.5</v>
      </c>
      <c r="AE935" s="76"/>
    </row>
    <row r="936" spans="1:31" x14ac:dyDescent="0.25">
      <c r="A936" s="2">
        <v>43466</v>
      </c>
      <c r="B936" t="e">
        <v>#N/A</v>
      </c>
      <c r="C936" s="76"/>
      <c r="D936" s="75">
        <v>2018</v>
      </c>
      <c r="E936" s="71">
        <v>0</v>
      </c>
      <c r="F936" s="71">
        <v>28950.634756206295</v>
      </c>
      <c r="G936" s="77">
        <v>0.9950548958618578</v>
      </c>
      <c r="H936" s="71">
        <v>28807.470852471535</v>
      </c>
      <c r="I936" t="s">
        <v>1293</v>
      </c>
      <c r="J936" t="s">
        <v>1284</v>
      </c>
      <c r="K936" t="s">
        <v>1342</v>
      </c>
      <c r="L936" s="78">
        <v>195399</v>
      </c>
      <c r="M936" s="139"/>
      <c r="N936" s="72" t="s">
        <v>1296</v>
      </c>
      <c r="O936" t="s">
        <v>1290</v>
      </c>
      <c r="Q936" t="s">
        <v>1659</v>
      </c>
      <c r="R936" t="s">
        <v>1343</v>
      </c>
      <c r="S936" t="s">
        <v>1344</v>
      </c>
      <c r="W936" s="88">
        <v>13.05797247010084</v>
      </c>
      <c r="X936">
        <v>1</v>
      </c>
      <c r="Z936" s="89">
        <v>43343</v>
      </c>
      <c r="AA936" s="90">
        <v>73126</v>
      </c>
      <c r="AB936" s="90"/>
      <c r="AC936" s="91">
        <v>44588.4</v>
      </c>
      <c r="AD936" s="91">
        <v>0</v>
      </c>
      <c r="AE936" s="76"/>
    </row>
    <row r="937" spans="1:31" x14ac:dyDescent="0.25">
      <c r="A937" s="2">
        <v>43466</v>
      </c>
      <c r="B937" t="s">
        <v>1354</v>
      </c>
      <c r="C937" s="76"/>
      <c r="D937" s="75">
        <v>2018</v>
      </c>
      <c r="E937" s="71">
        <v>0.53103451378474065</v>
      </c>
      <c r="F937" s="71">
        <v>425.94689773002818</v>
      </c>
      <c r="G937" s="77">
        <v>0.9950548958618578</v>
      </c>
      <c r="H937" s="71">
        <v>423.84054596343458</v>
      </c>
      <c r="I937" t="s">
        <v>1293</v>
      </c>
      <c r="J937" t="s">
        <v>1284</v>
      </c>
      <c r="K937" t="s">
        <v>1342</v>
      </c>
      <c r="L937" s="78">
        <v>196052</v>
      </c>
      <c r="M937" s="139"/>
      <c r="N937" s="72" t="s">
        <v>1296</v>
      </c>
      <c r="O937" t="s">
        <v>1290</v>
      </c>
      <c r="Q937" t="s">
        <v>1355</v>
      </c>
      <c r="R937" t="s">
        <v>1348</v>
      </c>
      <c r="S937" t="s">
        <v>1349</v>
      </c>
      <c r="W937" s="88">
        <v>13.083007376942414</v>
      </c>
      <c r="X937">
        <v>1</v>
      </c>
      <c r="Z937" s="89">
        <v>43313</v>
      </c>
      <c r="AA937" s="90">
        <v>17522.14</v>
      </c>
      <c r="AB937" s="90"/>
      <c r="AC937" s="91">
        <v>463.25</v>
      </c>
      <c r="AD937" s="91">
        <v>0.77349999999999997</v>
      </c>
      <c r="AE937" s="76"/>
    </row>
    <row r="938" spans="1:31" x14ac:dyDescent="0.25">
      <c r="A938" s="92">
        <v>43466</v>
      </c>
      <c r="B938" s="93" t="e">
        <v>#N/A</v>
      </c>
      <c r="C938" s="94"/>
      <c r="D938" s="95">
        <v>2017</v>
      </c>
      <c r="E938" s="96">
        <v>0</v>
      </c>
      <c r="F938" s="96">
        <v>919.38932132097398</v>
      </c>
      <c r="G938" s="97">
        <v>0.9950548958618578</v>
      </c>
      <c r="H938" s="96">
        <v>914.84284538354586</v>
      </c>
      <c r="I938" s="93" t="s">
        <v>1293</v>
      </c>
      <c r="J938" s="93" t="s">
        <v>1284</v>
      </c>
      <c r="K938" s="93" t="s">
        <v>1342</v>
      </c>
      <c r="L938" s="93">
        <v>178526</v>
      </c>
      <c r="M938" s="139"/>
      <c r="N938" s="93" t="s">
        <v>1296</v>
      </c>
      <c r="O938" s="93" t="s">
        <v>1290</v>
      </c>
      <c r="P938" s="93"/>
      <c r="Q938" s="93" t="s">
        <v>1660</v>
      </c>
      <c r="R938" s="93" t="s">
        <v>1343</v>
      </c>
      <c r="S938" s="93" t="s">
        <v>1344</v>
      </c>
      <c r="T938" s="93"/>
      <c r="U938" s="93"/>
      <c r="V938" s="93"/>
      <c r="W938" s="98">
        <v>13.05797247010084</v>
      </c>
      <c r="X938" s="93">
        <v>1</v>
      </c>
      <c r="Y938" s="93"/>
      <c r="Z938" s="99">
        <v>43100</v>
      </c>
      <c r="AA938" s="100">
        <v>2556.13</v>
      </c>
      <c r="AB938" s="100"/>
      <c r="AC938" s="101">
        <v>1416</v>
      </c>
      <c r="AD938" s="101">
        <v>0</v>
      </c>
      <c r="AE938" s="94"/>
    </row>
    <row r="939" spans="1:31" x14ac:dyDescent="0.25">
      <c r="A939" s="92">
        <v>43466</v>
      </c>
      <c r="B939" s="93" t="e">
        <v>#N/A</v>
      </c>
      <c r="C939" s="94"/>
      <c r="D939" s="95">
        <v>2017</v>
      </c>
      <c r="E939" s="96">
        <v>0</v>
      </c>
      <c r="F939" s="96">
        <v>3060.0860673628181</v>
      </c>
      <c r="G939" s="97">
        <v>0.9950548958618578</v>
      </c>
      <c r="H939" s="96">
        <v>3044.9536230880308</v>
      </c>
      <c r="I939" s="93" t="s">
        <v>1293</v>
      </c>
      <c r="J939" s="93" t="s">
        <v>1284</v>
      </c>
      <c r="K939" s="93" t="s">
        <v>1342</v>
      </c>
      <c r="L939" s="93">
        <v>178526</v>
      </c>
      <c r="M939" s="139"/>
      <c r="N939" s="93" t="s">
        <v>1296</v>
      </c>
      <c r="O939" s="93" t="s">
        <v>1290</v>
      </c>
      <c r="P939" s="93"/>
      <c r="Q939" s="93" t="s">
        <v>1661</v>
      </c>
      <c r="R939" s="93" t="s">
        <v>1343</v>
      </c>
      <c r="S939" s="93" t="s">
        <v>1344</v>
      </c>
      <c r="T939" s="93"/>
      <c r="U939" s="93"/>
      <c r="V939" s="93"/>
      <c r="W939" s="98">
        <v>13.05797247010084</v>
      </c>
      <c r="X939" s="93">
        <v>1</v>
      </c>
      <c r="Y939" s="93"/>
      <c r="Z939" s="99">
        <v>43100</v>
      </c>
      <c r="AA939" s="100">
        <v>2556.13</v>
      </c>
      <c r="AB939" s="100"/>
      <c r="AC939" s="101">
        <v>4713</v>
      </c>
      <c r="AD939" s="101">
        <v>0</v>
      </c>
      <c r="AE939" s="94"/>
    </row>
    <row r="940" spans="1:31" x14ac:dyDescent="0.25">
      <c r="A940" s="92">
        <v>43466</v>
      </c>
      <c r="B940" s="93" t="e">
        <v>#N/A</v>
      </c>
      <c r="C940" s="94"/>
      <c r="D940" s="95">
        <v>2017</v>
      </c>
      <c r="E940" s="96">
        <v>0</v>
      </c>
      <c r="F940" s="96">
        <v>590.20119567850656</v>
      </c>
      <c r="G940" s="97">
        <v>0.9950548958618578</v>
      </c>
      <c r="H940" s="96">
        <v>587.28258930342031</v>
      </c>
      <c r="I940" s="93" t="s">
        <v>1293</v>
      </c>
      <c r="J940" s="93" t="s">
        <v>1284</v>
      </c>
      <c r="K940" s="93" t="s">
        <v>1342</v>
      </c>
      <c r="L940" s="93">
        <v>178526</v>
      </c>
      <c r="M940" s="139"/>
      <c r="N940" s="93" t="s">
        <v>1296</v>
      </c>
      <c r="O940" s="93" t="s">
        <v>1290</v>
      </c>
      <c r="P940" s="93"/>
      <c r="Q940" s="93" t="s">
        <v>1660</v>
      </c>
      <c r="R940" s="93" t="s">
        <v>1343</v>
      </c>
      <c r="S940" s="93" t="s">
        <v>1344</v>
      </c>
      <c r="T940" s="93"/>
      <c r="U940" s="93"/>
      <c r="V940" s="93"/>
      <c r="W940" s="98">
        <v>13.05797247010084</v>
      </c>
      <c r="X940" s="93">
        <v>1</v>
      </c>
      <c r="Y940" s="93"/>
      <c r="Z940" s="99">
        <v>43100</v>
      </c>
      <c r="AA940" s="100">
        <v>2036.73</v>
      </c>
      <c r="AB940" s="100"/>
      <c r="AC940" s="101">
        <v>909</v>
      </c>
      <c r="AD940" s="101">
        <v>0</v>
      </c>
      <c r="AE940" s="94"/>
    </row>
    <row r="941" spans="1:31" x14ac:dyDescent="0.25">
      <c r="A941" s="92">
        <v>43466</v>
      </c>
      <c r="B941" s="93" t="e">
        <v>#N/A</v>
      </c>
      <c r="C941" s="94"/>
      <c r="D941" s="95">
        <v>2017</v>
      </c>
      <c r="E941" s="96">
        <v>0</v>
      </c>
      <c r="F941" s="96">
        <v>4589.8044579222915</v>
      </c>
      <c r="G941" s="97">
        <v>0.9950548958618578</v>
      </c>
      <c r="H941" s="96">
        <v>4567.1073969041563</v>
      </c>
      <c r="I941" s="93" t="s">
        <v>1293</v>
      </c>
      <c r="J941" s="93" t="s">
        <v>1284</v>
      </c>
      <c r="K941" s="93" t="s">
        <v>1342</v>
      </c>
      <c r="L941" s="93">
        <v>178526</v>
      </c>
      <c r="M941" s="139"/>
      <c r="N941" s="93" t="s">
        <v>1296</v>
      </c>
      <c r="O941" s="93" t="s">
        <v>1290</v>
      </c>
      <c r="P941" s="93"/>
      <c r="Q941" s="93" t="s">
        <v>1661</v>
      </c>
      <c r="R941" s="93" t="s">
        <v>1343</v>
      </c>
      <c r="S941" s="93" t="s">
        <v>1344</v>
      </c>
      <c r="T941" s="93"/>
      <c r="U941" s="93"/>
      <c r="V941" s="93"/>
      <c r="W941" s="98">
        <v>13.05797247010084</v>
      </c>
      <c r="X941" s="93">
        <v>1</v>
      </c>
      <c r="Y941" s="93"/>
      <c r="Z941" s="99">
        <v>43100</v>
      </c>
      <c r="AA941" s="100">
        <v>2036.73</v>
      </c>
      <c r="AB941" s="100"/>
      <c r="AC941" s="101">
        <v>7069</v>
      </c>
      <c r="AD941" s="101">
        <v>0</v>
      </c>
      <c r="AE941" s="94"/>
    </row>
    <row r="942" spans="1:31" x14ac:dyDescent="0.25">
      <c r="A942" s="92">
        <v>43497</v>
      </c>
      <c r="B942" s="93" t="e">
        <v>#N/A</v>
      </c>
      <c r="C942" s="94"/>
      <c r="D942" s="95">
        <v>2018</v>
      </c>
      <c r="E942" s="96">
        <v>0.16476830421245994</v>
      </c>
      <c r="F942" s="96">
        <v>1013.7766034780785</v>
      </c>
      <c r="G942" s="97">
        <v>0.9950548958618578</v>
      </c>
      <c r="H942" s="96">
        <v>1008.7633726010673</v>
      </c>
      <c r="I942" s="93" t="s">
        <v>1302</v>
      </c>
      <c r="J942" s="93" t="s">
        <v>1284</v>
      </c>
      <c r="K942" s="93" t="s">
        <v>1342</v>
      </c>
      <c r="L942" s="93">
        <v>179142</v>
      </c>
      <c r="M942" s="139"/>
      <c r="N942" s="93" t="s">
        <v>1295</v>
      </c>
      <c r="O942" s="93" t="s">
        <v>1290</v>
      </c>
      <c r="P942" s="93"/>
      <c r="Q942" s="93" t="s">
        <v>1587</v>
      </c>
      <c r="R942" s="93" t="s">
        <v>1348</v>
      </c>
      <c r="S942" s="93"/>
      <c r="T942" s="93"/>
      <c r="U942" s="93" t="s">
        <v>1662</v>
      </c>
      <c r="V942" s="93"/>
      <c r="W942" s="98"/>
      <c r="X942" s="93">
        <v>24</v>
      </c>
      <c r="Y942" s="93"/>
      <c r="Z942" s="99">
        <v>43122</v>
      </c>
      <c r="AA942" s="100">
        <v>312</v>
      </c>
      <c r="AB942" s="100"/>
      <c r="AC942" s="101">
        <v>1102.56</v>
      </c>
      <c r="AD942" s="101">
        <v>0.24</v>
      </c>
      <c r="AE942" s="94"/>
    </row>
    <row r="943" spans="1:31" x14ac:dyDescent="0.25">
      <c r="A943" s="92">
        <v>43497</v>
      </c>
      <c r="B943" s="93" t="e">
        <v>#N/A</v>
      </c>
      <c r="C943" s="94"/>
      <c r="D943" s="95">
        <v>2018</v>
      </c>
      <c r="E943" s="96">
        <v>2.7118116734967366</v>
      </c>
      <c r="F943" s="96">
        <v>16685.07326557671</v>
      </c>
      <c r="G943" s="97">
        <v>0.9950548958618578</v>
      </c>
      <c r="H943" s="96">
        <v>16602.563840725899</v>
      </c>
      <c r="I943" s="93" t="s">
        <v>1302</v>
      </c>
      <c r="J943" s="93" t="s">
        <v>1284</v>
      </c>
      <c r="K943" s="93" t="s">
        <v>1342</v>
      </c>
      <c r="L943" s="93">
        <v>179142</v>
      </c>
      <c r="M943" s="139"/>
      <c r="N943" s="93" t="s">
        <v>1295</v>
      </c>
      <c r="O943" s="93" t="s">
        <v>1290</v>
      </c>
      <c r="P943" s="93"/>
      <c r="Q943" s="93" t="s">
        <v>1587</v>
      </c>
      <c r="R943" s="93" t="s">
        <v>1348</v>
      </c>
      <c r="S943" s="93"/>
      <c r="T943" s="93"/>
      <c r="U943" s="93" t="s">
        <v>1662</v>
      </c>
      <c r="V943" s="93"/>
      <c r="W943" s="98"/>
      <c r="X943" s="93">
        <v>395</v>
      </c>
      <c r="Y943" s="93"/>
      <c r="Z943" s="99">
        <v>43122</v>
      </c>
      <c r="AA943" s="100">
        <v>5135</v>
      </c>
      <c r="AB943" s="100"/>
      <c r="AC943" s="101">
        <v>18146.3</v>
      </c>
      <c r="AD943" s="101">
        <v>3.95</v>
      </c>
      <c r="AE943" s="94"/>
    </row>
    <row r="944" spans="1:31" x14ac:dyDescent="0.25">
      <c r="A944" s="92">
        <v>43497</v>
      </c>
      <c r="B944" s="93" t="e">
        <v>#N/A</v>
      </c>
      <c r="C944" s="94"/>
      <c r="D944" s="95">
        <v>2018</v>
      </c>
      <c r="E944" s="96">
        <v>3.9750353391255961</v>
      </c>
      <c r="F944" s="96">
        <v>24457.360558908644</v>
      </c>
      <c r="G944" s="97">
        <v>0.9950548958618578</v>
      </c>
      <c r="H944" s="96">
        <v>24336.41636400075</v>
      </c>
      <c r="I944" s="93" t="s">
        <v>1302</v>
      </c>
      <c r="J944" s="93" t="s">
        <v>1284</v>
      </c>
      <c r="K944" s="93" t="s">
        <v>1342</v>
      </c>
      <c r="L944" s="93">
        <v>179142</v>
      </c>
      <c r="M944" s="139"/>
      <c r="N944" s="93" t="s">
        <v>1295</v>
      </c>
      <c r="O944" s="93" t="s">
        <v>1290</v>
      </c>
      <c r="P944" s="93"/>
      <c r="Q944" s="93" t="s">
        <v>1587</v>
      </c>
      <c r="R944" s="93" t="s">
        <v>1348</v>
      </c>
      <c r="S944" s="93"/>
      <c r="T944" s="93"/>
      <c r="U944" s="93" t="s">
        <v>1662</v>
      </c>
      <c r="V944" s="93"/>
      <c r="W944" s="98"/>
      <c r="X944" s="93">
        <v>579</v>
      </c>
      <c r="Y944" s="93"/>
      <c r="Z944" s="99">
        <v>43122</v>
      </c>
      <c r="AA944" s="100">
        <v>7527</v>
      </c>
      <c r="AB944" s="100"/>
      <c r="AC944" s="101">
        <v>26599.26</v>
      </c>
      <c r="AD944" s="101">
        <v>5.79</v>
      </c>
      <c r="AE944" s="94"/>
    </row>
    <row r="945" spans="1:31" x14ac:dyDescent="0.25">
      <c r="A945" s="92">
        <v>43497</v>
      </c>
      <c r="B945" s="93" t="e">
        <v>#N/A</v>
      </c>
      <c r="C945" s="94"/>
      <c r="D945" s="95">
        <v>2018</v>
      </c>
      <c r="E945" s="96">
        <v>0.10984553614163996</v>
      </c>
      <c r="F945" s="96">
        <v>675.85106898538572</v>
      </c>
      <c r="G945" s="97">
        <v>0.9950548958618578</v>
      </c>
      <c r="H945" s="96">
        <v>672.50891506737821</v>
      </c>
      <c r="I945" s="93" t="s">
        <v>1302</v>
      </c>
      <c r="J945" s="93" t="s">
        <v>1284</v>
      </c>
      <c r="K945" s="93" t="s">
        <v>1342</v>
      </c>
      <c r="L945" s="93">
        <v>179142</v>
      </c>
      <c r="M945" s="139"/>
      <c r="N945" s="93" t="s">
        <v>1295</v>
      </c>
      <c r="O945" s="93" t="s">
        <v>1290</v>
      </c>
      <c r="P945" s="93"/>
      <c r="Q945" s="93" t="s">
        <v>1587</v>
      </c>
      <c r="R945" s="93" t="s">
        <v>1348</v>
      </c>
      <c r="S945" s="93"/>
      <c r="T945" s="93"/>
      <c r="U945" s="93" t="s">
        <v>1662</v>
      </c>
      <c r="V945" s="93"/>
      <c r="W945" s="98"/>
      <c r="X945" s="93">
        <v>16</v>
      </c>
      <c r="Y945" s="93"/>
      <c r="Z945" s="99">
        <v>43122</v>
      </c>
      <c r="AA945" s="100">
        <v>208</v>
      </c>
      <c r="AB945" s="100"/>
      <c r="AC945" s="101">
        <v>735.04</v>
      </c>
      <c r="AD945" s="101">
        <v>0.16</v>
      </c>
      <c r="AE945" s="94"/>
    </row>
    <row r="946" spans="1:31" x14ac:dyDescent="0.25">
      <c r="A946" s="92">
        <v>43497</v>
      </c>
      <c r="B946" s="93" t="e">
        <v>#N/A</v>
      </c>
      <c r="C946" s="94"/>
      <c r="D946" s="95">
        <v>2018</v>
      </c>
      <c r="E946" s="96">
        <v>0.2471524563186899</v>
      </c>
      <c r="F946" s="96">
        <v>1520.6649052171178</v>
      </c>
      <c r="G946" s="97">
        <v>0.9950548958618578</v>
      </c>
      <c r="H946" s="96">
        <v>1513.145058901601</v>
      </c>
      <c r="I946" s="93" t="s">
        <v>1302</v>
      </c>
      <c r="J946" s="93" t="s">
        <v>1284</v>
      </c>
      <c r="K946" s="93" t="s">
        <v>1342</v>
      </c>
      <c r="L946" s="93">
        <v>179142</v>
      </c>
      <c r="M946" s="139"/>
      <c r="N946" s="93" t="s">
        <v>1295</v>
      </c>
      <c r="O946" s="93" t="s">
        <v>1290</v>
      </c>
      <c r="P946" s="93"/>
      <c r="Q946" s="93" t="s">
        <v>1587</v>
      </c>
      <c r="R946" s="93" t="s">
        <v>1348</v>
      </c>
      <c r="S946" s="93"/>
      <c r="T946" s="93"/>
      <c r="U946" s="93" t="s">
        <v>1662</v>
      </c>
      <c r="V946" s="93"/>
      <c r="W946" s="98"/>
      <c r="X946" s="93">
        <v>36</v>
      </c>
      <c r="Y946" s="93"/>
      <c r="Z946" s="99">
        <v>43122</v>
      </c>
      <c r="AA946" s="100">
        <v>468</v>
      </c>
      <c r="AB946" s="100"/>
      <c r="AC946" s="101">
        <v>1653.84</v>
      </c>
      <c r="AD946" s="101">
        <v>0.36</v>
      </c>
      <c r="AE946" s="94"/>
    </row>
    <row r="947" spans="1:31" x14ac:dyDescent="0.25">
      <c r="A947" s="92">
        <v>43497</v>
      </c>
      <c r="B947" s="93" t="e">
        <v>#N/A</v>
      </c>
      <c r="C947" s="94"/>
      <c r="D947" s="95">
        <v>2018</v>
      </c>
      <c r="E947" s="96">
        <v>0.12357622815934495</v>
      </c>
      <c r="F947" s="96">
        <v>760.33245260855892</v>
      </c>
      <c r="G947" s="97">
        <v>0.9950548958618578</v>
      </c>
      <c r="H947" s="96">
        <v>756.57252945080052</v>
      </c>
      <c r="I947" s="93" t="s">
        <v>1302</v>
      </c>
      <c r="J947" s="93" t="s">
        <v>1284</v>
      </c>
      <c r="K947" s="93" t="s">
        <v>1342</v>
      </c>
      <c r="L947" s="93">
        <v>179142</v>
      </c>
      <c r="M947" s="139"/>
      <c r="N947" s="93" t="s">
        <v>1295</v>
      </c>
      <c r="O947" s="93" t="s">
        <v>1290</v>
      </c>
      <c r="P947" s="93"/>
      <c r="Q947" s="93" t="s">
        <v>1587</v>
      </c>
      <c r="R947" s="93" t="s">
        <v>1348</v>
      </c>
      <c r="S947" s="93"/>
      <c r="T947" s="93"/>
      <c r="U947" s="93" t="s">
        <v>1662</v>
      </c>
      <c r="V947" s="93"/>
      <c r="W947" s="98"/>
      <c r="X947" s="93">
        <v>18</v>
      </c>
      <c r="Y947" s="93"/>
      <c r="Z947" s="99">
        <v>43122</v>
      </c>
      <c r="AA947" s="100">
        <v>234</v>
      </c>
      <c r="AB947" s="100"/>
      <c r="AC947" s="101">
        <v>826.92</v>
      </c>
      <c r="AD947" s="101">
        <v>0.18</v>
      </c>
      <c r="AE947" s="94"/>
    </row>
    <row r="948" spans="1:31" x14ac:dyDescent="0.25">
      <c r="A948" s="92">
        <v>43497</v>
      </c>
      <c r="B948" s="93" t="e">
        <v>#N/A</v>
      </c>
      <c r="C948" s="94"/>
      <c r="D948" s="95">
        <v>2018</v>
      </c>
      <c r="E948" s="96">
        <v>0.20596038026557492</v>
      </c>
      <c r="F948" s="96">
        <v>1267.2207543475981</v>
      </c>
      <c r="G948" s="97">
        <v>0.9950548958618578</v>
      </c>
      <c r="H948" s="96">
        <v>1260.9542157513342</v>
      </c>
      <c r="I948" s="93" t="s">
        <v>1302</v>
      </c>
      <c r="J948" s="93" t="s">
        <v>1284</v>
      </c>
      <c r="K948" s="93" t="s">
        <v>1342</v>
      </c>
      <c r="L948" s="93">
        <v>179142</v>
      </c>
      <c r="M948" s="139"/>
      <c r="N948" s="93" t="s">
        <v>1295</v>
      </c>
      <c r="O948" s="93" t="s">
        <v>1290</v>
      </c>
      <c r="P948" s="93"/>
      <c r="Q948" s="93" t="s">
        <v>1587</v>
      </c>
      <c r="R948" s="93" t="s">
        <v>1348</v>
      </c>
      <c r="S948" s="93"/>
      <c r="T948" s="93"/>
      <c r="U948" s="93" t="s">
        <v>1662</v>
      </c>
      <c r="V948" s="93"/>
      <c r="W948" s="98"/>
      <c r="X948" s="93">
        <v>30</v>
      </c>
      <c r="Y948" s="93"/>
      <c r="Z948" s="99">
        <v>43122</v>
      </c>
      <c r="AA948" s="100">
        <v>390</v>
      </c>
      <c r="AB948" s="100"/>
      <c r="AC948" s="101">
        <v>1378.2</v>
      </c>
      <c r="AD948" s="101">
        <v>0.3</v>
      </c>
      <c r="AE948" s="94"/>
    </row>
    <row r="949" spans="1:31" x14ac:dyDescent="0.25">
      <c r="A949" s="92">
        <v>43497</v>
      </c>
      <c r="B949" s="93" t="e">
        <v>#N/A</v>
      </c>
      <c r="C949" s="94"/>
      <c r="D949" s="95">
        <v>2018</v>
      </c>
      <c r="E949" s="96">
        <v>0.16476830421245994</v>
      </c>
      <c r="F949" s="96">
        <v>1013.7766034780785</v>
      </c>
      <c r="G949" s="97">
        <v>0.9950548958618578</v>
      </c>
      <c r="H949" s="96">
        <v>1008.7633726010673</v>
      </c>
      <c r="I949" s="93" t="s">
        <v>1302</v>
      </c>
      <c r="J949" s="93" t="s">
        <v>1284</v>
      </c>
      <c r="K949" s="93" t="s">
        <v>1342</v>
      </c>
      <c r="L949" s="93">
        <v>179142</v>
      </c>
      <c r="M949" s="139"/>
      <c r="N949" s="93" t="s">
        <v>1295</v>
      </c>
      <c r="O949" s="93" t="s">
        <v>1290</v>
      </c>
      <c r="P949" s="93"/>
      <c r="Q949" s="93" t="s">
        <v>1587</v>
      </c>
      <c r="R949" s="93" t="s">
        <v>1348</v>
      </c>
      <c r="S949" s="93"/>
      <c r="T949" s="93"/>
      <c r="U949" s="93" t="s">
        <v>1662</v>
      </c>
      <c r="V949" s="93"/>
      <c r="W949" s="98"/>
      <c r="X949" s="93">
        <v>24</v>
      </c>
      <c r="Y949" s="93"/>
      <c r="Z949" s="99">
        <v>43122</v>
      </c>
      <c r="AA949" s="100">
        <v>312</v>
      </c>
      <c r="AB949" s="100"/>
      <c r="AC949" s="101">
        <v>1102.56</v>
      </c>
      <c r="AD949" s="101">
        <v>0.24</v>
      </c>
      <c r="AE949" s="94"/>
    </row>
  </sheetData>
  <autoFilter ref="A1:AE94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1.Summary</vt:lpstr>
      <vt:lpstr>2.LRAM - 2018-2019 (Compare)</vt:lpstr>
      <vt:lpstr>3.CDMIS-RETROFIT (Mar-Dec 2019)</vt:lpstr>
      <vt:lpstr>4.LDC Reportv.9.2(Jan-Mar 2019)</vt:lpstr>
      <vt:lpstr>5.LDC Reportv14(Apr-Dec 2019)</vt:lpstr>
      <vt:lpstr>6.NTG (IESO VRR - 2017)</vt:lpstr>
      <vt:lpstr>7.2018 LRAM Listing (Compare)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 Charles</cp:lastModifiedBy>
  <dcterms:created xsi:type="dcterms:W3CDTF">2020-01-22T17:27:19Z</dcterms:created>
  <dcterms:modified xsi:type="dcterms:W3CDTF">2020-08-04T17:18:48Z</dcterms:modified>
</cp:coreProperties>
</file>