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5" yWindow="2895" windowWidth="18450" windowHeight="4485" tabRatio="797"/>
  </bookViews>
  <sheets>
    <sheet name="2011" sheetId="5" r:id="rId1"/>
    <sheet name="2012" sheetId="7" r:id="rId2"/>
    <sheet name="2013" sheetId="6" r:id="rId3"/>
    <sheet name="2014" sheetId="8" r:id="rId4"/>
    <sheet name="2015" sheetId="15" r:id="rId5"/>
    <sheet name="2016" sheetId="17" r:id="rId6"/>
    <sheet name="Distribution Rates" sheetId="18" r:id="rId7"/>
    <sheet name="Interest Summary" sheetId="19" r:id="rId8"/>
    <sheet name="LRAM Summary" sheetId="14" r:id="rId9"/>
    <sheet name="Notes" sheetId="11" r:id="rId10"/>
  </sheets>
  <externalReferences>
    <externalReference r:id="rId11"/>
  </externalReferences>
  <definedNames>
    <definedName name="_xlnm._FilterDatabase" localSheetId="0" hidden="1">'2011'!$B$1:$BW$1</definedName>
    <definedName name="_xlnm._FilterDatabase" localSheetId="1" hidden="1">'2012'!$B$1:$BX$1</definedName>
    <definedName name="_xlnm._FilterDatabase" localSheetId="2" hidden="1">'2013'!$B$1:$BX$1</definedName>
    <definedName name="_xlnm._FilterDatabase" localSheetId="3" hidden="1">'2014'!$B$1:$BX$36</definedName>
    <definedName name="_xlnm.Print_Area" localSheetId="6">'Distribution Rates'!$A$1:$L$67</definedName>
    <definedName name="_xlnm.Print_Area" localSheetId="7">'Interest Summary'!$A$1:$L$29</definedName>
    <definedName name="_xlnm.Print_Titles" localSheetId="0">'2011'!$A:$H</definedName>
    <definedName name="_xlnm.Print_Titles" localSheetId="1">'2012'!$A:$I</definedName>
    <definedName name="_xlnm.Print_Titles" localSheetId="2">'2013'!$A:$I</definedName>
    <definedName name="_xlnm.Print_Titles" localSheetId="3">'2014'!$A:$I</definedName>
    <definedName name="_xlnm.Print_Titles" localSheetId="4">'2015'!$A:$E</definedName>
    <definedName name="_xlnm.Print_Titles" localSheetId="5">'2016'!$A:$E</definedName>
    <definedName name="Targets">'[1]LDC Targets'!$A$3:$D$83</definedName>
  </definedNames>
  <calcPr calcId="145621"/>
</workbook>
</file>

<file path=xl/calcChain.xml><?xml version="1.0" encoding="utf-8"?>
<calcChain xmlns="http://schemas.openxmlformats.org/spreadsheetml/2006/main">
  <c r="DD50" i="8" l="1"/>
  <c r="DR43" i="15" l="1"/>
  <c r="DQ43" i="15"/>
  <c r="DP43" i="15"/>
  <c r="DO43" i="15"/>
  <c r="DN43" i="15"/>
  <c r="DM43" i="15"/>
  <c r="DL43" i="15"/>
  <c r="DK43" i="15"/>
  <c r="DI43" i="15"/>
  <c r="DH43" i="15"/>
  <c r="DG43" i="15"/>
  <c r="DF43" i="15"/>
  <c r="DE43" i="15"/>
  <c r="DD43" i="15"/>
  <c r="DC43" i="15"/>
  <c r="DB43" i="15"/>
  <c r="CZ43" i="15"/>
  <c r="CY43" i="15"/>
  <c r="CX43" i="15"/>
  <c r="CW43" i="15"/>
  <c r="CV43" i="15"/>
  <c r="CU43" i="15"/>
  <c r="CT43" i="15"/>
  <c r="CS43" i="15"/>
  <c r="CQ43" i="15"/>
  <c r="CH43" i="15"/>
  <c r="CG43" i="15"/>
  <c r="CF43" i="15"/>
  <c r="CE43" i="15"/>
  <c r="CD43" i="15"/>
  <c r="CC43" i="15"/>
  <c r="CB43" i="15"/>
  <c r="CA43" i="15"/>
  <c r="BY43" i="15"/>
  <c r="BX43" i="15"/>
  <c r="BW43" i="15"/>
  <c r="BV43" i="15"/>
  <c r="BU43" i="15"/>
  <c r="BT43" i="15"/>
  <c r="BS43" i="15"/>
  <c r="BR43" i="15"/>
  <c r="BS37" i="15"/>
  <c r="BT37" i="15"/>
  <c r="BU37" i="15"/>
  <c r="BV37" i="15"/>
  <c r="BW37" i="15"/>
  <c r="BX37" i="15"/>
  <c r="BY37" i="15"/>
  <c r="BZ37" i="15"/>
  <c r="CA37" i="15"/>
  <c r="CB37" i="15"/>
  <c r="CC37" i="15"/>
  <c r="CD37" i="15"/>
  <c r="CE37" i="15"/>
  <c r="CF37" i="15"/>
  <c r="CG37" i="15"/>
  <c r="CH37" i="15"/>
  <c r="CI37" i="15"/>
  <c r="CJ37" i="15"/>
  <c r="CK37" i="15"/>
  <c r="CL37" i="15"/>
  <c r="CM37" i="15"/>
  <c r="CN37" i="15"/>
  <c r="CO37" i="15"/>
  <c r="CP37" i="15"/>
  <c r="CQ37" i="15"/>
  <c r="CR37" i="15"/>
  <c r="CS37" i="15"/>
  <c r="CT37" i="15"/>
  <c r="CU37" i="15"/>
  <c r="CV37" i="15"/>
  <c r="CW37" i="15"/>
  <c r="CX37" i="15"/>
  <c r="CY37" i="15"/>
  <c r="CZ37" i="15"/>
  <c r="DA37" i="15"/>
  <c r="DB37" i="15"/>
  <c r="DC37" i="15"/>
  <c r="DD37" i="15"/>
  <c r="DE37" i="15"/>
  <c r="DF37" i="15"/>
  <c r="DG37" i="15"/>
  <c r="DH37" i="15"/>
  <c r="DI37" i="15"/>
  <c r="DJ37" i="15"/>
  <c r="DK37" i="15"/>
  <c r="DL37" i="15"/>
  <c r="DM37" i="15"/>
  <c r="DN37" i="15"/>
  <c r="DO37" i="15"/>
  <c r="DP37" i="15"/>
  <c r="DQ37" i="15"/>
  <c r="DR37" i="15"/>
  <c r="BR37" i="15"/>
  <c r="BS56" i="17"/>
  <c r="BT56" i="17"/>
  <c r="BU56" i="17"/>
  <c r="BV56" i="17"/>
  <c r="BW56" i="17"/>
  <c r="BX56" i="17"/>
  <c r="BY56" i="17"/>
  <c r="CA56" i="17"/>
  <c r="CB56" i="17"/>
  <c r="CC56" i="17"/>
  <c r="CD56" i="17"/>
  <c r="CE56" i="17"/>
  <c r="CF56" i="17"/>
  <c r="CG56" i="17"/>
  <c r="CH56" i="17"/>
  <c r="CQ56" i="17"/>
  <c r="CS56" i="17"/>
  <c r="CT56" i="17"/>
  <c r="CU56" i="17"/>
  <c r="CV56" i="17"/>
  <c r="CW56" i="17"/>
  <c r="CX56" i="17"/>
  <c r="CY56" i="17"/>
  <c r="CZ56" i="17"/>
  <c r="DB56" i="17"/>
  <c r="DC56" i="17"/>
  <c r="DD56" i="17"/>
  <c r="DE56" i="17"/>
  <c r="DF56" i="17"/>
  <c r="DG56" i="17"/>
  <c r="DH56" i="17"/>
  <c r="DI56" i="17"/>
  <c r="DK56" i="17"/>
  <c r="DL56" i="17"/>
  <c r="DM56" i="17"/>
  <c r="DN56" i="17"/>
  <c r="DO56" i="17"/>
  <c r="DR56" i="17"/>
  <c r="DP56" i="17"/>
  <c r="DQ56" i="17"/>
  <c r="BR56" i="17"/>
  <c r="DJ51" i="17"/>
  <c r="DA51" i="17"/>
  <c r="CR51" i="17"/>
  <c r="CI51" i="17"/>
  <c r="BZ51" i="17"/>
  <c r="BG40" i="17"/>
  <c r="BF40" i="17"/>
  <c r="BE40" i="17"/>
  <c r="BD40" i="17"/>
  <c r="BC40" i="17"/>
  <c r="BB40" i="17"/>
  <c r="BA40" i="17"/>
  <c r="AZ40" i="17"/>
  <c r="AY40" i="17"/>
  <c r="AX40" i="17"/>
  <c r="AW40" i="17"/>
  <c r="AV40" i="17"/>
  <c r="AU40" i="17"/>
  <c r="AT40" i="17"/>
  <c r="AS40" i="17"/>
  <c r="AR40" i="17"/>
  <c r="AQ40" i="17"/>
  <c r="AP40" i="17"/>
  <c r="AO40" i="17"/>
  <c r="AN40" i="17"/>
  <c r="AM40" i="17"/>
  <c r="AL40" i="17"/>
  <c r="AK40" i="17"/>
  <c r="AJ40" i="17"/>
  <c r="AI40" i="17"/>
  <c r="AH40" i="17"/>
  <c r="AF40" i="17"/>
  <c r="AE40" i="17"/>
  <c r="AD40" i="17"/>
  <c r="AC40" i="17"/>
  <c r="AB40" i="17"/>
  <c r="AA40" i="17"/>
  <c r="Z40" i="17"/>
  <c r="Y40" i="17"/>
  <c r="X40" i="17"/>
  <c r="W40" i="17"/>
  <c r="V40" i="17"/>
  <c r="U40" i="17"/>
  <c r="T40" i="17"/>
  <c r="S40" i="17"/>
  <c r="R40" i="17"/>
  <c r="Q40" i="17"/>
  <c r="P40" i="17"/>
  <c r="O40" i="17"/>
  <c r="N40" i="17"/>
  <c r="M40" i="17"/>
  <c r="L40" i="17"/>
  <c r="K40" i="17"/>
  <c r="J40" i="17"/>
  <c r="I40" i="17"/>
  <c r="H40" i="17"/>
  <c r="G40" i="17"/>
  <c r="DR38" i="17"/>
  <c r="DQ38" i="17"/>
  <c r="DP38" i="17"/>
  <c r="DO38" i="17"/>
  <c r="DN38" i="17"/>
  <c r="DM38" i="17"/>
  <c r="DL38" i="17"/>
  <c r="DK38" i="17"/>
  <c r="DI38" i="17"/>
  <c r="DH38" i="17"/>
  <c r="DG38" i="17"/>
  <c r="DF38" i="17"/>
  <c r="DE38" i="17"/>
  <c r="DD38" i="17"/>
  <c r="DC38" i="17"/>
  <c r="DB38" i="17"/>
  <c r="CZ38" i="17"/>
  <c r="CY38" i="17"/>
  <c r="CX38" i="17"/>
  <c r="CW38" i="17"/>
  <c r="CV38" i="17"/>
  <c r="CU38" i="17"/>
  <c r="CT38" i="17"/>
  <c r="CS38" i="17"/>
  <c r="CQ38" i="17"/>
  <c r="CP38" i="17"/>
  <c r="CO38" i="17"/>
  <c r="CN38" i="17"/>
  <c r="CM38" i="17"/>
  <c r="CL38" i="17"/>
  <c r="CK38" i="17"/>
  <c r="CJ38" i="17"/>
  <c r="CH38" i="17"/>
  <c r="CG38" i="17"/>
  <c r="CF38" i="17"/>
  <c r="CE38" i="17"/>
  <c r="CD38" i="17"/>
  <c r="CC38" i="17"/>
  <c r="CB38" i="17"/>
  <c r="CA38" i="17"/>
  <c r="BY38" i="17"/>
  <c r="BX38" i="17"/>
  <c r="BW38" i="17"/>
  <c r="BV38" i="17"/>
  <c r="BU38" i="17"/>
  <c r="BT38" i="17"/>
  <c r="BS38" i="17"/>
  <c r="BR38" i="17"/>
  <c r="DR37" i="17"/>
  <c r="DQ37" i="17"/>
  <c r="DP37" i="17"/>
  <c r="DO37" i="17"/>
  <c r="DN37" i="17"/>
  <c r="DM37" i="17"/>
  <c r="DL37" i="17"/>
  <c r="DK37" i="17"/>
  <c r="DI37" i="17"/>
  <c r="DH37" i="17"/>
  <c r="DG37" i="17"/>
  <c r="DF37" i="17"/>
  <c r="DE37" i="17"/>
  <c r="DD37" i="17"/>
  <c r="DC37" i="17"/>
  <c r="DB37" i="17"/>
  <c r="CZ37" i="17"/>
  <c r="CY37" i="17"/>
  <c r="CX37" i="17"/>
  <c r="CW37" i="17"/>
  <c r="CV37" i="17"/>
  <c r="CU37" i="17"/>
  <c r="CT37" i="17"/>
  <c r="CS37" i="17"/>
  <c r="CQ37" i="17"/>
  <c r="CP37" i="17"/>
  <c r="CO37" i="17"/>
  <c r="CN37" i="17"/>
  <c r="CM37" i="17"/>
  <c r="CL37" i="17"/>
  <c r="CK37" i="17"/>
  <c r="CJ37" i="17"/>
  <c r="CH37" i="17"/>
  <c r="CG37" i="17"/>
  <c r="CF37" i="17"/>
  <c r="CE37" i="17"/>
  <c r="CD37" i="17"/>
  <c r="CC37" i="17"/>
  <c r="CB37" i="17"/>
  <c r="CA37" i="17"/>
  <c r="BY37" i="17"/>
  <c r="BX37" i="17"/>
  <c r="BW37" i="17"/>
  <c r="BV37" i="17"/>
  <c r="BU37" i="17"/>
  <c r="BT37" i="17"/>
  <c r="BS37" i="17"/>
  <c r="BR37" i="17"/>
  <c r="DR36" i="17"/>
  <c r="DQ36" i="17"/>
  <c r="DP36" i="17"/>
  <c r="DO36" i="17"/>
  <c r="DN36" i="17"/>
  <c r="DM36" i="17"/>
  <c r="DL36" i="17"/>
  <c r="DK36" i="17"/>
  <c r="DI36" i="17"/>
  <c r="DH36" i="17"/>
  <c r="DG36" i="17"/>
  <c r="DF36" i="17"/>
  <c r="DE36" i="17"/>
  <c r="DD36" i="17"/>
  <c r="DC36" i="17"/>
  <c r="DB36" i="17"/>
  <c r="CZ36" i="17"/>
  <c r="CY36" i="17"/>
  <c r="CX36" i="17"/>
  <c r="CW36" i="17"/>
  <c r="CV36" i="17"/>
  <c r="CU36" i="17"/>
  <c r="CT36" i="17"/>
  <c r="CS36" i="17"/>
  <c r="CQ36" i="17"/>
  <c r="CP36" i="17"/>
  <c r="CO36" i="17"/>
  <c r="CN36" i="17"/>
  <c r="CM36" i="17"/>
  <c r="CL36" i="17"/>
  <c r="CK36" i="17"/>
  <c r="CJ36" i="17"/>
  <c r="CH36" i="17"/>
  <c r="CG36" i="17"/>
  <c r="CF36" i="17"/>
  <c r="CE36" i="17"/>
  <c r="CD36" i="17"/>
  <c r="CC36" i="17"/>
  <c r="CB36" i="17"/>
  <c r="CA36" i="17"/>
  <c r="BY36" i="17"/>
  <c r="BX36" i="17"/>
  <c r="BW36" i="17"/>
  <c r="BV36" i="17"/>
  <c r="BU36" i="17"/>
  <c r="BT36" i="17"/>
  <c r="BS36" i="17"/>
  <c r="BR36" i="17"/>
  <c r="DR35" i="17"/>
  <c r="DQ35" i="17"/>
  <c r="DP35" i="17"/>
  <c r="DO35" i="17"/>
  <c r="DN35" i="17"/>
  <c r="DM35" i="17"/>
  <c r="DL35" i="17"/>
  <c r="DK35" i="17"/>
  <c r="DI35" i="17"/>
  <c r="DH35" i="17"/>
  <c r="DG35" i="17"/>
  <c r="DF35" i="17"/>
  <c r="DE35" i="17"/>
  <c r="DD35" i="17"/>
  <c r="DC35" i="17"/>
  <c r="DB35" i="17"/>
  <c r="CZ35" i="17"/>
  <c r="CY35" i="17"/>
  <c r="CX35" i="17"/>
  <c r="CW35" i="17"/>
  <c r="CV35" i="17"/>
  <c r="CU35" i="17"/>
  <c r="CT35" i="17"/>
  <c r="CS35" i="17"/>
  <c r="CQ35" i="17"/>
  <c r="CP35" i="17"/>
  <c r="CO35" i="17"/>
  <c r="CN35" i="17"/>
  <c r="CM35" i="17"/>
  <c r="CL35" i="17"/>
  <c r="CK35" i="17"/>
  <c r="CJ35" i="17"/>
  <c r="CH35" i="17"/>
  <c r="CG35" i="17"/>
  <c r="CF35" i="17"/>
  <c r="CE35" i="17"/>
  <c r="CD35" i="17"/>
  <c r="CC35" i="17"/>
  <c r="CB35" i="17"/>
  <c r="CA35" i="17"/>
  <c r="BY35" i="17"/>
  <c r="BX35" i="17"/>
  <c r="BW35" i="17"/>
  <c r="BV35" i="17"/>
  <c r="BU35" i="17"/>
  <c r="BT35" i="17"/>
  <c r="BS35" i="17"/>
  <c r="BR35" i="17"/>
  <c r="DR34" i="17"/>
  <c r="DQ34" i="17"/>
  <c r="DP34" i="17"/>
  <c r="DO34" i="17"/>
  <c r="DN34" i="17"/>
  <c r="DM34" i="17"/>
  <c r="DL34" i="17"/>
  <c r="DK34" i="17"/>
  <c r="DI34" i="17"/>
  <c r="DH34" i="17"/>
  <c r="DG34" i="17"/>
  <c r="DF34" i="17"/>
  <c r="DE34" i="17"/>
  <c r="DD34" i="17"/>
  <c r="DC34" i="17"/>
  <c r="DB34" i="17"/>
  <c r="CZ34" i="17"/>
  <c r="CY34" i="17"/>
  <c r="CX34" i="17"/>
  <c r="CW34" i="17"/>
  <c r="CV34" i="17"/>
  <c r="CU34" i="17"/>
  <c r="CT34" i="17"/>
  <c r="CS34" i="17"/>
  <c r="CQ34" i="17"/>
  <c r="CP34" i="17"/>
  <c r="CO34" i="17"/>
  <c r="CN34" i="17"/>
  <c r="CM34" i="17"/>
  <c r="CL34" i="17"/>
  <c r="CK34" i="17"/>
  <c r="CJ34" i="17"/>
  <c r="CH34" i="17"/>
  <c r="CG34" i="17"/>
  <c r="CF34" i="17"/>
  <c r="CE34" i="17"/>
  <c r="CD34" i="17"/>
  <c r="CC34" i="17"/>
  <c r="CB34" i="17"/>
  <c r="CA34" i="17"/>
  <c r="BY34" i="17"/>
  <c r="BX34" i="17"/>
  <c r="BW34" i="17"/>
  <c r="BV34" i="17"/>
  <c r="BU34" i="17"/>
  <c r="BT34" i="17"/>
  <c r="BS34" i="17"/>
  <c r="BR34" i="17"/>
  <c r="DR33" i="17"/>
  <c r="DQ33" i="17"/>
  <c r="DP33" i="17"/>
  <c r="DO33" i="17"/>
  <c r="DN33" i="17"/>
  <c r="DM33" i="17"/>
  <c r="DL33" i="17"/>
  <c r="DK33" i="17"/>
  <c r="DI33" i="17"/>
  <c r="DH33" i="17"/>
  <c r="DG33" i="17"/>
  <c r="DF33" i="17"/>
  <c r="DE33" i="17"/>
  <c r="DD33" i="17"/>
  <c r="DC33" i="17"/>
  <c r="DB33" i="17"/>
  <c r="CZ33" i="17"/>
  <c r="CY33" i="17"/>
  <c r="CX33" i="17"/>
  <c r="CW33" i="17"/>
  <c r="CV33" i="17"/>
  <c r="CU33" i="17"/>
  <c r="CT33" i="17"/>
  <c r="CS33" i="17"/>
  <c r="CQ33" i="17"/>
  <c r="CP33" i="17"/>
  <c r="CO33" i="17"/>
  <c r="CN33" i="17"/>
  <c r="CM33" i="17"/>
  <c r="CL33" i="17"/>
  <c r="CK33" i="17"/>
  <c r="CJ33" i="17"/>
  <c r="CH33" i="17"/>
  <c r="CG33" i="17"/>
  <c r="CF33" i="17"/>
  <c r="CE33" i="17"/>
  <c r="CD33" i="17"/>
  <c r="CC33" i="17"/>
  <c r="CB33" i="17"/>
  <c r="CA33" i="17"/>
  <c r="BY33" i="17"/>
  <c r="BX33" i="17"/>
  <c r="BW33" i="17"/>
  <c r="BV33" i="17"/>
  <c r="BU33" i="17"/>
  <c r="BT33" i="17"/>
  <c r="BS33" i="17"/>
  <c r="BR33" i="17"/>
  <c r="DR32" i="17"/>
  <c r="DQ32" i="17"/>
  <c r="DP32" i="17"/>
  <c r="DO32" i="17"/>
  <c r="DN32" i="17"/>
  <c r="DM32" i="17"/>
  <c r="DL32" i="17"/>
  <c r="DK32" i="17"/>
  <c r="DI32" i="17"/>
  <c r="DH32" i="17"/>
  <c r="DG32" i="17"/>
  <c r="DF32" i="17"/>
  <c r="DE32" i="17"/>
  <c r="DD32" i="17"/>
  <c r="DC32" i="17"/>
  <c r="DB32" i="17"/>
  <c r="CZ32" i="17"/>
  <c r="CY32" i="17"/>
  <c r="CX32" i="17"/>
  <c r="CW32" i="17"/>
  <c r="CV32" i="17"/>
  <c r="CU32" i="17"/>
  <c r="CT32" i="17"/>
  <c r="CS32" i="17"/>
  <c r="CQ32" i="17"/>
  <c r="CP32" i="17"/>
  <c r="CO32" i="17"/>
  <c r="CN32" i="17"/>
  <c r="CM32" i="17"/>
  <c r="CL32" i="17"/>
  <c r="CK32" i="17"/>
  <c r="CJ32" i="17"/>
  <c r="CH32" i="17"/>
  <c r="CG32" i="17"/>
  <c r="CF32" i="17"/>
  <c r="CE32" i="17"/>
  <c r="CD32" i="17"/>
  <c r="CC32" i="17"/>
  <c r="CB32" i="17"/>
  <c r="CA32" i="17"/>
  <c r="BY32" i="17"/>
  <c r="BX32" i="17"/>
  <c r="BW32" i="17"/>
  <c r="BV32" i="17"/>
  <c r="BU32" i="17"/>
  <c r="BT32" i="17"/>
  <c r="BS32" i="17"/>
  <c r="BR32" i="17"/>
  <c r="DR31" i="17"/>
  <c r="DQ31" i="17"/>
  <c r="DP31" i="17"/>
  <c r="DO31" i="17"/>
  <c r="DN31" i="17"/>
  <c r="DM31" i="17"/>
  <c r="DL31" i="17"/>
  <c r="DK31" i="17"/>
  <c r="DI31" i="17"/>
  <c r="DH31" i="17"/>
  <c r="DG31" i="17"/>
  <c r="DF31" i="17"/>
  <c r="DE31" i="17"/>
  <c r="DD31" i="17"/>
  <c r="DC31" i="17"/>
  <c r="DB31" i="17"/>
  <c r="CZ31" i="17"/>
  <c r="CY31" i="17"/>
  <c r="CX31" i="17"/>
  <c r="CW31" i="17"/>
  <c r="CV31" i="17"/>
  <c r="CU31" i="17"/>
  <c r="CT31" i="17"/>
  <c r="CS31" i="17"/>
  <c r="CQ31" i="17"/>
  <c r="CP31" i="17"/>
  <c r="CO31" i="17"/>
  <c r="CN31" i="17"/>
  <c r="CM31" i="17"/>
  <c r="CL31" i="17"/>
  <c r="CK31" i="17"/>
  <c r="CJ31" i="17"/>
  <c r="CH31" i="17"/>
  <c r="CG31" i="17"/>
  <c r="CF31" i="17"/>
  <c r="CE31" i="17"/>
  <c r="CD31" i="17"/>
  <c r="CC31" i="17"/>
  <c r="CB31" i="17"/>
  <c r="CA31" i="17"/>
  <c r="BY31" i="17"/>
  <c r="BX31" i="17"/>
  <c r="BW31" i="17"/>
  <c r="BV31" i="17"/>
  <c r="BU31" i="17"/>
  <c r="BT31" i="17"/>
  <c r="BS31" i="17"/>
  <c r="BR31" i="17"/>
  <c r="DR30" i="17"/>
  <c r="DQ30" i="17"/>
  <c r="DP30" i="17"/>
  <c r="DO30" i="17"/>
  <c r="DN30" i="17"/>
  <c r="DM30" i="17"/>
  <c r="DL30" i="17"/>
  <c r="DK30" i="17"/>
  <c r="DI30" i="17"/>
  <c r="DH30" i="17"/>
  <c r="DG30" i="17"/>
  <c r="DF30" i="17"/>
  <c r="DE30" i="17"/>
  <c r="DD30" i="17"/>
  <c r="DC30" i="17"/>
  <c r="DB30" i="17"/>
  <c r="CZ30" i="17"/>
  <c r="CY30" i="17"/>
  <c r="CX30" i="17"/>
  <c r="CW30" i="17"/>
  <c r="CV30" i="17"/>
  <c r="CU30" i="17"/>
  <c r="CT30" i="17"/>
  <c r="CS30" i="17"/>
  <c r="CQ30" i="17"/>
  <c r="CP30" i="17"/>
  <c r="CO30" i="17"/>
  <c r="CN30" i="17"/>
  <c r="CM30" i="17"/>
  <c r="CL30" i="17"/>
  <c r="CK30" i="17"/>
  <c r="CJ30" i="17"/>
  <c r="CH30" i="17"/>
  <c r="CG30" i="17"/>
  <c r="CF30" i="17"/>
  <c r="CE30" i="17"/>
  <c r="CD30" i="17"/>
  <c r="CC30" i="17"/>
  <c r="CB30" i="17"/>
  <c r="CA30" i="17"/>
  <c r="BY30" i="17"/>
  <c r="BX30" i="17"/>
  <c r="BW30" i="17"/>
  <c r="BV30" i="17"/>
  <c r="BU30" i="17"/>
  <c r="BT30" i="17"/>
  <c r="BS30" i="17"/>
  <c r="BR30" i="17"/>
  <c r="DR29" i="17"/>
  <c r="DQ29" i="17"/>
  <c r="DP29" i="17"/>
  <c r="DO29" i="17"/>
  <c r="DN29" i="17"/>
  <c r="DM29" i="17"/>
  <c r="DL29" i="17"/>
  <c r="DK29" i="17"/>
  <c r="DI29" i="17"/>
  <c r="DH29" i="17"/>
  <c r="DG29" i="17"/>
  <c r="DF29" i="17"/>
  <c r="DE29" i="17"/>
  <c r="DD29" i="17"/>
  <c r="DC29" i="17"/>
  <c r="DB29" i="17"/>
  <c r="CZ29" i="17"/>
  <c r="CY29" i="17"/>
  <c r="CX29" i="17"/>
  <c r="CW29" i="17"/>
  <c r="CV29" i="17"/>
  <c r="CU29" i="17"/>
  <c r="CT29" i="17"/>
  <c r="CS29" i="17"/>
  <c r="CQ29" i="17"/>
  <c r="CP29" i="17"/>
  <c r="CO29" i="17"/>
  <c r="CN29" i="17"/>
  <c r="CM29" i="17"/>
  <c r="CL29" i="17"/>
  <c r="CK29" i="17"/>
  <c r="CJ29" i="17"/>
  <c r="CH29" i="17"/>
  <c r="CG29" i="17"/>
  <c r="CF29" i="17"/>
  <c r="CE29" i="17"/>
  <c r="CD29" i="17"/>
  <c r="CC29" i="17"/>
  <c r="CB29" i="17"/>
  <c r="CA29" i="17"/>
  <c r="BY29" i="17"/>
  <c r="BX29" i="17"/>
  <c r="BW29" i="17"/>
  <c r="BV29" i="17"/>
  <c r="BU29" i="17"/>
  <c r="BT29" i="17"/>
  <c r="BS29" i="17"/>
  <c r="BR29" i="17"/>
  <c r="DR28" i="17"/>
  <c r="DQ28" i="17"/>
  <c r="DP28" i="17"/>
  <c r="DO28" i="17"/>
  <c r="DN28" i="17"/>
  <c r="DM28" i="17"/>
  <c r="DL28" i="17"/>
  <c r="DK28" i="17"/>
  <c r="DI28" i="17"/>
  <c r="DH28" i="17"/>
  <c r="DG28" i="17"/>
  <c r="DF28" i="17"/>
  <c r="DE28" i="17"/>
  <c r="DD28" i="17"/>
  <c r="DC28" i="17"/>
  <c r="DB28" i="17"/>
  <c r="CZ28" i="17"/>
  <c r="CY28" i="17"/>
  <c r="CX28" i="17"/>
  <c r="CW28" i="17"/>
  <c r="CV28" i="17"/>
  <c r="CU28" i="17"/>
  <c r="CT28" i="17"/>
  <c r="CS28" i="17"/>
  <c r="CQ28" i="17"/>
  <c r="CP28" i="17"/>
  <c r="CO28" i="17"/>
  <c r="CN28" i="17"/>
  <c r="CM28" i="17"/>
  <c r="CL28" i="17"/>
  <c r="CK28" i="17"/>
  <c r="CJ28" i="17"/>
  <c r="CH28" i="17"/>
  <c r="CG28" i="17"/>
  <c r="CF28" i="17"/>
  <c r="CE28" i="17"/>
  <c r="CD28" i="17"/>
  <c r="CC28" i="17"/>
  <c r="CB28" i="17"/>
  <c r="CA28" i="17"/>
  <c r="BY28" i="17"/>
  <c r="BX28" i="17"/>
  <c r="BW28" i="17"/>
  <c r="BV28" i="17"/>
  <c r="BU28" i="17"/>
  <c r="BT28" i="17"/>
  <c r="BS28" i="17"/>
  <c r="BR28" i="17"/>
  <c r="DR27" i="17"/>
  <c r="DQ27" i="17"/>
  <c r="DP27" i="17"/>
  <c r="DO27" i="17"/>
  <c r="DN27" i="17"/>
  <c r="DM27" i="17"/>
  <c r="DL27" i="17"/>
  <c r="DK27" i="17"/>
  <c r="DI27" i="17"/>
  <c r="DH27" i="17"/>
  <c r="DG27" i="17"/>
  <c r="DF27" i="17"/>
  <c r="DE27" i="17"/>
  <c r="DD27" i="17"/>
  <c r="DC27" i="17"/>
  <c r="DB27" i="17"/>
  <c r="CZ27" i="17"/>
  <c r="CY27" i="17"/>
  <c r="CX27" i="17"/>
  <c r="CW27" i="17"/>
  <c r="CV27" i="17"/>
  <c r="CU27" i="17"/>
  <c r="CT27" i="17"/>
  <c r="CS27" i="17"/>
  <c r="CQ27" i="17"/>
  <c r="CP27" i="17"/>
  <c r="CO27" i="17"/>
  <c r="CN27" i="17"/>
  <c r="CM27" i="17"/>
  <c r="CL27" i="17"/>
  <c r="CK27" i="17"/>
  <c r="CJ27" i="17"/>
  <c r="CH27" i="17"/>
  <c r="CG27" i="17"/>
  <c r="CF27" i="17"/>
  <c r="CE27" i="17"/>
  <c r="CD27" i="17"/>
  <c r="CC27" i="17"/>
  <c r="CB27" i="17"/>
  <c r="CA27" i="17"/>
  <c r="BY27" i="17"/>
  <c r="BX27" i="17"/>
  <c r="BW27" i="17"/>
  <c r="BV27" i="17"/>
  <c r="BU27" i="17"/>
  <c r="BT27" i="17"/>
  <c r="BS27" i="17"/>
  <c r="BR27" i="17"/>
  <c r="DR19" i="17"/>
  <c r="DQ19" i="17"/>
  <c r="DP19" i="17"/>
  <c r="DO19" i="17"/>
  <c r="DN19" i="17"/>
  <c r="DM19" i="17"/>
  <c r="DL19" i="17"/>
  <c r="DK19" i="17"/>
  <c r="DI19" i="17"/>
  <c r="DH19" i="17"/>
  <c r="DG19" i="17"/>
  <c r="DF19" i="17"/>
  <c r="DE19" i="17"/>
  <c r="DD19" i="17"/>
  <c r="DC19" i="17"/>
  <c r="DB19" i="17"/>
  <c r="CZ19" i="17"/>
  <c r="CY19" i="17"/>
  <c r="CX19" i="17"/>
  <c r="CW19" i="17"/>
  <c r="CV19" i="17"/>
  <c r="CU19" i="17"/>
  <c r="CT19" i="17"/>
  <c r="CS19" i="17"/>
  <c r="CQ19" i="17"/>
  <c r="CP19" i="17"/>
  <c r="CO19" i="17"/>
  <c r="CN19" i="17"/>
  <c r="CM19" i="17"/>
  <c r="CL19" i="17"/>
  <c r="CK19" i="17"/>
  <c r="CJ19" i="17"/>
  <c r="CH19" i="17"/>
  <c r="CG19" i="17"/>
  <c r="CF19" i="17"/>
  <c r="CE19" i="17"/>
  <c r="CD19" i="17"/>
  <c r="CC19" i="17"/>
  <c r="CB19" i="17"/>
  <c r="CA19" i="17"/>
  <c r="BY19" i="17"/>
  <c r="BX19" i="17"/>
  <c r="BW19" i="17"/>
  <c r="BV19" i="17"/>
  <c r="BU19" i="17"/>
  <c r="BT19" i="17"/>
  <c r="BS19" i="17"/>
  <c r="BR19" i="17"/>
  <c r="DR17" i="17"/>
  <c r="DQ17" i="17"/>
  <c r="DP17" i="17"/>
  <c r="DO17" i="17"/>
  <c r="DN17" i="17"/>
  <c r="DM17" i="17"/>
  <c r="DL17" i="17"/>
  <c r="DK17" i="17"/>
  <c r="DI17" i="17"/>
  <c r="DH17" i="17"/>
  <c r="DG17" i="17"/>
  <c r="DF17" i="17"/>
  <c r="DE17" i="17"/>
  <c r="DD17" i="17"/>
  <c r="DC17" i="17"/>
  <c r="DB17" i="17"/>
  <c r="CZ17" i="17"/>
  <c r="CY17" i="17"/>
  <c r="CX17" i="17"/>
  <c r="CW17" i="17"/>
  <c r="CV17" i="17"/>
  <c r="CU17" i="17"/>
  <c r="CT17" i="17"/>
  <c r="CS17" i="17"/>
  <c r="CQ17" i="17"/>
  <c r="CP17" i="17"/>
  <c r="CO17" i="17"/>
  <c r="CN17" i="17"/>
  <c r="CM17" i="17"/>
  <c r="CL17" i="17"/>
  <c r="CK17" i="17"/>
  <c r="CJ17" i="17"/>
  <c r="CH17" i="17"/>
  <c r="CG17" i="17"/>
  <c r="CF17" i="17"/>
  <c r="CE17" i="17"/>
  <c r="CD17" i="17"/>
  <c r="CC17" i="17"/>
  <c r="CB17" i="17"/>
  <c r="CA17" i="17"/>
  <c r="BY17" i="17"/>
  <c r="BX17" i="17"/>
  <c r="BW17" i="17"/>
  <c r="BV17" i="17"/>
  <c r="BU17" i="17"/>
  <c r="BT17" i="17"/>
  <c r="BS17" i="17"/>
  <c r="BR17" i="17"/>
  <c r="DR16" i="17"/>
  <c r="DQ16" i="17"/>
  <c r="DP16" i="17"/>
  <c r="DO16" i="17"/>
  <c r="DN16" i="17"/>
  <c r="DM16" i="17"/>
  <c r="DL16" i="17"/>
  <c r="DK16" i="17"/>
  <c r="DI16" i="17"/>
  <c r="DH16" i="17"/>
  <c r="DG16" i="17"/>
  <c r="DF16" i="17"/>
  <c r="DE16" i="17"/>
  <c r="DD16" i="17"/>
  <c r="DC16" i="17"/>
  <c r="DB16" i="17"/>
  <c r="CZ16" i="17"/>
  <c r="CY16" i="17"/>
  <c r="CX16" i="17"/>
  <c r="CW16" i="17"/>
  <c r="CV16" i="17"/>
  <c r="CU16" i="17"/>
  <c r="CT16" i="17"/>
  <c r="CS16" i="17"/>
  <c r="CQ16" i="17"/>
  <c r="CP16" i="17"/>
  <c r="CO16" i="17"/>
  <c r="CN16" i="17"/>
  <c r="CM16" i="17"/>
  <c r="CL16" i="17"/>
  <c r="CK16" i="17"/>
  <c r="CJ16" i="17"/>
  <c r="CH16" i="17"/>
  <c r="CG16" i="17"/>
  <c r="CF16" i="17"/>
  <c r="CE16" i="17"/>
  <c r="CD16" i="17"/>
  <c r="CC16" i="17"/>
  <c r="CB16" i="17"/>
  <c r="CA16" i="17"/>
  <c r="BY16" i="17"/>
  <c r="BX16" i="17"/>
  <c r="BW16" i="17"/>
  <c r="BV16" i="17"/>
  <c r="BU16" i="17"/>
  <c r="BT16" i="17"/>
  <c r="BS16" i="17"/>
  <c r="BR16" i="17"/>
  <c r="DR13" i="17"/>
  <c r="DQ13" i="17"/>
  <c r="DP13" i="17"/>
  <c r="DO13" i="17"/>
  <c r="DN13" i="17"/>
  <c r="DM13" i="17"/>
  <c r="DL13" i="17"/>
  <c r="DK13" i="17"/>
  <c r="DI13" i="17"/>
  <c r="DH13" i="17"/>
  <c r="DG13" i="17"/>
  <c r="DF13" i="17"/>
  <c r="DE13" i="17"/>
  <c r="DD13" i="17"/>
  <c r="DC13" i="17"/>
  <c r="DB13" i="17"/>
  <c r="CZ13" i="17"/>
  <c r="CY13" i="17"/>
  <c r="CX13" i="17"/>
  <c r="CW13" i="17"/>
  <c r="CV13" i="17"/>
  <c r="CU13" i="17"/>
  <c r="CT13" i="17"/>
  <c r="CS13" i="17"/>
  <c r="CQ13" i="17"/>
  <c r="CP13" i="17"/>
  <c r="CO13" i="17"/>
  <c r="CN13" i="17"/>
  <c r="CM13" i="17"/>
  <c r="CL13" i="17"/>
  <c r="CK13" i="17"/>
  <c r="CJ13" i="17"/>
  <c r="CH13" i="17"/>
  <c r="CG13" i="17"/>
  <c r="CF13" i="17"/>
  <c r="CE13" i="17"/>
  <c r="CD13" i="17"/>
  <c r="CC13" i="17"/>
  <c r="CB13" i="17"/>
  <c r="CA13" i="17"/>
  <c r="BY13" i="17"/>
  <c r="BX13" i="17"/>
  <c r="BW13" i="17"/>
  <c r="BV13" i="17"/>
  <c r="BU13" i="17"/>
  <c r="BT13" i="17"/>
  <c r="BS13" i="17"/>
  <c r="BR13" i="17"/>
  <c r="DR12" i="17"/>
  <c r="DQ12" i="17"/>
  <c r="DP12" i="17"/>
  <c r="DO12" i="17"/>
  <c r="DN12" i="17"/>
  <c r="DM12" i="17"/>
  <c r="DL12" i="17"/>
  <c r="DK12" i="17"/>
  <c r="DI12" i="17"/>
  <c r="DH12" i="17"/>
  <c r="DG12" i="17"/>
  <c r="DF12" i="17"/>
  <c r="DE12" i="17"/>
  <c r="DD12" i="17"/>
  <c r="DC12" i="17"/>
  <c r="DB12" i="17"/>
  <c r="CZ12" i="17"/>
  <c r="CY12" i="17"/>
  <c r="CX12" i="17"/>
  <c r="CW12" i="17"/>
  <c r="CV12" i="17"/>
  <c r="CU12" i="17"/>
  <c r="CT12" i="17"/>
  <c r="CS12" i="17"/>
  <c r="CQ12" i="17"/>
  <c r="CP12" i="17"/>
  <c r="CO12" i="17"/>
  <c r="CN12" i="17"/>
  <c r="CM12" i="17"/>
  <c r="CL12" i="17"/>
  <c r="CK12" i="17"/>
  <c r="CJ12" i="17"/>
  <c r="CH12" i="17"/>
  <c r="CG12" i="17"/>
  <c r="CF12" i="17"/>
  <c r="CE12" i="17"/>
  <c r="CD12" i="17"/>
  <c r="CC12" i="17"/>
  <c r="CB12" i="17"/>
  <c r="CA12" i="17"/>
  <c r="BY12" i="17"/>
  <c r="BX12" i="17"/>
  <c r="BW12" i="17"/>
  <c r="BV12" i="17"/>
  <c r="BU12" i="17"/>
  <c r="BT12" i="17"/>
  <c r="BS12" i="17"/>
  <c r="BR12" i="17"/>
  <c r="DR11" i="17"/>
  <c r="DQ11" i="17"/>
  <c r="DP11" i="17"/>
  <c r="DO11" i="17"/>
  <c r="DN11" i="17"/>
  <c r="DM11" i="17"/>
  <c r="DL11" i="17"/>
  <c r="DK11" i="17"/>
  <c r="DI11" i="17"/>
  <c r="DH11" i="17"/>
  <c r="DG11" i="17"/>
  <c r="DF11" i="17"/>
  <c r="DE11" i="17"/>
  <c r="DD11" i="17"/>
  <c r="DC11" i="17"/>
  <c r="DB11" i="17"/>
  <c r="CZ11" i="17"/>
  <c r="CY11" i="17"/>
  <c r="CX11" i="17"/>
  <c r="CW11" i="17"/>
  <c r="CV11" i="17"/>
  <c r="CU11" i="17"/>
  <c r="CT11" i="17"/>
  <c r="CS11" i="17"/>
  <c r="CQ11" i="17"/>
  <c r="CP11" i="17"/>
  <c r="CO11" i="17"/>
  <c r="CN11" i="17"/>
  <c r="CM11" i="17"/>
  <c r="CL11" i="17"/>
  <c r="CK11" i="17"/>
  <c r="CJ11" i="17"/>
  <c r="CH11" i="17"/>
  <c r="CG11" i="17"/>
  <c r="CF11" i="17"/>
  <c r="CE11" i="17"/>
  <c r="CD11" i="17"/>
  <c r="CC11" i="17"/>
  <c r="CB11" i="17"/>
  <c r="CA11" i="17"/>
  <c r="BY11" i="17"/>
  <c r="BX11" i="17"/>
  <c r="BW11" i="17"/>
  <c r="BV11" i="17"/>
  <c r="BU11" i="17"/>
  <c r="BT11" i="17"/>
  <c r="BS11" i="17"/>
  <c r="BR11" i="17"/>
  <c r="DR10" i="17"/>
  <c r="DQ10" i="17"/>
  <c r="DP10" i="17"/>
  <c r="DO10" i="17"/>
  <c r="DN10" i="17"/>
  <c r="DM10" i="17"/>
  <c r="DL10" i="17"/>
  <c r="DK10" i="17"/>
  <c r="DI10" i="17"/>
  <c r="DH10" i="17"/>
  <c r="DG10" i="17"/>
  <c r="DF10" i="17"/>
  <c r="DE10" i="17"/>
  <c r="DD10" i="17"/>
  <c r="DC10" i="17"/>
  <c r="DB10" i="17"/>
  <c r="CZ10" i="17"/>
  <c r="CY10" i="17"/>
  <c r="CX10" i="17"/>
  <c r="CW10" i="17"/>
  <c r="CV10" i="17"/>
  <c r="CU10" i="17"/>
  <c r="CT10" i="17"/>
  <c r="CS10" i="17"/>
  <c r="CQ10" i="17"/>
  <c r="CP10" i="17"/>
  <c r="CO10" i="17"/>
  <c r="CN10" i="17"/>
  <c r="CM10" i="17"/>
  <c r="CL10" i="17"/>
  <c r="CK10" i="17"/>
  <c r="CJ10" i="17"/>
  <c r="CH10" i="17"/>
  <c r="CG10" i="17"/>
  <c r="CF10" i="17"/>
  <c r="CE10" i="17"/>
  <c r="CD10" i="17"/>
  <c r="CC10" i="17"/>
  <c r="CB10" i="17"/>
  <c r="CA10" i="17"/>
  <c r="BY10" i="17"/>
  <c r="BX10" i="17"/>
  <c r="BW10" i="17"/>
  <c r="BV10" i="17"/>
  <c r="BU10" i="17"/>
  <c r="BT10" i="17"/>
  <c r="BS10" i="17"/>
  <c r="BR10" i="17"/>
  <c r="DR9" i="17"/>
  <c r="DQ9" i="17"/>
  <c r="DP9" i="17"/>
  <c r="DO9" i="17"/>
  <c r="DN9" i="17"/>
  <c r="DM9" i="17"/>
  <c r="DL9" i="17"/>
  <c r="DK9" i="17"/>
  <c r="DI9" i="17"/>
  <c r="DH9" i="17"/>
  <c r="DG9" i="17"/>
  <c r="DF9" i="17"/>
  <c r="DE9" i="17"/>
  <c r="DD9" i="17"/>
  <c r="DC9" i="17"/>
  <c r="DB9" i="17"/>
  <c r="CZ9" i="17"/>
  <c r="CY9" i="17"/>
  <c r="CX9" i="17"/>
  <c r="CW9" i="17"/>
  <c r="CV9" i="17"/>
  <c r="CU9" i="17"/>
  <c r="CT9" i="17"/>
  <c r="CS9" i="17"/>
  <c r="CQ9" i="17"/>
  <c r="CP9" i="17"/>
  <c r="CO9" i="17"/>
  <c r="CN9" i="17"/>
  <c r="CM9" i="17"/>
  <c r="CL9" i="17"/>
  <c r="CK9" i="17"/>
  <c r="CJ9" i="17"/>
  <c r="CH9" i="17"/>
  <c r="CG9" i="17"/>
  <c r="CF9" i="17"/>
  <c r="CE9" i="17"/>
  <c r="CD9" i="17"/>
  <c r="CC9" i="17"/>
  <c r="CB9" i="17"/>
  <c r="CA9" i="17"/>
  <c r="BY9" i="17"/>
  <c r="BX9" i="17"/>
  <c r="BW9" i="17"/>
  <c r="BV9" i="17"/>
  <c r="BU9" i="17"/>
  <c r="BT9" i="17"/>
  <c r="BS9" i="17"/>
  <c r="BR9" i="17"/>
  <c r="DR8" i="17"/>
  <c r="DQ8" i="17"/>
  <c r="DP8" i="17"/>
  <c r="DO8" i="17"/>
  <c r="DN8" i="17"/>
  <c r="DM8" i="17"/>
  <c r="DL8" i="17"/>
  <c r="DK8" i="17"/>
  <c r="DI8" i="17"/>
  <c r="DH8" i="17"/>
  <c r="DG8" i="17"/>
  <c r="DF8" i="17"/>
  <c r="DE8" i="17"/>
  <c r="DD8" i="17"/>
  <c r="DC8" i="17"/>
  <c r="DB8" i="17"/>
  <c r="CZ8" i="17"/>
  <c r="CY8" i="17"/>
  <c r="CX8" i="17"/>
  <c r="CW8" i="17"/>
  <c r="CV8" i="17"/>
  <c r="CU8" i="17"/>
  <c r="CT8" i="17"/>
  <c r="CS8" i="17"/>
  <c r="CQ8" i="17"/>
  <c r="CP8" i="17"/>
  <c r="CO8" i="17"/>
  <c r="CN8" i="17"/>
  <c r="CM8" i="17"/>
  <c r="CL8" i="17"/>
  <c r="CK8" i="17"/>
  <c r="CJ8" i="17"/>
  <c r="CH8" i="17"/>
  <c r="CG8" i="17"/>
  <c r="CF8" i="17"/>
  <c r="CE8" i="17"/>
  <c r="CD8" i="17"/>
  <c r="CC8" i="17"/>
  <c r="CB8" i="17"/>
  <c r="CA8" i="17"/>
  <c r="BY8" i="17"/>
  <c r="BX8" i="17"/>
  <c r="BW8" i="17"/>
  <c r="BV8" i="17"/>
  <c r="BU8" i="17"/>
  <c r="BT8" i="17"/>
  <c r="BS8" i="17"/>
  <c r="BR8" i="17"/>
  <c r="DR7" i="17"/>
  <c r="DQ7" i="17"/>
  <c r="DP7" i="17"/>
  <c r="DO7" i="17"/>
  <c r="DN7" i="17"/>
  <c r="DM7" i="17"/>
  <c r="DL7" i="17"/>
  <c r="DK7" i="17"/>
  <c r="DI7" i="17"/>
  <c r="DH7" i="17"/>
  <c r="DG7" i="17"/>
  <c r="DF7" i="17"/>
  <c r="DE7" i="17"/>
  <c r="DD7" i="17"/>
  <c r="DC7" i="17"/>
  <c r="DB7" i="17"/>
  <c r="CZ7" i="17"/>
  <c r="CY7" i="17"/>
  <c r="CX7" i="17"/>
  <c r="CW7" i="17"/>
  <c r="CV7" i="17"/>
  <c r="CU7" i="17"/>
  <c r="CT7" i="17"/>
  <c r="CS7" i="17"/>
  <c r="CQ7" i="17"/>
  <c r="CP7" i="17"/>
  <c r="CO7" i="17"/>
  <c r="CN7" i="17"/>
  <c r="CM7" i="17"/>
  <c r="CL7" i="17"/>
  <c r="CK7" i="17"/>
  <c r="CJ7" i="17"/>
  <c r="CH7" i="17"/>
  <c r="CG7" i="17"/>
  <c r="CF7" i="17"/>
  <c r="CE7" i="17"/>
  <c r="CD7" i="17"/>
  <c r="CC7" i="17"/>
  <c r="CB7" i="17"/>
  <c r="CA7" i="17"/>
  <c r="BY7" i="17"/>
  <c r="BX7" i="17"/>
  <c r="BW7" i="17"/>
  <c r="BV7" i="17"/>
  <c r="BU7" i="17"/>
  <c r="BT7" i="17"/>
  <c r="BS7" i="17"/>
  <c r="BR7" i="17"/>
  <c r="DR6" i="17"/>
  <c r="DR48" i="17" s="1"/>
  <c r="DQ6" i="17"/>
  <c r="DQ48" i="17" s="1"/>
  <c r="DP6" i="17"/>
  <c r="DP48" i="17" s="1"/>
  <c r="DO6" i="17"/>
  <c r="DO48" i="17" s="1"/>
  <c r="DN6" i="17"/>
  <c r="DN48" i="17" s="1"/>
  <c r="DM6" i="17"/>
  <c r="DM48" i="17" s="1"/>
  <c r="DL6" i="17"/>
  <c r="DL48" i="17" s="1"/>
  <c r="DK6" i="17"/>
  <c r="DK48" i="17" s="1"/>
  <c r="DI6" i="17"/>
  <c r="DI48" i="17" s="1"/>
  <c r="DH6" i="17"/>
  <c r="DH48" i="17" s="1"/>
  <c r="DG6" i="17"/>
  <c r="DG48" i="17" s="1"/>
  <c r="DF6" i="17"/>
  <c r="DF48" i="17" s="1"/>
  <c r="DE6" i="17"/>
  <c r="DE48" i="17" s="1"/>
  <c r="DD6" i="17"/>
  <c r="DD48" i="17" s="1"/>
  <c r="DC6" i="17"/>
  <c r="DC48" i="17" s="1"/>
  <c r="DB6" i="17"/>
  <c r="DB48" i="17" s="1"/>
  <c r="CZ6" i="17"/>
  <c r="CZ48" i="17" s="1"/>
  <c r="CY6" i="17"/>
  <c r="CY48" i="17" s="1"/>
  <c r="CX6" i="17"/>
  <c r="CX48" i="17" s="1"/>
  <c r="CW6" i="17"/>
  <c r="CW48" i="17" s="1"/>
  <c r="CV6" i="17"/>
  <c r="CV48" i="17" s="1"/>
  <c r="CU6" i="17"/>
  <c r="CU48" i="17" s="1"/>
  <c r="CT6" i="17"/>
  <c r="CT48" i="17" s="1"/>
  <c r="CS6" i="17"/>
  <c r="CS48" i="17" s="1"/>
  <c r="CQ6" i="17"/>
  <c r="CQ48" i="17" s="1"/>
  <c r="CP6" i="17"/>
  <c r="CP48" i="17" s="1"/>
  <c r="CO6" i="17"/>
  <c r="CO48" i="17" s="1"/>
  <c r="CN6" i="17"/>
  <c r="CN48" i="17" s="1"/>
  <c r="CM6" i="17"/>
  <c r="CM48" i="17" s="1"/>
  <c r="CL6" i="17"/>
  <c r="CL48" i="17" s="1"/>
  <c r="CK6" i="17"/>
  <c r="CK48" i="17" s="1"/>
  <c r="CJ6" i="17"/>
  <c r="CJ48" i="17" s="1"/>
  <c r="CH6" i="17"/>
  <c r="CH48" i="17" s="1"/>
  <c r="CG6" i="17"/>
  <c r="CG48" i="17" s="1"/>
  <c r="CF6" i="17"/>
  <c r="CF48" i="17" s="1"/>
  <c r="CE6" i="17"/>
  <c r="CE48" i="17" s="1"/>
  <c r="CD6" i="17"/>
  <c r="CD48" i="17" s="1"/>
  <c r="CC6" i="17"/>
  <c r="CC48" i="17" s="1"/>
  <c r="CB6" i="17"/>
  <c r="CB48" i="17" s="1"/>
  <c r="CA6" i="17"/>
  <c r="CA48" i="17" s="1"/>
  <c r="BY6" i="17"/>
  <c r="BY48" i="17" s="1"/>
  <c r="BX6" i="17"/>
  <c r="BX48" i="17" s="1"/>
  <c r="BW6" i="17"/>
  <c r="BW48" i="17" s="1"/>
  <c r="BV6" i="17"/>
  <c r="BV48" i="17" s="1"/>
  <c r="BU6" i="17"/>
  <c r="BU48" i="17" s="1"/>
  <c r="BT6" i="17"/>
  <c r="BT48" i="17" s="1"/>
  <c r="BS6" i="17"/>
  <c r="BS48" i="17" s="1"/>
  <c r="BR6" i="17"/>
  <c r="BR48" i="17" s="1"/>
  <c r="CR39" i="15"/>
  <c r="CR45" i="15" s="1"/>
  <c r="DJ39" i="15"/>
  <c r="DJ45" i="15" s="1"/>
  <c r="DA39" i="15"/>
  <c r="DA45" i="15" s="1"/>
  <c r="CI39" i="15"/>
  <c r="CI45" i="15" s="1"/>
  <c r="BZ39" i="15"/>
  <c r="BZ45" i="15" s="1"/>
  <c r="DR19" i="15"/>
  <c r="DQ19" i="15"/>
  <c r="DP19" i="15"/>
  <c r="DO19" i="15"/>
  <c r="DN19" i="15"/>
  <c r="DM19" i="15"/>
  <c r="DL19" i="15"/>
  <c r="DK19" i="15"/>
  <c r="DI19" i="15"/>
  <c r="DH19" i="15"/>
  <c r="DG19" i="15"/>
  <c r="DF19" i="15"/>
  <c r="DE19" i="15"/>
  <c r="DD19" i="15"/>
  <c r="DC19" i="15"/>
  <c r="DB19" i="15"/>
  <c r="CZ19" i="15"/>
  <c r="CY19" i="15"/>
  <c r="CX19" i="15"/>
  <c r="CW19" i="15"/>
  <c r="CV19" i="15"/>
  <c r="CU19" i="15"/>
  <c r="CT19" i="15"/>
  <c r="CS19" i="15"/>
  <c r="CQ19" i="15"/>
  <c r="CP19" i="15"/>
  <c r="CO19" i="15"/>
  <c r="CN19" i="15"/>
  <c r="CM19" i="15"/>
  <c r="CL19" i="15"/>
  <c r="CK19" i="15"/>
  <c r="CJ19" i="15"/>
  <c r="CH19" i="15"/>
  <c r="CG19" i="15"/>
  <c r="CF19" i="15"/>
  <c r="CE19" i="15"/>
  <c r="CD19" i="15"/>
  <c r="CC19" i="15"/>
  <c r="CB19" i="15"/>
  <c r="CA19" i="15"/>
  <c r="BY19" i="15"/>
  <c r="BX19" i="15"/>
  <c r="BW19" i="15"/>
  <c r="BV19" i="15"/>
  <c r="BU19" i="15"/>
  <c r="BT19" i="15"/>
  <c r="BS19" i="15"/>
  <c r="BR19" i="15"/>
  <c r="DR17" i="15"/>
  <c r="DQ17" i="15"/>
  <c r="DP17" i="15"/>
  <c r="DO17" i="15"/>
  <c r="DN17" i="15"/>
  <c r="DM17" i="15"/>
  <c r="DL17" i="15"/>
  <c r="DK17" i="15"/>
  <c r="DI17" i="15"/>
  <c r="DH17" i="15"/>
  <c r="DG17" i="15"/>
  <c r="DF17" i="15"/>
  <c r="DE17" i="15"/>
  <c r="DD17" i="15"/>
  <c r="DC17" i="15"/>
  <c r="DB17" i="15"/>
  <c r="CZ17" i="15"/>
  <c r="CY17" i="15"/>
  <c r="CX17" i="15"/>
  <c r="CW17" i="15"/>
  <c r="CV17" i="15"/>
  <c r="CU17" i="15"/>
  <c r="CT17" i="15"/>
  <c r="CS17" i="15"/>
  <c r="CQ17" i="15"/>
  <c r="CP17" i="15"/>
  <c r="CO17" i="15"/>
  <c r="CN17" i="15"/>
  <c r="CM17" i="15"/>
  <c r="CL17" i="15"/>
  <c r="CK17" i="15"/>
  <c r="CJ17" i="15"/>
  <c r="CH17" i="15"/>
  <c r="CG17" i="15"/>
  <c r="CF17" i="15"/>
  <c r="CE17" i="15"/>
  <c r="CD17" i="15"/>
  <c r="CC17" i="15"/>
  <c r="CB17" i="15"/>
  <c r="CA17" i="15"/>
  <c r="BY17" i="15"/>
  <c r="BX17" i="15"/>
  <c r="BW17" i="15"/>
  <c r="BV17" i="15"/>
  <c r="BU17" i="15"/>
  <c r="BT17" i="15"/>
  <c r="BS17" i="15"/>
  <c r="BR17" i="15"/>
  <c r="DR16" i="15"/>
  <c r="DQ16" i="15"/>
  <c r="DP16" i="15"/>
  <c r="DO16" i="15"/>
  <c r="DN16" i="15"/>
  <c r="DM16" i="15"/>
  <c r="DL16" i="15"/>
  <c r="DK16" i="15"/>
  <c r="DI16" i="15"/>
  <c r="DH16" i="15"/>
  <c r="DG16" i="15"/>
  <c r="DF16" i="15"/>
  <c r="DE16" i="15"/>
  <c r="DD16" i="15"/>
  <c r="DC16" i="15"/>
  <c r="DB16" i="15"/>
  <c r="CZ16" i="15"/>
  <c r="CY16" i="15"/>
  <c r="CX16" i="15"/>
  <c r="CW16" i="15"/>
  <c r="CV16" i="15"/>
  <c r="CU16" i="15"/>
  <c r="CT16" i="15"/>
  <c r="CS16" i="15"/>
  <c r="CQ16" i="15"/>
  <c r="CP16" i="15"/>
  <c r="CO16" i="15"/>
  <c r="CN16" i="15"/>
  <c r="CM16" i="15"/>
  <c r="CL16" i="15"/>
  <c r="CK16" i="15"/>
  <c r="CJ16" i="15"/>
  <c r="CH16" i="15"/>
  <c r="CG16" i="15"/>
  <c r="CF16" i="15"/>
  <c r="CE16" i="15"/>
  <c r="CD16" i="15"/>
  <c r="CC16" i="15"/>
  <c r="CB16" i="15"/>
  <c r="CA16" i="15"/>
  <c r="BY16" i="15"/>
  <c r="BX16" i="15"/>
  <c r="BW16" i="15"/>
  <c r="BV16" i="15"/>
  <c r="BU16" i="15"/>
  <c r="BT16" i="15"/>
  <c r="BS16" i="15"/>
  <c r="BR16" i="15"/>
  <c r="DR13" i="15"/>
  <c r="DQ13" i="15"/>
  <c r="DP13" i="15"/>
  <c r="DO13" i="15"/>
  <c r="DN13" i="15"/>
  <c r="DM13" i="15"/>
  <c r="DL13" i="15"/>
  <c r="DK13" i="15"/>
  <c r="DI13" i="15"/>
  <c r="DH13" i="15"/>
  <c r="DG13" i="15"/>
  <c r="DF13" i="15"/>
  <c r="DE13" i="15"/>
  <c r="DD13" i="15"/>
  <c r="DC13" i="15"/>
  <c r="DB13" i="15"/>
  <c r="CZ13" i="15"/>
  <c r="CY13" i="15"/>
  <c r="CX13" i="15"/>
  <c r="CW13" i="15"/>
  <c r="CV13" i="15"/>
  <c r="CU13" i="15"/>
  <c r="CT13" i="15"/>
  <c r="CS13" i="15"/>
  <c r="CQ13" i="15"/>
  <c r="CP13" i="15"/>
  <c r="CO13" i="15"/>
  <c r="CN13" i="15"/>
  <c r="CM13" i="15"/>
  <c r="CL13" i="15"/>
  <c r="CK13" i="15"/>
  <c r="CJ13" i="15"/>
  <c r="CH13" i="15"/>
  <c r="CG13" i="15"/>
  <c r="CF13" i="15"/>
  <c r="CE13" i="15"/>
  <c r="CD13" i="15"/>
  <c r="CC13" i="15"/>
  <c r="CB13" i="15"/>
  <c r="CA13" i="15"/>
  <c r="BY13" i="15"/>
  <c r="BX13" i="15"/>
  <c r="BW13" i="15"/>
  <c r="BV13" i="15"/>
  <c r="BU13" i="15"/>
  <c r="BT13" i="15"/>
  <c r="BS13" i="15"/>
  <c r="BR13" i="15"/>
  <c r="DR12" i="15"/>
  <c r="DQ12" i="15"/>
  <c r="DP12" i="15"/>
  <c r="DO12" i="15"/>
  <c r="DN12" i="15"/>
  <c r="DM12" i="15"/>
  <c r="DL12" i="15"/>
  <c r="DK12" i="15"/>
  <c r="DI12" i="15"/>
  <c r="DH12" i="15"/>
  <c r="DG12" i="15"/>
  <c r="DF12" i="15"/>
  <c r="DE12" i="15"/>
  <c r="DD12" i="15"/>
  <c r="DC12" i="15"/>
  <c r="DB12" i="15"/>
  <c r="CZ12" i="15"/>
  <c r="CY12" i="15"/>
  <c r="CX12" i="15"/>
  <c r="CW12" i="15"/>
  <c r="CV12" i="15"/>
  <c r="CU12" i="15"/>
  <c r="CT12" i="15"/>
  <c r="CS12" i="15"/>
  <c r="CQ12" i="15"/>
  <c r="CP12" i="15"/>
  <c r="CO12" i="15"/>
  <c r="CN12" i="15"/>
  <c r="CM12" i="15"/>
  <c r="CL12" i="15"/>
  <c r="CK12" i="15"/>
  <c r="CJ12" i="15"/>
  <c r="CH12" i="15"/>
  <c r="CG12" i="15"/>
  <c r="CF12" i="15"/>
  <c r="CE12" i="15"/>
  <c r="CD12" i="15"/>
  <c r="CC12" i="15"/>
  <c r="CB12" i="15"/>
  <c r="CA12" i="15"/>
  <c r="BY12" i="15"/>
  <c r="BX12" i="15"/>
  <c r="BW12" i="15"/>
  <c r="BV12" i="15"/>
  <c r="BU12" i="15"/>
  <c r="BT12" i="15"/>
  <c r="BS12" i="15"/>
  <c r="BR12" i="15"/>
  <c r="DR11" i="15"/>
  <c r="DQ11" i="15"/>
  <c r="DP11" i="15"/>
  <c r="DO11" i="15"/>
  <c r="DN11" i="15"/>
  <c r="DM11" i="15"/>
  <c r="DL11" i="15"/>
  <c r="DK11" i="15"/>
  <c r="DI11" i="15"/>
  <c r="DH11" i="15"/>
  <c r="DG11" i="15"/>
  <c r="DF11" i="15"/>
  <c r="DE11" i="15"/>
  <c r="DD11" i="15"/>
  <c r="DC11" i="15"/>
  <c r="DB11" i="15"/>
  <c r="CZ11" i="15"/>
  <c r="CY11" i="15"/>
  <c r="CX11" i="15"/>
  <c r="CW11" i="15"/>
  <c r="CV11" i="15"/>
  <c r="CU11" i="15"/>
  <c r="CT11" i="15"/>
  <c r="CS11" i="15"/>
  <c r="CQ11" i="15"/>
  <c r="CP11" i="15"/>
  <c r="CO11" i="15"/>
  <c r="CN11" i="15"/>
  <c r="CM11" i="15"/>
  <c r="CL11" i="15"/>
  <c r="CK11" i="15"/>
  <c r="CJ11" i="15"/>
  <c r="CH11" i="15"/>
  <c r="CG11" i="15"/>
  <c r="CF11" i="15"/>
  <c r="CE11" i="15"/>
  <c r="CD11" i="15"/>
  <c r="CC11" i="15"/>
  <c r="CB11" i="15"/>
  <c r="CA11" i="15"/>
  <c r="BY11" i="15"/>
  <c r="BX11" i="15"/>
  <c r="BW11" i="15"/>
  <c r="BV11" i="15"/>
  <c r="BU11" i="15"/>
  <c r="BT11" i="15"/>
  <c r="BS11" i="15"/>
  <c r="BR11" i="15"/>
  <c r="DR10" i="15"/>
  <c r="DQ10" i="15"/>
  <c r="DP10" i="15"/>
  <c r="DO10" i="15"/>
  <c r="DN10" i="15"/>
  <c r="DM10" i="15"/>
  <c r="DL10" i="15"/>
  <c r="DK10" i="15"/>
  <c r="DI10" i="15"/>
  <c r="DH10" i="15"/>
  <c r="DG10" i="15"/>
  <c r="DF10" i="15"/>
  <c r="DE10" i="15"/>
  <c r="DD10" i="15"/>
  <c r="DC10" i="15"/>
  <c r="DB10" i="15"/>
  <c r="CZ10" i="15"/>
  <c r="CY10" i="15"/>
  <c r="CX10" i="15"/>
  <c r="CW10" i="15"/>
  <c r="CV10" i="15"/>
  <c r="CU10" i="15"/>
  <c r="CT10" i="15"/>
  <c r="CS10" i="15"/>
  <c r="CQ10" i="15"/>
  <c r="CP10" i="15"/>
  <c r="CO10" i="15"/>
  <c r="CN10" i="15"/>
  <c r="CM10" i="15"/>
  <c r="CL10" i="15"/>
  <c r="CK10" i="15"/>
  <c r="CJ10" i="15"/>
  <c r="CH10" i="15"/>
  <c r="CG10" i="15"/>
  <c r="CF10" i="15"/>
  <c r="CE10" i="15"/>
  <c r="CD10" i="15"/>
  <c r="CC10" i="15"/>
  <c r="CB10" i="15"/>
  <c r="CA10" i="15"/>
  <c r="BY10" i="15"/>
  <c r="BX10" i="15"/>
  <c r="BW10" i="15"/>
  <c r="BV10" i="15"/>
  <c r="BU10" i="15"/>
  <c r="BT10" i="15"/>
  <c r="BS10" i="15"/>
  <c r="BR10" i="15"/>
  <c r="DR9" i="15"/>
  <c r="DQ9" i="15"/>
  <c r="DP9" i="15"/>
  <c r="DO9" i="15"/>
  <c r="DN9" i="15"/>
  <c r="DM9" i="15"/>
  <c r="DL9" i="15"/>
  <c r="DK9" i="15"/>
  <c r="DI9" i="15"/>
  <c r="DH9" i="15"/>
  <c r="DG9" i="15"/>
  <c r="DF9" i="15"/>
  <c r="DE9" i="15"/>
  <c r="DD9" i="15"/>
  <c r="DC9" i="15"/>
  <c r="DB9" i="15"/>
  <c r="CZ9" i="15"/>
  <c r="CY9" i="15"/>
  <c r="CX9" i="15"/>
  <c r="CW9" i="15"/>
  <c r="CV9" i="15"/>
  <c r="CU9" i="15"/>
  <c r="CT9" i="15"/>
  <c r="CS9" i="15"/>
  <c r="CQ9" i="15"/>
  <c r="CP9" i="15"/>
  <c r="CO9" i="15"/>
  <c r="CN9" i="15"/>
  <c r="CM9" i="15"/>
  <c r="CL9" i="15"/>
  <c r="CK9" i="15"/>
  <c r="CJ9" i="15"/>
  <c r="CH9" i="15"/>
  <c r="CG9" i="15"/>
  <c r="CF9" i="15"/>
  <c r="CE9" i="15"/>
  <c r="CD9" i="15"/>
  <c r="CC9" i="15"/>
  <c r="CB9" i="15"/>
  <c r="CA9" i="15"/>
  <c r="BY9" i="15"/>
  <c r="BX9" i="15"/>
  <c r="BW9" i="15"/>
  <c r="BV9" i="15"/>
  <c r="BU9" i="15"/>
  <c r="BT9" i="15"/>
  <c r="BS9" i="15"/>
  <c r="BR9" i="15"/>
  <c r="DR8" i="15"/>
  <c r="DQ8" i="15"/>
  <c r="DP8" i="15"/>
  <c r="DO8" i="15"/>
  <c r="DN8" i="15"/>
  <c r="DM8" i="15"/>
  <c r="DL8" i="15"/>
  <c r="DK8" i="15"/>
  <c r="DI8" i="15"/>
  <c r="DH8" i="15"/>
  <c r="DG8" i="15"/>
  <c r="DF8" i="15"/>
  <c r="DE8" i="15"/>
  <c r="DD8" i="15"/>
  <c r="DC8" i="15"/>
  <c r="DB8" i="15"/>
  <c r="CZ8" i="15"/>
  <c r="CY8" i="15"/>
  <c r="CX8" i="15"/>
  <c r="CW8" i="15"/>
  <c r="CV8" i="15"/>
  <c r="CU8" i="15"/>
  <c r="CT8" i="15"/>
  <c r="CS8" i="15"/>
  <c r="CQ8" i="15"/>
  <c r="CP8" i="15"/>
  <c r="CO8" i="15"/>
  <c r="CN8" i="15"/>
  <c r="CM8" i="15"/>
  <c r="CL8" i="15"/>
  <c r="CK8" i="15"/>
  <c r="CJ8" i="15"/>
  <c r="CH8" i="15"/>
  <c r="CG8" i="15"/>
  <c r="CF8" i="15"/>
  <c r="CE8" i="15"/>
  <c r="CD8" i="15"/>
  <c r="CC8" i="15"/>
  <c r="CB8" i="15"/>
  <c r="CA8" i="15"/>
  <c r="BY8" i="15"/>
  <c r="BX8" i="15"/>
  <c r="BW8" i="15"/>
  <c r="BV8" i="15"/>
  <c r="BU8" i="15"/>
  <c r="BT8" i="15"/>
  <c r="BS8" i="15"/>
  <c r="BR8" i="15"/>
  <c r="DR7" i="15"/>
  <c r="DQ7" i="15"/>
  <c r="DP7" i="15"/>
  <c r="DO7" i="15"/>
  <c r="DN7" i="15"/>
  <c r="DM7" i="15"/>
  <c r="DL7" i="15"/>
  <c r="DK7" i="15"/>
  <c r="DI7" i="15"/>
  <c r="DH7" i="15"/>
  <c r="DG7" i="15"/>
  <c r="DF7" i="15"/>
  <c r="DE7" i="15"/>
  <c r="DD7" i="15"/>
  <c r="DC7" i="15"/>
  <c r="DB7" i="15"/>
  <c r="CZ7" i="15"/>
  <c r="CY7" i="15"/>
  <c r="CX7" i="15"/>
  <c r="CW7" i="15"/>
  <c r="CV7" i="15"/>
  <c r="CU7" i="15"/>
  <c r="CT7" i="15"/>
  <c r="CS7" i="15"/>
  <c r="CQ7" i="15"/>
  <c r="CP7" i="15"/>
  <c r="CO7" i="15"/>
  <c r="CN7" i="15"/>
  <c r="CM7" i="15"/>
  <c r="CL7" i="15"/>
  <c r="CK7" i="15"/>
  <c r="CJ7" i="15"/>
  <c r="CH7" i="15"/>
  <c r="CG7" i="15"/>
  <c r="CF7" i="15"/>
  <c r="CE7" i="15"/>
  <c r="CD7" i="15"/>
  <c r="CC7" i="15"/>
  <c r="CB7" i="15"/>
  <c r="CA7" i="15"/>
  <c r="BY7" i="15"/>
  <c r="BX7" i="15"/>
  <c r="BW7" i="15"/>
  <c r="BV7" i="15"/>
  <c r="BU7" i="15"/>
  <c r="BT7" i="15"/>
  <c r="BS7" i="15"/>
  <c r="BR7" i="15"/>
  <c r="DR6" i="15"/>
  <c r="DR33" i="15" s="1"/>
  <c r="DR39" i="15" s="1"/>
  <c r="DR45" i="15" s="1"/>
  <c r="DQ6" i="15"/>
  <c r="DQ33" i="15" s="1"/>
  <c r="DQ39" i="15" s="1"/>
  <c r="DQ45" i="15" s="1"/>
  <c r="DP6" i="15"/>
  <c r="DP33" i="15" s="1"/>
  <c r="DP39" i="15" s="1"/>
  <c r="DP45" i="15" s="1"/>
  <c r="DO6" i="15"/>
  <c r="DO33" i="15" s="1"/>
  <c r="DO39" i="15" s="1"/>
  <c r="DO45" i="15" s="1"/>
  <c r="DN6" i="15"/>
  <c r="DN33" i="15" s="1"/>
  <c r="DN39" i="15" s="1"/>
  <c r="DN45" i="15" s="1"/>
  <c r="DM6" i="15"/>
  <c r="DM33" i="15" s="1"/>
  <c r="DM39" i="15" s="1"/>
  <c r="DM45" i="15" s="1"/>
  <c r="DL6" i="15"/>
  <c r="DL33" i="15" s="1"/>
  <c r="DL39" i="15" s="1"/>
  <c r="DL45" i="15" s="1"/>
  <c r="DK6" i="15"/>
  <c r="DK33" i="15" s="1"/>
  <c r="DK39" i="15" s="1"/>
  <c r="DK45" i="15" s="1"/>
  <c r="DI6" i="15"/>
  <c r="DI33" i="15" s="1"/>
  <c r="DI39" i="15" s="1"/>
  <c r="DI45" i="15" s="1"/>
  <c r="DH6" i="15"/>
  <c r="DH33" i="15" s="1"/>
  <c r="DH39" i="15" s="1"/>
  <c r="DH45" i="15" s="1"/>
  <c r="DG6" i="15"/>
  <c r="DG33" i="15" s="1"/>
  <c r="DG39" i="15" s="1"/>
  <c r="DG45" i="15" s="1"/>
  <c r="DF6" i="15"/>
  <c r="DF33" i="15" s="1"/>
  <c r="DF39" i="15" s="1"/>
  <c r="DF45" i="15" s="1"/>
  <c r="DE6" i="15"/>
  <c r="DE33" i="15" s="1"/>
  <c r="DE39" i="15" s="1"/>
  <c r="DE45" i="15" s="1"/>
  <c r="DD6" i="15"/>
  <c r="DD33" i="15" s="1"/>
  <c r="DD39" i="15" s="1"/>
  <c r="DD45" i="15" s="1"/>
  <c r="DC6" i="15"/>
  <c r="DC33" i="15" s="1"/>
  <c r="DC39" i="15" s="1"/>
  <c r="DC45" i="15" s="1"/>
  <c r="DB6" i="15"/>
  <c r="DB33" i="15" s="1"/>
  <c r="DB39" i="15" s="1"/>
  <c r="DB45" i="15" s="1"/>
  <c r="CZ6" i="15"/>
  <c r="CZ33" i="15" s="1"/>
  <c r="CZ39" i="15" s="1"/>
  <c r="CZ45" i="15" s="1"/>
  <c r="CY6" i="15"/>
  <c r="CY33" i="15" s="1"/>
  <c r="CY39" i="15" s="1"/>
  <c r="CY45" i="15" s="1"/>
  <c r="CX6" i="15"/>
  <c r="CX33" i="15" s="1"/>
  <c r="CX39" i="15" s="1"/>
  <c r="CX45" i="15" s="1"/>
  <c r="CW6" i="15"/>
  <c r="CW33" i="15" s="1"/>
  <c r="CW39" i="15" s="1"/>
  <c r="CW45" i="15" s="1"/>
  <c r="CV6" i="15"/>
  <c r="CV33" i="15" s="1"/>
  <c r="CV39" i="15" s="1"/>
  <c r="CV45" i="15" s="1"/>
  <c r="CU6" i="15"/>
  <c r="CU33" i="15" s="1"/>
  <c r="CU39" i="15" s="1"/>
  <c r="CU45" i="15" s="1"/>
  <c r="CT6" i="15"/>
  <c r="CT33" i="15" s="1"/>
  <c r="CT39" i="15" s="1"/>
  <c r="CT45" i="15" s="1"/>
  <c r="CS6" i="15"/>
  <c r="CS33" i="15" s="1"/>
  <c r="CS39" i="15" s="1"/>
  <c r="CS45" i="15" s="1"/>
  <c r="CQ6" i="15"/>
  <c r="CQ33" i="15" s="1"/>
  <c r="CQ39" i="15" s="1"/>
  <c r="CQ45" i="15" s="1"/>
  <c r="CP6" i="15"/>
  <c r="CP33" i="15" s="1"/>
  <c r="CP39" i="15" s="1"/>
  <c r="CO6" i="15"/>
  <c r="CO33" i="15" s="1"/>
  <c r="CO39" i="15" s="1"/>
  <c r="CN6" i="15"/>
  <c r="CN33" i="15" s="1"/>
  <c r="CN39" i="15" s="1"/>
  <c r="CM6" i="15"/>
  <c r="CM33" i="15" s="1"/>
  <c r="CM39" i="15" s="1"/>
  <c r="CL6" i="15"/>
  <c r="CL33" i="15" s="1"/>
  <c r="CL39" i="15" s="1"/>
  <c r="CK6" i="15"/>
  <c r="CK33" i="15" s="1"/>
  <c r="CK39" i="15" s="1"/>
  <c r="CJ6" i="15"/>
  <c r="CJ33" i="15" s="1"/>
  <c r="CJ39" i="15" s="1"/>
  <c r="CH6" i="15"/>
  <c r="CH33" i="15" s="1"/>
  <c r="CH39" i="15" s="1"/>
  <c r="CH45" i="15" s="1"/>
  <c r="CG6" i="15"/>
  <c r="CG33" i="15" s="1"/>
  <c r="CG39" i="15" s="1"/>
  <c r="CG45" i="15" s="1"/>
  <c r="CF6" i="15"/>
  <c r="CF33" i="15" s="1"/>
  <c r="CF39" i="15" s="1"/>
  <c r="CF45" i="15" s="1"/>
  <c r="CE6" i="15"/>
  <c r="CE33" i="15" s="1"/>
  <c r="CE39" i="15" s="1"/>
  <c r="CD6" i="15"/>
  <c r="CD33" i="15" s="1"/>
  <c r="CD39" i="15" s="1"/>
  <c r="CD45" i="15" s="1"/>
  <c r="CC6" i="15"/>
  <c r="CC33" i="15" s="1"/>
  <c r="CC39" i="15" s="1"/>
  <c r="CC45" i="15" s="1"/>
  <c r="CB6" i="15"/>
  <c r="CB33" i="15" s="1"/>
  <c r="CB39" i="15" s="1"/>
  <c r="CB45" i="15" s="1"/>
  <c r="CA6" i="15"/>
  <c r="CA33" i="15" s="1"/>
  <c r="CA39" i="15" s="1"/>
  <c r="CA45" i="15" s="1"/>
  <c r="BY6" i="15"/>
  <c r="BY33" i="15" s="1"/>
  <c r="BY39" i="15" s="1"/>
  <c r="BY45" i="15" s="1"/>
  <c r="I15" i="14" s="1"/>
  <c r="BX6" i="15"/>
  <c r="BX33" i="15" s="1"/>
  <c r="BX39" i="15" s="1"/>
  <c r="BX45" i="15" s="1"/>
  <c r="I14" i="14" s="1"/>
  <c r="BW6" i="15"/>
  <c r="BW33" i="15" s="1"/>
  <c r="BW39" i="15" s="1"/>
  <c r="BW45" i="15" s="1"/>
  <c r="I13" i="14" s="1"/>
  <c r="BV6" i="15"/>
  <c r="BV33" i="15" s="1"/>
  <c r="BV39" i="15" s="1"/>
  <c r="BV45" i="15" s="1"/>
  <c r="I12" i="14" s="1"/>
  <c r="BU6" i="15"/>
  <c r="BU33" i="15" s="1"/>
  <c r="BU39" i="15" s="1"/>
  <c r="BU45" i="15" s="1"/>
  <c r="I11" i="14" s="1"/>
  <c r="BT6" i="15"/>
  <c r="BT33" i="15" s="1"/>
  <c r="BT39" i="15" s="1"/>
  <c r="BT45" i="15" s="1"/>
  <c r="I10" i="14" s="1"/>
  <c r="BS6" i="15"/>
  <c r="BS33" i="15" s="1"/>
  <c r="BS39" i="15" s="1"/>
  <c r="BR6" i="15"/>
  <c r="BR33" i="15" s="1"/>
  <c r="BR39" i="15" s="1"/>
  <c r="BR45" i="15" s="1"/>
  <c r="I8" i="14" s="1"/>
  <c r="CE45" i="15" l="1"/>
  <c r="BS45" i="15"/>
  <c r="I9" i="14" s="1"/>
  <c r="BS40" i="17"/>
  <c r="BS51" i="17" s="1"/>
  <c r="BS58" i="17" s="1"/>
  <c r="BW40" i="17"/>
  <c r="BW51" i="17" s="1"/>
  <c r="BW58" i="17" s="1"/>
  <c r="CB40" i="17"/>
  <c r="CB51" i="17" s="1"/>
  <c r="CB58" i="17" s="1"/>
  <c r="J9" i="14" s="1"/>
  <c r="CF40" i="17"/>
  <c r="CF51" i="17" s="1"/>
  <c r="CF58" i="17" s="1"/>
  <c r="J13" i="14" s="1"/>
  <c r="CK40" i="17"/>
  <c r="CK51" i="17" s="1"/>
  <c r="CO40" i="17"/>
  <c r="CO51" i="17" s="1"/>
  <c r="CT40" i="17"/>
  <c r="CT51" i="17" s="1"/>
  <c r="CT58" i="17" s="1"/>
  <c r="CX40" i="17"/>
  <c r="CX51" i="17" s="1"/>
  <c r="CX58" i="17" s="1"/>
  <c r="DC40" i="17"/>
  <c r="DC51" i="17" s="1"/>
  <c r="DC58" i="17" s="1"/>
  <c r="DG40" i="17"/>
  <c r="DG51" i="17" s="1"/>
  <c r="DG58" i="17" s="1"/>
  <c r="DL40" i="17"/>
  <c r="DL51" i="17" s="1"/>
  <c r="DL58" i="17" s="1"/>
  <c r="DP40" i="17"/>
  <c r="DP51" i="17" s="1"/>
  <c r="DP58" i="17" s="1"/>
  <c r="BT40" i="17"/>
  <c r="BT51" i="17" s="1"/>
  <c r="BT58" i="17" s="1"/>
  <c r="BX40" i="17"/>
  <c r="BX51" i="17" s="1"/>
  <c r="BX58" i="17" s="1"/>
  <c r="CC40" i="17"/>
  <c r="CC51" i="17" s="1"/>
  <c r="CC58" i="17" s="1"/>
  <c r="J10" i="14" s="1"/>
  <c r="CG40" i="17"/>
  <c r="CG51" i="17" s="1"/>
  <c r="CG58" i="17" s="1"/>
  <c r="J14" i="14" s="1"/>
  <c r="CL40" i="17"/>
  <c r="CL51" i="17" s="1"/>
  <c r="CP40" i="17"/>
  <c r="CP51" i="17" s="1"/>
  <c r="CU40" i="17"/>
  <c r="CU51" i="17" s="1"/>
  <c r="CU58" i="17" s="1"/>
  <c r="CY40" i="17"/>
  <c r="CY51" i="17" s="1"/>
  <c r="CY58" i="17" s="1"/>
  <c r="DD40" i="17"/>
  <c r="DD51" i="17" s="1"/>
  <c r="DD58" i="17" s="1"/>
  <c r="DH40" i="17"/>
  <c r="DH51" i="17" s="1"/>
  <c r="DH58" i="17" s="1"/>
  <c r="DM40" i="17"/>
  <c r="DM51" i="17" s="1"/>
  <c r="DM58" i="17" s="1"/>
  <c r="DQ40" i="17"/>
  <c r="DQ51" i="17" s="1"/>
  <c r="DQ58" i="17" s="1"/>
  <c r="BU40" i="17"/>
  <c r="BU51" i="17" s="1"/>
  <c r="BU58" i="17" s="1"/>
  <c r="BY40" i="17"/>
  <c r="BY51" i="17" s="1"/>
  <c r="BY58" i="17" s="1"/>
  <c r="CD40" i="17"/>
  <c r="CD51" i="17" s="1"/>
  <c r="CD58" i="17" s="1"/>
  <c r="J11" i="14" s="1"/>
  <c r="CH40" i="17"/>
  <c r="CH51" i="17" s="1"/>
  <c r="CH58" i="17" s="1"/>
  <c r="J15" i="14" s="1"/>
  <c r="CM40" i="17"/>
  <c r="CM51" i="17" s="1"/>
  <c r="CQ40" i="17"/>
  <c r="CQ51" i="17" s="1"/>
  <c r="CQ58" i="17" s="1"/>
  <c r="CV40" i="17"/>
  <c r="CV51" i="17" s="1"/>
  <c r="CV58" i="17" s="1"/>
  <c r="CZ40" i="17"/>
  <c r="CZ51" i="17" s="1"/>
  <c r="CZ58" i="17" s="1"/>
  <c r="DE40" i="17"/>
  <c r="DE51" i="17" s="1"/>
  <c r="DE58" i="17" s="1"/>
  <c r="DI40" i="17"/>
  <c r="DI51" i="17" s="1"/>
  <c r="DI58" i="17" s="1"/>
  <c r="DN40" i="17"/>
  <c r="DN51" i="17" s="1"/>
  <c r="DN58" i="17" s="1"/>
  <c r="DR40" i="17"/>
  <c r="DR51" i="17" s="1"/>
  <c r="DR58" i="17" s="1"/>
  <c r="BR40" i="17"/>
  <c r="BR51" i="17" s="1"/>
  <c r="BR58" i="17" s="1"/>
  <c r="BV40" i="17"/>
  <c r="BV51" i="17" s="1"/>
  <c r="BV58" i="17" s="1"/>
  <c r="CA40" i="17"/>
  <c r="CA51" i="17" s="1"/>
  <c r="CA58" i="17" s="1"/>
  <c r="J8" i="14" s="1"/>
  <c r="CE40" i="17"/>
  <c r="CE51" i="17" s="1"/>
  <c r="CE58" i="17" s="1"/>
  <c r="CJ40" i="17"/>
  <c r="CJ51" i="17" s="1"/>
  <c r="CN40" i="17"/>
  <c r="CN51" i="17" s="1"/>
  <c r="CS40" i="17"/>
  <c r="CS51" i="17" s="1"/>
  <c r="CS58" i="17" s="1"/>
  <c r="CW40" i="17"/>
  <c r="CW51" i="17" s="1"/>
  <c r="CW58" i="17" s="1"/>
  <c r="DB40" i="17"/>
  <c r="DB51" i="17" s="1"/>
  <c r="DB58" i="17" s="1"/>
  <c r="DF40" i="17"/>
  <c r="DF51" i="17" s="1"/>
  <c r="DF58" i="17" s="1"/>
  <c r="DK40" i="17"/>
  <c r="DK51" i="17" s="1"/>
  <c r="DK58" i="17" s="1"/>
  <c r="DO40" i="17"/>
  <c r="DO51" i="17" s="1"/>
  <c r="DO58" i="17" s="1"/>
  <c r="J12" i="14" l="1"/>
  <c r="CE30" i="6" l="1"/>
  <c r="BL44" i="8" l="1"/>
  <c r="BM44" i="8"/>
  <c r="BT44" i="8"/>
  <c r="BU44" i="8"/>
  <c r="BJ44" i="8"/>
  <c r="BN44" i="8"/>
  <c r="BR44" i="8"/>
  <c r="BV44" i="8"/>
  <c r="BG44" i="8"/>
  <c r="BO44" i="8"/>
  <c r="BW44" i="8"/>
  <c r="BH44" i="8"/>
  <c r="BP44" i="8"/>
  <c r="BX44" i="8"/>
  <c r="BE44" i="8"/>
  <c r="BF44" i="8"/>
  <c r="BK44" i="8"/>
  <c r="BS44" i="8"/>
  <c r="BI44" i="8"/>
  <c r="BQ44" i="8"/>
  <c r="T49" i="8" l="1"/>
  <c r="FS54" i="8" l="1"/>
  <c r="FR54" i="8"/>
  <c r="FQ54" i="8"/>
  <c r="FP54" i="8"/>
  <c r="FO54" i="8"/>
  <c r="FN54" i="8"/>
  <c r="FM54" i="8"/>
  <c r="FL54" i="8"/>
  <c r="FK54" i="8"/>
  <c r="FJ54" i="8"/>
  <c r="FI54" i="8"/>
  <c r="FH54" i="8"/>
  <c r="FG54" i="8"/>
  <c r="FF54" i="8"/>
  <c r="FE54" i="8"/>
  <c r="FD54" i="8"/>
  <c r="FC54" i="8"/>
  <c r="FB54" i="8"/>
  <c r="FA54" i="8"/>
  <c r="EZ54" i="8"/>
  <c r="EY54" i="8"/>
  <c r="EX54" i="8"/>
  <c r="EW54" i="8"/>
  <c r="EV54" i="8"/>
  <c r="EU54" i="8"/>
  <c r="ET54" i="8"/>
  <c r="ES54" i="8"/>
  <c r="ER54" i="8"/>
  <c r="EQ54" i="8"/>
  <c r="EP54" i="8"/>
  <c r="EO54" i="8"/>
  <c r="EN54" i="8"/>
  <c r="EM54" i="8"/>
  <c r="EL54" i="8"/>
  <c r="EK54" i="8"/>
  <c r="EJ54" i="8"/>
  <c r="EI54" i="8"/>
  <c r="EH54" i="8"/>
  <c r="EG54" i="8"/>
  <c r="EF54" i="8"/>
  <c r="EE54" i="8"/>
  <c r="ED54" i="8"/>
  <c r="EC54" i="8"/>
  <c r="EB54" i="8"/>
  <c r="EA54" i="8"/>
  <c r="DZ54" i="8"/>
  <c r="DY54" i="8"/>
  <c r="DX54" i="8"/>
  <c r="DW54" i="8"/>
  <c r="DV54" i="8"/>
  <c r="DU54" i="8"/>
  <c r="DT54" i="8"/>
  <c r="DS54" i="8"/>
  <c r="DR54" i="8"/>
  <c r="DQ54" i="8"/>
  <c r="DP54" i="8"/>
  <c r="DO54" i="8"/>
  <c r="DN54" i="8"/>
  <c r="DM54" i="8"/>
  <c r="DL54" i="8"/>
  <c r="DK54" i="8"/>
  <c r="DJ54" i="8"/>
  <c r="DI54" i="8"/>
  <c r="DH54" i="8"/>
  <c r="DG54" i="8"/>
  <c r="DF54" i="8"/>
  <c r="DE54" i="8"/>
  <c r="DC54" i="8"/>
  <c r="DB54" i="8"/>
  <c r="DA54" i="8"/>
  <c r="CZ54" i="8"/>
  <c r="CY54" i="8"/>
  <c r="CX54" i="8"/>
  <c r="CW54" i="8"/>
  <c r="CV54" i="8"/>
  <c r="CU54" i="8"/>
  <c r="CT54" i="8"/>
  <c r="CS54" i="8"/>
  <c r="CR54" i="8"/>
  <c r="CQ54" i="8"/>
  <c r="CP54" i="8"/>
  <c r="CO54" i="8"/>
  <c r="CN54" i="8"/>
  <c r="CM54" i="8"/>
  <c r="CL54" i="8"/>
  <c r="CK54" i="8"/>
  <c r="CJ54" i="8"/>
  <c r="CI54" i="8"/>
  <c r="Q45" i="8"/>
  <c r="CN45" i="8" s="1"/>
  <c r="FS45" i="8"/>
  <c r="FR45" i="8"/>
  <c r="FQ45" i="8"/>
  <c r="FP45" i="8"/>
  <c r="FO45" i="8"/>
  <c r="FN45" i="8"/>
  <c r="FM45" i="8"/>
  <c r="FL45" i="8"/>
  <c r="FJ45" i="8"/>
  <c r="FI45" i="8"/>
  <c r="FH45" i="8"/>
  <c r="FG45" i="8"/>
  <c r="FF45" i="8"/>
  <c r="FE45" i="8"/>
  <c r="FD45" i="8"/>
  <c r="FC45" i="8"/>
  <c r="FA45" i="8"/>
  <c r="EZ45" i="8"/>
  <c r="EY45" i="8"/>
  <c r="EX45" i="8"/>
  <c r="EW45" i="8"/>
  <c r="EV45" i="8"/>
  <c r="EU45" i="8"/>
  <c r="ET45" i="8"/>
  <c r="ER45" i="8"/>
  <c r="EQ45" i="8"/>
  <c r="EP45" i="8"/>
  <c r="EO45" i="8"/>
  <c r="EN45" i="8"/>
  <c r="EM45" i="8"/>
  <c r="EL45" i="8"/>
  <c r="EK45" i="8"/>
  <c r="EI45" i="8"/>
  <c r="EH45" i="8"/>
  <c r="EG45" i="8"/>
  <c r="EF45" i="8"/>
  <c r="EE45" i="8"/>
  <c r="ED45" i="8"/>
  <c r="EC45" i="8"/>
  <c r="EB45" i="8"/>
  <c r="DZ45" i="8"/>
  <c r="DY45" i="8"/>
  <c r="DX45" i="8"/>
  <c r="DW45" i="8"/>
  <c r="DV45" i="8"/>
  <c r="DU45" i="8"/>
  <c r="DT45" i="8"/>
  <c r="DS45" i="8"/>
  <c r="DQ45" i="8"/>
  <c r="DP45" i="8"/>
  <c r="DO45" i="8"/>
  <c r="DN45" i="8"/>
  <c r="DM45" i="8"/>
  <c r="DL45" i="8"/>
  <c r="DK45" i="8"/>
  <c r="DJ45" i="8"/>
  <c r="DH45" i="8"/>
  <c r="DG45" i="8"/>
  <c r="DF45" i="8"/>
  <c r="DE45" i="8"/>
  <c r="DD45" i="8"/>
  <c r="DC45" i="8"/>
  <c r="DB45" i="8"/>
  <c r="DA45" i="8"/>
  <c r="CY45" i="8"/>
  <c r="CX45" i="8"/>
  <c r="CW45" i="8"/>
  <c r="CV45" i="8"/>
  <c r="CU45" i="8"/>
  <c r="CT45" i="8"/>
  <c r="CS45" i="8"/>
  <c r="CR45" i="8"/>
  <c r="CP45" i="8"/>
  <c r="CO45" i="8"/>
  <c r="CM45" i="8"/>
  <c r="CL45" i="8"/>
  <c r="CK45" i="8"/>
  <c r="CJ45" i="8"/>
  <c r="CI45" i="8"/>
  <c r="CS55" i="8" l="1"/>
  <c r="CK28" i="7" l="1"/>
  <c r="CT35" i="7" l="1"/>
  <c r="CU35" i="7"/>
  <c r="CV35" i="7"/>
  <c r="CY35" i="7"/>
  <c r="CZ35" i="7"/>
  <c r="DA35" i="7"/>
  <c r="DB35" i="7"/>
  <c r="DC35" i="7"/>
  <c r="DD35" i="7"/>
  <c r="DE35" i="7"/>
  <c r="DH35" i="7"/>
  <c r="DI35" i="7"/>
  <c r="DJ35" i="7"/>
  <c r="DK35" i="7"/>
  <c r="DL35" i="7"/>
  <c r="DM35" i="7"/>
  <c r="DN35" i="7"/>
  <c r="DQ35" i="7"/>
  <c r="DR35" i="7"/>
  <c r="DS35" i="7"/>
  <c r="DT35" i="7"/>
  <c r="DU35" i="7"/>
  <c r="DV35" i="7"/>
  <c r="DW35" i="7"/>
  <c r="DZ35" i="7"/>
  <c r="EA35" i="7"/>
  <c r="EB35" i="7"/>
  <c r="EC35" i="7"/>
  <c r="ED35" i="7"/>
  <c r="EE35" i="7"/>
  <c r="EF35" i="7"/>
  <c r="EI35" i="7"/>
  <c r="EJ35" i="7"/>
  <c r="EK35" i="7"/>
  <c r="EL35" i="7"/>
  <c r="EM35" i="7"/>
  <c r="EN35" i="7"/>
  <c r="EO35" i="7"/>
  <c r="ER35" i="7"/>
  <c r="ES35" i="7"/>
  <c r="ET35" i="7"/>
  <c r="EU35" i="7"/>
  <c r="EV35" i="7"/>
  <c r="EW35" i="7"/>
  <c r="EX35" i="7"/>
  <c r="FA35" i="7"/>
  <c r="FB35" i="7"/>
  <c r="FC35" i="7"/>
  <c r="FD35" i="7"/>
  <c r="FE35" i="7"/>
  <c r="FF35" i="7"/>
  <c r="FG35" i="7"/>
  <c r="FJ35" i="7"/>
  <c r="FK35" i="7"/>
  <c r="FL35" i="7"/>
  <c r="FM35" i="7"/>
  <c r="FN35" i="7"/>
  <c r="FO35" i="7"/>
  <c r="FP35" i="7"/>
  <c r="FS35"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CS35" i="7"/>
  <c r="CS36" i="7"/>
  <c r="CR36" i="7"/>
  <c r="CR35" i="7"/>
  <c r="FS41" i="6"/>
  <c r="FR41" i="6"/>
  <c r="FQ41" i="6"/>
  <c r="FP41" i="6"/>
  <c r="FO41" i="6"/>
  <c r="FN41" i="6"/>
  <c r="FM41" i="6"/>
  <c r="FL41" i="6"/>
  <c r="FK41" i="6"/>
  <c r="FJ41" i="6"/>
  <c r="FI41" i="6"/>
  <c r="FH41" i="6"/>
  <c r="FG41" i="6"/>
  <c r="FF41" i="6"/>
  <c r="FE41" i="6"/>
  <c r="FD41" i="6"/>
  <c r="FC41" i="6"/>
  <c r="FB41" i="6"/>
  <c r="FA41" i="6"/>
  <c r="EZ41" i="6"/>
  <c r="EY41" i="6"/>
  <c r="EX41" i="6"/>
  <c r="EW41" i="6"/>
  <c r="EV41" i="6"/>
  <c r="EU41" i="6"/>
  <c r="ET41" i="6"/>
  <c r="ES41" i="6"/>
  <c r="ER41" i="6"/>
  <c r="EQ41" i="6"/>
  <c r="EP41" i="6"/>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FR28" i="5" l="1"/>
  <c r="FQ28" i="5"/>
  <c r="FP28" i="5"/>
  <c r="FO28" i="5"/>
  <c r="FN28" i="5"/>
  <c r="FL28" i="5"/>
  <c r="FK28" i="5"/>
  <c r="FJ28" i="5"/>
  <c r="FI28" i="5"/>
  <c r="FH28" i="5"/>
  <c r="FG28" i="5"/>
  <c r="FF28" i="5"/>
  <c r="FE28" i="5"/>
  <c r="FC28" i="5"/>
  <c r="FB28" i="5"/>
  <c r="FA28" i="5"/>
  <c r="EZ28" i="5"/>
  <c r="EY28" i="5"/>
  <c r="EX28" i="5"/>
  <c r="EW28" i="5"/>
  <c r="EV28" i="5"/>
  <c r="ET28" i="5"/>
  <c r="ES28" i="5"/>
  <c r="ER28" i="5"/>
  <c r="EQ28" i="5"/>
  <c r="EP28" i="5"/>
  <c r="EO28" i="5"/>
  <c r="EN28" i="5"/>
  <c r="EM28" i="5"/>
  <c r="EK28" i="5"/>
  <c r="EJ28" i="5"/>
  <c r="EI28" i="5"/>
  <c r="EH28" i="5"/>
  <c r="EG28" i="5"/>
  <c r="EF28" i="5"/>
  <c r="EE28" i="5"/>
  <c r="ED28" i="5"/>
  <c r="EB28" i="5"/>
  <c r="EA28" i="5"/>
  <c r="DZ28" i="5"/>
  <c r="DY28" i="5"/>
  <c r="DX28" i="5"/>
  <c r="DW28" i="5"/>
  <c r="DV28" i="5"/>
  <c r="DU28" i="5"/>
  <c r="DS28" i="5"/>
  <c r="DR28" i="5"/>
  <c r="DQ28" i="5"/>
  <c r="DP28" i="5"/>
  <c r="DO28" i="5"/>
  <c r="DN28" i="5"/>
  <c r="DM28" i="5"/>
  <c r="DL28" i="5"/>
  <c r="DJ28" i="5"/>
  <c r="DI28" i="5"/>
  <c r="DH28" i="5"/>
  <c r="DG28" i="5"/>
  <c r="DF28" i="5"/>
  <c r="DE28" i="5"/>
  <c r="DD28" i="5"/>
  <c r="DC28" i="5"/>
  <c r="DA28" i="5"/>
  <c r="CZ28" i="5"/>
  <c r="CY28" i="5"/>
  <c r="CX28" i="5"/>
  <c r="CW28" i="5"/>
  <c r="CV28" i="5"/>
  <c r="CU28" i="5"/>
  <c r="CT28" i="5"/>
  <c r="CR28" i="5"/>
  <c r="CQ28" i="5"/>
  <c r="CP28" i="5"/>
  <c r="CO28" i="5"/>
  <c r="CN28" i="5"/>
  <c r="CM28" i="5"/>
  <c r="CL28" i="5"/>
  <c r="CK28" i="5"/>
  <c r="CI28" i="5"/>
  <c r="CH28" i="5"/>
  <c r="FR27" i="5"/>
  <c r="FO27" i="5"/>
  <c r="FN27" i="5"/>
  <c r="FM27" i="5"/>
  <c r="FL27" i="5"/>
  <c r="FK27" i="5"/>
  <c r="FJ27" i="5"/>
  <c r="FI27" i="5"/>
  <c r="FF27" i="5"/>
  <c r="FE27" i="5"/>
  <c r="FD27" i="5"/>
  <c r="FC27" i="5"/>
  <c r="FB27" i="5"/>
  <c r="FA27" i="5"/>
  <c r="EZ27" i="5"/>
  <c r="EW27" i="5"/>
  <c r="EV27" i="5"/>
  <c r="EU27" i="5"/>
  <c r="ET27" i="5"/>
  <c r="ES27" i="5"/>
  <c r="ER27" i="5"/>
  <c r="EQ27" i="5"/>
  <c r="EN27" i="5"/>
  <c r="EM27" i="5"/>
  <c r="EL27" i="5"/>
  <c r="EK27" i="5"/>
  <c r="EJ27" i="5"/>
  <c r="EI27" i="5"/>
  <c r="EH27" i="5"/>
  <c r="EE27" i="5"/>
  <c r="ED27" i="5"/>
  <c r="EC27" i="5"/>
  <c r="EB27" i="5"/>
  <c r="EA27" i="5"/>
  <c r="DZ27" i="5"/>
  <c r="DY27" i="5"/>
  <c r="DV27" i="5"/>
  <c r="DU27" i="5"/>
  <c r="DT27" i="5"/>
  <c r="DS27" i="5"/>
  <c r="DR27" i="5"/>
  <c r="DQ27" i="5"/>
  <c r="DP27" i="5"/>
  <c r="DM27" i="5"/>
  <c r="DL27" i="5"/>
  <c r="DK27" i="5"/>
  <c r="DJ27" i="5"/>
  <c r="DI27" i="5"/>
  <c r="DH27" i="5"/>
  <c r="DG27" i="5"/>
  <c r="DD27" i="5"/>
  <c r="DC27" i="5"/>
  <c r="DB27" i="5"/>
  <c r="DA27" i="5"/>
  <c r="CZ27" i="5"/>
  <c r="CY27" i="5"/>
  <c r="CX27" i="5"/>
  <c r="CU27" i="5"/>
  <c r="CT27" i="5"/>
  <c r="CS27" i="5"/>
  <c r="CR27" i="5"/>
  <c r="CQ27" i="5"/>
  <c r="CP27" i="5"/>
  <c r="CO27" i="5"/>
  <c r="CL27" i="5"/>
  <c r="CK27" i="5"/>
  <c r="CJ27" i="5"/>
  <c r="CI27" i="5"/>
  <c r="CH27" i="5"/>
  <c r="FJ26" i="5"/>
  <c r="FA26" i="5"/>
  <c r="ER26" i="5"/>
  <c r="EI26" i="5"/>
  <c r="DZ26" i="5"/>
  <c r="DQ26" i="5"/>
  <c r="DH26" i="5"/>
  <c r="CY26" i="5"/>
  <c r="CP26" i="5"/>
  <c r="D46" i="18"/>
  <c r="K46" i="18" l="1"/>
  <c r="K59" i="18" s="1"/>
  <c r="K47" i="18"/>
  <c r="K60" i="18" s="1"/>
  <c r="K48" i="18"/>
  <c r="K61" i="18" s="1"/>
  <c r="K49" i="18"/>
  <c r="K62" i="18" s="1"/>
  <c r="K50" i="18"/>
  <c r="K63" i="18" s="1"/>
  <c r="K51" i="18"/>
  <c r="K64" i="18" s="1"/>
  <c r="K52" i="18"/>
  <c r="K65" i="18" s="1"/>
  <c r="CM43" i="15" l="1"/>
  <c r="CM45" i="15" s="1"/>
  <c r="CM56" i="17"/>
  <c r="CM58" i="17" s="1"/>
  <c r="CP43" i="15"/>
  <c r="CP45" i="15" s="1"/>
  <c r="CP56" i="17"/>
  <c r="CP58" i="17" s="1"/>
  <c r="CL43" i="15"/>
  <c r="CL45" i="15" s="1"/>
  <c r="CL56" i="17"/>
  <c r="CL58" i="17" s="1"/>
  <c r="CO56" i="17"/>
  <c r="CO58" i="17" s="1"/>
  <c r="CO43" i="15"/>
  <c r="CO45" i="15" s="1"/>
  <c r="CK56" i="17"/>
  <c r="CK58" i="17" s="1"/>
  <c r="CK43" i="15"/>
  <c r="CK45" i="15" s="1"/>
  <c r="CN56" i="17"/>
  <c r="CN58" i="17" s="1"/>
  <c r="CN43" i="15"/>
  <c r="CN45" i="15" s="1"/>
  <c r="CJ56" i="17"/>
  <c r="CJ58" i="17" s="1"/>
  <c r="CJ43" i="15"/>
  <c r="CJ45" i="15" s="1"/>
  <c r="E46" i="18"/>
  <c r="F46" i="18"/>
  <c r="G46" i="18"/>
  <c r="H46" i="18"/>
  <c r="I46" i="18"/>
  <c r="J46" i="18"/>
  <c r="E47" i="18"/>
  <c r="F47" i="18"/>
  <c r="G47" i="18"/>
  <c r="H47" i="18"/>
  <c r="I47" i="18"/>
  <c r="J47" i="18"/>
  <c r="E48" i="18"/>
  <c r="F48" i="18"/>
  <c r="G48" i="18"/>
  <c r="H48" i="18"/>
  <c r="I48" i="18"/>
  <c r="J48" i="18"/>
  <c r="E49" i="18"/>
  <c r="F49" i="18"/>
  <c r="G49" i="18"/>
  <c r="H49" i="18"/>
  <c r="I49" i="18"/>
  <c r="J49" i="18"/>
  <c r="E50" i="18"/>
  <c r="F50" i="18"/>
  <c r="G50" i="18"/>
  <c r="H50" i="18"/>
  <c r="I50" i="18"/>
  <c r="J50" i="18"/>
  <c r="E51" i="18"/>
  <c r="F51" i="18"/>
  <c r="G51" i="18"/>
  <c r="H51" i="18"/>
  <c r="I51" i="18"/>
  <c r="J51" i="18"/>
  <c r="E52" i="18"/>
  <c r="F52" i="18"/>
  <c r="G52" i="18"/>
  <c r="H52" i="18"/>
  <c r="I52" i="18"/>
  <c r="J52" i="18"/>
  <c r="D47" i="18"/>
  <c r="D48" i="18"/>
  <c r="D49" i="18"/>
  <c r="D50" i="18"/>
  <c r="D51" i="18"/>
  <c r="D52" i="18"/>
  <c r="K17" i="18" l="1"/>
  <c r="J17" i="18"/>
  <c r="I17" i="18"/>
  <c r="H17" i="18"/>
  <c r="G17" i="18"/>
  <c r="F17" i="18"/>
  <c r="E17" i="18"/>
  <c r="D17" i="18"/>
  <c r="K31" i="18"/>
  <c r="J31" i="18"/>
  <c r="I31" i="18"/>
  <c r="H31" i="18"/>
  <c r="G31" i="18"/>
  <c r="F31" i="18"/>
  <c r="E31" i="18"/>
  <c r="D31" i="18"/>
  <c r="L6" i="14" l="1"/>
  <c r="M6" i="14"/>
  <c r="N6" i="14"/>
  <c r="K6" i="14"/>
  <c r="B31" i="19"/>
  <c r="B30" i="19"/>
  <c r="J59" i="18"/>
  <c r="M16" i="14"/>
  <c r="K31" i="19" s="1"/>
  <c r="N16" i="14"/>
  <c r="L31" i="19" s="1"/>
  <c r="L16" i="14"/>
  <c r="J31" i="19" s="1"/>
  <c r="K16" i="14"/>
  <c r="I31" i="19" s="1"/>
  <c r="C30" i="19"/>
  <c r="D27" i="19" l="1"/>
  <c r="E27" i="19"/>
  <c r="F27" i="19"/>
  <c r="G27" i="19"/>
  <c r="H27" i="19"/>
  <c r="I27" i="19"/>
  <c r="J27" i="19"/>
  <c r="K27" i="19"/>
  <c r="L27" i="19"/>
  <c r="C27" i="19"/>
  <c r="CH62" i="8" l="1"/>
  <c r="FS60" i="8"/>
  <c r="FR60" i="8"/>
  <c r="FQ60" i="8"/>
  <c r="FP60" i="8"/>
  <c r="FO60" i="8"/>
  <c r="FN60" i="8"/>
  <c r="FM60" i="8"/>
  <c r="FL60" i="8"/>
  <c r="FJ60" i="8"/>
  <c r="FI60" i="8"/>
  <c r="FH60" i="8"/>
  <c r="FG60" i="8"/>
  <c r="FF60" i="8"/>
  <c r="FE60" i="8"/>
  <c r="FD60" i="8"/>
  <c r="FC60" i="8"/>
  <c r="FA60" i="8"/>
  <c r="EZ60" i="8"/>
  <c r="EY60" i="8"/>
  <c r="EX60" i="8"/>
  <c r="EW60" i="8"/>
  <c r="EV60" i="8"/>
  <c r="EU60" i="8"/>
  <c r="ET60" i="8"/>
  <c r="ER60" i="8"/>
  <c r="EI60" i="8"/>
  <c r="DZ60" i="8"/>
  <c r="DQ60" i="8"/>
  <c r="DH60" i="8"/>
  <c r="CY60" i="8"/>
  <c r="CP60" i="8"/>
  <c r="CZ51" i="6"/>
  <c r="CQ51" i="6"/>
  <c r="CH51" i="6"/>
  <c r="FS49" i="6"/>
  <c r="FR49" i="6"/>
  <c r="FQ49" i="6"/>
  <c r="FP49" i="6"/>
  <c r="FO49" i="6"/>
  <c r="FN49" i="6"/>
  <c r="FM49" i="6"/>
  <c r="FL49" i="6"/>
  <c r="FJ49" i="6"/>
  <c r="FI49" i="6"/>
  <c r="FH49" i="6"/>
  <c r="FG49" i="6"/>
  <c r="FF49" i="6"/>
  <c r="FE49" i="6"/>
  <c r="FD49" i="6"/>
  <c r="FC49" i="6"/>
  <c r="FA49" i="6"/>
  <c r="EZ49" i="6"/>
  <c r="EY49" i="6"/>
  <c r="EX49" i="6"/>
  <c r="EW49" i="6"/>
  <c r="EV49" i="6"/>
  <c r="EU49" i="6"/>
  <c r="ET49" i="6"/>
  <c r="ER49" i="6"/>
  <c r="EI49" i="6"/>
  <c r="DZ49" i="6"/>
  <c r="DQ49" i="6"/>
  <c r="DH49" i="6"/>
  <c r="CY49" i="6"/>
  <c r="CP49" i="6"/>
  <c r="CQ45" i="7"/>
  <c r="CH45" i="7"/>
  <c r="FS43" i="7"/>
  <c r="FR43" i="7"/>
  <c r="FQ43" i="7"/>
  <c r="FP43" i="7"/>
  <c r="FO43" i="7"/>
  <c r="FN43" i="7"/>
  <c r="FM43" i="7"/>
  <c r="FL43" i="7"/>
  <c r="FJ43" i="7"/>
  <c r="FI43" i="7"/>
  <c r="FH43" i="7"/>
  <c r="FG43" i="7"/>
  <c r="FF43" i="7"/>
  <c r="FE43" i="7"/>
  <c r="FD43" i="7"/>
  <c r="FC43" i="7"/>
  <c r="FA43" i="7"/>
  <c r="EZ43" i="7"/>
  <c r="EY43" i="7"/>
  <c r="EX43" i="7"/>
  <c r="EW43" i="7"/>
  <c r="EV43" i="7"/>
  <c r="EU43" i="7"/>
  <c r="ET43" i="7"/>
  <c r="ER43" i="7"/>
  <c r="EI43" i="7"/>
  <c r="DZ43" i="7"/>
  <c r="DQ43" i="7"/>
  <c r="DH43" i="7"/>
  <c r="CY43" i="7"/>
  <c r="CP43" i="7"/>
  <c r="FR32" i="5"/>
  <c r="FQ32" i="5"/>
  <c r="FP32" i="5"/>
  <c r="FO32" i="5"/>
  <c r="FN32" i="5"/>
  <c r="FM32" i="5"/>
  <c r="FL32" i="5"/>
  <c r="FK32" i="5"/>
  <c r="FI32" i="5"/>
  <c r="FH32" i="5"/>
  <c r="FG32" i="5"/>
  <c r="FF32" i="5"/>
  <c r="FE32" i="5"/>
  <c r="FD32" i="5"/>
  <c r="FC32" i="5"/>
  <c r="FB32" i="5"/>
  <c r="EZ32" i="5"/>
  <c r="EY32" i="5"/>
  <c r="EX32" i="5"/>
  <c r="EW32" i="5"/>
  <c r="EV32" i="5"/>
  <c r="EU32" i="5"/>
  <c r="ET32" i="5"/>
  <c r="ES32" i="5"/>
  <c r="EQ32" i="5"/>
  <c r="EH32" i="5"/>
  <c r="DY32" i="5"/>
  <c r="DP32" i="5"/>
  <c r="DG32" i="5"/>
  <c r="CX32" i="5"/>
  <c r="CO32" i="5"/>
  <c r="B65" i="18" l="1"/>
  <c r="B64" i="18"/>
  <c r="B63" i="18"/>
  <c r="B62" i="18"/>
  <c r="B61" i="18"/>
  <c r="B60" i="18"/>
  <c r="B59" i="18"/>
  <c r="K45" i="18"/>
  <c r="J45" i="18"/>
  <c r="J64" i="18" s="1"/>
  <c r="I45" i="18"/>
  <c r="I63" i="18" s="1"/>
  <c r="H45" i="18"/>
  <c r="H62" i="18" s="1"/>
  <c r="G45" i="18"/>
  <c r="G65" i="18" s="1"/>
  <c r="F45" i="18"/>
  <c r="F64" i="18" s="1"/>
  <c r="E45" i="18"/>
  <c r="E63" i="18" s="1"/>
  <c r="D45" i="18"/>
  <c r="J61" i="18" l="1"/>
  <c r="ED60" i="8" s="1"/>
  <c r="H63" i="18"/>
  <c r="DN60" i="8" s="1"/>
  <c r="H59" i="18"/>
  <c r="DJ60" i="8" s="1"/>
  <c r="F65" i="18"/>
  <c r="CX49" i="6" s="1"/>
  <c r="F61" i="18"/>
  <c r="CT49" i="6" s="1"/>
  <c r="J65" i="18"/>
  <c r="EH49" i="6" s="1"/>
  <c r="DG49" i="6"/>
  <c r="DG43" i="7"/>
  <c r="DG60" i="8"/>
  <c r="DF32" i="5"/>
  <c r="EQ49" i="6"/>
  <c r="EQ43" i="7"/>
  <c r="EQ60" i="8"/>
  <c r="EP32" i="5"/>
  <c r="DJ49" i="6"/>
  <c r="DJ43" i="7"/>
  <c r="ED49" i="6"/>
  <c r="ED43" i="7"/>
  <c r="CX60" i="8"/>
  <c r="CX43" i="7"/>
  <c r="CW32" i="5"/>
  <c r="DM60" i="8"/>
  <c r="DM43" i="7"/>
  <c r="DL32" i="5"/>
  <c r="DM49" i="6"/>
  <c r="F63" i="18"/>
  <c r="H65" i="18"/>
  <c r="CM49" i="6"/>
  <c r="CL32" i="5"/>
  <c r="CM60" i="8"/>
  <c r="CM43" i="7"/>
  <c r="DW49" i="6"/>
  <c r="DW60" i="8"/>
  <c r="DV32" i="5"/>
  <c r="DW43" i="7"/>
  <c r="CT43" i="7"/>
  <c r="CW60" i="8"/>
  <c r="CW43" i="7"/>
  <c r="CV32" i="5"/>
  <c r="CW49" i="6"/>
  <c r="EG60" i="8"/>
  <c r="EG43" i="7"/>
  <c r="EF32" i="5"/>
  <c r="EG49" i="6"/>
  <c r="F59" i="18"/>
  <c r="H61" i="18"/>
  <c r="J63" i="18"/>
  <c r="G60" i="18"/>
  <c r="E62" i="18"/>
  <c r="I62" i="18"/>
  <c r="G64" i="18"/>
  <c r="G59" i="18"/>
  <c r="H60" i="18"/>
  <c r="E61" i="18"/>
  <c r="I61" i="18"/>
  <c r="F62" i="18"/>
  <c r="J62" i="18"/>
  <c r="G63" i="18"/>
  <c r="H64" i="18"/>
  <c r="E65" i="18"/>
  <c r="I65" i="18"/>
  <c r="E60" i="18"/>
  <c r="I60" i="18"/>
  <c r="G62" i="18"/>
  <c r="E64" i="18"/>
  <c r="I64" i="18"/>
  <c r="E59" i="18"/>
  <c r="I59" i="18"/>
  <c r="F60" i="18"/>
  <c r="J60" i="18"/>
  <c r="G61" i="18"/>
  <c r="DM32" i="5" l="1"/>
  <c r="DI32" i="5"/>
  <c r="CT60" i="8"/>
  <c r="EG32" i="5"/>
  <c r="EH60" i="8"/>
  <c r="DN43" i="7"/>
  <c r="CS32" i="5"/>
  <c r="EC32" i="5"/>
  <c r="EH43" i="7"/>
  <c r="DN49" i="6"/>
  <c r="CN60" i="8"/>
  <c r="CN43" i="7"/>
  <c r="CM32" i="5"/>
  <c r="CN49" i="6"/>
  <c r="CJ60" i="8"/>
  <c r="CJ43" i="7"/>
  <c r="CJ49" i="6"/>
  <c r="CI32" i="5"/>
  <c r="DU49" i="6"/>
  <c r="DU43" i="7"/>
  <c r="DU60" i="8"/>
  <c r="DT32" i="5"/>
  <c r="CL60" i="8"/>
  <c r="CL43" i="7"/>
  <c r="CL49" i="6"/>
  <c r="CK32" i="5"/>
  <c r="EM49" i="6"/>
  <c r="EM60" i="8"/>
  <c r="EL32" i="5"/>
  <c r="EM43" i="7"/>
  <c r="EN60" i="8"/>
  <c r="EN43" i="7"/>
  <c r="EM32" i="5"/>
  <c r="EN49" i="6"/>
  <c r="DY49" i="6"/>
  <c r="DY60" i="8"/>
  <c r="DX32" i="5"/>
  <c r="DY43" i="7"/>
  <c r="CK49" i="6"/>
  <c r="CK43" i="7"/>
  <c r="CK60" i="8"/>
  <c r="CJ32" i="5"/>
  <c r="EL60" i="8"/>
  <c r="EL43" i="7"/>
  <c r="EK32" i="5"/>
  <c r="EL49" i="6"/>
  <c r="CR49" i="6"/>
  <c r="CR43" i="7"/>
  <c r="CQ32" i="5"/>
  <c r="CR60" i="8"/>
  <c r="DC49" i="6"/>
  <c r="DC60" i="8"/>
  <c r="DC43" i="7"/>
  <c r="DB32" i="5"/>
  <c r="CI49" i="6"/>
  <c r="CI60" i="8"/>
  <c r="CI43" i="7"/>
  <c r="CH32" i="5"/>
  <c r="DD60" i="8"/>
  <c r="DD43" i="7"/>
  <c r="DC32" i="5"/>
  <c r="DD49" i="6"/>
  <c r="CO49" i="6"/>
  <c r="CO60" i="8"/>
  <c r="CO43" i="7"/>
  <c r="CN32" i="5"/>
  <c r="EE60" i="8"/>
  <c r="EE43" i="7"/>
  <c r="ED32" i="5"/>
  <c r="EE49" i="6"/>
  <c r="DK60" i="8"/>
  <c r="DK43" i="7"/>
  <c r="DJ32" i="5"/>
  <c r="DK49" i="6"/>
  <c r="DF60" i="8"/>
  <c r="DF43" i="7"/>
  <c r="DE32" i="5"/>
  <c r="DF49" i="6"/>
  <c r="DB60" i="8"/>
  <c r="DB43" i="7"/>
  <c r="DA32" i="5"/>
  <c r="DB49" i="6"/>
  <c r="EC60" i="8"/>
  <c r="EC43" i="7"/>
  <c r="EB32" i="5"/>
  <c r="EC49" i="6"/>
  <c r="DX60" i="8"/>
  <c r="DX43" i="7"/>
  <c r="DW32" i="5"/>
  <c r="DX49" i="6"/>
  <c r="DT60" i="8"/>
  <c r="DT43" i="7"/>
  <c r="DS32" i="5"/>
  <c r="DT49" i="6"/>
  <c r="DO60" i="8"/>
  <c r="DO43" i="7"/>
  <c r="DN32" i="5"/>
  <c r="DO49" i="6"/>
  <c r="CU60" i="8"/>
  <c r="CU43" i="7"/>
  <c r="CU49" i="6"/>
  <c r="CT32" i="5"/>
  <c r="EK49" i="6"/>
  <c r="EK60" i="8"/>
  <c r="EJ32" i="5"/>
  <c r="EK43" i="7"/>
  <c r="DV60" i="8"/>
  <c r="DV43" i="7"/>
  <c r="DU32" i="5"/>
  <c r="DV49" i="6"/>
  <c r="EF49" i="6"/>
  <c r="EF60" i="8"/>
  <c r="EF43" i="7"/>
  <c r="EE32" i="5"/>
  <c r="DP49" i="6"/>
  <c r="DP60" i="8"/>
  <c r="DO32" i="5"/>
  <c r="DP43" i="7"/>
  <c r="CS60" i="8"/>
  <c r="CS43" i="7"/>
  <c r="CR32" i="5"/>
  <c r="CS49" i="6"/>
  <c r="EO49" i="6"/>
  <c r="EO60" i="8"/>
  <c r="EN32" i="5"/>
  <c r="EO43" i="7"/>
  <c r="DA49" i="6"/>
  <c r="DA60" i="8"/>
  <c r="DA43" i="7"/>
  <c r="CZ32" i="5"/>
  <c r="DL49" i="6"/>
  <c r="DL60" i="8"/>
  <c r="DK32" i="5"/>
  <c r="DL43" i="7"/>
  <c r="CV49" i="6"/>
  <c r="CV60" i="8"/>
  <c r="CV43" i="7"/>
  <c r="CU32" i="5"/>
  <c r="DS49" i="6"/>
  <c r="DS60" i="8"/>
  <c r="DR32" i="5"/>
  <c r="DS43" i="7"/>
  <c r="DE49" i="6"/>
  <c r="DE60" i="8"/>
  <c r="DD32" i="5"/>
  <c r="DE43" i="7"/>
  <c r="EP60" i="8"/>
  <c r="EP43" i="7"/>
  <c r="EO32" i="5"/>
  <c r="EP49" i="6"/>
  <c r="EB49" i="6"/>
  <c r="EB43" i="7"/>
  <c r="EB60" i="8"/>
  <c r="EA32" i="5"/>
  <c r="EE38" i="8"/>
  <c r="DD39" i="8"/>
  <c r="DD40" i="8"/>
  <c r="DD41" i="8"/>
  <c r="DD42" i="8"/>
  <c r="DD43" i="8"/>
  <c r="DD36" i="8"/>
  <c r="DD37" i="8"/>
  <c r="DD29" i="8"/>
  <c r="DD30" i="8"/>
  <c r="DD31" i="8"/>
  <c r="DD32" i="8"/>
  <c r="DD33" i="8"/>
  <c r="DD34" i="8"/>
  <c r="DD3" i="8"/>
  <c r="DD4" i="8"/>
  <c r="DD5" i="8"/>
  <c r="DD6" i="8"/>
  <c r="DD7" i="8"/>
  <c r="DD8" i="8"/>
  <c r="DD9" i="8"/>
  <c r="DD10" i="8"/>
  <c r="DD11" i="8"/>
  <c r="DD12" i="8"/>
  <c r="DD13" i="8"/>
  <c r="DD14" i="8"/>
  <c r="DD15" i="8"/>
  <c r="DD16" i="8"/>
  <c r="DD17" i="8"/>
  <c r="DD18" i="8"/>
  <c r="DD19" i="8"/>
  <c r="DD20" i="8"/>
  <c r="DD21" i="8"/>
  <c r="DD22" i="8"/>
  <c r="DD23" i="8"/>
  <c r="DD24" i="8"/>
  <c r="DD25" i="8"/>
  <c r="DD26" i="8"/>
  <c r="DD27" i="8"/>
  <c r="CL35" i="8" l="1"/>
  <c r="DD24" i="6"/>
  <c r="H28" i="7"/>
  <c r="H43" i="8"/>
  <c r="H38" i="8"/>
  <c r="H39" i="8"/>
  <c r="H40" i="8"/>
  <c r="H41" i="8"/>
  <c r="H42" i="8"/>
  <c r="H37" i="8"/>
  <c r="H36" i="8"/>
  <c r="H35" i="8"/>
  <c r="H34" i="8"/>
  <c r="H33" i="8"/>
  <c r="H27" i="8"/>
  <c r="H28" i="8"/>
  <c r="H29" i="8"/>
  <c r="H30" i="8"/>
  <c r="H31" i="8"/>
  <c r="H32" i="8"/>
  <c r="H26" i="8"/>
  <c r="H4" i="8"/>
  <c r="H5" i="8"/>
  <c r="H6" i="8"/>
  <c r="H7" i="8"/>
  <c r="H8" i="8"/>
  <c r="H9" i="8"/>
  <c r="H10" i="8"/>
  <c r="H11" i="8"/>
  <c r="H12" i="8"/>
  <c r="H13" i="8"/>
  <c r="H14" i="8"/>
  <c r="H15" i="8"/>
  <c r="H16" i="8"/>
  <c r="H17" i="8"/>
  <c r="H18" i="8"/>
  <c r="H19" i="8"/>
  <c r="H20" i="8"/>
  <c r="H21" i="8"/>
  <c r="H22" i="8"/>
  <c r="H23" i="8"/>
  <c r="H24" i="8"/>
  <c r="H25" i="8"/>
  <c r="H3" i="8"/>
  <c r="H19" i="7"/>
  <c r="H20" i="7"/>
  <c r="H21" i="7"/>
  <c r="H22" i="7"/>
  <c r="H23" i="7"/>
  <c r="H24" i="7"/>
  <c r="H18" i="7"/>
  <c r="H4" i="7"/>
  <c r="H5" i="7"/>
  <c r="H6" i="7"/>
  <c r="H7" i="7"/>
  <c r="H8" i="7"/>
  <c r="H9" i="7"/>
  <c r="H10" i="7"/>
  <c r="H11" i="7"/>
  <c r="H12" i="7"/>
  <c r="H13" i="7"/>
  <c r="H14" i="7"/>
  <c r="H15" i="7"/>
  <c r="H16" i="7"/>
  <c r="H17" i="7"/>
  <c r="H3" i="7"/>
  <c r="H27" i="6"/>
  <c r="H28" i="6"/>
  <c r="H29" i="6"/>
  <c r="H30" i="6"/>
  <c r="H26" i="6"/>
  <c r="H25" i="6"/>
  <c r="H4" i="6"/>
  <c r="H5" i="6"/>
  <c r="H6" i="6"/>
  <c r="H7" i="6"/>
  <c r="H8" i="6"/>
  <c r="H9" i="6"/>
  <c r="H10" i="6"/>
  <c r="H11" i="6"/>
  <c r="H12" i="6"/>
  <c r="H13" i="6"/>
  <c r="H14" i="6"/>
  <c r="H15" i="6"/>
  <c r="H16" i="6"/>
  <c r="H17" i="6"/>
  <c r="H18" i="6"/>
  <c r="H19" i="6"/>
  <c r="H20" i="6"/>
  <c r="H21" i="6"/>
  <c r="H22" i="6"/>
  <c r="H23" i="6"/>
  <c r="H24" i="6"/>
  <c r="H3" i="6"/>
  <c r="CZ55" i="8" l="1"/>
  <c r="EJ55" i="8"/>
  <c r="CQ56" i="8"/>
  <c r="EA56" i="8"/>
  <c r="FK56" i="8"/>
  <c r="DR55" i="8"/>
  <c r="FB55" i="8"/>
  <c r="DI56" i="8"/>
  <c r="ES56" i="8"/>
  <c r="CZ56" i="8"/>
  <c r="ES55" i="8"/>
  <c r="FB56" i="8"/>
  <c r="EA55" i="8"/>
  <c r="EJ56" i="8"/>
  <c r="DI55" i="8"/>
  <c r="DR56" i="8"/>
  <c r="FK55" i="8"/>
  <c r="CQ55" i="8"/>
  <c r="DN44" i="6"/>
  <c r="FR44" i="6"/>
  <c r="FQ27" i="5" s="1"/>
  <c r="DF44" i="6"/>
  <c r="DE27" i="5" s="1"/>
  <c r="CO44" i="6"/>
  <c r="CN27" i="5" s="1"/>
  <c r="FB44" i="6"/>
  <c r="DV44" i="6"/>
  <c r="DR45" i="6"/>
  <c r="ET44" i="6"/>
  <c r="DA44" i="6"/>
  <c r="EL44" i="6"/>
  <c r="CZ45" i="6"/>
  <c r="CW44" i="6"/>
  <c r="CV27" i="5" s="1"/>
  <c r="FJ44" i="6"/>
  <c r="ED44" i="6"/>
  <c r="DD44" i="6"/>
  <c r="CU44" i="6"/>
  <c r="FP44" i="6"/>
  <c r="EZ44" i="6"/>
  <c r="EY27" i="5" s="1"/>
  <c r="EJ44" i="6"/>
  <c r="DT44" i="6"/>
  <c r="CI44" i="6"/>
  <c r="DB44" i="6"/>
  <c r="CX44" i="6"/>
  <c r="CW27" i="5" s="1"/>
  <c r="CQ44" i="6"/>
  <c r="FL44" i="6"/>
  <c r="FD44" i="6"/>
  <c r="EV44" i="6"/>
  <c r="EN44" i="6"/>
  <c r="EF44" i="6"/>
  <c r="DX44" i="6"/>
  <c r="DW27" i="5" s="1"/>
  <c r="DP44" i="6"/>
  <c r="DO27" i="5" s="1"/>
  <c r="DH44" i="6"/>
  <c r="CZ44" i="6"/>
  <c r="CM44" i="6"/>
  <c r="FH44" i="6"/>
  <c r="FG27" i="5" s="1"/>
  <c r="ER44" i="6"/>
  <c r="EB44" i="6"/>
  <c r="DL44" i="6"/>
  <c r="CQ45" i="6"/>
  <c r="EJ45" i="6"/>
  <c r="DI45" i="6"/>
  <c r="ES45" i="6"/>
  <c r="DG44" i="6"/>
  <c r="DF27" i="5" s="1"/>
  <c r="DK44" i="6"/>
  <c r="DO44" i="6"/>
  <c r="DN27" i="5" s="1"/>
  <c r="DS44" i="6"/>
  <c r="DW44" i="6"/>
  <c r="EA44" i="6"/>
  <c r="EE44" i="6"/>
  <c r="EI44" i="6"/>
  <c r="EM44" i="6"/>
  <c r="EQ44" i="6"/>
  <c r="EP27" i="5" s="1"/>
  <c r="EU44" i="6"/>
  <c r="EY44" i="6"/>
  <c r="EX27" i="5" s="1"/>
  <c r="FC44" i="6"/>
  <c r="FG44" i="6"/>
  <c r="FK44" i="6"/>
  <c r="FO44" i="6"/>
  <c r="FS44" i="6"/>
  <c r="CL44" i="6"/>
  <c r="CP44" i="6"/>
  <c r="CT44" i="6"/>
  <c r="EA45" i="6"/>
  <c r="FK45" i="6"/>
  <c r="DE44" i="6"/>
  <c r="DI44" i="6"/>
  <c r="DM44" i="6"/>
  <c r="DQ44" i="6"/>
  <c r="DU44" i="6"/>
  <c r="DY44" i="6"/>
  <c r="DX27" i="5" s="1"/>
  <c r="EC44" i="6"/>
  <c r="EG44" i="6"/>
  <c r="EF27" i="5" s="1"/>
  <c r="EK44" i="6"/>
  <c r="EO44" i="6"/>
  <c r="ES44" i="6"/>
  <c r="EW44" i="6"/>
  <c r="FA44" i="6"/>
  <c r="FE44" i="6"/>
  <c r="FI44" i="6"/>
  <c r="FH27" i="5" s="1"/>
  <c r="FM44" i="6"/>
  <c r="FQ44" i="6"/>
  <c r="FP27" i="5" s="1"/>
  <c r="CJ44" i="6"/>
  <c r="CN44" i="6"/>
  <c r="CM27" i="5" s="1"/>
  <c r="CR44" i="6"/>
  <c r="CV44" i="6"/>
  <c r="DC44" i="6"/>
  <c r="CY44" i="6"/>
  <c r="CS44" i="6"/>
  <c r="CK44" i="6"/>
  <c r="FN44" i="6"/>
  <c r="FF44" i="6"/>
  <c r="EX44" i="6"/>
  <c r="EP44" i="6"/>
  <c r="EO27" i="5" s="1"/>
  <c r="EH44" i="6"/>
  <c r="EG27" i="5" s="1"/>
  <c r="DZ44" i="6"/>
  <c r="DR44" i="6"/>
  <c r="DJ44" i="6"/>
  <c r="FB45" i="6"/>
  <c r="DR39" i="7"/>
  <c r="ES39" i="7"/>
  <c r="DI39" i="7"/>
  <c r="EJ39" i="7"/>
  <c r="CZ39" i="7"/>
  <c r="FB39" i="7"/>
  <c r="CQ39" i="7"/>
  <c r="FK39" i="7"/>
  <c r="EA39" i="7"/>
  <c r="CZ58" i="8" l="1"/>
  <c r="CZ62" i="8" s="1"/>
  <c r="EJ58" i="8"/>
  <c r="EJ62" i="8" s="1"/>
  <c r="DZ30" i="5"/>
  <c r="EA58" i="8"/>
  <c r="EA62" i="8" s="1"/>
  <c r="DH30" i="5"/>
  <c r="DI58" i="8"/>
  <c r="DI62" i="8" s="1"/>
  <c r="CQ58" i="8"/>
  <c r="CQ62" i="8" s="1"/>
  <c r="DR58" i="8"/>
  <c r="DR62" i="8" s="1"/>
  <c r="FB58" i="8"/>
  <c r="FA30" i="5"/>
  <c r="FJ30" i="5"/>
  <c r="FK58" i="8"/>
  <c r="ES58" i="8"/>
  <c r="EI30" i="5"/>
  <c r="EA47" i="6"/>
  <c r="EA51" i="6" s="1"/>
  <c r="DQ30" i="5"/>
  <c r="DI47" i="6"/>
  <c r="DI51" i="6" s="1"/>
  <c r="FK47" i="6"/>
  <c r="EJ47" i="6"/>
  <c r="EJ51" i="6" s="1"/>
  <c r="ER30" i="5"/>
  <c r="DR47" i="6"/>
  <c r="DR51" i="6" s="1"/>
  <c r="CZ47" i="6"/>
  <c r="ES47" i="6"/>
  <c r="FB47" i="6"/>
  <c r="CQ47" i="6"/>
  <c r="DR41" i="7"/>
  <c r="DR45" i="7" s="1"/>
  <c r="EA41" i="7"/>
  <c r="EA45" i="7" s="1"/>
  <c r="FB41" i="7"/>
  <c r="FK41" i="7"/>
  <c r="CZ41" i="7"/>
  <c r="CZ45" i="7" s="1"/>
  <c r="DI41" i="7"/>
  <c r="DI45" i="7" s="1"/>
  <c r="EJ41" i="7"/>
  <c r="EJ45" i="7" s="1"/>
  <c r="ES41" i="7"/>
  <c r="CQ41" i="7"/>
  <c r="P21" i="5"/>
  <c r="R30" i="7"/>
  <c r="T47" i="8"/>
  <c r="T46" i="8"/>
  <c r="S36" i="6"/>
  <c r="R27" i="7"/>
  <c r="R26" i="7"/>
  <c r="AV26" i="7"/>
  <c r="S34" i="6"/>
  <c r="S33" i="6"/>
  <c r="AW33" i="6"/>
  <c r="CV7" i="8"/>
  <c r="CM7" i="8"/>
  <c r="CK3" i="8"/>
  <c r="CI3" i="8"/>
  <c r="CY30" i="5" l="1"/>
  <c r="CP30" i="5"/>
  <c r="FS3" i="6" l="1"/>
  <c r="FR3" i="6"/>
  <c r="FQ3" i="6"/>
  <c r="FP3" i="6"/>
  <c r="FO3" i="6"/>
  <c r="FN3" i="6"/>
  <c r="FM3" i="6"/>
  <c r="FL3" i="6"/>
  <c r="FJ3" i="6"/>
  <c r="FI3" i="6"/>
  <c r="FH3" i="6"/>
  <c r="FG3" i="6"/>
  <c r="FF3" i="6"/>
  <c r="FE3" i="6"/>
  <c r="FD3" i="6"/>
  <c r="FC3" i="6"/>
  <c r="FA3" i="6"/>
  <c r="EZ3" i="6"/>
  <c r="EY3" i="6"/>
  <c r="EX3" i="6"/>
  <c r="EW3" i="6"/>
  <c r="EV3" i="6"/>
  <c r="EU3" i="6"/>
  <c r="ET3" i="6"/>
  <c r="ER3" i="6"/>
  <c r="EQ3" i="6"/>
  <c r="EP3" i="6"/>
  <c r="EO3" i="6"/>
  <c r="EN3" i="6"/>
  <c r="EM3" i="6"/>
  <c r="EL3" i="6"/>
  <c r="EK3" i="6"/>
  <c r="EI3" i="6"/>
  <c r="EH3" i="6"/>
  <c r="EG3" i="6"/>
  <c r="EF3" i="6"/>
  <c r="EE3" i="6"/>
  <c r="ED3" i="6"/>
  <c r="EC3" i="6"/>
  <c r="EB3" i="6"/>
  <c r="DZ3" i="6"/>
  <c r="DY3" i="6"/>
  <c r="DX3" i="6"/>
  <c r="DW3" i="6"/>
  <c r="DV3" i="6"/>
  <c r="DU3" i="6"/>
  <c r="DT3" i="6"/>
  <c r="DS3" i="6"/>
  <c r="DQ3" i="6"/>
  <c r="DP3" i="6"/>
  <c r="DO3" i="6"/>
  <c r="DN3" i="6"/>
  <c r="DM3" i="6"/>
  <c r="DL3" i="6"/>
  <c r="DK3" i="6"/>
  <c r="DJ3" i="6"/>
  <c r="DH3" i="6"/>
  <c r="DG3" i="6"/>
  <c r="DF3" i="6"/>
  <c r="DE3" i="6"/>
  <c r="DD3" i="6"/>
  <c r="DC3" i="6"/>
  <c r="DB3" i="6"/>
  <c r="DA3" i="6"/>
  <c r="CY3" i="6"/>
  <c r="CX3" i="6"/>
  <c r="CW3" i="6"/>
  <c r="CV3" i="6"/>
  <c r="CU3" i="6"/>
  <c r="CT3" i="6"/>
  <c r="CS3" i="6"/>
  <c r="CR3" i="6"/>
  <c r="CP3" i="6"/>
  <c r="CO3" i="6"/>
  <c r="CN3" i="6"/>
  <c r="CM3" i="6"/>
  <c r="CL3" i="6"/>
  <c r="CK3" i="6"/>
  <c r="CJ3" i="6"/>
  <c r="CI3" i="6"/>
  <c r="FS3" i="7"/>
  <c r="FR3" i="7"/>
  <c r="FQ3" i="7"/>
  <c r="FP3" i="7"/>
  <c r="FO3" i="7"/>
  <c r="FN3" i="7"/>
  <c r="FM3" i="7"/>
  <c r="FL3" i="7"/>
  <c r="FJ3" i="7"/>
  <c r="FI3" i="7"/>
  <c r="FH3" i="7"/>
  <c r="FG3" i="7"/>
  <c r="FF3" i="7"/>
  <c r="FE3" i="7"/>
  <c r="FD3" i="7"/>
  <c r="FC3" i="7"/>
  <c r="FA3" i="7"/>
  <c r="EZ3" i="7"/>
  <c r="EY3" i="7"/>
  <c r="EX3" i="7"/>
  <c r="EW3" i="7"/>
  <c r="EV3" i="7"/>
  <c r="EU3" i="7"/>
  <c r="ET3" i="7"/>
  <c r="ER3" i="7"/>
  <c r="EQ3" i="7"/>
  <c r="EP3" i="7"/>
  <c r="EO3" i="7"/>
  <c r="EN3" i="7"/>
  <c r="EM3" i="7"/>
  <c r="EL3" i="7"/>
  <c r="EK3" i="7"/>
  <c r="EI3" i="7"/>
  <c r="EH3" i="7"/>
  <c r="EG3" i="7"/>
  <c r="EF3" i="7"/>
  <c r="EE3" i="7"/>
  <c r="ED3" i="7"/>
  <c r="EC3" i="7"/>
  <c r="EB3" i="7"/>
  <c r="DZ3" i="7"/>
  <c r="DY3" i="7"/>
  <c r="DX3" i="7"/>
  <c r="DW3" i="7"/>
  <c r="DV3" i="7"/>
  <c r="DU3" i="7"/>
  <c r="DT3" i="7"/>
  <c r="DS3" i="7"/>
  <c r="DQ3" i="7"/>
  <c r="DP3" i="7"/>
  <c r="DO3" i="7"/>
  <c r="DN3" i="7"/>
  <c r="DM3" i="7"/>
  <c r="DL3" i="7"/>
  <c r="DK3" i="7"/>
  <c r="DJ3" i="7"/>
  <c r="DH3" i="7"/>
  <c r="DG3" i="7"/>
  <c r="DF3" i="7"/>
  <c r="DE3" i="7"/>
  <c r="DD3" i="7"/>
  <c r="DC3" i="7"/>
  <c r="DB3" i="7"/>
  <c r="DA3" i="7"/>
  <c r="CY3" i="7"/>
  <c r="CX3" i="7"/>
  <c r="CW3" i="7"/>
  <c r="CV3" i="7"/>
  <c r="CU3" i="7"/>
  <c r="CT3" i="7"/>
  <c r="CS3" i="7"/>
  <c r="CR3" i="7"/>
  <c r="CP3" i="7"/>
  <c r="CO3" i="7"/>
  <c r="CN3" i="7"/>
  <c r="CM3" i="7"/>
  <c r="CL3" i="7"/>
  <c r="CK3" i="7"/>
  <c r="CJ3" i="7"/>
  <c r="CI3" i="7"/>
  <c r="CI4" i="7"/>
  <c r="AU45" i="8" l="1"/>
  <c r="R49" i="8"/>
  <c r="S49" i="8"/>
  <c r="U49" i="8"/>
  <c r="V49" i="8"/>
  <c r="W49" i="8"/>
  <c r="X49" i="8"/>
  <c r="Y49" i="8"/>
  <c r="Z49" i="8"/>
  <c r="Q49" i="8"/>
  <c r="AV32" i="6"/>
  <c r="AV35" i="6" s="1"/>
  <c r="S30" i="7" l="1"/>
  <c r="T30" i="7"/>
  <c r="U30" i="7"/>
  <c r="V30" i="7"/>
  <c r="W30" i="7"/>
  <c r="X30" i="7"/>
  <c r="Y30" i="7"/>
  <c r="Z30" i="7"/>
  <c r="P20" i="5"/>
  <c r="FO28" i="6"/>
  <c r="FS30" i="6"/>
  <c r="FR30" i="6"/>
  <c r="FQ30" i="6"/>
  <c r="FP30" i="6"/>
  <c r="FO30" i="6"/>
  <c r="FN30" i="6"/>
  <c r="FM30" i="6"/>
  <c r="FL30" i="6"/>
  <c r="FJ30" i="6"/>
  <c r="FI30" i="6"/>
  <c r="FH30" i="6"/>
  <c r="FG30" i="6"/>
  <c r="FF30" i="6"/>
  <c r="FE30" i="6"/>
  <c r="FD30" i="6"/>
  <c r="FC30" i="6"/>
  <c r="FA30" i="6"/>
  <c r="EZ30" i="6"/>
  <c r="EY30" i="6"/>
  <c r="EX30" i="6"/>
  <c r="EW30" i="6"/>
  <c r="EV30" i="6"/>
  <c r="EU30" i="6"/>
  <c r="ET30" i="6"/>
  <c r="ER30" i="6"/>
  <c r="EQ30" i="6"/>
  <c r="EP30" i="6"/>
  <c r="EO30" i="6"/>
  <c r="EN30" i="6"/>
  <c r="EM30" i="6"/>
  <c r="EL30" i="6"/>
  <c r="EK30" i="6"/>
  <c r="EI30" i="6"/>
  <c r="EH30" i="6"/>
  <c r="EG30" i="6"/>
  <c r="EF30" i="6"/>
  <c r="EE30" i="6"/>
  <c r="ED30" i="6"/>
  <c r="EC30" i="6"/>
  <c r="EB30" i="6"/>
  <c r="DZ30" i="6"/>
  <c r="DY30" i="6"/>
  <c r="DX30" i="6"/>
  <c r="DW30" i="6"/>
  <c r="DV30" i="6"/>
  <c r="DU30" i="6"/>
  <c r="DT30" i="6"/>
  <c r="DS30" i="6"/>
  <c r="DQ30" i="6"/>
  <c r="DP30" i="6"/>
  <c r="DO30" i="6"/>
  <c r="DN30" i="6"/>
  <c r="DM30" i="6"/>
  <c r="DL30" i="6"/>
  <c r="DK30" i="6"/>
  <c r="DJ30" i="6"/>
  <c r="DH30" i="6"/>
  <c r="DG30" i="6"/>
  <c r="DF30" i="6"/>
  <c r="DE30" i="6"/>
  <c r="DD30" i="6"/>
  <c r="DC30" i="6"/>
  <c r="DB30" i="6"/>
  <c r="DA30" i="6"/>
  <c r="CY30" i="6"/>
  <c r="CX30" i="6"/>
  <c r="CW30" i="6"/>
  <c r="CV30" i="6"/>
  <c r="CU30" i="6"/>
  <c r="CT30" i="6"/>
  <c r="CS30" i="6"/>
  <c r="CR30" i="6"/>
  <c r="CP30" i="6"/>
  <c r="CO30" i="6"/>
  <c r="CN30" i="6"/>
  <c r="CM30" i="6"/>
  <c r="CL30" i="6"/>
  <c r="CK30" i="6"/>
  <c r="CJ30" i="6"/>
  <c r="CI30" i="6"/>
  <c r="FS29" i="6"/>
  <c r="FR29" i="6"/>
  <c r="FQ29" i="6"/>
  <c r="FP29" i="6"/>
  <c r="FO29" i="6"/>
  <c r="FN29" i="6"/>
  <c r="FM29" i="6"/>
  <c r="FL29" i="6"/>
  <c r="FJ29" i="6"/>
  <c r="FI29" i="6"/>
  <c r="FH29" i="6"/>
  <c r="FG29" i="6"/>
  <c r="FF29" i="6"/>
  <c r="FE29" i="6"/>
  <c r="FD29" i="6"/>
  <c r="FC29" i="6"/>
  <c r="FA29" i="6"/>
  <c r="EZ29" i="6"/>
  <c r="EY29" i="6"/>
  <c r="EX29" i="6"/>
  <c r="EW29" i="6"/>
  <c r="EV29" i="6"/>
  <c r="EU29" i="6"/>
  <c r="ET29" i="6"/>
  <c r="ER29" i="6"/>
  <c r="EQ29" i="6"/>
  <c r="EP29" i="6"/>
  <c r="EO29" i="6"/>
  <c r="EN29" i="6"/>
  <c r="EM29" i="6"/>
  <c r="EL29" i="6"/>
  <c r="EK29" i="6"/>
  <c r="EI29" i="6"/>
  <c r="EH29" i="6"/>
  <c r="EG29" i="6"/>
  <c r="EF29" i="6"/>
  <c r="EE29" i="6"/>
  <c r="ED29" i="6"/>
  <c r="EC29" i="6"/>
  <c r="EB29" i="6"/>
  <c r="DZ29" i="6"/>
  <c r="DY29" i="6"/>
  <c r="DX29" i="6"/>
  <c r="DW29" i="6"/>
  <c r="DV29" i="6"/>
  <c r="DU29" i="6"/>
  <c r="DT29" i="6"/>
  <c r="DS29" i="6"/>
  <c r="DQ29" i="6"/>
  <c r="DP29" i="6"/>
  <c r="DO29" i="6"/>
  <c r="DN29" i="6"/>
  <c r="DM29" i="6"/>
  <c r="DL29" i="6"/>
  <c r="DK29" i="6"/>
  <c r="DJ29" i="6"/>
  <c r="DH29" i="6"/>
  <c r="DG29" i="6"/>
  <c r="DF29" i="6"/>
  <c r="DE29" i="6"/>
  <c r="DD29" i="6"/>
  <c r="DC29" i="6"/>
  <c r="DB29" i="6"/>
  <c r="DA29" i="6"/>
  <c r="CY29" i="6"/>
  <c r="CX29" i="6"/>
  <c r="CW29" i="6"/>
  <c r="CV29" i="6"/>
  <c r="CU29" i="6"/>
  <c r="CT29" i="6"/>
  <c r="CS29" i="6"/>
  <c r="CR29" i="6"/>
  <c r="CP29" i="6"/>
  <c r="CO29" i="6"/>
  <c r="CN29" i="6"/>
  <c r="CM29" i="6"/>
  <c r="CL29" i="6"/>
  <c r="CK29" i="6"/>
  <c r="CJ29" i="6"/>
  <c r="CI29" i="6"/>
  <c r="FS28" i="6"/>
  <c r="FR28" i="6"/>
  <c r="FQ28" i="6"/>
  <c r="FP28" i="6"/>
  <c r="FN28" i="6"/>
  <c r="FM28" i="6"/>
  <c r="FL28" i="6"/>
  <c r="FJ28" i="6"/>
  <c r="FI28" i="6"/>
  <c r="FH28" i="6"/>
  <c r="FG28" i="6"/>
  <c r="FF28" i="6"/>
  <c r="FE28" i="6"/>
  <c r="FD28" i="6"/>
  <c r="FC28" i="6"/>
  <c r="FA28" i="6"/>
  <c r="EZ28" i="6"/>
  <c r="EY28" i="6"/>
  <c r="EX28" i="6"/>
  <c r="EW28" i="6"/>
  <c r="EV28" i="6"/>
  <c r="EU28" i="6"/>
  <c r="ET28" i="6"/>
  <c r="ER28" i="6"/>
  <c r="EQ28" i="6"/>
  <c r="EP28" i="6"/>
  <c r="EO28" i="6"/>
  <c r="EN28" i="6"/>
  <c r="EM28" i="6"/>
  <c r="EL28" i="6"/>
  <c r="EK28" i="6"/>
  <c r="EI28" i="6"/>
  <c r="EH28" i="6"/>
  <c r="EG28" i="6"/>
  <c r="EF28" i="6"/>
  <c r="EE28" i="6"/>
  <c r="ED28" i="6"/>
  <c r="EC28" i="6"/>
  <c r="EB28" i="6"/>
  <c r="DZ28" i="6"/>
  <c r="DY28" i="6"/>
  <c r="DX28" i="6"/>
  <c r="DW28" i="6"/>
  <c r="DV28" i="6"/>
  <c r="DU28" i="6"/>
  <c r="DT28" i="6"/>
  <c r="DS28" i="6"/>
  <c r="DQ28" i="6"/>
  <c r="DP28" i="6"/>
  <c r="DO28" i="6"/>
  <c r="DN28" i="6"/>
  <c r="DM28" i="6"/>
  <c r="DL28" i="6"/>
  <c r="DK28" i="6"/>
  <c r="DJ28" i="6"/>
  <c r="DH28" i="6"/>
  <c r="DG28" i="6"/>
  <c r="DF28" i="6"/>
  <c r="DE28" i="6"/>
  <c r="DD28" i="6"/>
  <c r="DC28" i="6"/>
  <c r="DB28" i="6"/>
  <c r="DA28" i="6"/>
  <c r="CY28" i="6"/>
  <c r="CX28" i="6"/>
  <c r="CW28" i="6"/>
  <c r="CV28" i="6"/>
  <c r="CU28" i="6"/>
  <c r="CT28" i="6"/>
  <c r="CS28" i="6"/>
  <c r="CR28" i="6"/>
  <c r="CP28" i="6"/>
  <c r="CO28" i="6"/>
  <c r="CN28" i="6"/>
  <c r="CM28" i="6"/>
  <c r="CL28" i="6"/>
  <c r="CK28" i="6"/>
  <c r="CJ28" i="6"/>
  <c r="CI28" i="6"/>
  <c r="FS27" i="6"/>
  <c r="FR27" i="6"/>
  <c r="FQ27" i="6"/>
  <c r="FP27" i="6"/>
  <c r="FO27" i="6"/>
  <c r="FN27" i="6"/>
  <c r="FM27" i="6"/>
  <c r="FL27" i="6"/>
  <c r="FJ27" i="6"/>
  <c r="FI27" i="6"/>
  <c r="FH27" i="6"/>
  <c r="FG27" i="6"/>
  <c r="FF27" i="6"/>
  <c r="FE27" i="6"/>
  <c r="FD27" i="6"/>
  <c r="FC27" i="6"/>
  <c r="FA27" i="6"/>
  <c r="EZ27" i="6"/>
  <c r="EY27" i="6"/>
  <c r="EX27" i="6"/>
  <c r="EW27" i="6"/>
  <c r="EV27" i="6"/>
  <c r="EU27" i="6"/>
  <c r="ET27" i="6"/>
  <c r="ER27" i="6"/>
  <c r="EQ27" i="6"/>
  <c r="EP27" i="6"/>
  <c r="EO27" i="6"/>
  <c r="EN27" i="6"/>
  <c r="EM27" i="6"/>
  <c r="EL27" i="6"/>
  <c r="EK27" i="6"/>
  <c r="EI27" i="6"/>
  <c r="EH27" i="6"/>
  <c r="EG27" i="6"/>
  <c r="EF27" i="6"/>
  <c r="EE27" i="6"/>
  <c r="ED27" i="6"/>
  <c r="EC27" i="6"/>
  <c r="EB27" i="6"/>
  <c r="DZ27" i="6"/>
  <c r="DY27" i="6"/>
  <c r="DX27" i="6"/>
  <c r="DW27" i="6"/>
  <c r="DV27" i="6"/>
  <c r="DU27" i="6"/>
  <c r="DT27" i="6"/>
  <c r="DS27" i="6"/>
  <c r="DQ27" i="6"/>
  <c r="DP27" i="6"/>
  <c r="DO27" i="6"/>
  <c r="DN27" i="6"/>
  <c r="DM27" i="6"/>
  <c r="DL27" i="6"/>
  <c r="DK27" i="6"/>
  <c r="DJ27" i="6"/>
  <c r="DH27" i="6"/>
  <c r="DG27" i="6"/>
  <c r="DF27" i="6"/>
  <c r="DE27" i="6"/>
  <c r="DD27" i="6"/>
  <c r="DC27" i="6"/>
  <c r="DB27" i="6"/>
  <c r="DA27" i="6"/>
  <c r="CY27" i="6"/>
  <c r="CX27" i="6"/>
  <c r="CW27" i="6"/>
  <c r="CV27" i="6"/>
  <c r="CU27" i="6"/>
  <c r="CT27" i="6"/>
  <c r="CS27" i="6"/>
  <c r="CR27" i="6"/>
  <c r="CP27" i="6"/>
  <c r="CO27" i="6"/>
  <c r="CN27" i="6"/>
  <c r="CM27" i="6"/>
  <c r="CL27" i="6"/>
  <c r="CK27" i="6"/>
  <c r="CJ27" i="6"/>
  <c r="CI27" i="6"/>
  <c r="FS26" i="6"/>
  <c r="FR26" i="6"/>
  <c r="FQ26" i="6"/>
  <c r="FP26" i="6"/>
  <c r="FO26" i="6"/>
  <c r="FN26" i="6"/>
  <c r="FM26" i="6"/>
  <c r="FM45" i="6" s="1"/>
  <c r="FL26" i="6"/>
  <c r="FJ26" i="6"/>
  <c r="FI26" i="6"/>
  <c r="FH26" i="6"/>
  <c r="FG26" i="6"/>
  <c r="FF26" i="6"/>
  <c r="FE26" i="6"/>
  <c r="FD26" i="6"/>
  <c r="FD45" i="6" s="1"/>
  <c r="FC26" i="6"/>
  <c r="FA26" i="6"/>
  <c r="EZ26" i="6"/>
  <c r="EY26" i="6"/>
  <c r="EX26" i="6"/>
  <c r="EW26" i="6"/>
  <c r="EV26" i="6"/>
  <c r="EU26" i="6"/>
  <c r="EU45" i="6" s="1"/>
  <c r="ET26" i="6"/>
  <c r="ER26" i="6"/>
  <c r="EQ26" i="6"/>
  <c r="EP26" i="6"/>
  <c r="EO26" i="6"/>
  <c r="EN26" i="6"/>
  <c r="EM26" i="6"/>
  <c r="EL26" i="6"/>
  <c r="EL45" i="6" s="1"/>
  <c r="EK26" i="6"/>
  <c r="EI26" i="6"/>
  <c r="EH26" i="6"/>
  <c r="EG26" i="6"/>
  <c r="EF26" i="6"/>
  <c r="EE26" i="6"/>
  <c r="ED26" i="6"/>
  <c r="EC26" i="6"/>
  <c r="EC45" i="6" s="1"/>
  <c r="EB26" i="6"/>
  <c r="DZ26" i="6"/>
  <c r="DY26" i="6"/>
  <c r="DX26" i="6"/>
  <c r="DW26" i="6"/>
  <c r="DV26" i="6"/>
  <c r="DU26" i="6"/>
  <c r="DT26" i="6"/>
  <c r="DT45" i="6" s="1"/>
  <c r="DS26" i="6"/>
  <c r="DQ26" i="6"/>
  <c r="DP26" i="6"/>
  <c r="DO26" i="6"/>
  <c r="DN26" i="6"/>
  <c r="DM26" i="6"/>
  <c r="DL26" i="6"/>
  <c r="DK26" i="6"/>
  <c r="DK45" i="6" s="1"/>
  <c r="DJ26" i="6"/>
  <c r="DH26" i="6"/>
  <c r="DG26" i="6"/>
  <c r="DF26" i="6"/>
  <c r="DE26" i="6"/>
  <c r="DD26" i="6"/>
  <c r="DC26" i="6"/>
  <c r="DB26" i="6"/>
  <c r="DB45" i="6" s="1"/>
  <c r="DA26" i="6"/>
  <c r="CY26" i="6"/>
  <c r="CX26" i="6"/>
  <c r="CW26" i="6"/>
  <c r="CV26" i="6"/>
  <c r="CU26" i="6"/>
  <c r="CT26" i="6"/>
  <c r="CS26" i="6"/>
  <c r="CS45" i="6" s="1"/>
  <c r="CR26" i="6"/>
  <c r="CP26" i="6"/>
  <c r="CO26" i="6"/>
  <c r="CN26" i="6"/>
  <c r="CM26" i="6"/>
  <c r="CL26" i="6"/>
  <c r="CK26" i="6"/>
  <c r="CJ26" i="6"/>
  <c r="CJ45" i="6" s="1"/>
  <c r="CI26" i="6"/>
  <c r="FS23" i="6"/>
  <c r="FR23" i="6"/>
  <c r="FQ23" i="6"/>
  <c r="FP23" i="6"/>
  <c r="FO23" i="6"/>
  <c r="FN23" i="6"/>
  <c r="FM23" i="6"/>
  <c r="FL23" i="6"/>
  <c r="FJ23" i="6"/>
  <c r="FI23" i="6"/>
  <c r="FH23" i="6"/>
  <c r="FG23" i="6"/>
  <c r="FF23" i="6"/>
  <c r="FE23" i="6"/>
  <c r="FD23" i="6"/>
  <c r="FC23" i="6"/>
  <c r="FA23" i="6"/>
  <c r="EZ23" i="6"/>
  <c r="EY23" i="6"/>
  <c r="EX23" i="6"/>
  <c r="EW23" i="6"/>
  <c r="EV23" i="6"/>
  <c r="EU23" i="6"/>
  <c r="ET23" i="6"/>
  <c r="ER23" i="6"/>
  <c r="EQ23" i="6"/>
  <c r="EP23" i="6"/>
  <c r="EO23" i="6"/>
  <c r="EN23" i="6"/>
  <c r="EM23" i="6"/>
  <c r="EL23" i="6"/>
  <c r="EK23" i="6"/>
  <c r="EI23" i="6"/>
  <c r="EH23" i="6"/>
  <c r="EG23" i="6"/>
  <c r="EF23" i="6"/>
  <c r="EE23" i="6"/>
  <c r="ED23" i="6"/>
  <c r="EC23" i="6"/>
  <c r="EB23" i="6"/>
  <c r="DZ23" i="6"/>
  <c r="DY23" i="6"/>
  <c r="DX23" i="6"/>
  <c r="DW23" i="6"/>
  <c r="DV23" i="6"/>
  <c r="DU23" i="6"/>
  <c r="DT23" i="6"/>
  <c r="DS23" i="6"/>
  <c r="DQ23" i="6"/>
  <c r="DP23" i="6"/>
  <c r="DO23" i="6"/>
  <c r="DN23" i="6"/>
  <c r="DM23" i="6"/>
  <c r="DL23" i="6"/>
  <c r="DK23" i="6"/>
  <c r="DJ23" i="6"/>
  <c r="DH23" i="6"/>
  <c r="DG23" i="6"/>
  <c r="DF23" i="6"/>
  <c r="DE23" i="6"/>
  <c r="DD23" i="6"/>
  <c r="DC23" i="6"/>
  <c r="DB23" i="6"/>
  <c r="DA23" i="6"/>
  <c r="CY23" i="6"/>
  <c r="CX23" i="6"/>
  <c r="CW23" i="6"/>
  <c r="CV23" i="6"/>
  <c r="CU23" i="6"/>
  <c r="CT23" i="6"/>
  <c r="CS23" i="6"/>
  <c r="CR23" i="6"/>
  <c r="CP23" i="6"/>
  <c r="CO23" i="6"/>
  <c r="CN23" i="6"/>
  <c r="CM23" i="6"/>
  <c r="CL23" i="6"/>
  <c r="CK23" i="6"/>
  <c r="CJ23" i="6"/>
  <c r="CI23" i="6"/>
  <c r="FS22" i="6"/>
  <c r="FR22" i="6"/>
  <c r="FQ22" i="6"/>
  <c r="FP22" i="6"/>
  <c r="FO22" i="6"/>
  <c r="FN22" i="6"/>
  <c r="FM22" i="6"/>
  <c r="FL22" i="6"/>
  <c r="FJ22" i="6"/>
  <c r="FI22" i="6"/>
  <c r="FH22" i="6"/>
  <c r="FG22" i="6"/>
  <c r="FF22" i="6"/>
  <c r="FE22" i="6"/>
  <c r="FD22" i="6"/>
  <c r="FC22" i="6"/>
  <c r="FA22" i="6"/>
  <c r="EZ22" i="6"/>
  <c r="EY22" i="6"/>
  <c r="EX22" i="6"/>
  <c r="EW22" i="6"/>
  <c r="EV22" i="6"/>
  <c r="EU22" i="6"/>
  <c r="ET22" i="6"/>
  <c r="ER22" i="6"/>
  <c r="EQ22" i="6"/>
  <c r="EP22" i="6"/>
  <c r="EO22" i="6"/>
  <c r="EN22" i="6"/>
  <c r="EM22" i="6"/>
  <c r="EL22" i="6"/>
  <c r="EK22" i="6"/>
  <c r="EI22" i="6"/>
  <c r="EH22" i="6"/>
  <c r="EG22" i="6"/>
  <c r="EF22" i="6"/>
  <c r="EE22" i="6"/>
  <c r="ED22" i="6"/>
  <c r="EC22" i="6"/>
  <c r="EB22" i="6"/>
  <c r="DZ22" i="6"/>
  <c r="DY22" i="6"/>
  <c r="DX22" i="6"/>
  <c r="DW22" i="6"/>
  <c r="DV22" i="6"/>
  <c r="DU22" i="6"/>
  <c r="DT22" i="6"/>
  <c r="DS22" i="6"/>
  <c r="DQ22" i="6"/>
  <c r="DP22" i="6"/>
  <c r="DO22" i="6"/>
  <c r="DN22" i="6"/>
  <c r="DM22" i="6"/>
  <c r="DL22" i="6"/>
  <c r="DK22" i="6"/>
  <c r="DJ22" i="6"/>
  <c r="DH22" i="6"/>
  <c r="DG22" i="6"/>
  <c r="DF22" i="6"/>
  <c r="DE22" i="6"/>
  <c r="DD22" i="6"/>
  <c r="DC22" i="6"/>
  <c r="DB22" i="6"/>
  <c r="DA22" i="6"/>
  <c r="CY22" i="6"/>
  <c r="CX22" i="6"/>
  <c r="CW22" i="6"/>
  <c r="CV22" i="6"/>
  <c r="CU22" i="6"/>
  <c r="CT22" i="6"/>
  <c r="CS22" i="6"/>
  <c r="CR22" i="6"/>
  <c r="CP22" i="6"/>
  <c r="CO22" i="6"/>
  <c r="CN22" i="6"/>
  <c r="CM22" i="6"/>
  <c r="CL22" i="6"/>
  <c r="CK22" i="6"/>
  <c r="CJ22" i="6"/>
  <c r="CI22" i="6"/>
  <c r="FS21" i="6"/>
  <c r="FR21" i="6"/>
  <c r="FQ21" i="6"/>
  <c r="FP21" i="6"/>
  <c r="FO21" i="6"/>
  <c r="FN21" i="6"/>
  <c r="FM21" i="6"/>
  <c r="FL21" i="6"/>
  <c r="FJ21" i="6"/>
  <c r="FI21" i="6"/>
  <c r="FH21" i="6"/>
  <c r="FG21" i="6"/>
  <c r="FF21" i="6"/>
  <c r="FE21" i="6"/>
  <c r="FD21" i="6"/>
  <c r="FC21" i="6"/>
  <c r="FA21" i="6"/>
  <c r="EZ21" i="6"/>
  <c r="EY21" i="6"/>
  <c r="EX21" i="6"/>
  <c r="EW21" i="6"/>
  <c r="EV21" i="6"/>
  <c r="EU21" i="6"/>
  <c r="ET21" i="6"/>
  <c r="ER21" i="6"/>
  <c r="EQ21" i="6"/>
  <c r="EP21" i="6"/>
  <c r="EO21" i="6"/>
  <c r="EN21" i="6"/>
  <c r="EM21" i="6"/>
  <c r="EL21" i="6"/>
  <c r="EK21" i="6"/>
  <c r="EI21" i="6"/>
  <c r="EH21" i="6"/>
  <c r="EG21" i="6"/>
  <c r="EF21" i="6"/>
  <c r="EE21" i="6"/>
  <c r="ED21" i="6"/>
  <c r="EC21" i="6"/>
  <c r="EB21" i="6"/>
  <c r="DZ21" i="6"/>
  <c r="DY21" i="6"/>
  <c r="DX21" i="6"/>
  <c r="DW21" i="6"/>
  <c r="DV21" i="6"/>
  <c r="DU21" i="6"/>
  <c r="DT21" i="6"/>
  <c r="DS21" i="6"/>
  <c r="DQ21" i="6"/>
  <c r="DP21" i="6"/>
  <c r="DO21" i="6"/>
  <c r="DN21" i="6"/>
  <c r="DM21" i="6"/>
  <c r="DL21" i="6"/>
  <c r="DK21" i="6"/>
  <c r="DJ21" i="6"/>
  <c r="DH21" i="6"/>
  <c r="DG21" i="6"/>
  <c r="DF21" i="6"/>
  <c r="DE21" i="6"/>
  <c r="DD21" i="6"/>
  <c r="DC21" i="6"/>
  <c r="DB21" i="6"/>
  <c r="DA21" i="6"/>
  <c r="CY21" i="6"/>
  <c r="CX21" i="6"/>
  <c r="CW21" i="6"/>
  <c r="CV21" i="6"/>
  <c r="CU21" i="6"/>
  <c r="CT21" i="6"/>
  <c r="CS21" i="6"/>
  <c r="CR21" i="6"/>
  <c r="CP21" i="6"/>
  <c r="CO21" i="6"/>
  <c r="CN21" i="6"/>
  <c r="CM21" i="6"/>
  <c r="CL21" i="6"/>
  <c r="CK21" i="6"/>
  <c r="CJ21" i="6"/>
  <c r="CI21" i="6"/>
  <c r="FS20" i="6"/>
  <c r="FR20" i="6"/>
  <c r="FQ20" i="6"/>
  <c r="FP20" i="6"/>
  <c r="FO20" i="6"/>
  <c r="FN20" i="6"/>
  <c r="FM20" i="6"/>
  <c r="FL20" i="6"/>
  <c r="FJ20" i="6"/>
  <c r="FI20" i="6"/>
  <c r="FH20" i="6"/>
  <c r="FG20" i="6"/>
  <c r="FF20" i="6"/>
  <c r="FE20" i="6"/>
  <c r="FD20" i="6"/>
  <c r="FC20" i="6"/>
  <c r="FA20" i="6"/>
  <c r="EZ20" i="6"/>
  <c r="EY20" i="6"/>
  <c r="EX20" i="6"/>
  <c r="EW20" i="6"/>
  <c r="EV20" i="6"/>
  <c r="EU20" i="6"/>
  <c r="ET20" i="6"/>
  <c r="ER20" i="6"/>
  <c r="EQ20" i="6"/>
  <c r="EP20" i="6"/>
  <c r="EO20" i="6"/>
  <c r="EN20" i="6"/>
  <c r="EM20" i="6"/>
  <c r="EL20" i="6"/>
  <c r="EK20" i="6"/>
  <c r="EI20" i="6"/>
  <c r="EH20" i="6"/>
  <c r="EG20" i="6"/>
  <c r="EF20" i="6"/>
  <c r="EE20" i="6"/>
  <c r="ED20" i="6"/>
  <c r="EC20" i="6"/>
  <c r="EB20" i="6"/>
  <c r="DZ20" i="6"/>
  <c r="DY20" i="6"/>
  <c r="DX20" i="6"/>
  <c r="DW20" i="6"/>
  <c r="DV20" i="6"/>
  <c r="DU20" i="6"/>
  <c r="DT20" i="6"/>
  <c r="DS20" i="6"/>
  <c r="DQ20" i="6"/>
  <c r="DP20" i="6"/>
  <c r="DO20" i="6"/>
  <c r="DN20" i="6"/>
  <c r="DM20" i="6"/>
  <c r="DL20" i="6"/>
  <c r="DK20" i="6"/>
  <c r="DJ20" i="6"/>
  <c r="DH20" i="6"/>
  <c r="DG20" i="6"/>
  <c r="DF20" i="6"/>
  <c r="DE20" i="6"/>
  <c r="DD20" i="6"/>
  <c r="DC20" i="6"/>
  <c r="DB20" i="6"/>
  <c r="DA20" i="6"/>
  <c r="CY20" i="6"/>
  <c r="CX20" i="6"/>
  <c r="CW20" i="6"/>
  <c r="CV20" i="6"/>
  <c r="CU20" i="6"/>
  <c r="CT20" i="6"/>
  <c r="CS20" i="6"/>
  <c r="CR20" i="6"/>
  <c r="CP20" i="6"/>
  <c r="CO20" i="6"/>
  <c r="CN20" i="6"/>
  <c r="CM20" i="6"/>
  <c r="CL20" i="6"/>
  <c r="CK20" i="6"/>
  <c r="CJ20" i="6"/>
  <c r="CI20" i="6"/>
  <c r="FS19" i="6"/>
  <c r="FR19" i="6"/>
  <c r="FQ19" i="6"/>
  <c r="FP19" i="6"/>
  <c r="FO19" i="6"/>
  <c r="FN19" i="6"/>
  <c r="FM19" i="6"/>
  <c r="FL19" i="6"/>
  <c r="FJ19" i="6"/>
  <c r="FI19" i="6"/>
  <c r="FH19" i="6"/>
  <c r="FG19" i="6"/>
  <c r="FF19" i="6"/>
  <c r="FE19" i="6"/>
  <c r="FD19" i="6"/>
  <c r="FC19" i="6"/>
  <c r="FA19" i="6"/>
  <c r="EZ19" i="6"/>
  <c r="EY19" i="6"/>
  <c r="EX19" i="6"/>
  <c r="EW19" i="6"/>
  <c r="EV19" i="6"/>
  <c r="EU19" i="6"/>
  <c r="ET19" i="6"/>
  <c r="ER19" i="6"/>
  <c r="EQ19" i="6"/>
  <c r="EP19" i="6"/>
  <c r="EO19" i="6"/>
  <c r="EN19" i="6"/>
  <c r="EM19" i="6"/>
  <c r="EL19" i="6"/>
  <c r="EK19" i="6"/>
  <c r="EI19" i="6"/>
  <c r="EH19" i="6"/>
  <c r="EG19" i="6"/>
  <c r="EF19" i="6"/>
  <c r="EE19" i="6"/>
  <c r="ED19" i="6"/>
  <c r="EC19" i="6"/>
  <c r="EB19" i="6"/>
  <c r="DZ19" i="6"/>
  <c r="DY19" i="6"/>
  <c r="DX19" i="6"/>
  <c r="DW19" i="6"/>
  <c r="DV19" i="6"/>
  <c r="DU19" i="6"/>
  <c r="DT19" i="6"/>
  <c r="DS19" i="6"/>
  <c r="DQ19" i="6"/>
  <c r="DP19" i="6"/>
  <c r="DO19" i="6"/>
  <c r="DN19" i="6"/>
  <c r="DM19" i="6"/>
  <c r="DL19" i="6"/>
  <c r="DK19" i="6"/>
  <c r="DJ19" i="6"/>
  <c r="DH19" i="6"/>
  <c r="DG19" i="6"/>
  <c r="DF19" i="6"/>
  <c r="DE19" i="6"/>
  <c r="DD19" i="6"/>
  <c r="DC19" i="6"/>
  <c r="DB19" i="6"/>
  <c r="DA19" i="6"/>
  <c r="CY19" i="6"/>
  <c r="CX19" i="6"/>
  <c r="CW19" i="6"/>
  <c r="CV19" i="6"/>
  <c r="CU19" i="6"/>
  <c r="CT19" i="6"/>
  <c r="CS19" i="6"/>
  <c r="CR19" i="6"/>
  <c r="CP19" i="6"/>
  <c r="CO19" i="6"/>
  <c r="CN19" i="6"/>
  <c r="CM19" i="6"/>
  <c r="CL19" i="6"/>
  <c r="CK19" i="6"/>
  <c r="CJ19" i="6"/>
  <c r="CI19" i="6"/>
  <c r="FS18" i="6"/>
  <c r="FR18" i="6"/>
  <c r="FQ18" i="6"/>
  <c r="FP18" i="6"/>
  <c r="FO18" i="6"/>
  <c r="FN18" i="6"/>
  <c r="FM18" i="6"/>
  <c r="FL18" i="6"/>
  <c r="FJ18" i="6"/>
  <c r="FI18" i="6"/>
  <c r="FH18" i="6"/>
  <c r="FG18" i="6"/>
  <c r="FF18" i="6"/>
  <c r="FE18" i="6"/>
  <c r="FD18" i="6"/>
  <c r="FC18" i="6"/>
  <c r="FA18" i="6"/>
  <c r="EZ18" i="6"/>
  <c r="EY18" i="6"/>
  <c r="EX18" i="6"/>
  <c r="EW18" i="6"/>
  <c r="EV18" i="6"/>
  <c r="EU18" i="6"/>
  <c r="ET18" i="6"/>
  <c r="ER18" i="6"/>
  <c r="EQ18" i="6"/>
  <c r="EP18" i="6"/>
  <c r="EO18" i="6"/>
  <c r="EN18" i="6"/>
  <c r="EM18" i="6"/>
  <c r="EL18" i="6"/>
  <c r="EK18" i="6"/>
  <c r="EI18" i="6"/>
  <c r="EH18" i="6"/>
  <c r="EG18" i="6"/>
  <c r="EF18" i="6"/>
  <c r="EE18" i="6"/>
  <c r="ED18" i="6"/>
  <c r="EC18" i="6"/>
  <c r="EB18" i="6"/>
  <c r="DZ18" i="6"/>
  <c r="DY18" i="6"/>
  <c r="DX18" i="6"/>
  <c r="DW18" i="6"/>
  <c r="DV18" i="6"/>
  <c r="DU18" i="6"/>
  <c r="DT18" i="6"/>
  <c r="DS18" i="6"/>
  <c r="DQ18" i="6"/>
  <c r="DP18" i="6"/>
  <c r="DO18" i="6"/>
  <c r="DN18" i="6"/>
  <c r="DM18" i="6"/>
  <c r="DL18" i="6"/>
  <c r="DK18" i="6"/>
  <c r="DJ18" i="6"/>
  <c r="DH18" i="6"/>
  <c r="DG18" i="6"/>
  <c r="DF18" i="6"/>
  <c r="DE18" i="6"/>
  <c r="DD18" i="6"/>
  <c r="DC18" i="6"/>
  <c r="DB18" i="6"/>
  <c r="DA18" i="6"/>
  <c r="CY18" i="6"/>
  <c r="CX18" i="6"/>
  <c r="CW18" i="6"/>
  <c r="CV18" i="6"/>
  <c r="CU18" i="6"/>
  <c r="CT18" i="6"/>
  <c r="CS18" i="6"/>
  <c r="CR18" i="6"/>
  <c r="CP18" i="6"/>
  <c r="CO18" i="6"/>
  <c r="CN18" i="6"/>
  <c r="CM18" i="6"/>
  <c r="CL18" i="6"/>
  <c r="CK18" i="6"/>
  <c r="CJ18" i="6"/>
  <c r="CI18" i="6"/>
  <c r="FS17" i="6"/>
  <c r="FR17" i="6"/>
  <c r="FQ17" i="6"/>
  <c r="FP17" i="6"/>
  <c r="FO17" i="6"/>
  <c r="FN17" i="6"/>
  <c r="FM17" i="6"/>
  <c r="FL17" i="6"/>
  <c r="FJ17" i="6"/>
  <c r="FI17" i="6"/>
  <c r="FH17" i="6"/>
  <c r="FG17" i="6"/>
  <c r="FF17" i="6"/>
  <c r="FE17" i="6"/>
  <c r="FD17" i="6"/>
  <c r="FC17" i="6"/>
  <c r="FA17" i="6"/>
  <c r="EZ17" i="6"/>
  <c r="EY17" i="6"/>
  <c r="EX17" i="6"/>
  <c r="EW17" i="6"/>
  <c r="EV17" i="6"/>
  <c r="EU17" i="6"/>
  <c r="ET17" i="6"/>
  <c r="ER17" i="6"/>
  <c r="EQ17" i="6"/>
  <c r="EP17" i="6"/>
  <c r="EO17" i="6"/>
  <c r="EN17" i="6"/>
  <c r="EM17" i="6"/>
  <c r="EL17" i="6"/>
  <c r="EK17" i="6"/>
  <c r="EI17" i="6"/>
  <c r="EH17" i="6"/>
  <c r="EG17" i="6"/>
  <c r="EF17" i="6"/>
  <c r="EE17" i="6"/>
  <c r="ED17" i="6"/>
  <c r="EC17" i="6"/>
  <c r="EB17" i="6"/>
  <c r="DZ17" i="6"/>
  <c r="DY17" i="6"/>
  <c r="DX17" i="6"/>
  <c r="DW17" i="6"/>
  <c r="DV17" i="6"/>
  <c r="DU17" i="6"/>
  <c r="DT17" i="6"/>
  <c r="DS17" i="6"/>
  <c r="DQ17" i="6"/>
  <c r="DP17" i="6"/>
  <c r="DO17" i="6"/>
  <c r="DN17" i="6"/>
  <c r="DM17" i="6"/>
  <c r="DL17" i="6"/>
  <c r="DK17" i="6"/>
  <c r="DJ17" i="6"/>
  <c r="DH17" i="6"/>
  <c r="DG17" i="6"/>
  <c r="DF17" i="6"/>
  <c r="DE17" i="6"/>
  <c r="DD17" i="6"/>
  <c r="DC17" i="6"/>
  <c r="DB17" i="6"/>
  <c r="DA17" i="6"/>
  <c r="CY17" i="6"/>
  <c r="CX17" i="6"/>
  <c r="CW17" i="6"/>
  <c r="CV17" i="6"/>
  <c r="CU17" i="6"/>
  <c r="CT17" i="6"/>
  <c r="CS17" i="6"/>
  <c r="CR17" i="6"/>
  <c r="CP17" i="6"/>
  <c r="CO17" i="6"/>
  <c r="CN17" i="6"/>
  <c r="CM17" i="6"/>
  <c r="CL17" i="6"/>
  <c r="CK17" i="6"/>
  <c r="CJ17" i="6"/>
  <c r="CI17" i="6"/>
  <c r="FS16" i="6"/>
  <c r="FR16" i="6"/>
  <c r="FQ16" i="6"/>
  <c r="FP16" i="6"/>
  <c r="FO16" i="6"/>
  <c r="FN16" i="6"/>
  <c r="FM16" i="6"/>
  <c r="FL16" i="6"/>
  <c r="FJ16" i="6"/>
  <c r="FI16" i="6"/>
  <c r="FH16" i="6"/>
  <c r="FG16" i="6"/>
  <c r="FF16" i="6"/>
  <c r="FE16" i="6"/>
  <c r="FD16" i="6"/>
  <c r="FC16" i="6"/>
  <c r="FA16" i="6"/>
  <c r="EZ16" i="6"/>
  <c r="EY16" i="6"/>
  <c r="EX16" i="6"/>
  <c r="EW16" i="6"/>
  <c r="EV16" i="6"/>
  <c r="EU16" i="6"/>
  <c r="ET16" i="6"/>
  <c r="ER16" i="6"/>
  <c r="EQ16" i="6"/>
  <c r="EP16" i="6"/>
  <c r="EO16" i="6"/>
  <c r="EN16" i="6"/>
  <c r="EM16" i="6"/>
  <c r="EL16" i="6"/>
  <c r="EK16" i="6"/>
  <c r="EI16" i="6"/>
  <c r="EH16" i="6"/>
  <c r="EG16" i="6"/>
  <c r="EF16" i="6"/>
  <c r="EE16" i="6"/>
  <c r="ED16" i="6"/>
  <c r="EC16" i="6"/>
  <c r="EB16" i="6"/>
  <c r="DZ16" i="6"/>
  <c r="DY16" i="6"/>
  <c r="DX16" i="6"/>
  <c r="DW16" i="6"/>
  <c r="DV16" i="6"/>
  <c r="DU16" i="6"/>
  <c r="DT16" i="6"/>
  <c r="DS16" i="6"/>
  <c r="DQ16" i="6"/>
  <c r="DP16" i="6"/>
  <c r="DO16" i="6"/>
  <c r="DN16" i="6"/>
  <c r="DM16" i="6"/>
  <c r="DL16" i="6"/>
  <c r="DK16" i="6"/>
  <c r="DJ16" i="6"/>
  <c r="DH16" i="6"/>
  <c r="DG16" i="6"/>
  <c r="DF16" i="6"/>
  <c r="DE16" i="6"/>
  <c r="DD16" i="6"/>
  <c r="DC16" i="6"/>
  <c r="DB16" i="6"/>
  <c r="DA16" i="6"/>
  <c r="CY16" i="6"/>
  <c r="CX16" i="6"/>
  <c r="CW16" i="6"/>
  <c r="CV16" i="6"/>
  <c r="CU16" i="6"/>
  <c r="CT16" i="6"/>
  <c r="CS16" i="6"/>
  <c r="CR16" i="6"/>
  <c r="CP16" i="6"/>
  <c r="CO16" i="6"/>
  <c r="CN16" i="6"/>
  <c r="CM16" i="6"/>
  <c r="CL16" i="6"/>
  <c r="CK16" i="6"/>
  <c r="CJ16" i="6"/>
  <c r="CI16" i="6"/>
  <c r="FS25" i="6"/>
  <c r="FR25" i="6"/>
  <c r="FQ25" i="6"/>
  <c r="FP25" i="6"/>
  <c r="FO25" i="6"/>
  <c r="FN25" i="6"/>
  <c r="FM25" i="6"/>
  <c r="FL25" i="6"/>
  <c r="FJ25" i="6"/>
  <c r="FI25" i="6"/>
  <c r="FH25" i="6"/>
  <c r="FG25" i="6"/>
  <c r="FF25" i="6"/>
  <c r="FE25" i="6"/>
  <c r="FD25" i="6"/>
  <c r="FC25" i="6"/>
  <c r="FA25" i="6"/>
  <c r="EZ25" i="6"/>
  <c r="EY25" i="6"/>
  <c r="EX25" i="6"/>
  <c r="EW25" i="6"/>
  <c r="EV25" i="6"/>
  <c r="EU25" i="6"/>
  <c r="ET25" i="6"/>
  <c r="ER25" i="6"/>
  <c r="EQ25" i="6"/>
  <c r="EP25" i="6"/>
  <c r="EO25" i="6"/>
  <c r="EN25" i="6"/>
  <c r="EM25" i="6"/>
  <c r="EL25" i="6"/>
  <c r="EK25" i="6"/>
  <c r="EI25" i="6"/>
  <c r="EH25" i="6"/>
  <c r="EG25" i="6"/>
  <c r="EF25" i="6"/>
  <c r="EE25" i="6"/>
  <c r="ED25" i="6"/>
  <c r="EC25" i="6"/>
  <c r="EB25" i="6"/>
  <c r="DZ25" i="6"/>
  <c r="DY25" i="6"/>
  <c r="DX25" i="6"/>
  <c r="DW25" i="6"/>
  <c r="DV25" i="6"/>
  <c r="DU25" i="6"/>
  <c r="DT25" i="6"/>
  <c r="DS25" i="6"/>
  <c r="DQ25" i="6"/>
  <c r="DP25" i="6"/>
  <c r="DO25" i="6"/>
  <c r="DN25" i="6"/>
  <c r="DM25" i="6"/>
  <c r="DL25" i="6"/>
  <c r="DK25" i="6"/>
  <c r="DJ25" i="6"/>
  <c r="DH25" i="6"/>
  <c r="DG25" i="6"/>
  <c r="DF25" i="6"/>
  <c r="DE25" i="6"/>
  <c r="DD25" i="6"/>
  <c r="DC25" i="6"/>
  <c r="DB25" i="6"/>
  <c r="DA25" i="6"/>
  <c r="CY25" i="6"/>
  <c r="CX25" i="6"/>
  <c r="CW25" i="6"/>
  <c r="CV25" i="6"/>
  <c r="CU25" i="6"/>
  <c r="CT25" i="6"/>
  <c r="CS25" i="6"/>
  <c r="CR25" i="6"/>
  <c r="CP25" i="6"/>
  <c r="CO25" i="6"/>
  <c r="CN25" i="6"/>
  <c r="CM25" i="6"/>
  <c r="CL25" i="6"/>
  <c r="CK25" i="6"/>
  <c r="CJ25" i="6"/>
  <c r="CI25" i="6"/>
  <c r="FS15" i="6"/>
  <c r="FR15" i="6"/>
  <c r="FQ15" i="6"/>
  <c r="FP15" i="6"/>
  <c r="FO15" i="6"/>
  <c r="FN15" i="6"/>
  <c r="FM15" i="6"/>
  <c r="FL15" i="6"/>
  <c r="FJ15" i="6"/>
  <c r="FI15" i="6"/>
  <c r="FH15" i="6"/>
  <c r="FG15" i="6"/>
  <c r="FF15" i="6"/>
  <c r="FE15" i="6"/>
  <c r="FD15" i="6"/>
  <c r="FC15" i="6"/>
  <c r="FA15" i="6"/>
  <c r="EZ15" i="6"/>
  <c r="EY15" i="6"/>
  <c r="EX15" i="6"/>
  <c r="EW15" i="6"/>
  <c r="EV15" i="6"/>
  <c r="EU15" i="6"/>
  <c r="ET15" i="6"/>
  <c r="ER15" i="6"/>
  <c r="EQ15" i="6"/>
  <c r="EP15" i="6"/>
  <c r="EO15" i="6"/>
  <c r="EN15" i="6"/>
  <c r="EM15" i="6"/>
  <c r="EL15" i="6"/>
  <c r="EK15" i="6"/>
  <c r="EI15" i="6"/>
  <c r="EH15" i="6"/>
  <c r="EG15" i="6"/>
  <c r="EF15" i="6"/>
  <c r="EE15" i="6"/>
  <c r="ED15" i="6"/>
  <c r="EC15" i="6"/>
  <c r="EB15" i="6"/>
  <c r="DZ15" i="6"/>
  <c r="DY15" i="6"/>
  <c r="DX15" i="6"/>
  <c r="DW15" i="6"/>
  <c r="DV15" i="6"/>
  <c r="DU15" i="6"/>
  <c r="DT15" i="6"/>
  <c r="DS15" i="6"/>
  <c r="DQ15" i="6"/>
  <c r="DP15" i="6"/>
  <c r="DO15" i="6"/>
  <c r="DN15" i="6"/>
  <c r="DM15" i="6"/>
  <c r="DL15" i="6"/>
  <c r="DK15" i="6"/>
  <c r="DJ15" i="6"/>
  <c r="DH15" i="6"/>
  <c r="DG15" i="6"/>
  <c r="DF15" i="6"/>
  <c r="DE15" i="6"/>
  <c r="DD15" i="6"/>
  <c r="DC15" i="6"/>
  <c r="DB15" i="6"/>
  <c r="DA15" i="6"/>
  <c r="CY15" i="6"/>
  <c r="CX15" i="6"/>
  <c r="CW15" i="6"/>
  <c r="CV15" i="6"/>
  <c r="CU15" i="6"/>
  <c r="CT15" i="6"/>
  <c r="CS15" i="6"/>
  <c r="CR15" i="6"/>
  <c r="CP15" i="6"/>
  <c r="CO15" i="6"/>
  <c r="CN15" i="6"/>
  <c r="CM15" i="6"/>
  <c r="CL15" i="6"/>
  <c r="CK15" i="6"/>
  <c r="CJ15" i="6"/>
  <c r="CI15" i="6"/>
  <c r="FS14" i="6"/>
  <c r="FR14" i="6"/>
  <c r="FQ14" i="6"/>
  <c r="FP14" i="6"/>
  <c r="FO14" i="6"/>
  <c r="FN14" i="6"/>
  <c r="FM14" i="6"/>
  <c r="FL14" i="6"/>
  <c r="FJ14" i="6"/>
  <c r="FI14" i="6"/>
  <c r="FH14" i="6"/>
  <c r="FG14" i="6"/>
  <c r="FF14" i="6"/>
  <c r="FE14" i="6"/>
  <c r="FD14" i="6"/>
  <c r="FC14" i="6"/>
  <c r="FA14" i="6"/>
  <c r="EZ14" i="6"/>
  <c r="EY14" i="6"/>
  <c r="EX14" i="6"/>
  <c r="EW14" i="6"/>
  <c r="EV14" i="6"/>
  <c r="EU14" i="6"/>
  <c r="ET14" i="6"/>
  <c r="ER14" i="6"/>
  <c r="EQ14" i="6"/>
  <c r="EP14" i="6"/>
  <c r="EO14" i="6"/>
  <c r="EN14" i="6"/>
  <c r="EM14" i="6"/>
  <c r="EL14" i="6"/>
  <c r="EK14" i="6"/>
  <c r="EI14" i="6"/>
  <c r="EH14" i="6"/>
  <c r="EG14" i="6"/>
  <c r="EF14" i="6"/>
  <c r="EE14" i="6"/>
  <c r="ED14" i="6"/>
  <c r="EC14" i="6"/>
  <c r="EB14" i="6"/>
  <c r="DZ14" i="6"/>
  <c r="DY14" i="6"/>
  <c r="DX14" i="6"/>
  <c r="DW14" i="6"/>
  <c r="DV14" i="6"/>
  <c r="DU14" i="6"/>
  <c r="DT14" i="6"/>
  <c r="DS14" i="6"/>
  <c r="DQ14" i="6"/>
  <c r="DP14" i="6"/>
  <c r="DO14" i="6"/>
  <c r="DN14" i="6"/>
  <c r="DM14" i="6"/>
  <c r="DL14" i="6"/>
  <c r="DK14" i="6"/>
  <c r="DJ14" i="6"/>
  <c r="DH14" i="6"/>
  <c r="DG14" i="6"/>
  <c r="DF14" i="6"/>
  <c r="DE14" i="6"/>
  <c r="DD14" i="6"/>
  <c r="DC14" i="6"/>
  <c r="DB14" i="6"/>
  <c r="DA14" i="6"/>
  <c r="CY14" i="6"/>
  <c r="CX14" i="6"/>
  <c r="CW14" i="6"/>
  <c r="CV14" i="6"/>
  <c r="CU14" i="6"/>
  <c r="CT14" i="6"/>
  <c r="CS14" i="6"/>
  <c r="CR14" i="6"/>
  <c r="CP14" i="6"/>
  <c r="CO14" i="6"/>
  <c r="CN14" i="6"/>
  <c r="CM14" i="6"/>
  <c r="CL14" i="6"/>
  <c r="CK14" i="6"/>
  <c r="CJ14" i="6"/>
  <c r="CI14" i="6"/>
  <c r="FS13" i="6"/>
  <c r="FR13" i="6"/>
  <c r="FQ13" i="6"/>
  <c r="FP13" i="6"/>
  <c r="FO13" i="6"/>
  <c r="FN13" i="6"/>
  <c r="FM13" i="6"/>
  <c r="FL13" i="6"/>
  <c r="FJ13" i="6"/>
  <c r="FI13" i="6"/>
  <c r="FH13" i="6"/>
  <c r="FG13" i="6"/>
  <c r="FF13" i="6"/>
  <c r="FE13" i="6"/>
  <c r="FD13" i="6"/>
  <c r="FC13" i="6"/>
  <c r="FA13" i="6"/>
  <c r="EZ13" i="6"/>
  <c r="EY13" i="6"/>
  <c r="EX13" i="6"/>
  <c r="EW13" i="6"/>
  <c r="EV13" i="6"/>
  <c r="EU13" i="6"/>
  <c r="ET13" i="6"/>
  <c r="ER13" i="6"/>
  <c r="EQ13" i="6"/>
  <c r="EP13" i="6"/>
  <c r="EO13" i="6"/>
  <c r="EN13" i="6"/>
  <c r="EM13" i="6"/>
  <c r="EL13" i="6"/>
  <c r="EK13" i="6"/>
  <c r="EI13" i="6"/>
  <c r="EH13" i="6"/>
  <c r="EG13" i="6"/>
  <c r="EF13" i="6"/>
  <c r="EE13" i="6"/>
  <c r="ED13" i="6"/>
  <c r="EC13" i="6"/>
  <c r="EB13" i="6"/>
  <c r="DZ13" i="6"/>
  <c r="DY13" i="6"/>
  <c r="DX13" i="6"/>
  <c r="DW13" i="6"/>
  <c r="DV13" i="6"/>
  <c r="DU13" i="6"/>
  <c r="DT13" i="6"/>
  <c r="DS13" i="6"/>
  <c r="DQ13" i="6"/>
  <c r="DP13" i="6"/>
  <c r="DO13" i="6"/>
  <c r="DN13" i="6"/>
  <c r="DM13" i="6"/>
  <c r="DL13" i="6"/>
  <c r="DK13" i="6"/>
  <c r="DJ13" i="6"/>
  <c r="DH13" i="6"/>
  <c r="DG13" i="6"/>
  <c r="DF13" i="6"/>
  <c r="DE13" i="6"/>
  <c r="DD13" i="6"/>
  <c r="DC13" i="6"/>
  <c r="DB13" i="6"/>
  <c r="DA13" i="6"/>
  <c r="CY13" i="6"/>
  <c r="CX13" i="6"/>
  <c r="CW13" i="6"/>
  <c r="CV13" i="6"/>
  <c r="CU13" i="6"/>
  <c r="CT13" i="6"/>
  <c r="CS13" i="6"/>
  <c r="CR13" i="6"/>
  <c r="CP13" i="6"/>
  <c r="CO13" i="6"/>
  <c r="CN13" i="6"/>
  <c r="CM13" i="6"/>
  <c r="CL13" i="6"/>
  <c r="CK13" i="6"/>
  <c r="CJ13" i="6"/>
  <c r="CI13" i="6"/>
  <c r="FS12" i="6"/>
  <c r="FR12" i="6"/>
  <c r="FQ12" i="6"/>
  <c r="FP12" i="6"/>
  <c r="FO12" i="6"/>
  <c r="FN12" i="6"/>
  <c r="FM12" i="6"/>
  <c r="FL12" i="6"/>
  <c r="FJ12" i="6"/>
  <c r="FI12" i="6"/>
  <c r="FH12" i="6"/>
  <c r="FG12" i="6"/>
  <c r="FF12" i="6"/>
  <c r="FE12" i="6"/>
  <c r="FD12" i="6"/>
  <c r="FC12" i="6"/>
  <c r="FA12" i="6"/>
  <c r="EZ12" i="6"/>
  <c r="EY12" i="6"/>
  <c r="EX12" i="6"/>
  <c r="EW12" i="6"/>
  <c r="EV12" i="6"/>
  <c r="EU12" i="6"/>
  <c r="ET12" i="6"/>
  <c r="ER12" i="6"/>
  <c r="EQ12" i="6"/>
  <c r="EP12" i="6"/>
  <c r="EO12" i="6"/>
  <c r="EN12" i="6"/>
  <c r="EM12" i="6"/>
  <c r="EL12" i="6"/>
  <c r="EK12" i="6"/>
  <c r="EI12" i="6"/>
  <c r="EH12" i="6"/>
  <c r="EG12" i="6"/>
  <c r="EF12" i="6"/>
  <c r="EE12" i="6"/>
  <c r="ED12" i="6"/>
  <c r="EC12" i="6"/>
  <c r="EB12" i="6"/>
  <c r="DZ12" i="6"/>
  <c r="DY12" i="6"/>
  <c r="DX12" i="6"/>
  <c r="DW12" i="6"/>
  <c r="DV12" i="6"/>
  <c r="DU12" i="6"/>
  <c r="DT12" i="6"/>
  <c r="DS12" i="6"/>
  <c r="DQ12" i="6"/>
  <c r="DP12" i="6"/>
  <c r="DO12" i="6"/>
  <c r="DN12" i="6"/>
  <c r="DM12" i="6"/>
  <c r="DL12" i="6"/>
  <c r="DK12" i="6"/>
  <c r="DJ12" i="6"/>
  <c r="DH12" i="6"/>
  <c r="DG12" i="6"/>
  <c r="DF12" i="6"/>
  <c r="DE12" i="6"/>
  <c r="DD12" i="6"/>
  <c r="DC12" i="6"/>
  <c r="DB12" i="6"/>
  <c r="DA12" i="6"/>
  <c r="CY12" i="6"/>
  <c r="CX12" i="6"/>
  <c r="CW12" i="6"/>
  <c r="CV12" i="6"/>
  <c r="CU12" i="6"/>
  <c r="CT12" i="6"/>
  <c r="CS12" i="6"/>
  <c r="CR12" i="6"/>
  <c r="CP12" i="6"/>
  <c r="CO12" i="6"/>
  <c r="CN12" i="6"/>
  <c r="CM12" i="6"/>
  <c r="CL12" i="6"/>
  <c r="CK12" i="6"/>
  <c r="CJ12" i="6"/>
  <c r="CI12" i="6"/>
  <c r="FS11" i="6"/>
  <c r="FR11" i="6"/>
  <c r="FQ11" i="6"/>
  <c r="FP11" i="6"/>
  <c r="FO11" i="6"/>
  <c r="FN11" i="6"/>
  <c r="FM11" i="6"/>
  <c r="FL11" i="6"/>
  <c r="FJ11" i="6"/>
  <c r="FI11" i="6"/>
  <c r="FH11" i="6"/>
  <c r="FG11" i="6"/>
  <c r="FF11" i="6"/>
  <c r="FE11" i="6"/>
  <c r="FD11" i="6"/>
  <c r="FC11" i="6"/>
  <c r="FA11" i="6"/>
  <c r="EZ11" i="6"/>
  <c r="EY11" i="6"/>
  <c r="EX11" i="6"/>
  <c r="EW11" i="6"/>
  <c r="EV11" i="6"/>
  <c r="EU11" i="6"/>
  <c r="ET11" i="6"/>
  <c r="ER11" i="6"/>
  <c r="EQ11" i="6"/>
  <c r="EP11" i="6"/>
  <c r="EO11" i="6"/>
  <c r="EN11" i="6"/>
  <c r="EM11" i="6"/>
  <c r="EL11" i="6"/>
  <c r="EK11" i="6"/>
  <c r="EI11" i="6"/>
  <c r="EH11" i="6"/>
  <c r="EG11" i="6"/>
  <c r="EF11" i="6"/>
  <c r="EE11" i="6"/>
  <c r="ED11" i="6"/>
  <c r="EC11" i="6"/>
  <c r="EB11" i="6"/>
  <c r="DZ11" i="6"/>
  <c r="DY11" i="6"/>
  <c r="DX11" i="6"/>
  <c r="DW11" i="6"/>
  <c r="DV11" i="6"/>
  <c r="DU11" i="6"/>
  <c r="DT11" i="6"/>
  <c r="DS11" i="6"/>
  <c r="DQ11" i="6"/>
  <c r="DP11" i="6"/>
  <c r="DO11" i="6"/>
  <c r="DN11" i="6"/>
  <c r="DM11" i="6"/>
  <c r="DL11" i="6"/>
  <c r="DK11" i="6"/>
  <c r="DJ11" i="6"/>
  <c r="DH11" i="6"/>
  <c r="DG11" i="6"/>
  <c r="DF11" i="6"/>
  <c r="DE11" i="6"/>
  <c r="DD11" i="6"/>
  <c r="DC11" i="6"/>
  <c r="DB11" i="6"/>
  <c r="DA11" i="6"/>
  <c r="CY11" i="6"/>
  <c r="CX11" i="6"/>
  <c r="CW11" i="6"/>
  <c r="CV11" i="6"/>
  <c r="CU11" i="6"/>
  <c r="CT11" i="6"/>
  <c r="CS11" i="6"/>
  <c r="CR11" i="6"/>
  <c r="CP11" i="6"/>
  <c r="CO11" i="6"/>
  <c r="CN11" i="6"/>
  <c r="CM11" i="6"/>
  <c r="CL11" i="6"/>
  <c r="CK11" i="6"/>
  <c r="CJ11" i="6"/>
  <c r="CI11" i="6"/>
  <c r="FS10" i="6"/>
  <c r="FR10" i="6"/>
  <c r="FQ10" i="6"/>
  <c r="FP10" i="6"/>
  <c r="FO10" i="6"/>
  <c r="FN10" i="6"/>
  <c r="FM10" i="6"/>
  <c r="FL10" i="6"/>
  <c r="FJ10" i="6"/>
  <c r="FI10" i="6"/>
  <c r="FH10" i="6"/>
  <c r="FG10" i="6"/>
  <c r="FF10" i="6"/>
  <c r="FE10" i="6"/>
  <c r="FD10" i="6"/>
  <c r="FC10" i="6"/>
  <c r="FA10" i="6"/>
  <c r="EZ10" i="6"/>
  <c r="EY10" i="6"/>
  <c r="EX10" i="6"/>
  <c r="EW10" i="6"/>
  <c r="EV10" i="6"/>
  <c r="EU10" i="6"/>
  <c r="ET10" i="6"/>
  <c r="ER10" i="6"/>
  <c r="EQ10" i="6"/>
  <c r="EP10" i="6"/>
  <c r="EO10" i="6"/>
  <c r="EN10" i="6"/>
  <c r="EM10" i="6"/>
  <c r="EL10" i="6"/>
  <c r="EK10" i="6"/>
  <c r="EI10" i="6"/>
  <c r="EH10" i="6"/>
  <c r="EG10" i="6"/>
  <c r="EF10" i="6"/>
  <c r="EE10" i="6"/>
  <c r="ED10" i="6"/>
  <c r="EC10" i="6"/>
  <c r="EB10" i="6"/>
  <c r="DZ10" i="6"/>
  <c r="DY10" i="6"/>
  <c r="DX10" i="6"/>
  <c r="DW10" i="6"/>
  <c r="DV10" i="6"/>
  <c r="DU10" i="6"/>
  <c r="DT10" i="6"/>
  <c r="DS10" i="6"/>
  <c r="DQ10" i="6"/>
  <c r="DP10" i="6"/>
  <c r="DO10" i="6"/>
  <c r="DN10" i="6"/>
  <c r="DM10" i="6"/>
  <c r="DL10" i="6"/>
  <c r="DK10" i="6"/>
  <c r="DJ10" i="6"/>
  <c r="DH10" i="6"/>
  <c r="DG10" i="6"/>
  <c r="DF10" i="6"/>
  <c r="DE10" i="6"/>
  <c r="DD10" i="6"/>
  <c r="DC10" i="6"/>
  <c r="DB10" i="6"/>
  <c r="DA10" i="6"/>
  <c r="CY10" i="6"/>
  <c r="CX10" i="6"/>
  <c r="CW10" i="6"/>
  <c r="CV10" i="6"/>
  <c r="CU10" i="6"/>
  <c r="CT10" i="6"/>
  <c r="CS10" i="6"/>
  <c r="CR10" i="6"/>
  <c r="CP10" i="6"/>
  <c r="CO10" i="6"/>
  <c r="CN10" i="6"/>
  <c r="CM10" i="6"/>
  <c r="CL10" i="6"/>
  <c r="CK10" i="6"/>
  <c r="CJ10" i="6"/>
  <c r="CI10" i="6"/>
  <c r="FS9" i="6"/>
  <c r="FR9" i="6"/>
  <c r="FQ9" i="6"/>
  <c r="FP9" i="6"/>
  <c r="FO9" i="6"/>
  <c r="FN9" i="6"/>
  <c r="FM9" i="6"/>
  <c r="FL9" i="6"/>
  <c r="FJ9" i="6"/>
  <c r="FI9" i="6"/>
  <c r="FH9" i="6"/>
  <c r="FG9" i="6"/>
  <c r="FF9" i="6"/>
  <c r="FE9" i="6"/>
  <c r="FD9" i="6"/>
  <c r="FC9" i="6"/>
  <c r="FA9" i="6"/>
  <c r="EZ9" i="6"/>
  <c r="EY9" i="6"/>
  <c r="EX9" i="6"/>
  <c r="EW9" i="6"/>
  <c r="EV9" i="6"/>
  <c r="EU9" i="6"/>
  <c r="ET9" i="6"/>
  <c r="ER9" i="6"/>
  <c r="EQ9" i="6"/>
  <c r="EP9" i="6"/>
  <c r="EO9" i="6"/>
  <c r="EN9" i="6"/>
  <c r="EM9" i="6"/>
  <c r="EL9" i="6"/>
  <c r="EK9" i="6"/>
  <c r="EI9" i="6"/>
  <c r="EH9" i="6"/>
  <c r="EG9" i="6"/>
  <c r="EF9" i="6"/>
  <c r="EE9" i="6"/>
  <c r="ED9" i="6"/>
  <c r="EC9" i="6"/>
  <c r="EB9" i="6"/>
  <c r="DZ9" i="6"/>
  <c r="DY9" i="6"/>
  <c r="DX9" i="6"/>
  <c r="DW9" i="6"/>
  <c r="DV9" i="6"/>
  <c r="DU9" i="6"/>
  <c r="DT9" i="6"/>
  <c r="DS9" i="6"/>
  <c r="DQ9" i="6"/>
  <c r="DP9" i="6"/>
  <c r="DO9" i="6"/>
  <c r="DN9" i="6"/>
  <c r="DM9" i="6"/>
  <c r="DL9" i="6"/>
  <c r="DK9" i="6"/>
  <c r="DJ9" i="6"/>
  <c r="DH9" i="6"/>
  <c r="DG9" i="6"/>
  <c r="DF9" i="6"/>
  <c r="DE9" i="6"/>
  <c r="DD9" i="6"/>
  <c r="DC9" i="6"/>
  <c r="DB9" i="6"/>
  <c r="DA9" i="6"/>
  <c r="CY9" i="6"/>
  <c r="CX9" i="6"/>
  <c r="CW9" i="6"/>
  <c r="CV9" i="6"/>
  <c r="CU9" i="6"/>
  <c r="CT9" i="6"/>
  <c r="CS9" i="6"/>
  <c r="CR9" i="6"/>
  <c r="CP9" i="6"/>
  <c r="CO9" i="6"/>
  <c r="CN9" i="6"/>
  <c r="CM9" i="6"/>
  <c r="CL9" i="6"/>
  <c r="CK9" i="6"/>
  <c r="CJ9" i="6"/>
  <c r="CI9" i="6"/>
  <c r="FS8" i="6"/>
  <c r="FR8" i="6"/>
  <c r="FQ8" i="6"/>
  <c r="FP8" i="6"/>
  <c r="FO8" i="6"/>
  <c r="FN8" i="6"/>
  <c r="FM8" i="6"/>
  <c r="FL8" i="6"/>
  <c r="FJ8" i="6"/>
  <c r="FI8" i="6"/>
  <c r="FH8" i="6"/>
  <c r="FG8" i="6"/>
  <c r="FF8" i="6"/>
  <c r="FE8" i="6"/>
  <c r="FD8" i="6"/>
  <c r="FC8" i="6"/>
  <c r="FA8" i="6"/>
  <c r="EZ8" i="6"/>
  <c r="EY8" i="6"/>
  <c r="EX8" i="6"/>
  <c r="EW8" i="6"/>
  <c r="EV8" i="6"/>
  <c r="EU8" i="6"/>
  <c r="ET8" i="6"/>
  <c r="ER8" i="6"/>
  <c r="EQ8" i="6"/>
  <c r="EP8" i="6"/>
  <c r="EO8" i="6"/>
  <c r="EN8" i="6"/>
  <c r="EM8" i="6"/>
  <c r="EL8" i="6"/>
  <c r="EK8" i="6"/>
  <c r="EI8" i="6"/>
  <c r="EH8" i="6"/>
  <c r="EG8" i="6"/>
  <c r="EF8" i="6"/>
  <c r="EE8" i="6"/>
  <c r="ED8" i="6"/>
  <c r="EC8" i="6"/>
  <c r="EB8" i="6"/>
  <c r="DZ8" i="6"/>
  <c r="DY8" i="6"/>
  <c r="DX8" i="6"/>
  <c r="DW8" i="6"/>
  <c r="DV8" i="6"/>
  <c r="DU8" i="6"/>
  <c r="DT8" i="6"/>
  <c r="DS8" i="6"/>
  <c r="DQ8" i="6"/>
  <c r="DP8" i="6"/>
  <c r="DO8" i="6"/>
  <c r="DN8" i="6"/>
  <c r="DM8" i="6"/>
  <c r="DL8" i="6"/>
  <c r="DK8" i="6"/>
  <c r="DJ8" i="6"/>
  <c r="DH8" i="6"/>
  <c r="DG8" i="6"/>
  <c r="DF8" i="6"/>
  <c r="DE8" i="6"/>
  <c r="DD8" i="6"/>
  <c r="DC8" i="6"/>
  <c r="DB8" i="6"/>
  <c r="DA8" i="6"/>
  <c r="CY8" i="6"/>
  <c r="CX8" i="6"/>
  <c r="CW8" i="6"/>
  <c r="CV8" i="6"/>
  <c r="CU8" i="6"/>
  <c r="CT8" i="6"/>
  <c r="CS8" i="6"/>
  <c r="CR8" i="6"/>
  <c r="CP8" i="6"/>
  <c r="CO8" i="6"/>
  <c r="CN8" i="6"/>
  <c r="CM8" i="6"/>
  <c r="CL8" i="6"/>
  <c r="CK8" i="6"/>
  <c r="CJ8" i="6"/>
  <c r="CI8" i="6"/>
  <c r="FS7" i="6"/>
  <c r="FR7" i="6"/>
  <c r="FQ7" i="6"/>
  <c r="FP7" i="6"/>
  <c r="FO7" i="6"/>
  <c r="FN7" i="6"/>
  <c r="FM7" i="6"/>
  <c r="FL7" i="6"/>
  <c r="FJ7" i="6"/>
  <c r="FI7" i="6"/>
  <c r="FH7" i="6"/>
  <c r="FG7" i="6"/>
  <c r="FF7" i="6"/>
  <c r="FE7" i="6"/>
  <c r="FD7" i="6"/>
  <c r="FC7" i="6"/>
  <c r="FA7" i="6"/>
  <c r="EZ7" i="6"/>
  <c r="EY7" i="6"/>
  <c r="EX7" i="6"/>
  <c r="EW7" i="6"/>
  <c r="EV7" i="6"/>
  <c r="EU7" i="6"/>
  <c r="ET7" i="6"/>
  <c r="ER7" i="6"/>
  <c r="EQ7" i="6"/>
  <c r="EP7" i="6"/>
  <c r="EO7" i="6"/>
  <c r="EN7" i="6"/>
  <c r="EM7" i="6"/>
  <c r="EL7" i="6"/>
  <c r="EK7" i="6"/>
  <c r="EI7" i="6"/>
  <c r="EH7" i="6"/>
  <c r="EG7" i="6"/>
  <c r="EF7" i="6"/>
  <c r="EE7" i="6"/>
  <c r="ED7" i="6"/>
  <c r="EC7" i="6"/>
  <c r="EB7" i="6"/>
  <c r="DZ7" i="6"/>
  <c r="DY7" i="6"/>
  <c r="DX7" i="6"/>
  <c r="DW7" i="6"/>
  <c r="DV7" i="6"/>
  <c r="DU7" i="6"/>
  <c r="DT7" i="6"/>
  <c r="DS7" i="6"/>
  <c r="DQ7" i="6"/>
  <c r="DP7" i="6"/>
  <c r="DO7" i="6"/>
  <c r="DN7" i="6"/>
  <c r="DM7" i="6"/>
  <c r="DL7" i="6"/>
  <c r="DK7" i="6"/>
  <c r="DJ7" i="6"/>
  <c r="DH7" i="6"/>
  <c r="DG7" i="6"/>
  <c r="DF7" i="6"/>
  <c r="DE7" i="6"/>
  <c r="DD7" i="6"/>
  <c r="DC7" i="6"/>
  <c r="DB7" i="6"/>
  <c r="DA7" i="6"/>
  <c r="CY7" i="6"/>
  <c r="CX7" i="6"/>
  <c r="CW7" i="6"/>
  <c r="CV7" i="6"/>
  <c r="CU7" i="6"/>
  <c r="CT7" i="6"/>
  <c r="CS7" i="6"/>
  <c r="CR7" i="6"/>
  <c r="CP7" i="6"/>
  <c r="CO7" i="6"/>
  <c r="CN7" i="6"/>
  <c r="CM7" i="6"/>
  <c r="CL7" i="6"/>
  <c r="CK7" i="6"/>
  <c r="CJ7" i="6"/>
  <c r="CI7" i="6"/>
  <c r="FS6" i="6"/>
  <c r="FR6" i="6"/>
  <c r="FQ6" i="6"/>
  <c r="FP6" i="6"/>
  <c r="FO6" i="6"/>
  <c r="FN6" i="6"/>
  <c r="FM6" i="6"/>
  <c r="FL6" i="6"/>
  <c r="FJ6" i="6"/>
  <c r="FI6" i="6"/>
  <c r="FH6" i="6"/>
  <c r="FG6" i="6"/>
  <c r="FF6" i="6"/>
  <c r="FE6" i="6"/>
  <c r="FD6" i="6"/>
  <c r="FC6" i="6"/>
  <c r="FA6" i="6"/>
  <c r="EZ6" i="6"/>
  <c r="EY6" i="6"/>
  <c r="EX6" i="6"/>
  <c r="EW6" i="6"/>
  <c r="EV6" i="6"/>
  <c r="EU6" i="6"/>
  <c r="ET6" i="6"/>
  <c r="ER6" i="6"/>
  <c r="EQ6" i="6"/>
  <c r="EP6" i="6"/>
  <c r="EO6" i="6"/>
  <c r="EN6" i="6"/>
  <c r="EM6" i="6"/>
  <c r="EL6" i="6"/>
  <c r="EK6" i="6"/>
  <c r="EI6" i="6"/>
  <c r="EH6" i="6"/>
  <c r="EG6" i="6"/>
  <c r="EF6" i="6"/>
  <c r="EE6" i="6"/>
  <c r="ED6" i="6"/>
  <c r="EC6" i="6"/>
  <c r="EB6" i="6"/>
  <c r="DZ6" i="6"/>
  <c r="DY6" i="6"/>
  <c r="DX6" i="6"/>
  <c r="DW6" i="6"/>
  <c r="DV6" i="6"/>
  <c r="DU6" i="6"/>
  <c r="DT6" i="6"/>
  <c r="DS6" i="6"/>
  <c r="DQ6" i="6"/>
  <c r="DP6" i="6"/>
  <c r="DO6" i="6"/>
  <c r="DN6" i="6"/>
  <c r="DM6" i="6"/>
  <c r="DL6" i="6"/>
  <c r="DK6" i="6"/>
  <c r="DJ6" i="6"/>
  <c r="DH6" i="6"/>
  <c r="DG6" i="6"/>
  <c r="DF6" i="6"/>
  <c r="DE6" i="6"/>
  <c r="DD6" i="6"/>
  <c r="DC6" i="6"/>
  <c r="DB6" i="6"/>
  <c r="DA6" i="6"/>
  <c r="CY6" i="6"/>
  <c r="CX6" i="6"/>
  <c r="CW6" i="6"/>
  <c r="CV6" i="6"/>
  <c r="CU6" i="6"/>
  <c r="CT6" i="6"/>
  <c r="CS6" i="6"/>
  <c r="CR6" i="6"/>
  <c r="CP6" i="6"/>
  <c r="CO6" i="6"/>
  <c r="CN6" i="6"/>
  <c r="CM6" i="6"/>
  <c r="CL6" i="6"/>
  <c r="CK6" i="6"/>
  <c r="CJ6" i="6"/>
  <c r="CI6" i="6"/>
  <c r="FS24" i="6"/>
  <c r="FR24" i="6"/>
  <c r="FQ24" i="6"/>
  <c r="FP24" i="6"/>
  <c r="FO24" i="6"/>
  <c r="FN24" i="6"/>
  <c r="FM24" i="6"/>
  <c r="FL24" i="6"/>
  <c r="FJ24" i="6"/>
  <c r="FI24" i="6"/>
  <c r="FH24" i="6"/>
  <c r="FG24" i="6"/>
  <c r="FF24" i="6"/>
  <c r="FE24" i="6"/>
  <c r="FD24" i="6"/>
  <c r="FC24" i="6"/>
  <c r="FA24" i="6"/>
  <c r="EZ24" i="6"/>
  <c r="EY24" i="6"/>
  <c r="EX24" i="6"/>
  <c r="EW24" i="6"/>
  <c r="EV24" i="6"/>
  <c r="EU24" i="6"/>
  <c r="ET24" i="6"/>
  <c r="ER24" i="6"/>
  <c r="EQ24" i="6"/>
  <c r="EP24" i="6"/>
  <c r="EO24" i="6"/>
  <c r="EN24" i="6"/>
  <c r="EM24" i="6"/>
  <c r="EL24" i="6"/>
  <c r="EK24" i="6"/>
  <c r="EI24" i="6"/>
  <c r="EH24" i="6"/>
  <c r="EG24" i="6"/>
  <c r="EF24" i="6"/>
  <c r="EE24" i="6"/>
  <c r="ED24" i="6"/>
  <c r="EC24" i="6"/>
  <c r="EB24" i="6"/>
  <c r="DZ24" i="6"/>
  <c r="DY24" i="6"/>
  <c r="DX24" i="6"/>
  <c r="DW24" i="6"/>
  <c r="DV24" i="6"/>
  <c r="DU24" i="6"/>
  <c r="DT24" i="6"/>
  <c r="DS24" i="6"/>
  <c r="DQ24" i="6"/>
  <c r="DP24" i="6"/>
  <c r="DO24" i="6"/>
  <c r="DN24" i="6"/>
  <c r="DM24" i="6"/>
  <c r="DL24" i="6"/>
  <c r="DK24" i="6"/>
  <c r="DJ24" i="6"/>
  <c r="DH24" i="6"/>
  <c r="DG24" i="6"/>
  <c r="DF24" i="6"/>
  <c r="DE24" i="6"/>
  <c r="DC24" i="6"/>
  <c r="DB24" i="6"/>
  <c r="DA24" i="6"/>
  <c r="CY24" i="6"/>
  <c r="CX24" i="6"/>
  <c r="CW24" i="6"/>
  <c r="CV24" i="6"/>
  <c r="CU24" i="6"/>
  <c r="CT24" i="6"/>
  <c r="CS24" i="6"/>
  <c r="CR24" i="6"/>
  <c r="CP24" i="6"/>
  <c r="CO24" i="6"/>
  <c r="CN24" i="6"/>
  <c r="CM24" i="6"/>
  <c r="CL24" i="6"/>
  <c r="CK24" i="6"/>
  <c r="CJ24" i="6"/>
  <c r="CI24" i="6"/>
  <c r="FS5" i="6"/>
  <c r="FR5" i="6"/>
  <c r="FQ5" i="6"/>
  <c r="FP5" i="6"/>
  <c r="FO5" i="6"/>
  <c r="FN5" i="6"/>
  <c r="FM5" i="6"/>
  <c r="FL5" i="6"/>
  <c r="FJ5" i="6"/>
  <c r="FI5" i="6"/>
  <c r="FH5" i="6"/>
  <c r="FG5" i="6"/>
  <c r="FF5" i="6"/>
  <c r="FE5" i="6"/>
  <c r="FD5" i="6"/>
  <c r="FC5" i="6"/>
  <c r="FA5" i="6"/>
  <c r="EZ5" i="6"/>
  <c r="EY5" i="6"/>
  <c r="EX5" i="6"/>
  <c r="EW5" i="6"/>
  <c r="EV5" i="6"/>
  <c r="EU5" i="6"/>
  <c r="ET5" i="6"/>
  <c r="ER5" i="6"/>
  <c r="EQ5" i="6"/>
  <c r="EP5" i="6"/>
  <c r="EO5" i="6"/>
  <c r="EN5" i="6"/>
  <c r="EM5" i="6"/>
  <c r="EL5" i="6"/>
  <c r="EK5" i="6"/>
  <c r="EI5" i="6"/>
  <c r="EH5" i="6"/>
  <c r="EG5" i="6"/>
  <c r="EF5" i="6"/>
  <c r="EE5" i="6"/>
  <c r="ED5" i="6"/>
  <c r="EC5" i="6"/>
  <c r="EB5" i="6"/>
  <c r="DZ5" i="6"/>
  <c r="DY5" i="6"/>
  <c r="DX5" i="6"/>
  <c r="DW5" i="6"/>
  <c r="DV5" i="6"/>
  <c r="DU5" i="6"/>
  <c r="DT5" i="6"/>
  <c r="DS5" i="6"/>
  <c r="DQ5" i="6"/>
  <c r="DP5" i="6"/>
  <c r="DO5" i="6"/>
  <c r="DN5" i="6"/>
  <c r="DM5" i="6"/>
  <c r="DL5" i="6"/>
  <c r="DK5" i="6"/>
  <c r="DJ5" i="6"/>
  <c r="DH5" i="6"/>
  <c r="DG5" i="6"/>
  <c r="DF5" i="6"/>
  <c r="DE5" i="6"/>
  <c r="DD5" i="6"/>
  <c r="DC5" i="6"/>
  <c r="DB5" i="6"/>
  <c r="DA5" i="6"/>
  <c r="CY5" i="6"/>
  <c r="CX5" i="6"/>
  <c r="CW5" i="6"/>
  <c r="CV5" i="6"/>
  <c r="CU5" i="6"/>
  <c r="CT5" i="6"/>
  <c r="CS5" i="6"/>
  <c r="CR5" i="6"/>
  <c r="CP5" i="6"/>
  <c r="CO5" i="6"/>
  <c r="CN5" i="6"/>
  <c r="CM5" i="6"/>
  <c r="CL5" i="6"/>
  <c r="CK5" i="6"/>
  <c r="CJ5" i="6"/>
  <c r="CI5" i="6"/>
  <c r="FS4" i="6"/>
  <c r="FR4" i="6"/>
  <c r="FQ4" i="6"/>
  <c r="FP4" i="6"/>
  <c r="FO4" i="6"/>
  <c r="FN4" i="6"/>
  <c r="FM4" i="6"/>
  <c r="FL4" i="6"/>
  <c r="FJ4" i="6"/>
  <c r="FI4" i="6"/>
  <c r="FH4" i="6"/>
  <c r="FG4" i="6"/>
  <c r="FF4" i="6"/>
  <c r="FE4" i="6"/>
  <c r="FD4" i="6"/>
  <c r="FC4" i="6"/>
  <c r="FA4" i="6"/>
  <c r="EZ4" i="6"/>
  <c r="EY4" i="6"/>
  <c r="EX4" i="6"/>
  <c r="EW4" i="6"/>
  <c r="EV4" i="6"/>
  <c r="EU4" i="6"/>
  <c r="ET4" i="6"/>
  <c r="ER4" i="6"/>
  <c r="EQ4" i="6"/>
  <c r="EP4" i="6"/>
  <c r="EO4" i="6"/>
  <c r="EN4" i="6"/>
  <c r="EM4" i="6"/>
  <c r="EL4" i="6"/>
  <c r="EK4" i="6"/>
  <c r="EI4" i="6"/>
  <c r="EH4" i="6"/>
  <c r="EG4" i="6"/>
  <c r="EF4" i="6"/>
  <c r="EE4" i="6"/>
  <c r="ED4" i="6"/>
  <c r="EC4" i="6"/>
  <c r="EB4" i="6"/>
  <c r="DZ4" i="6"/>
  <c r="DY4" i="6"/>
  <c r="DX4" i="6"/>
  <c r="DW4" i="6"/>
  <c r="DV4" i="6"/>
  <c r="DU4" i="6"/>
  <c r="DT4" i="6"/>
  <c r="DS4" i="6"/>
  <c r="DQ4" i="6"/>
  <c r="DP4" i="6"/>
  <c r="DO4" i="6"/>
  <c r="DN4" i="6"/>
  <c r="DM4" i="6"/>
  <c r="DL4" i="6"/>
  <c r="DK4" i="6"/>
  <c r="DJ4" i="6"/>
  <c r="DH4" i="6"/>
  <c r="DG4" i="6"/>
  <c r="DF4" i="6"/>
  <c r="DE4" i="6"/>
  <c r="DD4" i="6"/>
  <c r="DC4" i="6"/>
  <c r="DB4" i="6"/>
  <c r="DA4" i="6"/>
  <c r="CY4" i="6"/>
  <c r="CX4" i="6"/>
  <c r="CW4" i="6"/>
  <c r="CV4" i="6"/>
  <c r="CU4" i="6"/>
  <c r="CT4" i="6"/>
  <c r="CS4" i="6"/>
  <c r="CR4" i="6"/>
  <c r="CP4" i="6"/>
  <c r="CO4" i="6"/>
  <c r="CN4" i="6"/>
  <c r="CM4" i="6"/>
  <c r="CL4" i="6"/>
  <c r="CK4" i="6"/>
  <c r="CJ4" i="6"/>
  <c r="CI4" i="6"/>
  <c r="CI33" i="8"/>
  <c r="CJ33" i="8"/>
  <c r="CK33" i="8"/>
  <c r="CL33" i="8"/>
  <c r="CM33" i="8"/>
  <c r="CN33" i="8"/>
  <c r="CO33" i="8"/>
  <c r="CP33" i="8"/>
  <c r="CR33" i="8"/>
  <c r="CS33" i="8"/>
  <c r="CT33" i="8"/>
  <c r="CU33" i="8"/>
  <c r="CV33" i="8"/>
  <c r="CW33" i="8"/>
  <c r="CX33" i="8"/>
  <c r="CY33" i="8"/>
  <c r="DA33" i="8"/>
  <c r="DB33" i="8"/>
  <c r="DC33" i="8"/>
  <c r="DE33" i="8"/>
  <c r="DF33" i="8"/>
  <c r="DG33" i="8"/>
  <c r="DH33" i="8"/>
  <c r="CI24" i="8"/>
  <c r="CJ24" i="8"/>
  <c r="CK24" i="8"/>
  <c r="CL24" i="8"/>
  <c r="CM24" i="8"/>
  <c r="CN24" i="8"/>
  <c r="CO24" i="8"/>
  <c r="CP24" i="8"/>
  <c r="CR24" i="8"/>
  <c r="CS24" i="8"/>
  <c r="CT24" i="8"/>
  <c r="CU24" i="8"/>
  <c r="CV24" i="8"/>
  <c r="CW24" i="8"/>
  <c r="CX24" i="8"/>
  <c r="CY24" i="8"/>
  <c r="DA24" i="8"/>
  <c r="DB24" i="8"/>
  <c r="DC24" i="8"/>
  <c r="DE24" i="8"/>
  <c r="DF24" i="8"/>
  <c r="DG24" i="8"/>
  <c r="DH24" i="8"/>
  <c r="CI18" i="8"/>
  <c r="CJ18" i="8"/>
  <c r="CK18" i="8"/>
  <c r="CL18" i="8"/>
  <c r="CM18" i="8"/>
  <c r="CN18" i="8"/>
  <c r="CO18" i="8"/>
  <c r="CP18" i="8"/>
  <c r="CR18" i="8"/>
  <c r="CS18" i="8"/>
  <c r="CT18" i="8"/>
  <c r="CU18" i="8"/>
  <c r="CV18" i="8"/>
  <c r="CW18" i="8"/>
  <c r="CX18" i="8"/>
  <c r="CY18" i="8"/>
  <c r="DA18" i="8"/>
  <c r="DB18" i="8"/>
  <c r="DC18" i="8"/>
  <c r="DE18" i="8"/>
  <c r="DF18" i="8"/>
  <c r="DG18" i="8"/>
  <c r="DH18" i="8"/>
  <c r="CI34" i="8"/>
  <c r="CJ34" i="8"/>
  <c r="CK34" i="8"/>
  <c r="CL34" i="8"/>
  <c r="CM34" i="8"/>
  <c r="CN34" i="8"/>
  <c r="CO34" i="8"/>
  <c r="CP34" i="8"/>
  <c r="CR34" i="8"/>
  <c r="CS34" i="8"/>
  <c r="CT34" i="8"/>
  <c r="CU34" i="8"/>
  <c r="CV34" i="8"/>
  <c r="CW34" i="8"/>
  <c r="CX34" i="8"/>
  <c r="CY34" i="8"/>
  <c r="DA34" i="8"/>
  <c r="DB34" i="8"/>
  <c r="DC34" i="8"/>
  <c r="DE34" i="8"/>
  <c r="DF34" i="8"/>
  <c r="DG34" i="8"/>
  <c r="DH34" i="8"/>
  <c r="CI25" i="8"/>
  <c r="CJ25" i="8"/>
  <c r="CK25" i="8"/>
  <c r="CL25" i="8"/>
  <c r="CM25" i="8"/>
  <c r="CN25" i="8"/>
  <c r="CO25" i="8"/>
  <c r="CP25" i="8"/>
  <c r="CR25" i="8"/>
  <c r="CS25" i="8"/>
  <c r="CT25" i="8"/>
  <c r="CU25" i="8"/>
  <c r="CV25" i="8"/>
  <c r="CW25" i="8"/>
  <c r="CX25" i="8"/>
  <c r="CY25" i="8"/>
  <c r="DA25" i="8"/>
  <c r="DB25" i="8"/>
  <c r="DC25" i="8"/>
  <c r="DE25" i="8"/>
  <c r="DF25" i="8"/>
  <c r="DG25" i="8"/>
  <c r="DH25" i="8"/>
  <c r="CI19" i="8"/>
  <c r="CJ19" i="8"/>
  <c r="CK19" i="8"/>
  <c r="CL19" i="8"/>
  <c r="CM19" i="8"/>
  <c r="CN19" i="8"/>
  <c r="CO19" i="8"/>
  <c r="CP19" i="8"/>
  <c r="CR19" i="8"/>
  <c r="CS19" i="8"/>
  <c r="CT19" i="8"/>
  <c r="CU19" i="8"/>
  <c r="CV19" i="8"/>
  <c r="CW19" i="8"/>
  <c r="CX19" i="8"/>
  <c r="CY19" i="8"/>
  <c r="DA19" i="8"/>
  <c r="DB19" i="8"/>
  <c r="DC19" i="8"/>
  <c r="DE19" i="8"/>
  <c r="DF19" i="8"/>
  <c r="DG19" i="8"/>
  <c r="DH19" i="8"/>
  <c r="CI20" i="8"/>
  <c r="CJ20" i="8"/>
  <c r="CK20" i="8"/>
  <c r="CL20" i="8"/>
  <c r="CM20" i="8"/>
  <c r="CN20" i="8"/>
  <c r="CO20" i="8"/>
  <c r="CP20" i="8"/>
  <c r="CR20" i="8"/>
  <c r="CS20" i="8"/>
  <c r="CT20" i="8"/>
  <c r="CU20" i="8"/>
  <c r="CV20" i="8"/>
  <c r="CW20" i="8"/>
  <c r="CX20" i="8"/>
  <c r="CY20" i="8"/>
  <c r="DA20" i="8"/>
  <c r="DB20" i="8"/>
  <c r="DC20" i="8"/>
  <c r="DE20" i="8"/>
  <c r="DF20" i="8"/>
  <c r="DG20" i="8"/>
  <c r="DH20" i="8"/>
  <c r="CI21" i="8"/>
  <c r="CJ21" i="8"/>
  <c r="CK21" i="8"/>
  <c r="CL21" i="8"/>
  <c r="CM21" i="8"/>
  <c r="CN21" i="8"/>
  <c r="CO21" i="8"/>
  <c r="CP21" i="8"/>
  <c r="CR21" i="8"/>
  <c r="CS21" i="8"/>
  <c r="CT21" i="8"/>
  <c r="CU21" i="8"/>
  <c r="CV21" i="8"/>
  <c r="CW21" i="8"/>
  <c r="CX21" i="8"/>
  <c r="CY21" i="8"/>
  <c r="DA21" i="8"/>
  <c r="DB21" i="8"/>
  <c r="DC21" i="8"/>
  <c r="DE21" i="8"/>
  <c r="DF21" i="8"/>
  <c r="DG21" i="8"/>
  <c r="DH21" i="8"/>
  <c r="CI22" i="8"/>
  <c r="CJ22" i="8"/>
  <c r="CK22" i="8"/>
  <c r="CL22" i="8"/>
  <c r="CM22" i="8"/>
  <c r="CN22" i="8"/>
  <c r="CO22" i="8"/>
  <c r="CP22" i="8"/>
  <c r="CR22" i="8"/>
  <c r="CS22" i="8"/>
  <c r="CT22" i="8"/>
  <c r="CU22" i="8"/>
  <c r="CV22" i="8"/>
  <c r="CW22" i="8"/>
  <c r="CX22" i="8"/>
  <c r="CY22" i="8"/>
  <c r="DA22" i="8"/>
  <c r="DB22" i="8"/>
  <c r="DC22" i="8"/>
  <c r="DE22" i="8"/>
  <c r="DF22" i="8"/>
  <c r="DG22" i="8"/>
  <c r="DH22" i="8"/>
  <c r="CI23" i="8"/>
  <c r="CJ23" i="8"/>
  <c r="CK23" i="8"/>
  <c r="CL23" i="8"/>
  <c r="CM23" i="8"/>
  <c r="CN23" i="8"/>
  <c r="CO23" i="8"/>
  <c r="CP23" i="8"/>
  <c r="CR23" i="8"/>
  <c r="CS23" i="8"/>
  <c r="CT23" i="8"/>
  <c r="CU23" i="8"/>
  <c r="CV23" i="8"/>
  <c r="CW23" i="8"/>
  <c r="CX23" i="8"/>
  <c r="CY23" i="8"/>
  <c r="DA23" i="8"/>
  <c r="DB23" i="8"/>
  <c r="DC23" i="8"/>
  <c r="DE23" i="8"/>
  <c r="DF23" i="8"/>
  <c r="DG23" i="8"/>
  <c r="DH23" i="8"/>
  <c r="CI26" i="8"/>
  <c r="CJ26" i="8"/>
  <c r="CK26" i="8"/>
  <c r="CL26" i="8"/>
  <c r="CM26" i="8"/>
  <c r="CN26" i="8"/>
  <c r="CO26" i="8"/>
  <c r="CP26" i="8"/>
  <c r="CR26" i="8"/>
  <c r="CS26" i="8"/>
  <c r="CT26" i="8"/>
  <c r="CU26" i="8"/>
  <c r="CV26" i="8"/>
  <c r="CW26" i="8"/>
  <c r="CX26" i="8"/>
  <c r="CY26" i="8"/>
  <c r="DA26" i="8"/>
  <c r="DB26" i="8"/>
  <c r="DC26" i="8"/>
  <c r="DE26" i="8"/>
  <c r="DF26" i="8"/>
  <c r="DG26" i="8"/>
  <c r="DH26" i="8"/>
  <c r="CI27" i="8"/>
  <c r="CJ27" i="8"/>
  <c r="CK27" i="8"/>
  <c r="CL27" i="8"/>
  <c r="CM27" i="8"/>
  <c r="CN27" i="8"/>
  <c r="CO27" i="8"/>
  <c r="CP27" i="8"/>
  <c r="CR27" i="8"/>
  <c r="CS27" i="8"/>
  <c r="CT27" i="8"/>
  <c r="CU27" i="8"/>
  <c r="CV27" i="8"/>
  <c r="CW27" i="8"/>
  <c r="CX27" i="8"/>
  <c r="CY27" i="8"/>
  <c r="DA27" i="8"/>
  <c r="DB27" i="8"/>
  <c r="DC27" i="8"/>
  <c r="DE27" i="8"/>
  <c r="DF27" i="8"/>
  <c r="DG27" i="8"/>
  <c r="DH27" i="8"/>
  <c r="CI28" i="8"/>
  <c r="CJ28" i="8"/>
  <c r="CK28" i="8"/>
  <c r="CL28" i="8"/>
  <c r="CM28" i="8"/>
  <c r="CN28" i="8"/>
  <c r="CO28" i="8"/>
  <c r="CP28" i="8"/>
  <c r="CR28" i="8"/>
  <c r="CS28" i="8"/>
  <c r="CT28" i="8"/>
  <c r="CU28" i="8"/>
  <c r="CV28" i="8"/>
  <c r="CW28" i="8"/>
  <c r="CX28" i="8"/>
  <c r="CY28" i="8"/>
  <c r="DA28" i="8"/>
  <c r="DB28" i="8"/>
  <c r="DC28" i="8"/>
  <c r="DD28" i="8"/>
  <c r="DE28" i="8"/>
  <c r="DF28" i="8"/>
  <c r="DG28" i="8"/>
  <c r="DH28" i="8"/>
  <c r="CI29" i="8"/>
  <c r="CJ29" i="8"/>
  <c r="CK29" i="8"/>
  <c r="CL29" i="8"/>
  <c r="CM29" i="8"/>
  <c r="CN29" i="8"/>
  <c r="CO29" i="8"/>
  <c r="CP29" i="8"/>
  <c r="CR29" i="8"/>
  <c r="CS29" i="8"/>
  <c r="CT29" i="8"/>
  <c r="CU29" i="8"/>
  <c r="CV29" i="8"/>
  <c r="CW29" i="8"/>
  <c r="CX29" i="8"/>
  <c r="CY29" i="8"/>
  <c r="DA29" i="8"/>
  <c r="DB29" i="8"/>
  <c r="DC29" i="8"/>
  <c r="DE29" i="8"/>
  <c r="DF29" i="8"/>
  <c r="DG29" i="8"/>
  <c r="DH29" i="8"/>
  <c r="CI30" i="8"/>
  <c r="CJ30" i="8"/>
  <c r="CK30" i="8"/>
  <c r="CL30" i="8"/>
  <c r="CM30" i="8"/>
  <c r="CN30" i="8"/>
  <c r="CO30" i="8"/>
  <c r="CP30" i="8"/>
  <c r="CR30" i="8"/>
  <c r="CS30" i="8"/>
  <c r="CT30" i="8"/>
  <c r="CU30" i="8"/>
  <c r="CV30" i="8"/>
  <c r="CW30" i="8"/>
  <c r="CX30" i="8"/>
  <c r="CY30" i="8"/>
  <c r="DA30" i="8"/>
  <c r="DB30" i="8"/>
  <c r="DC30" i="8"/>
  <c r="DE30" i="8"/>
  <c r="DF30" i="8"/>
  <c r="DG30" i="8"/>
  <c r="DH30" i="8"/>
  <c r="CI31" i="8"/>
  <c r="CJ31" i="8"/>
  <c r="CK31" i="8"/>
  <c r="CL31" i="8"/>
  <c r="CM31" i="8"/>
  <c r="CN31" i="8"/>
  <c r="CO31" i="8"/>
  <c r="CP31" i="8"/>
  <c r="CR31" i="8"/>
  <c r="CS31" i="8"/>
  <c r="CT31" i="8"/>
  <c r="CU31" i="8"/>
  <c r="CV31" i="8"/>
  <c r="CW31" i="8"/>
  <c r="CX31" i="8"/>
  <c r="CY31" i="8"/>
  <c r="DA31" i="8"/>
  <c r="DB31" i="8"/>
  <c r="DC31" i="8"/>
  <c r="DE31" i="8"/>
  <c r="DF31" i="8"/>
  <c r="DG31" i="8"/>
  <c r="DH31" i="8"/>
  <c r="CI32" i="8"/>
  <c r="CJ32" i="8"/>
  <c r="CK32" i="8"/>
  <c r="CL32" i="8"/>
  <c r="CM32" i="8"/>
  <c r="CN32" i="8"/>
  <c r="CO32" i="8"/>
  <c r="CP32" i="8"/>
  <c r="CR32" i="8"/>
  <c r="CS32" i="8"/>
  <c r="CT32" i="8"/>
  <c r="CU32" i="8"/>
  <c r="CV32" i="8"/>
  <c r="CW32" i="8"/>
  <c r="CX32" i="8"/>
  <c r="CY32" i="8"/>
  <c r="DA32" i="8"/>
  <c r="DB32" i="8"/>
  <c r="DC32" i="8"/>
  <c r="DE32" i="8"/>
  <c r="DF32" i="8"/>
  <c r="DG32" i="8"/>
  <c r="DH32" i="8"/>
  <c r="CI37" i="8"/>
  <c r="CJ37" i="8"/>
  <c r="CK37" i="8"/>
  <c r="CL37" i="8"/>
  <c r="CM37" i="8"/>
  <c r="CN37" i="8"/>
  <c r="CO37" i="8"/>
  <c r="CP37" i="8"/>
  <c r="CR37" i="8"/>
  <c r="CS37" i="8"/>
  <c r="CT37" i="8"/>
  <c r="CU37" i="8"/>
  <c r="CV37" i="8"/>
  <c r="CW37" i="8"/>
  <c r="CX37" i="8"/>
  <c r="CY37" i="8"/>
  <c r="DA37" i="8"/>
  <c r="DB37" i="8"/>
  <c r="DC37" i="8"/>
  <c r="DE37" i="8"/>
  <c r="DF37" i="8"/>
  <c r="DG37" i="8"/>
  <c r="DH37" i="8"/>
  <c r="CI38" i="8"/>
  <c r="CJ38" i="8"/>
  <c r="CK38" i="8"/>
  <c r="CL38" i="8"/>
  <c r="CM38" i="8"/>
  <c r="CN38" i="8"/>
  <c r="CO38" i="8"/>
  <c r="CP38" i="8"/>
  <c r="CR38" i="8"/>
  <c r="CS38" i="8"/>
  <c r="CT38" i="8"/>
  <c r="CU38" i="8"/>
  <c r="CV38" i="8"/>
  <c r="CW38" i="8"/>
  <c r="CX38" i="8"/>
  <c r="CY38" i="8"/>
  <c r="DA38" i="8"/>
  <c r="DB38" i="8"/>
  <c r="DC38" i="8"/>
  <c r="DD38" i="8"/>
  <c r="DD55" i="8" s="1"/>
  <c r="DE38" i="8"/>
  <c r="DF38" i="8"/>
  <c r="DG38" i="8"/>
  <c r="DH38" i="8"/>
  <c r="CI39" i="8"/>
  <c r="CJ39" i="8"/>
  <c r="CK39" i="8"/>
  <c r="CL39" i="8"/>
  <c r="CM39" i="8"/>
  <c r="CN39" i="8"/>
  <c r="CO39" i="8"/>
  <c r="CP39" i="8"/>
  <c r="CR39" i="8"/>
  <c r="CS39" i="8"/>
  <c r="CT39" i="8"/>
  <c r="CU39" i="8"/>
  <c r="CV39" i="8"/>
  <c r="CW39" i="8"/>
  <c r="CX39" i="8"/>
  <c r="CY39" i="8"/>
  <c r="DA39" i="8"/>
  <c r="DB39" i="8"/>
  <c r="DC39" i="8"/>
  <c r="DE39" i="8"/>
  <c r="DF39" i="8"/>
  <c r="DG39" i="8"/>
  <c r="DH39" i="8"/>
  <c r="CI40" i="8"/>
  <c r="CJ40" i="8"/>
  <c r="CK40" i="8"/>
  <c r="CL40" i="8"/>
  <c r="CM40" i="8"/>
  <c r="CN40" i="8"/>
  <c r="CO40" i="8"/>
  <c r="CP40" i="8"/>
  <c r="CR40" i="8"/>
  <c r="CS40" i="8"/>
  <c r="CT40" i="8"/>
  <c r="CU40" i="8"/>
  <c r="CV40" i="8"/>
  <c r="CW40" i="8"/>
  <c r="CX40" i="8"/>
  <c r="CY40" i="8"/>
  <c r="DA40" i="8"/>
  <c r="DB40" i="8"/>
  <c r="DC40" i="8"/>
  <c r="DE40" i="8"/>
  <c r="DF40" i="8"/>
  <c r="DG40" i="8"/>
  <c r="DH40" i="8"/>
  <c r="CI41" i="8"/>
  <c r="CJ41" i="8"/>
  <c r="CK41" i="8"/>
  <c r="CL41" i="8"/>
  <c r="CM41" i="8"/>
  <c r="CN41" i="8"/>
  <c r="CO41" i="8"/>
  <c r="CP41" i="8"/>
  <c r="CR41" i="8"/>
  <c r="CS41" i="8"/>
  <c r="CT41" i="8"/>
  <c r="CU41" i="8"/>
  <c r="CV41" i="8"/>
  <c r="CW41" i="8"/>
  <c r="CX41" i="8"/>
  <c r="CY41" i="8"/>
  <c r="DA41" i="8"/>
  <c r="DB41" i="8"/>
  <c r="DC41" i="8"/>
  <c r="DE41" i="8"/>
  <c r="DF41" i="8"/>
  <c r="DG41" i="8"/>
  <c r="DH41" i="8"/>
  <c r="CI42" i="8"/>
  <c r="CJ42" i="8"/>
  <c r="CK42" i="8"/>
  <c r="CL42" i="8"/>
  <c r="CM42" i="8"/>
  <c r="CN42" i="8"/>
  <c r="CO42" i="8"/>
  <c r="CP42" i="8"/>
  <c r="CR42" i="8"/>
  <c r="CS42" i="8"/>
  <c r="CT42" i="8"/>
  <c r="CU42" i="8"/>
  <c r="CV42" i="8"/>
  <c r="CW42" i="8"/>
  <c r="CX42" i="8"/>
  <c r="CY42" i="8"/>
  <c r="DA42" i="8"/>
  <c r="DB42" i="8"/>
  <c r="DC42" i="8"/>
  <c r="DE42" i="8"/>
  <c r="DF42" i="8"/>
  <c r="DG42" i="8"/>
  <c r="DH42" i="8"/>
  <c r="CI35" i="8"/>
  <c r="CJ35" i="8"/>
  <c r="CK35" i="8"/>
  <c r="CM35" i="8"/>
  <c r="CN35" i="8"/>
  <c r="CO35" i="8"/>
  <c r="CP35" i="8"/>
  <c r="CR35" i="8"/>
  <c r="CS35" i="8"/>
  <c r="CT35" i="8"/>
  <c r="CU35" i="8"/>
  <c r="CV35" i="8"/>
  <c r="CW35" i="8"/>
  <c r="CX35" i="8"/>
  <c r="CY35" i="8"/>
  <c r="DA35" i="8"/>
  <c r="DB35" i="8"/>
  <c r="DC35" i="8"/>
  <c r="DD35" i="8"/>
  <c r="DD54" i="8" s="1"/>
  <c r="DE35" i="8"/>
  <c r="DF35" i="8"/>
  <c r="DG35" i="8"/>
  <c r="DH35" i="8"/>
  <c r="CI36" i="8"/>
  <c r="CJ36" i="8"/>
  <c r="CK36" i="8"/>
  <c r="CL36" i="8"/>
  <c r="CM36" i="8"/>
  <c r="CN36" i="8"/>
  <c r="CO36" i="8"/>
  <c r="CP36" i="8"/>
  <c r="CR36" i="8"/>
  <c r="CS36" i="8"/>
  <c r="CT36" i="8"/>
  <c r="CU36" i="8"/>
  <c r="CV36" i="8"/>
  <c r="CW36" i="8"/>
  <c r="CX36" i="8"/>
  <c r="CY36" i="8"/>
  <c r="DA36" i="8"/>
  <c r="DB36" i="8"/>
  <c r="DC36" i="8"/>
  <c r="DE36" i="8"/>
  <c r="DF36" i="8"/>
  <c r="DG36" i="8"/>
  <c r="DH36" i="8"/>
  <c r="CI43" i="8"/>
  <c r="CJ43" i="8"/>
  <c r="CK43" i="8"/>
  <c r="CL43" i="8"/>
  <c r="CM43" i="8"/>
  <c r="CN43" i="8"/>
  <c r="CO43" i="8"/>
  <c r="CP43" i="8"/>
  <c r="CR43" i="8"/>
  <c r="CS43" i="8"/>
  <c r="CT43" i="8"/>
  <c r="CU43" i="8"/>
  <c r="CV43" i="8"/>
  <c r="CW43" i="8"/>
  <c r="CX43" i="8"/>
  <c r="CY43" i="8"/>
  <c r="DA43" i="8"/>
  <c r="DB43" i="8"/>
  <c r="DC43" i="8"/>
  <c r="DE43" i="8"/>
  <c r="DF43" i="8"/>
  <c r="DG43" i="8"/>
  <c r="DH43" i="8"/>
  <c r="DU32" i="8"/>
  <c r="DK31" i="8"/>
  <c r="FS43" i="8"/>
  <c r="FR43" i="8"/>
  <c r="FQ43" i="8"/>
  <c r="FP43" i="8"/>
  <c r="FO43" i="8"/>
  <c r="FN43" i="8"/>
  <c r="FM43" i="8"/>
  <c r="FL43" i="8"/>
  <c r="FJ43" i="8"/>
  <c r="FI43" i="8"/>
  <c r="FH43" i="8"/>
  <c r="FG43" i="8"/>
  <c r="FF43" i="8"/>
  <c r="FE43" i="8"/>
  <c r="FD43" i="8"/>
  <c r="FC43" i="8"/>
  <c r="FA43" i="8"/>
  <c r="EZ43" i="8"/>
  <c r="EY43" i="8"/>
  <c r="EX43" i="8"/>
  <c r="EW43" i="8"/>
  <c r="EV43" i="8"/>
  <c r="EU43" i="8"/>
  <c r="ET43" i="8"/>
  <c r="ER43" i="8"/>
  <c r="EQ43" i="8"/>
  <c r="EP43" i="8"/>
  <c r="EO43" i="8"/>
  <c r="EN43" i="8"/>
  <c r="EM43" i="8"/>
  <c r="EL43" i="8"/>
  <c r="EK43" i="8"/>
  <c r="EI43" i="8"/>
  <c r="EH43" i="8"/>
  <c r="EG43" i="8"/>
  <c r="EF43" i="8"/>
  <c r="EE43" i="8"/>
  <c r="ED43" i="8"/>
  <c r="EC43" i="8"/>
  <c r="EB43" i="8"/>
  <c r="DZ43" i="8"/>
  <c r="DY43" i="8"/>
  <c r="DX43" i="8"/>
  <c r="DW43" i="8"/>
  <c r="DV43" i="8"/>
  <c r="DU43" i="8"/>
  <c r="DT43" i="8"/>
  <c r="DS43" i="8"/>
  <c r="DQ43" i="8"/>
  <c r="DP43" i="8"/>
  <c r="DO43" i="8"/>
  <c r="DN43" i="8"/>
  <c r="DM43" i="8"/>
  <c r="DL43" i="8"/>
  <c r="DK43" i="8"/>
  <c r="DJ43" i="8"/>
  <c r="FS36" i="8"/>
  <c r="FR36" i="8"/>
  <c r="FQ36" i="8"/>
  <c r="FP36" i="8"/>
  <c r="FO36" i="8"/>
  <c r="FN36" i="8"/>
  <c r="FM36" i="8"/>
  <c r="FL36" i="8"/>
  <c r="FJ36" i="8"/>
  <c r="FI36" i="8"/>
  <c r="FH36" i="8"/>
  <c r="FG36" i="8"/>
  <c r="FF36" i="8"/>
  <c r="FE36" i="8"/>
  <c r="FD36" i="8"/>
  <c r="FC36" i="8"/>
  <c r="FA36" i="8"/>
  <c r="EZ36" i="8"/>
  <c r="EY36" i="8"/>
  <c r="EX36" i="8"/>
  <c r="EW36" i="8"/>
  <c r="EV36" i="8"/>
  <c r="EU36" i="8"/>
  <c r="ET36" i="8"/>
  <c r="ER36" i="8"/>
  <c r="EQ36" i="8"/>
  <c r="EP36" i="8"/>
  <c r="EO36" i="8"/>
  <c r="EN36" i="8"/>
  <c r="EM36" i="8"/>
  <c r="EL36" i="8"/>
  <c r="EK36" i="8"/>
  <c r="EI36" i="8"/>
  <c r="EH36" i="8"/>
  <c r="EG36" i="8"/>
  <c r="EF36" i="8"/>
  <c r="EE36" i="8"/>
  <c r="ED36" i="8"/>
  <c r="EC36" i="8"/>
  <c r="EB36" i="8"/>
  <c r="DZ36" i="8"/>
  <c r="DY36" i="8"/>
  <c r="DX36" i="8"/>
  <c r="DW36" i="8"/>
  <c r="DV36" i="8"/>
  <c r="DU36" i="8"/>
  <c r="DT36" i="8"/>
  <c r="DS36" i="8"/>
  <c r="DQ36" i="8"/>
  <c r="DP36" i="8"/>
  <c r="DO36" i="8"/>
  <c r="DN36" i="8"/>
  <c r="DM36" i="8"/>
  <c r="DL36" i="8"/>
  <c r="DK36" i="8"/>
  <c r="DJ36" i="8"/>
  <c r="FS35" i="8"/>
  <c r="FR35" i="8"/>
  <c r="FQ35" i="8"/>
  <c r="FP35" i="8"/>
  <c r="FO35" i="8"/>
  <c r="FN35" i="8"/>
  <c r="FM28" i="5" s="1"/>
  <c r="FM35" i="8"/>
  <c r="FL35" i="8"/>
  <c r="FJ35" i="8"/>
  <c r="FI35" i="8"/>
  <c r="FH35" i="8"/>
  <c r="FG35" i="8"/>
  <c r="FF35" i="8"/>
  <c r="FE35" i="8"/>
  <c r="FD28" i="5" s="1"/>
  <c r="FD35" i="8"/>
  <c r="FC35" i="8"/>
  <c r="FA35" i="8"/>
  <c r="EZ35" i="8"/>
  <c r="EY35" i="8"/>
  <c r="EX35" i="8"/>
  <c r="EW35" i="8"/>
  <c r="EV35" i="8"/>
  <c r="EU28" i="5" s="1"/>
  <c r="EU35" i="8"/>
  <c r="ET35" i="8"/>
  <c r="ER35" i="8"/>
  <c r="EQ35" i="8"/>
  <c r="EP35" i="8"/>
  <c r="EO35" i="8"/>
  <c r="EN35" i="8"/>
  <c r="EM35" i="8"/>
  <c r="EL28" i="5" s="1"/>
  <c r="EL35" i="8"/>
  <c r="EK35" i="8"/>
  <c r="EI35" i="8"/>
  <c r="EH35" i="8"/>
  <c r="EG35" i="8"/>
  <c r="EF35" i="8"/>
  <c r="EE35" i="8"/>
  <c r="ED35" i="8"/>
  <c r="EC28" i="5" s="1"/>
  <c r="EC35" i="8"/>
  <c r="EB35" i="8"/>
  <c r="DZ35" i="8"/>
  <c r="DY35" i="8"/>
  <c r="DX35" i="8"/>
  <c r="DW35" i="8"/>
  <c r="DV35" i="8"/>
  <c r="DU35" i="8"/>
  <c r="DT28" i="5" s="1"/>
  <c r="DT35" i="8"/>
  <c r="DS35" i="8"/>
  <c r="DQ35" i="8"/>
  <c r="DP35" i="8"/>
  <c r="DO35" i="8"/>
  <c r="DN35" i="8"/>
  <c r="DM35" i="8"/>
  <c r="DL35" i="8"/>
  <c r="DK28" i="5" s="1"/>
  <c r="DK35" i="8"/>
  <c r="DJ35" i="8"/>
  <c r="FS42" i="8"/>
  <c r="FR42" i="8"/>
  <c r="FQ42" i="8"/>
  <c r="FP42" i="8"/>
  <c r="FO42" i="8"/>
  <c r="FN42" i="8"/>
  <c r="FM42" i="8"/>
  <c r="FL42" i="8"/>
  <c r="FJ42" i="8"/>
  <c r="FI42" i="8"/>
  <c r="FH42" i="8"/>
  <c r="FG42" i="8"/>
  <c r="FF42" i="8"/>
  <c r="FE42" i="8"/>
  <c r="FD42" i="8"/>
  <c r="FC42" i="8"/>
  <c r="FA42" i="8"/>
  <c r="EZ42" i="8"/>
  <c r="EY42" i="8"/>
  <c r="EX42" i="8"/>
  <c r="EW42" i="8"/>
  <c r="EV42" i="8"/>
  <c r="EU42" i="8"/>
  <c r="ET42" i="8"/>
  <c r="ER42" i="8"/>
  <c r="EQ42" i="8"/>
  <c r="EP42" i="8"/>
  <c r="EO42" i="8"/>
  <c r="EN42" i="8"/>
  <c r="EM42" i="8"/>
  <c r="EL42" i="8"/>
  <c r="EK42" i="8"/>
  <c r="EI42" i="8"/>
  <c r="EH42" i="8"/>
  <c r="EG42" i="8"/>
  <c r="EF42" i="8"/>
  <c r="EE42" i="8"/>
  <c r="ED42" i="8"/>
  <c r="EC42" i="8"/>
  <c r="EB42" i="8"/>
  <c r="DZ42" i="8"/>
  <c r="DY42" i="8"/>
  <c r="DX42" i="8"/>
  <c r="DW42" i="8"/>
  <c r="DV42" i="8"/>
  <c r="DU42" i="8"/>
  <c r="DT42" i="8"/>
  <c r="DS42" i="8"/>
  <c r="DQ42" i="8"/>
  <c r="DP42" i="8"/>
  <c r="DO42" i="8"/>
  <c r="DN42" i="8"/>
  <c r="DM42" i="8"/>
  <c r="DL42" i="8"/>
  <c r="DK42" i="8"/>
  <c r="DJ42" i="8"/>
  <c r="FS41" i="8"/>
  <c r="FR41" i="8"/>
  <c r="FQ41" i="8"/>
  <c r="FP41" i="8"/>
  <c r="FO41" i="8"/>
  <c r="FN41" i="8"/>
  <c r="FM41" i="8"/>
  <c r="FL41" i="8"/>
  <c r="FJ41" i="8"/>
  <c r="FI41" i="8"/>
  <c r="FH41" i="8"/>
  <c r="FG41" i="8"/>
  <c r="FF41" i="8"/>
  <c r="FE41" i="8"/>
  <c r="FD41" i="8"/>
  <c r="FC41" i="8"/>
  <c r="FA41" i="8"/>
  <c r="EZ41" i="8"/>
  <c r="EY41" i="8"/>
  <c r="EX41" i="8"/>
  <c r="EW41" i="8"/>
  <c r="EV41" i="8"/>
  <c r="EU41" i="8"/>
  <c r="ET41" i="8"/>
  <c r="ER41" i="8"/>
  <c r="EQ41" i="8"/>
  <c r="EP41" i="8"/>
  <c r="EO41" i="8"/>
  <c r="EN41" i="8"/>
  <c r="EM41" i="8"/>
  <c r="EL41" i="8"/>
  <c r="EK41" i="8"/>
  <c r="EI41" i="8"/>
  <c r="EH41" i="8"/>
  <c r="EG41" i="8"/>
  <c r="EF41" i="8"/>
  <c r="EE41" i="8"/>
  <c r="ED41" i="8"/>
  <c r="EC41" i="8"/>
  <c r="EB41" i="8"/>
  <c r="DZ41" i="8"/>
  <c r="DY41" i="8"/>
  <c r="DX41" i="8"/>
  <c r="DW41" i="8"/>
  <c r="DV41" i="8"/>
  <c r="DU41" i="8"/>
  <c r="DT41" i="8"/>
  <c r="DS41" i="8"/>
  <c r="DQ41" i="8"/>
  <c r="DP41" i="8"/>
  <c r="DO41" i="8"/>
  <c r="DN41" i="8"/>
  <c r="DM41" i="8"/>
  <c r="DL41" i="8"/>
  <c r="DK41" i="8"/>
  <c r="DJ41" i="8"/>
  <c r="FS40" i="8"/>
  <c r="FR40" i="8"/>
  <c r="FQ40" i="8"/>
  <c r="FP40" i="8"/>
  <c r="FO40" i="8"/>
  <c r="FN40" i="8"/>
  <c r="FM40" i="8"/>
  <c r="FL40" i="8"/>
  <c r="FJ40" i="8"/>
  <c r="FI40" i="8"/>
  <c r="FH40" i="8"/>
  <c r="FG40" i="8"/>
  <c r="FF40" i="8"/>
  <c r="FE40" i="8"/>
  <c r="FD40" i="8"/>
  <c r="FC40" i="8"/>
  <c r="FA40" i="8"/>
  <c r="EZ40" i="8"/>
  <c r="EY40" i="8"/>
  <c r="EX40" i="8"/>
  <c r="EW40" i="8"/>
  <c r="EV40" i="8"/>
  <c r="EU40" i="8"/>
  <c r="ET40" i="8"/>
  <c r="ER40" i="8"/>
  <c r="EQ40" i="8"/>
  <c r="EP40" i="8"/>
  <c r="EO40" i="8"/>
  <c r="EN40" i="8"/>
  <c r="EM40" i="8"/>
  <c r="EL40" i="8"/>
  <c r="EK40" i="8"/>
  <c r="EI40" i="8"/>
  <c r="EH40" i="8"/>
  <c r="EG40" i="8"/>
  <c r="EF40" i="8"/>
  <c r="EE40" i="8"/>
  <c r="ED40" i="8"/>
  <c r="EC40" i="8"/>
  <c r="EB40" i="8"/>
  <c r="DZ40" i="8"/>
  <c r="DY40" i="8"/>
  <c r="DX40" i="8"/>
  <c r="DW40" i="8"/>
  <c r="DV40" i="8"/>
  <c r="DU40" i="8"/>
  <c r="DT40" i="8"/>
  <c r="DS40" i="8"/>
  <c r="DQ40" i="8"/>
  <c r="DP40" i="8"/>
  <c r="DO40" i="8"/>
  <c r="DN40" i="8"/>
  <c r="DM40" i="8"/>
  <c r="DL40" i="8"/>
  <c r="DK40" i="8"/>
  <c r="DJ40" i="8"/>
  <c r="FS39" i="8"/>
  <c r="FR39" i="8"/>
  <c r="FQ39" i="8"/>
  <c r="FP39" i="8"/>
  <c r="FO39" i="8"/>
  <c r="FN39" i="8"/>
  <c r="FM39" i="8"/>
  <c r="FL39" i="8"/>
  <c r="FJ39" i="8"/>
  <c r="FI39" i="8"/>
  <c r="FH39" i="8"/>
  <c r="FG39" i="8"/>
  <c r="FF39" i="8"/>
  <c r="FE39" i="8"/>
  <c r="FD39" i="8"/>
  <c r="FC39" i="8"/>
  <c r="FA39" i="8"/>
  <c r="EZ39" i="8"/>
  <c r="EY39" i="8"/>
  <c r="EX39" i="8"/>
  <c r="EW39" i="8"/>
  <c r="EV39" i="8"/>
  <c r="EU39" i="8"/>
  <c r="ET39" i="8"/>
  <c r="ER39" i="8"/>
  <c r="EQ39" i="8"/>
  <c r="EP39" i="8"/>
  <c r="EO39" i="8"/>
  <c r="EN39" i="8"/>
  <c r="EM39" i="8"/>
  <c r="EL39" i="8"/>
  <c r="EK39" i="8"/>
  <c r="EI39" i="8"/>
  <c r="EH39" i="8"/>
  <c r="EG39" i="8"/>
  <c r="EF39" i="8"/>
  <c r="EE39" i="8"/>
  <c r="ED39" i="8"/>
  <c r="EC39" i="8"/>
  <c r="EB39" i="8"/>
  <c r="DZ39" i="8"/>
  <c r="DY39" i="8"/>
  <c r="DX39" i="8"/>
  <c r="DW39" i="8"/>
  <c r="DV39" i="8"/>
  <c r="DU39" i="8"/>
  <c r="DT39" i="8"/>
  <c r="DS39" i="8"/>
  <c r="DQ39" i="8"/>
  <c r="DP39" i="8"/>
  <c r="DO39" i="8"/>
  <c r="DN39" i="8"/>
  <c r="DM39" i="8"/>
  <c r="DL39" i="8"/>
  <c r="DK39" i="8"/>
  <c r="DJ39" i="8"/>
  <c r="FS38" i="8"/>
  <c r="FR38" i="8"/>
  <c r="FQ38" i="8"/>
  <c r="FP38" i="8"/>
  <c r="FO38" i="8"/>
  <c r="FN38" i="8"/>
  <c r="FM38" i="8"/>
  <c r="FL38" i="8"/>
  <c r="FJ38" i="8"/>
  <c r="FI38" i="8"/>
  <c r="FH38" i="8"/>
  <c r="FG38" i="8"/>
  <c r="FF38" i="8"/>
  <c r="FE38" i="8"/>
  <c r="FD38" i="8"/>
  <c r="FC38" i="8"/>
  <c r="FA38" i="8"/>
  <c r="EZ38" i="8"/>
  <c r="EY38" i="8"/>
  <c r="EX38" i="8"/>
  <c r="EW38" i="8"/>
  <c r="EV38" i="8"/>
  <c r="EU38" i="8"/>
  <c r="ET38" i="8"/>
  <c r="ER38" i="8"/>
  <c r="EQ38" i="8"/>
  <c r="EP38" i="8"/>
  <c r="EO38" i="8"/>
  <c r="EN38" i="8"/>
  <c r="EM38" i="8"/>
  <c r="EL38" i="8"/>
  <c r="EK38" i="8"/>
  <c r="EI38" i="8"/>
  <c r="EH38" i="8"/>
  <c r="EG38" i="8"/>
  <c r="EF38" i="8"/>
  <c r="ED38" i="8"/>
  <c r="EC38" i="8"/>
  <c r="EB38" i="8"/>
  <c r="DZ38" i="8"/>
  <c r="DY38" i="8"/>
  <c r="DX38" i="8"/>
  <c r="DW38" i="8"/>
  <c r="DV38" i="8"/>
  <c r="DU38" i="8"/>
  <c r="DT38" i="8"/>
  <c r="DS38" i="8"/>
  <c r="DQ38" i="8"/>
  <c r="DP38" i="8"/>
  <c r="DO38" i="8"/>
  <c r="DN38" i="8"/>
  <c r="DM38" i="8"/>
  <c r="DL38" i="8"/>
  <c r="DK38" i="8"/>
  <c r="DJ38" i="8"/>
  <c r="FS37" i="8"/>
  <c r="FR37" i="8"/>
  <c r="FQ37" i="8"/>
  <c r="FP37" i="8"/>
  <c r="FO37" i="8"/>
  <c r="FN37" i="8"/>
  <c r="FM37" i="8"/>
  <c r="FL37" i="8"/>
  <c r="FJ37" i="8"/>
  <c r="FI37" i="8"/>
  <c r="FH37" i="8"/>
  <c r="FG37" i="8"/>
  <c r="FF37" i="8"/>
  <c r="FE37" i="8"/>
  <c r="FD37" i="8"/>
  <c r="FC37" i="8"/>
  <c r="FA37" i="8"/>
  <c r="EZ37" i="8"/>
  <c r="EY37" i="8"/>
  <c r="EX37" i="8"/>
  <c r="EW37" i="8"/>
  <c r="EV37" i="8"/>
  <c r="EU37" i="8"/>
  <c r="ET37" i="8"/>
  <c r="ER37" i="8"/>
  <c r="EQ37" i="8"/>
  <c r="EP37" i="8"/>
  <c r="EO37" i="8"/>
  <c r="EN37" i="8"/>
  <c r="EM37" i="8"/>
  <c r="EL37" i="8"/>
  <c r="EK37" i="8"/>
  <c r="EI37" i="8"/>
  <c r="EH37" i="8"/>
  <c r="EG37" i="8"/>
  <c r="EF37" i="8"/>
  <c r="EE37" i="8"/>
  <c r="ED37" i="8"/>
  <c r="EC37" i="8"/>
  <c r="EB37" i="8"/>
  <c r="DZ37" i="8"/>
  <c r="DY37" i="8"/>
  <c r="DX37" i="8"/>
  <c r="DW37" i="8"/>
  <c r="DV37" i="8"/>
  <c r="DU37" i="8"/>
  <c r="DT37" i="8"/>
  <c r="DS37" i="8"/>
  <c r="DQ37" i="8"/>
  <c r="DP37" i="8"/>
  <c r="DO37" i="8"/>
  <c r="DN37" i="8"/>
  <c r="DM37" i="8"/>
  <c r="DL37" i="8"/>
  <c r="DK37" i="8"/>
  <c r="DJ37" i="8"/>
  <c r="FS32" i="8"/>
  <c r="FR32" i="8"/>
  <c r="FQ32" i="8"/>
  <c r="FP32" i="8"/>
  <c r="FO32" i="8"/>
  <c r="FN32" i="8"/>
  <c r="FM32" i="8"/>
  <c r="FL32" i="8"/>
  <c r="FJ32" i="8"/>
  <c r="FI32" i="8"/>
  <c r="FH32" i="8"/>
  <c r="FG32" i="8"/>
  <c r="FF32" i="8"/>
  <c r="FE32" i="8"/>
  <c r="FD32" i="8"/>
  <c r="FC32" i="8"/>
  <c r="FA32" i="8"/>
  <c r="EZ32" i="8"/>
  <c r="EY32" i="8"/>
  <c r="EX32" i="8"/>
  <c r="EW32" i="8"/>
  <c r="EV32" i="8"/>
  <c r="EU32" i="8"/>
  <c r="ET32" i="8"/>
  <c r="ER32" i="8"/>
  <c r="EQ32" i="8"/>
  <c r="EP32" i="8"/>
  <c r="EO32" i="8"/>
  <c r="EN32" i="8"/>
  <c r="EM32" i="8"/>
  <c r="EL32" i="8"/>
  <c r="EK32" i="8"/>
  <c r="EI32" i="8"/>
  <c r="EH32" i="8"/>
  <c r="EG32" i="8"/>
  <c r="EF32" i="8"/>
  <c r="EE32" i="8"/>
  <c r="ED32" i="8"/>
  <c r="EC32" i="8"/>
  <c r="EB32" i="8"/>
  <c r="DZ32" i="8"/>
  <c r="DY32" i="8"/>
  <c r="DX32" i="8"/>
  <c r="DW32" i="8"/>
  <c r="DV32" i="8"/>
  <c r="DT32" i="8"/>
  <c r="DS32" i="8"/>
  <c r="DQ32" i="8"/>
  <c r="DP32" i="8"/>
  <c r="DO32" i="8"/>
  <c r="DN32" i="8"/>
  <c r="DM32" i="8"/>
  <c r="DL32" i="8"/>
  <c r="DK32" i="8"/>
  <c r="DJ32" i="8"/>
  <c r="FS31" i="8"/>
  <c r="FR31" i="8"/>
  <c r="FQ31" i="8"/>
  <c r="FP31" i="8"/>
  <c r="FO31" i="8"/>
  <c r="FN31" i="8"/>
  <c r="FM31" i="8"/>
  <c r="FL31" i="8"/>
  <c r="FJ31" i="8"/>
  <c r="FI31" i="8"/>
  <c r="FH31" i="8"/>
  <c r="FG31" i="8"/>
  <c r="FF31" i="8"/>
  <c r="FE31" i="8"/>
  <c r="FD31" i="8"/>
  <c r="FC31" i="8"/>
  <c r="FA31" i="8"/>
  <c r="EZ31" i="8"/>
  <c r="EY31" i="8"/>
  <c r="EX31" i="8"/>
  <c r="EW31" i="8"/>
  <c r="EV31" i="8"/>
  <c r="EU31" i="8"/>
  <c r="ET31" i="8"/>
  <c r="ER31" i="8"/>
  <c r="EQ31" i="8"/>
  <c r="EP31" i="8"/>
  <c r="EO31" i="8"/>
  <c r="EN31" i="8"/>
  <c r="EM31" i="8"/>
  <c r="EL31" i="8"/>
  <c r="EK31" i="8"/>
  <c r="EI31" i="8"/>
  <c r="EH31" i="8"/>
  <c r="EG31" i="8"/>
  <c r="EF31" i="8"/>
  <c r="EE31" i="8"/>
  <c r="ED31" i="8"/>
  <c r="EC31" i="8"/>
  <c r="EB31" i="8"/>
  <c r="DZ31" i="8"/>
  <c r="DY31" i="8"/>
  <c r="DX31" i="8"/>
  <c r="DW31" i="8"/>
  <c r="DV31" i="8"/>
  <c r="DU31" i="8"/>
  <c r="DT31" i="8"/>
  <c r="DS31" i="8"/>
  <c r="DQ31" i="8"/>
  <c r="DP31" i="8"/>
  <c r="DO31" i="8"/>
  <c r="DN31" i="8"/>
  <c r="DM31" i="8"/>
  <c r="DL31" i="8"/>
  <c r="DJ31" i="8"/>
  <c r="FS30" i="8"/>
  <c r="FR30" i="8"/>
  <c r="FQ30" i="8"/>
  <c r="FP30" i="8"/>
  <c r="FO30" i="8"/>
  <c r="FN30" i="8"/>
  <c r="FM30" i="8"/>
  <c r="FL30" i="8"/>
  <c r="FJ30" i="8"/>
  <c r="FI30" i="8"/>
  <c r="FH30" i="8"/>
  <c r="FG30" i="8"/>
  <c r="FF30" i="8"/>
  <c r="FE30" i="8"/>
  <c r="FD30" i="8"/>
  <c r="FC30" i="8"/>
  <c r="FA30" i="8"/>
  <c r="EZ30" i="8"/>
  <c r="EY30" i="8"/>
  <c r="EX30" i="8"/>
  <c r="EW30" i="8"/>
  <c r="EV30" i="8"/>
  <c r="EU30" i="8"/>
  <c r="ET30" i="8"/>
  <c r="ER30" i="8"/>
  <c r="EQ30" i="8"/>
  <c r="EP30" i="8"/>
  <c r="EO30" i="8"/>
  <c r="EN30" i="8"/>
  <c r="EM30" i="8"/>
  <c r="EL30" i="8"/>
  <c r="EK30" i="8"/>
  <c r="EI30" i="8"/>
  <c r="EH30" i="8"/>
  <c r="EG30" i="8"/>
  <c r="EF30" i="8"/>
  <c r="EE30" i="8"/>
  <c r="ED30" i="8"/>
  <c r="EC30" i="8"/>
  <c r="EB30" i="8"/>
  <c r="DZ30" i="8"/>
  <c r="DY30" i="8"/>
  <c r="DX30" i="8"/>
  <c r="DW30" i="8"/>
  <c r="DV30" i="8"/>
  <c r="DU30" i="8"/>
  <c r="DT30" i="8"/>
  <c r="DS30" i="8"/>
  <c r="DQ30" i="8"/>
  <c r="DP30" i="8"/>
  <c r="DO30" i="8"/>
  <c r="DN30" i="8"/>
  <c r="DM30" i="8"/>
  <c r="DL30" i="8"/>
  <c r="DK30" i="8"/>
  <c r="DJ30" i="8"/>
  <c r="FS29" i="8"/>
  <c r="FR29" i="8"/>
  <c r="FQ29" i="8"/>
  <c r="FP29" i="8"/>
  <c r="FO29" i="8"/>
  <c r="FN29" i="8"/>
  <c r="FM29" i="8"/>
  <c r="FL29" i="8"/>
  <c r="FJ29" i="8"/>
  <c r="FI29" i="8"/>
  <c r="FH29" i="8"/>
  <c r="FG29" i="8"/>
  <c r="FF29" i="8"/>
  <c r="FE29" i="8"/>
  <c r="FD29" i="8"/>
  <c r="FC29" i="8"/>
  <c r="FA29" i="8"/>
  <c r="EZ29" i="8"/>
  <c r="EY29" i="8"/>
  <c r="EX29" i="8"/>
  <c r="EW29" i="8"/>
  <c r="EV29" i="8"/>
  <c r="EU29" i="8"/>
  <c r="ET29" i="8"/>
  <c r="ER29" i="8"/>
  <c r="EQ29" i="8"/>
  <c r="EP29" i="8"/>
  <c r="EO29" i="8"/>
  <c r="EN29" i="8"/>
  <c r="EM29" i="8"/>
  <c r="EL29" i="8"/>
  <c r="EK29" i="8"/>
  <c r="EI29" i="8"/>
  <c r="EH29" i="8"/>
  <c r="EG29" i="8"/>
  <c r="EF29" i="8"/>
  <c r="EE29" i="8"/>
  <c r="ED29" i="8"/>
  <c r="EC29" i="8"/>
  <c r="EB29" i="8"/>
  <c r="DZ29" i="8"/>
  <c r="DY29" i="8"/>
  <c r="DX29" i="8"/>
  <c r="DW29" i="8"/>
  <c r="DV29" i="8"/>
  <c r="DU29" i="8"/>
  <c r="DT29" i="8"/>
  <c r="DS29" i="8"/>
  <c r="DQ29" i="8"/>
  <c r="DP29" i="8"/>
  <c r="DO29" i="8"/>
  <c r="DN29" i="8"/>
  <c r="DM29" i="8"/>
  <c r="DL29" i="8"/>
  <c r="DK29" i="8"/>
  <c r="DJ29" i="8"/>
  <c r="FS28" i="8"/>
  <c r="FR28" i="8"/>
  <c r="FQ28" i="8"/>
  <c r="FP28" i="8"/>
  <c r="FO28" i="8"/>
  <c r="FN28" i="8"/>
  <c r="FM28" i="8"/>
  <c r="FL28" i="8"/>
  <c r="FJ28" i="8"/>
  <c r="FI28" i="8"/>
  <c r="FH28" i="8"/>
  <c r="FG28" i="8"/>
  <c r="FF28" i="8"/>
  <c r="FE28" i="8"/>
  <c r="FD28" i="8"/>
  <c r="FC28" i="8"/>
  <c r="FA28" i="8"/>
  <c r="EZ28" i="8"/>
  <c r="EY28" i="8"/>
  <c r="EX28" i="8"/>
  <c r="EW28" i="8"/>
  <c r="EV28" i="8"/>
  <c r="EU28" i="8"/>
  <c r="ET28" i="8"/>
  <c r="ER28" i="8"/>
  <c r="EQ28" i="8"/>
  <c r="EP28" i="8"/>
  <c r="EO28" i="8"/>
  <c r="EN28" i="8"/>
  <c r="EM28" i="8"/>
  <c r="EL28" i="8"/>
  <c r="EK28" i="8"/>
  <c r="EI28" i="8"/>
  <c r="EH28" i="8"/>
  <c r="EG28" i="8"/>
  <c r="EF28" i="8"/>
  <c r="EE28" i="8"/>
  <c r="ED28" i="8"/>
  <c r="EC28" i="8"/>
  <c r="EB28" i="8"/>
  <c r="DZ28" i="8"/>
  <c r="DY28" i="8"/>
  <c r="DX28" i="8"/>
  <c r="DW28" i="8"/>
  <c r="DV28" i="8"/>
  <c r="DU28" i="8"/>
  <c r="DT28" i="8"/>
  <c r="DS28" i="8"/>
  <c r="DQ28" i="8"/>
  <c r="DP28" i="8"/>
  <c r="DO28" i="8"/>
  <c r="DN28" i="8"/>
  <c r="DM28" i="8"/>
  <c r="DL28" i="8"/>
  <c r="DK28" i="8"/>
  <c r="DJ28" i="8"/>
  <c r="FS27" i="8"/>
  <c r="FR27" i="8"/>
  <c r="FQ27" i="8"/>
  <c r="FP27" i="8"/>
  <c r="FO27" i="8"/>
  <c r="FN27" i="8"/>
  <c r="FM27" i="8"/>
  <c r="FL27" i="8"/>
  <c r="FJ27" i="8"/>
  <c r="FI27" i="8"/>
  <c r="FH27" i="8"/>
  <c r="FG27" i="8"/>
  <c r="FF27" i="8"/>
  <c r="FE27" i="8"/>
  <c r="FD27" i="8"/>
  <c r="FC27" i="8"/>
  <c r="FA27" i="8"/>
  <c r="EZ27" i="8"/>
  <c r="EY27" i="8"/>
  <c r="EX27" i="8"/>
  <c r="EW27" i="8"/>
  <c r="EV27" i="8"/>
  <c r="EU27" i="8"/>
  <c r="ET27" i="8"/>
  <c r="ER27" i="8"/>
  <c r="EQ27" i="8"/>
  <c r="EP27" i="8"/>
  <c r="EO27" i="8"/>
  <c r="EN27" i="8"/>
  <c r="EM27" i="8"/>
  <c r="EL27" i="8"/>
  <c r="EK27" i="8"/>
  <c r="EI27" i="8"/>
  <c r="EH27" i="8"/>
  <c r="EG27" i="8"/>
  <c r="EF27" i="8"/>
  <c r="EE27" i="8"/>
  <c r="ED27" i="8"/>
  <c r="EC27" i="8"/>
  <c r="EB27" i="8"/>
  <c r="DZ27" i="8"/>
  <c r="DY27" i="8"/>
  <c r="DX27" i="8"/>
  <c r="DW27" i="8"/>
  <c r="DV27" i="8"/>
  <c r="DU27" i="8"/>
  <c r="DT27" i="8"/>
  <c r="DS27" i="8"/>
  <c r="DQ27" i="8"/>
  <c r="DP27" i="8"/>
  <c r="DO27" i="8"/>
  <c r="DN27" i="8"/>
  <c r="DM27" i="8"/>
  <c r="DL27" i="8"/>
  <c r="DK27" i="8"/>
  <c r="DJ27" i="8"/>
  <c r="FS26" i="8"/>
  <c r="FR26" i="8"/>
  <c r="FQ26" i="8"/>
  <c r="FP26" i="8"/>
  <c r="FO26" i="8"/>
  <c r="FN26" i="8"/>
  <c r="FM26" i="8"/>
  <c r="FL26" i="8"/>
  <c r="FJ26" i="8"/>
  <c r="FI26" i="8"/>
  <c r="FH26" i="8"/>
  <c r="FG26" i="8"/>
  <c r="FF26" i="8"/>
  <c r="FE26" i="8"/>
  <c r="FD26" i="8"/>
  <c r="FC26" i="8"/>
  <c r="FA26" i="8"/>
  <c r="EZ26" i="8"/>
  <c r="EY26" i="8"/>
  <c r="EX26" i="8"/>
  <c r="EW26" i="8"/>
  <c r="EV26" i="8"/>
  <c r="EU26" i="8"/>
  <c r="ET26" i="8"/>
  <c r="ER26" i="8"/>
  <c r="EQ26" i="8"/>
  <c r="EP26" i="8"/>
  <c r="EO26" i="8"/>
  <c r="EN26" i="8"/>
  <c r="EM26" i="8"/>
  <c r="EL26" i="8"/>
  <c r="EK26" i="8"/>
  <c r="EI26" i="8"/>
  <c r="EH26" i="8"/>
  <c r="EG26" i="8"/>
  <c r="EF26" i="8"/>
  <c r="EE26" i="8"/>
  <c r="ED26" i="8"/>
  <c r="EC26" i="8"/>
  <c r="EB26" i="8"/>
  <c r="DZ26" i="8"/>
  <c r="DY26" i="8"/>
  <c r="DX26" i="8"/>
  <c r="DW26" i="8"/>
  <c r="DV26" i="8"/>
  <c r="DU26" i="8"/>
  <c r="DT26" i="8"/>
  <c r="DS26" i="8"/>
  <c r="DQ26" i="8"/>
  <c r="DQ56" i="8" s="1"/>
  <c r="DP26" i="8"/>
  <c r="DO26" i="8"/>
  <c r="DN26" i="8"/>
  <c r="DM26" i="8"/>
  <c r="DL26" i="8"/>
  <c r="DK26" i="8"/>
  <c r="DJ26" i="8"/>
  <c r="FS23" i="8"/>
  <c r="FR23" i="8"/>
  <c r="FQ23" i="8"/>
  <c r="FP23" i="8"/>
  <c r="FO23" i="8"/>
  <c r="FN23" i="8"/>
  <c r="FM23" i="8"/>
  <c r="FL23" i="8"/>
  <c r="FJ23" i="8"/>
  <c r="FI23" i="8"/>
  <c r="FH23" i="8"/>
  <c r="FG23" i="8"/>
  <c r="FF23" i="8"/>
  <c r="FE23" i="8"/>
  <c r="FD23" i="8"/>
  <c r="FC23" i="8"/>
  <c r="FA23" i="8"/>
  <c r="EZ23" i="8"/>
  <c r="EY23" i="8"/>
  <c r="EX23" i="8"/>
  <c r="EW23" i="8"/>
  <c r="EV23" i="8"/>
  <c r="EU23" i="8"/>
  <c r="ET23" i="8"/>
  <c r="ER23" i="8"/>
  <c r="EQ23" i="8"/>
  <c r="EP23" i="8"/>
  <c r="EO23" i="8"/>
  <c r="EN23" i="8"/>
  <c r="EM23" i="8"/>
  <c r="EL23" i="8"/>
  <c r="EK23" i="8"/>
  <c r="EI23" i="8"/>
  <c r="EH23" i="8"/>
  <c r="EG23" i="8"/>
  <c r="EF23" i="8"/>
  <c r="EE23" i="8"/>
  <c r="ED23" i="8"/>
  <c r="EC23" i="8"/>
  <c r="EB23" i="8"/>
  <c r="DZ23" i="8"/>
  <c r="DY23" i="8"/>
  <c r="DX23" i="8"/>
  <c r="DW23" i="8"/>
  <c r="DV23" i="8"/>
  <c r="DU23" i="8"/>
  <c r="DT23" i="8"/>
  <c r="DS23" i="8"/>
  <c r="DQ23" i="8"/>
  <c r="DP23" i="8"/>
  <c r="DO23" i="8"/>
  <c r="DN23" i="8"/>
  <c r="DM23" i="8"/>
  <c r="DL23" i="8"/>
  <c r="DK23" i="8"/>
  <c r="DJ23" i="8"/>
  <c r="FS22" i="8"/>
  <c r="FR22" i="8"/>
  <c r="FQ22" i="8"/>
  <c r="FP22" i="8"/>
  <c r="FO22" i="8"/>
  <c r="FN22" i="8"/>
  <c r="FM22" i="8"/>
  <c r="FL22" i="8"/>
  <c r="FJ22" i="8"/>
  <c r="FI22" i="8"/>
  <c r="FH22" i="8"/>
  <c r="FG22" i="8"/>
  <c r="FF22" i="8"/>
  <c r="FE22" i="8"/>
  <c r="FD22" i="8"/>
  <c r="FC22" i="8"/>
  <c r="FA22" i="8"/>
  <c r="EZ22" i="8"/>
  <c r="EY22" i="8"/>
  <c r="EX22" i="8"/>
  <c r="EW22" i="8"/>
  <c r="EV22" i="8"/>
  <c r="EU22" i="8"/>
  <c r="ET22" i="8"/>
  <c r="ER22" i="8"/>
  <c r="EQ22" i="8"/>
  <c r="EP22" i="8"/>
  <c r="EO22" i="8"/>
  <c r="EN22" i="8"/>
  <c r="EM22" i="8"/>
  <c r="EL22" i="8"/>
  <c r="EK22" i="8"/>
  <c r="EI22" i="8"/>
  <c r="EH22" i="8"/>
  <c r="EG22" i="8"/>
  <c r="EF22" i="8"/>
  <c r="EE22" i="8"/>
  <c r="ED22" i="8"/>
  <c r="EC22" i="8"/>
  <c r="EB22" i="8"/>
  <c r="DZ22" i="8"/>
  <c r="DY22" i="8"/>
  <c r="DX22" i="8"/>
  <c r="DW22" i="8"/>
  <c r="DV22" i="8"/>
  <c r="DU22" i="8"/>
  <c r="DT22" i="8"/>
  <c r="DS22" i="8"/>
  <c r="DQ22" i="8"/>
  <c r="DP22" i="8"/>
  <c r="DO22" i="8"/>
  <c r="DN22" i="8"/>
  <c r="DM22" i="8"/>
  <c r="DL22" i="8"/>
  <c r="DK22" i="8"/>
  <c r="DJ22" i="8"/>
  <c r="FS21" i="8"/>
  <c r="FR21" i="8"/>
  <c r="FQ21" i="8"/>
  <c r="FP21" i="8"/>
  <c r="FO21" i="8"/>
  <c r="FN21" i="8"/>
  <c r="FM21" i="8"/>
  <c r="FL21" i="8"/>
  <c r="FJ21" i="8"/>
  <c r="FI21" i="8"/>
  <c r="FH21" i="8"/>
  <c r="FG21" i="8"/>
  <c r="FF21" i="8"/>
  <c r="FE21" i="8"/>
  <c r="FD21" i="8"/>
  <c r="FC21" i="8"/>
  <c r="FA21" i="8"/>
  <c r="EZ21" i="8"/>
  <c r="EY21" i="8"/>
  <c r="EX21" i="8"/>
  <c r="EW21" i="8"/>
  <c r="EV21" i="8"/>
  <c r="EU21" i="8"/>
  <c r="ET21" i="8"/>
  <c r="ER21" i="8"/>
  <c r="EQ21" i="8"/>
  <c r="EP21" i="8"/>
  <c r="EO21" i="8"/>
  <c r="EN21" i="8"/>
  <c r="EM21" i="8"/>
  <c r="EL21" i="8"/>
  <c r="EK21" i="8"/>
  <c r="EI21" i="8"/>
  <c r="EH21" i="8"/>
  <c r="EG21" i="8"/>
  <c r="EF21" i="8"/>
  <c r="EE21" i="8"/>
  <c r="ED21" i="8"/>
  <c r="EC21" i="8"/>
  <c r="EB21" i="8"/>
  <c r="DZ21" i="8"/>
  <c r="DY21" i="8"/>
  <c r="DX21" i="8"/>
  <c r="DW21" i="8"/>
  <c r="DV21" i="8"/>
  <c r="DU21" i="8"/>
  <c r="DT21" i="8"/>
  <c r="DS21" i="8"/>
  <c r="DQ21" i="8"/>
  <c r="DP21" i="8"/>
  <c r="DO21" i="8"/>
  <c r="DN21" i="8"/>
  <c r="DM21" i="8"/>
  <c r="DL21" i="8"/>
  <c r="DK21" i="8"/>
  <c r="DJ21" i="8"/>
  <c r="FS20" i="8"/>
  <c r="FR20" i="8"/>
  <c r="FQ20" i="8"/>
  <c r="FP20" i="8"/>
  <c r="FO20" i="8"/>
  <c r="FN20" i="8"/>
  <c r="FM20" i="8"/>
  <c r="FL20" i="8"/>
  <c r="FJ20" i="8"/>
  <c r="FI20" i="8"/>
  <c r="FH20" i="8"/>
  <c r="FG20" i="8"/>
  <c r="FF20" i="8"/>
  <c r="FE20" i="8"/>
  <c r="FD20" i="8"/>
  <c r="FC20" i="8"/>
  <c r="FA20" i="8"/>
  <c r="EZ20" i="8"/>
  <c r="EY20" i="8"/>
  <c r="EX20" i="8"/>
  <c r="EW20" i="8"/>
  <c r="EV20" i="8"/>
  <c r="EU20" i="8"/>
  <c r="ET20" i="8"/>
  <c r="ER20" i="8"/>
  <c r="EQ20" i="8"/>
  <c r="EP20" i="8"/>
  <c r="EO20" i="8"/>
  <c r="EN20" i="8"/>
  <c r="EM20" i="8"/>
  <c r="EL20" i="8"/>
  <c r="EK20" i="8"/>
  <c r="EI20" i="8"/>
  <c r="EH20" i="8"/>
  <c r="EG20" i="8"/>
  <c r="EF20" i="8"/>
  <c r="EE20" i="8"/>
  <c r="ED20" i="8"/>
  <c r="EC20" i="8"/>
  <c r="EB20" i="8"/>
  <c r="DZ20" i="8"/>
  <c r="DY20" i="8"/>
  <c r="DX20" i="8"/>
  <c r="DW20" i="8"/>
  <c r="DV20" i="8"/>
  <c r="DU20" i="8"/>
  <c r="DT20" i="8"/>
  <c r="DS20" i="8"/>
  <c r="DQ20" i="8"/>
  <c r="DP20" i="8"/>
  <c r="DO20" i="8"/>
  <c r="DN20" i="8"/>
  <c r="DM20" i="8"/>
  <c r="DL20" i="8"/>
  <c r="DK20" i="8"/>
  <c r="DJ20" i="8"/>
  <c r="FS19" i="8"/>
  <c r="FR19" i="8"/>
  <c r="FQ19" i="8"/>
  <c r="FP19" i="8"/>
  <c r="FO19" i="8"/>
  <c r="FN19" i="8"/>
  <c r="FM19" i="8"/>
  <c r="FL19" i="8"/>
  <c r="FJ19" i="8"/>
  <c r="FI19" i="8"/>
  <c r="FH19" i="8"/>
  <c r="FG19" i="8"/>
  <c r="FF19" i="8"/>
  <c r="FE19" i="8"/>
  <c r="FD19" i="8"/>
  <c r="FC19" i="8"/>
  <c r="FA19" i="8"/>
  <c r="EZ19" i="8"/>
  <c r="EY19" i="8"/>
  <c r="EX19" i="8"/>
  <c r="EW19" i="8"/>
  <c r="EV19" i="8"/>
  <c r="EU19" i="8"/>
  <c r="ET19" i="8"/>
  <c r="ER19" i="8"/>
  <c r="EQ19" i="8"/>
  <c r="EP19" i="8"/>
  <c r="EO19" i="8"/>
  <c r="EN19" i="8"/>
  <c r="EM19" i="8"/>
  <c r="EL19" i="8"/>
  <c r="EK19" i="8"/>
  <c r="EI19" i="8"/>
  <c r="EH19" i="8"/>
  <c r="EG19" i="8"/>
  <c r="EF19" i="8"/>
  <c r="EE19" i="8"/>
  <c r="ED19" i="8"/>
  <c r="EC19" i="8"/>
  <c r="EB19" i="8"/>
  <c r="DZ19" i="8"/>
  <c r="DY19" i="8"/>
  <c r="DX19" i="8"/>
  <c r="DW19" i="8"/>
  <c r="DV19" i="8"/>
  <c r="DU19" i="8"/>
  <c r="DT19" i="8"/>
  <c r="DS19" i="8"/>
  <c r="DQ19" i="8"/>
  <c r="DP19" i="8"/>
  <c r="DO19" i="8"/>
  <c r="DN19" i="8"/>
  <c r="DM19" i="8"/>
  <c r="DL19" i="8"/>
  <c r="DK19" i="8"/>
  <c r="DJ19" i="8"/>
  <c r="FS25" i="8"/>
  <c r="FR25" i="8"/>
  <c r="FQ25" i="8"/>
  <c r="FP25" i="8"/>
  <c r="FO25" i="8"/>
  <c r="FN25" i="8"/>
  <c r="FM25" i="8"/>
  <c r="FL25" i="8"/>
  <c r="FJ25" i="8"/>
  <c r="FI25" i="8"/>
  <c r="FH25" i="8"/>
  <c r="FG25" i="8"/>
  <c r="FF25" i="8"/>
  <c r="FE25" i="8"/>
  <c r="FD25" i="8"/>
  <c r="FC25" i="8"/>
  <c r="FA25" i="8"/>
  <c r="EZ25" i="8"/>
  <c r="EY25" i="8"/>
  <c r="EX25" i="8"/>
  <c r="EW25" i="8"/>
  <c r="EV25" i="8"/>
  <c r="EU25" i="8"/>
  <c r="ET25" i="8"/>
  <c r="ER25" i="8"/>
  <c r="EQ25" i="8"/>
  <c r="EP25" i="8"/>
  <c r="EO25" i="8"/>
  <c r="EN25" i="8"/>
  <c r="EM25" i="8"/>
  <c r="EL25" i="8"/>
  <c r="EK25" i="8"/>
  <c r="EI25" i="8"/>
  <c r="EH25" i="8"/>
  <c r="EG25" i="8"/>
  <c r="EF25" i="8"/>
  <c r="EE25" i="8"/>
  <c r="ED25" i="8"/>
  <c r="EC25" i="8"/>
  <c r="EB25" i="8"/>
  <c r="DZ25" i="8"/>
  <c r="DY25" i="8"/>
  <c r="DX25" i="8"/>
  <c r="DW25" i="8"/>
  <c r="DV25" i="8"/>
  <c r="DU25" i="8"/>
  <c r="DT25" i="8"/>
  <c r="DS25" i="8"/>
  <c r="DQ25" i="8"/>
  <c r="DP25" i="8"/>
  <c r="DO25" i="8"/>
  <c r="DN25" i="8"/>
  <c r="DM25" i="8"/>
  <c r="DL25" i="8"/>
  <c r="DK25" i="8"/>
  <c r="DJ25" i="8"/>
  <c r="FS34" i="8"/>
  <c r="FR34" i="8"/>
  <c r="FQ34" i="8"/>
  <c r="FP34" i="8"/>
  <c r="FO34" i="8"/>
  <c r="FN34" i="8"/>
  <c r="FM34" i="8"/>
  <c r="FL34" i="8"/>
  <c r="FJ34" i="8"/>
  <c r="FI34" i="8"/>
  <c r="FH34" i="8"/>
  <c r="FG34" i="8"/>
  <c r="FF34" i="8"/>
  <c r="FE34" i="8"/>
  <c r="FD34" i="8"/>
  <c r="FC34" i="8"/>
  <c r="FA34" i="8"/>
  <c r="EZ34" i="8"/>
  <c r="EY34" i="8"/>
  <c r="EX34" i="8"/>
  <c r="EW34" i="8"/>
  <c r="EV34" i="8"/>
  <c r="EU34" i="8"/>
  <c r="ET34" i="8"/>
  <c r="ER34" i="8"/>
  <c r="EQ34" i="8"/>
  <c r="EP34" i="8"/>
  <c r="EO34" i="8"/>
  <c r="EN34" i="8"/>
  <c r="EM34" i="8"/>
  <c r="EL34" i="8"/>
  <c r="EK34" i="8"/>
  <c r="EI34" i="8"/>
  <c r="EH34" i="8"/>
  <c r="EG34" i="8"/>
  <c r="EF34" i="8"/>
  <c r="EE34" i="8"/>
  <c r="ED34" i="8"/>
  <c r="EC34" i="8"/>
  <c r="EB34" i="8"/>
  <c r="DZ34" i="8"/>
  <c r="DY34" i="8"/>
  <c r="DX34" i="8"/>
  <c r="DW34" i="8"/>
  <c r="DV34" i="8"/>
  <c r="DU34" i="8"/>
  <c r="DT34" i="8"/>
  <c r="DS34" i="8"/>
  <c r="DQ34" i="8"/>
  <c r="DP34" i="8"/>
  <c r="DO34" i="8"/>
  <c r="DN34" i="8"/>
  <c r="DM34" i="8"/>
  <c r="DL34" i="8"/>
  <c r="DK34" i="8"/>
  <c r="DJ34" i="8"/>
  <c r="FS18" i="8"/>
  <c r="FR18" i="8"/>
  <c r="FQ18" i="8"/>
  <c r="FP18" i="8"/>
  <c r="FO18" i="8"/>
  <c r="FN18" i="8"/>
  <c r="FM18" i="8"/>
  <c r="FL18" i="8"/>
  <c r="FJ18" i="8"/>
  <c r="FI18" i="8"/>
  <c r="FH18" i="8"/>
  <c r="FG18" i="8"/>
  <c r="FF18" i="8"/>
  <c r="FE18" i="8"/>
  <c r="FD18" i="8"/>
  <c r="FC18" i="8"/>
  <c r="FA18" i="8"/>
  <c r="EZ18" i="8"/>
  <c r="EY18" i="8"/>
  <c r="EX18" i="8"/>
  <c r="EW18" i="8"/>
  <c r="EV18" i="8"/>
  <c r="EU18" i="8"/>
  <c r="ET18" i="8"/>
  <c r="ER18" i="8"/>
  <c r="EQ18" i="8"/>
  <c r="EP18" i="8"/>
  <c r="EO18" i="8"/>
  <c r="EN18" i="8"/>
  <c r="EM18" i="8"/>
  <c r="EL18" i="8"/>
  <c r="EK18" i="8"/>
  <c r="EI18" i="8"/>
  <c r="EH18" i="8"/>
  <c r="EG18" i="8"/>
  <c r="EF18" i="8"/>
  <c r="EE18" i="8"/>
  <c r="ED18" i="8"/>
  <c r="EC18" i="8"/>
  <c r="EB18" i="8"/>
  <c r="DZ18" i="8"/>
  <c r="DY18" i="8"/>
  <c r="DX18" i="8"/>
  <c r="DW18" i="8"/>
  <c r="DV18" i="8"/>
  <c r="DU18" i="8"/>
  <c r="DT18" i="8"/>
  <c r="DS18" i="8"/>
  <c r="DQ18" i="8"/>
  <c r="DP18" i="8"/>
  <c r="DO18" i="8"/>
  <c r="DN18" i="8"/>
  <c r="DM18" i="8"/>
  <c r="DL18" i="8"/>
  <c r="DK18" i="8"/>
  <c r="DJ18" i="8"/>
  <c r="FS24" i="8"/>
  <c r="FR24" i="8"/>
  <c r="FQ24" i="8"/>
  <c r="FP24" i="8"/>
  <c r="FO24" i="8"/>
  <c r="FN24" i="8"/>
  <c r="FM24" i="8"/>
  <c r="FL24" i="8"/>
  <c r="FJ24" i="8"/>
  <c r="FI24" i="8"/>
  <c r="FH24" i="8"/>
  <c r="FG24" i="8"/>
  <c r="FF24" i="8"/>
  <c r="FE24" i="8"/>
  <c r="FD24" i="8"/>
  <c r="FC24" i="8"/>
  <c r="FA24" i="8"/>
  <c r="EZ24" i="8"/>
  <c r="EY24" i="8"/>
  <c r="EX24" i="8"/>
  <c r="EW24" i="8"/>
  <c r="EV24" i="8"/>
  <c r="EU24" i="8"/>
  <c r="ET24" i="8"/>
  <c r="ER24" i="8"/>
  <c r="EQ24" i="8"/>
  <c r="EP24" i="8"/>
  <c r="EO24" i="8"/>
  <c r="EN24" i="8"/>
  <c r="EM24" i="8"/>
  <c r="EL24" i="8"/>
  <c r="EK24" i="8"/>
  <c r="EI24" i="8"/>
  <c r="EH24" i="8"/>
  <c r="EG24" i="8"/>
  <c r="EF24" i="8"/>
  <c r="EE24" i="8"/>
  <c r="ED24" i="8"/>
  <c r="EC24" i="8"/>
  <c r="EB24" i="8"/>
  <c r="DZ24" i="8"/>
  <c r="DY24" i="8"/>
  <c r="DX24" i="8"/>
  <c r="DW24" i="8"/>
  <c r="DV24" i="8"/>
  <c r="DU24" i="8"/>
  <c r="DT24" i="8"/>
  <c r="DS24" i="8"/>
  <c r="DQ24" i="8"/>
  <c r="DP24" i="8"/>
  <c r="DO24" i="8"/>
  <c r="DN24" i="8"/>
  <c r="DM24" i="8"/>
  <c r="DL24" i="8"/>
  <c r="DK24" i="8"/>
  <c r="DJ24" i="8"/>
  <c r="AX33" i="6"/>
  <c r="AY33" i="6"/>
  <c r="AZ33" i="6"/>
  <c r="BA33" i="6"/>
  <c r="BB33" i="6"/>
  <c r="BC33" i="6"/>
  <c r="BD33" i="6"/>
  <c r="AX34" i="6"/>
  <c r="AY34" i="6"/>
  <c r="AZ34" i="6"/>
  <c r="BA34" i="6"/>
  <c r="BB34" i="6"/>
  <c r="BC34" i="6"/>
  <c r="BD34" i="6"/>
  <c r="DA28" i="7"/>
  <c r="CT28" i="7"/>
  <c r="CU28" i="7"/>
  <c r="CV28" i="7"/>
  <c r="CW28" i="7"/>
  <c r="CX28" i="7"/>
  <c r="CY28" i="7"/>
  <c r="DB28" i="7"/>
  <c r="DC28" i="7"/>
  <c r="DD28" i="7"/>
  <c r="DE28" i="7"/>
  <c r="DF28" i="7"/>
  <c r="DG28" i="7"/>
  <c r="DH28" i="7"/>
  <c r="DJ28" i="7"/>
  <c r="DK28" i="7"/>
  <c r="DL28" i="7"/>
  <c r="DM28" i="7"/>
  <c r="DN28" i="7"/>
  <c r="DO28" i="7"/>
  <c r="DP28" i="7"/>
  <c r="DQ28" i="7"/>
  <c r="DS28" i="7"/>
  <c r="DT28" i="7"/>
  <c r="DU28" i="7"/>
  <c r="DV28" i="7"/>
  <c r="DW28" i="7"/>
  <c r="DX28" i="7"/>
  <c r="DY28" i="7"/>
  <c r="DZ28" i="7"/>
  <c r="EB28" i="7"/>
  <c r="EC28" i="7"/>
  <c r="ED28" i="7"/>
  <c r="EE28" i="7"/>
  <c r="EF28" i="7"/>
  <c r="EG28" i="7"/>
  <c r="EH28" i="7"/>
  <c r="EI28" i="7"/>
  <c r="EK28" i="7"/>
  <c r="EL28" i="7"/>
  <c r="EM28" i="7"/>
  <c r="EN28" i="7"/>
  <c r="EO28" i="7"/>
  <c r="EP28" i="7"/>
  <c r="EQ28" i="7"/>
  <c r="ER28" i="7"/>
  <c r="ET28" i="7"/>
  <c r="EU28" i="7"/>
  <c r="EV28" i="7"/>
  <c r="EW28" i="7"/>
  <c r="EX28" i="7"/>
  <c r="EY28" i="7"/>
  <c r="EZ28" i="7"/>
  <c r="FA28" i="7"/>
  <c r="FC28" i="7"/>
  <c r="FD28" i="7"/>
  <c r="FE28" i="7"/>
  <c r="FF28" i="7"/>
  <c r="FG28" i="7"/>
  <c r="FH28" i="7"/>
  <c r="FI28" i="7"/>
  <c r="FJ28" i="7"/>
  <c r="FS28" i="7"/>
  <c r="FR28" i="7"/>
  <c r="FQ28" i="7"/>
  <c r="FP28" i="7"/>
  <c r="FO28" i="7"/>
  <c r="FN28" i="7"/>
  <c r="FM28" i="7"/>
  <c r="FL28" i="7"/>
  <c r="CP28" i="7"/>
  <c r="CO28" i="7"/>
  <c r="CN28" i="7"/>
  <c r="CM28" i="7"/>
  <c r="CL28" i="7"/>
  <c r="CW45" i="6" l="1"/>
  <c r="CW35" i="7" s="1"/>
  <c r="DF45" i="6"/>
  <c r="DF35" i="7" s="1"/>
  <c r="DO45" i="6"/>
  <c r="DO35" i="7" s="1"/>
  <c r="DX45" i="6"/>
  <c r="DX35" i="7" s="1"/>
  <c r="EG45" i="6"/>
  <c r="EG35" i="7" s="1"/>
  <c r="EP45" i="6"/>
  <c r="EP35" i="7" s="1"/>
  <c r="EY45" i="6"/>
  <c r="EY35" i="7" s="1"/>
  <c r="FH45" i="6"/>
  <c r="FH35" i="7" s="1"/>
  <c r="FQ45" i="6"/>
  <c r="FQ35" i="7" s="1"/>
  <c r="CN45" i="6"/>
  <c r="DO55" i="8"/>
  <c r="EC55" i="8"/>
  <c r="EP55" i="8"/>
  <c r="FD55" i="8"/>
  <c r="FQ55" i="8"/>
  <c r="DK55" i="8"/>
  <c r="DX55" i="8"/>
  <c r="EL55" i="8"/>
  <c r="EY55" i="8"/>
  <c r="FM55" i="8"/>
  <c r="DT55" i="8"/>
  <c r="EG55" i="8"/>
  <c r="EU55" i="8"/>
  <c r="FH55" i="8"/>
  <c r="DJ56" i="8"/>
  <c r="DN56" i="8"/>
  <c r="DS56" i="8"/>
  <c r="DW56" i="8"/>
  <c r="EF56" i="8"/>
  <c r="EO56" i="8"/>
  <c r="EX56" i="8"/>
  <c r="FG56" i="8"/>
  <c r="FP56" i="8"/>
  <c r="DL55" i="8"/>
  <c r="DP55" i="8"/>
  <c r="DU55" i="8"/>
  <c r="DY55" i="8"/>
  <c r="ED55" i="8"/>
  <c r="EH55" i="8"/>
  <c r="EM55" i="8"/>
  <c r="EQ55" i="8"/>
  <c r="EV55" i="8"/>
  <c r="EZ55" i="8"/>
  <c r="FE55" i="8"/>
  <c r="FI55" i="8"/>
  <c r="FN55" i="8"/>
  <c r="FR55" i="8"/>
  <c r="DF56" i="8"/>
  <c r="DH55" i="8"/>
  <c r="CX55" i="8"/>
  <c r="CO55" i="8"/>
  <c r="CM56" i="8"/>
  <c r="DO56" i="8"/>
  <c r="DX56" i="8"/>
  <c r="EG56" i="8"/>
  <c r="EP56" i="8"/>
  <c r="EY56" i="8"/>
  <c r="FH56" i="8"/>
  <c r="FQ56" i="8"/>
  <c r="DQ55" i="8"/>
  <c r="DZ55" i="8"/>
  <c r="EI55" i="8"/>
  <c r="FA55" i="8"/>
  <c r="FS55" i="8"/>
  <c r="DG55" i="8"/>
  <c r="CN55" i="8"/>
  <c r="DE56" i="8"/>
  <c r="CP56" i="8"/>
  <c r="DZ56" i="8"/>
  <c r="EI56" i="8"/>
  <c r="ER56" i="8"/>
  <c r="FA56" i="8"/>
  <c r="FJ56" i="8"/>
  <c r="FS56" i="8"/>
  <c r="DE55" i="8"/>
  <c r="CY55" i="8"/>
  <c r="CP55" i="8"/>
  <c r="CU56" i="8"/>
  <c r="DG56" i="8"/>
  <c r="CW56" i="8"/>
  <c r="CN56" i="8"/>
  <c r="DC55" i="8"/>
  <c r="CT55" i="8"/>
  <c r="CK55" i="8"/>
  <c r="CV56" i="8"/>
  <c r="DK56" i="8"/>
  <c r="DT56" i="8"/>
  <c r="EC56" i="8"/>
  <c r="EL56" i="8"/>
  <c r="EU56" i="8"/>
  <c r="FD56" i="8"/>
  <c r="FM56" i="8"/>
  <c r="DV55" i="8"/>
  <c r="EE55" i="8"/>
  <c r="ER55" i="8"/>
  <c r="FJ55" i="8"/>
  <c r="CW55" i="8"/>
  <c r="CY56" i="8"/>
  <c r="DP56" i="8"/>
  <c r="DY56" i="8"/>
  <c r="EH56" i="8"/>
  <c r="EQ56" i="8"/>
  <c r="EZ56" i="8"/>
  <c r="FI56" i="8"/>
  <c r="FR56" i="8"/>
  <c r="DJ55" i="8"/>
  <c r="DN55" i="8"/>
  <c r="DS55" i="8"/>
  <c r="DW55" i="8"/>
  <c r="EB55" i="8"/>
  <c r="EF55" i="8"/>
  <c r="EK55" i="8"/>
  <c r="EO55" i="8"/>
  <c r="ET55" i="8"/>
  <c r="EX55" i="8"/>
  <c r="FC55" i="8"/>
  <c r="FG55" i="8"/>
  <c r="FL55" i="8"/>
  <c r="FP55" i="8"/>
  <c r="DF55" i="8"/>
  <c r="CV55" i="8"/>
  <c r="CM55" i="8"/>
  <c r="DH56" i="8"/>
  <c r="CX56" i="8"/>
  <c r="CO56" i="8"/>
  <c r="CP45" i="6"/>
  <c r="CY45" i="6"/>
  <c r="DH45" i="6"/>
  <c r="DQ45" i="6"/>
  <c r="DZ45" i="6"/>
  <c r="EI45" i="6"/>
  <c r="ER45" i="6"/>
  <c r="FA45" i="6"/>
  <c r="FJ45" i="6"/>
  <c r="FS45" i="6"/>
  <c r="CO45" i="6"/>
  <c r="CX45" i="6"/>
  <c r="CX35" i="7" s="1"/>
  <c r="DG45" i="6"/>
  <c r="DG35" i="7" s="1"/>
  <c r="DP45" i="6"/>
  <c r="DP35" i="7" s="1"/>
  <c r="DY45" i="6"/>
  <c r="DY35" i="7" s="1"/>
  <c r="EH45" i="6"/>
  <c r="EH35" i="7" s="1"/>
  <c r="EQ45" i="6"/>
  <c r="EQ35" i="7" s="1"/>
  <c r="EZ45" i="6"/>
  <c r="EZ35" i="7" s="1"/>
  <c r="FI45" i="6"/>
  <c r="FI35" i="7" s="1"/>
  <c r="FR45" i="6"/>
  <c r="FR35" i="7" s="1"/>
  <c r="CI45" i="6"/>
  <c r="CM45" i="6"/>
  <c r="CR45" i="6"/>
  <c r="CV45" i="6"/>
  <c r="DA45" i="6"/>
  <c r="DE45" i="6"/>
  <c r="DJ45" i="6"/>
  <c r="DN45" i="6"/>
  <c r="DS45" i="6"/>
  <c r="DW45" i="6"/>
  <c r="EB45" i="6"/>
  <c r="EF45" i="6"/>
  <c r="EK45" i="6"/>
  <c r="EO45" i="6"/>
  <c r="ET45" i="6"/>
  <c r="EX45" i="6"/>
  <c r="FC45" i="6"/>
  <c r="FG45" i="6"/>
  <c r="FL45" i="6"/>
  <c r="FP45" i="6"/>
  <c r="EW55" i="8"/>
  <c r="FO55" i="8"/>
  <c r="DD56" i="8"/>
  <c r="CL56" i="8"/>
  <c r="CS56" i="8"/>
  <c r="DU56" i="8"/>
  <c r="EM56" i="8"/>
  <c r="FE56" i="8"/>
  <c r="CU55" i="8"/>
  <c r="CL55" i="8"/>
  <c r="CT56" i="8"/>
  <c r="DA56" i="8"/>
  <c r="CI56" i="8"/>
  <c r="DM56" i="8"/>
  <c r="DV56" i="8"/>
  <c r="EE56" i="8"/>
  <c r="EN56" i="8"/>
  <c r="EW56" i="8"/>
  <c r="FF56" i="8"/>
  <c r="FO56" i="8"/>
  <c r="DB28" i="5"/>
  <c r="CS28" i="5"/>
  <c r="CJ28" i="5"/>
  <c r="DB55" i="8"/>
  <c r="CJ55" i="8"/>
  <c r="DM55" i="8"/>
  <c r="EN55" i="8"/>
  <c r="FF55" i="8"/>
  <c r="DB56" i="8"/>
  <c r="CJ56" i="8"/>
  <c r="DL56" i="8"/>
  <c r="ED56" i="8"/>
  <c r="EV56" i="8"/>
  <c r="FN56" i="8"/>
  <c r="DC56" i="8"/>
  <c r="CK56" i="8"/>
  <c r="CR56" i="8"/>
  <c r="EB56" i="8"/>
  <c r="EK56" i="8"/>
  <c r="ET56" i="8"/>
  <c r="FC56" i="8"/>
  <c r="FL56" i="8"/>
  <c r="DA55" i="8"/>
  <c r="CR55" i="8"/>
  <c r="CI55" i="8"/>
  <c r="CT45" i="6"/>
  <c r="DL45" i="6"/>
  <c r="ED45" i="6"/>
  <c r="EV45" i="6"/>
  <c r="FN45" i="6"/>
  <c r="CU45" i="6"/>
  <c r="DM45" i="6"/>
  <c r="DV45" i="6"/>
  <c r="EN45" i="6"/>
  <c r="EW45" i="6"/>
  <c r="FF45" i="6"/>
  <c r="FO45" i="6"/>
  <c r="CK45" i="6"/>
  <c r="DC45" i="6"/>
  <c r="DU45" i="6"/>
  <c r="EM45" i="6"/>
  <c r="FE45" i="6"/>
  <c r="CL45" i="6"/>
  <c r="DD45" i="6"/>
  <c r="EE45" i="6"/>
  <c r="ET37" i="6"/>
  <c r="CO37" i="6"/>
  <c r="CO47" i="6" s="1"/>
  <c r="CO51" i="6" s="1"/>
  <c r="CT37" i="6"/>
  <c r="CX37" i="6"/>
  <c r="DL37" i="6"/>
  <c r="DP37" i="6"/>
  <c r="DU37" i="6"/>
  <c r="DY37" i="6"/>
  <c r="ED37" i="6"/>
  <c r="EH37" i="6"/>
  <c r="EM37" i="6"/>
  <c r="EQ37" i="6"/>
  <c r="EV37" i="6"/>
  <c r="EZ37" i="6"/>
  <c r="FE37" i="6"/>
  <c r="FI37" i="6"/>
  <c r="FN37" i="6"/>
  <c r="FR37" i="6"/>
  <c r="DJ37" i="6"/>
  <c r="CK37" i="6"/>
  <c r="DG37" i="6"/>
  <c r="EB37" i="6"/>
  <c r="CL37" i="6"/>
  <c r="CU37" i="6"/>
  <c r="DM37" i="6"/>
  <c r="DV37" i="6"/>
  <c r="EE37" i="6"/>
  <c r="EN37" i="6"/>
  <c r="EW37" i="6"/>
  <c r="FF37" i="6"/>
  <c r="FO37" i="6"/>
  <c r="FM37" i="6"/>
  <c r="CI37" i="6"/>
  <c r="CM37" i="6"/>
  <c r="CR37" i="6"/>
  <c r="CV37" i="6"/>
  <c r="DN37" i="6"/>
  <c r="DS37" i="6"/>
  <c r="DW37" i="6"/>
  <c r="EF37" i="6"/>
  <c r="EK37" i="6"/>
  <c r="EO37" i="6"/>
  <c r="EX37" i="6"/>
  <c r="EX47" i="6" s="1"/>
  <c r="EX51" i="6" s="1"/>
  <c r="FG37" i="6"/>
  <c r="FL37" i="6"/>
  <c r="FP37" i="6"/>
  <c r="DC37" i="6"/>
  <c r="FC37" i="6"/>
  <c r="CP37" i="6"/>
  <c r="CP47" i="6" s="1"/>
  <c r="CP51" i="6" s="1"/>
  <c r="CY37" i="6"/>
  <c r="DH37" i="6"/>
  <c r="DQ37" i="6"/>
  <c r="DZ37" i="6"/>
  <c r="EI37" i="6"/>
  <c r="ER37" i="6"/>
  <c r="FA37" i="6"/>
  <c r="FJ37" i="6"/>
  <c r="FS37" i="6"/>
  <c r="CN37" i="6"/>
  <c r="CN47" i="6" s="1"/>
  <c r="CN51" i="6" s="1"/>
  <c r="CW37" i="6"/>
  <c r="CW47" i="6" s="1"/>
  <c r="CW51" i="6" s="1"/>
  <c r="DO37" i="6"/>
  <c r="DX37" i="6"/>
  <c r="DX47" i="6" s="1"/>
  <c r="DX51" i="6" s="1"/>
  <c r="EG37" i="6"/>
  <c r="EP37" i="6"/>
  <c r="EP47" i="6" s="1"/>
  <c r="EP51" i="6" s="1"/>
  <c r="EY37" i="6"/>
  <c r="FH37" i="6"/>
  <c r="FH47" i="6" s="1"/>
  <c r="FH51" i="6" s="1"/>
  <c r="FQ37" i="6"/>
  <c r="CJ37" i="6"/>
  <c r="CJ47" i="6" s="1"/>
  <c r="CJ51" i="6" s="1"/>
  <c r="CS37" i="6"/>
  <c r="CS47" i="6" s="1"/>
  <c r="CS51" i="6" s="1"/>
  <c r="DK37" i="6"/>
  <c r="DT37" i="6"/>
  <c r="EC37" i="6"/>
  <c r="EL37" i="6"/>
  <c r="EU37" i="6"/>
  <c r="FD37" i="6"/>
  <c r="DF37" i="6"/>
  <c r="DF47" i="6" s="1"/>
  <c r="DF51" i="6" s="1"/>
  <c r="DE37" i="6"/>
  <c r="DD37" i="6"/>
  <c r="BD25" i="7"/>
  <c r="FS24" i="7"/>
  <c r="FR24" i="7"/>
  <c r="FQ24" i="7"/>
  <c r="FP24" i="7"/>
  <c r="FO24" i="7"/>
  <c r="FN24" i="7"/>
  <c r="FM24" i="7"/>
  <c r="FL24" i="7"/>
  <c r="FJ24" i="7"/>
  <c r="FI24" i="7"/>
  <c r="FH24" i="7"/>
  <c r="FG24" i="7"/>
  <c r="FF24" i="7"/>
  <c r="FE24" i="7"/>
  <c r="FD24" i="7"/>
  <c r="FC24" i="7"/>
  <c r="FA24" i="7"/>
  <c r="EZ24" i="7"/>
  <c r="EY24" i="7"/>
  <c r="EX24" i="7"/>
  <c r="EW24" i="7"/>
  <c r="EV24" i="7"/>
  <c r="EU24" i="7"/>
  <c r="ET24" i="7"/>
  <c r="ER24" i="7"/>
  <c r="EQ24" i="7"/>
  <c r="EP24" i="7"/>
  <c r="EO24" i="7"/>
  <c r="EN24" i="7"/>
  <c r="EM24" i="7"/>
  <c r="EL24" i="7"/>
  <c r="EK24" i="7"/>
  <c r="EI24" i="7"/>
  <c r="EH24" i="7"/>
  <c r="EG24" i="7"/>
  <c r="EF24" i="7"/>
  <c r="EE24" i="7"/>
  <c r="ED24" i="7"/>
  <c r="EC24" i="7"/>
  <c r="EB24" i="7"/>
  <c r="DZ24" i="7"/>
  <c r="DY24" i="7"/>
  <c r="DX24" i="7"/>
  <c r="DW24" i="7"/>
  <c r="DV24" i="7"/>
  <c r="DU24" i="7"/>
  <c r="DT24" i="7"/>
  <c r="DS24" i="7"/>
  <c r="DQ24" i="7"/>
  <c r="DP24" i="7"/>
  <c r="DO24" i="7"/>
  <c r="DN24" i="7"/>
  <c r="DM24" i="7"/>
  <c r="DL24" i="7"/>
  <c r="DK24" i="7"/>
  <c r="DJ24" i="7"/>
  <c r="DH24" i="7"/>
  <c r="DG24" i="7"/>
  <c r="DF24" i="7"/>
  <c r="DE24" i="7"/>
  <c r="DD24" i="7"/>
  <c r="DC24" i="7"/>
  <c r="DB24" i="7"/>
  <c r="DA24" i="7"/>
  <c r="CY24" i="7"/>
  <c r="CX24" i="7"/>
  <c r="CW24" i="7"/>
  <c r="CV24" i="7"/>
  <c r="CU24" i="7"/>
  <c r="CT24" i="7"/>
  <c r="CS24" i="7"/>
  <c r="CR24" i="7"/>
  <c r="CP24" i="7"/>
  <c r="CO24" i="7"/>
  <c r="CN24" i="7"/>
  <c r="CM24" i="7"/>
  <c r="CL24" i="7"/>
  <c r="CK24" i="7"/>
  <c r="CJ24" i="7"/>
  <c r="CI24" i="7"/>
  <c r="FS23" i="7"/>
  <c r="FR23" i="7"/>
  <c r="FQ23" i="7"/>
  <c r="FP23" i="7"/>
  <c r="FO23" i="7"/>
  <c r="FN23" i="7"/>
  <c r="FM23" i="7"/>
  <c r="FL23" i="7"/>
  <c r="FJ23" i="7"/>
  <c r="FI23" i="7"/>
  <c r="FH23" i="7"/>
  <c r="FG23" i="7"/>
  <c r="FF23" i="7"/>
  <c r="FE23" i="7"/>
  <c r="FD23" i="7"/>
  <c r="FC23" i="7"/>
  <c r="FA23" i="7"/>
  <c r="EZ23" i="7"/>
  <c r="EY23" i="7"/>
  <c r="EX23" i="7"/>
  <c r="EW23" i="7"/>
  <c r="EV23" i="7"/>
  <c r="EU23" i="7"/>
  <c r="ET23" i="7"/>
  <c r="ER23" i="7"/>
  <c r="EQ23" i="7"/>
  <c r="EP23" i="7"/>
  <c r="EO23" i="7"/>
  <c r="EN23" i="7"/>
  <c r="EM23" i="7"/>
  <c r="EL23" i="7"/>
  <c r="EK23" i="7"/>
  <c r="EI23" i="7"/>
  <c r="EH23" i="7"/>
  <c r="EG23" i="7"/>
  <c r="EF23" i="7"/>
  <c r="EE23" i="7"/>
  <c r="ED23" i="7"/>
  <c r="EC23" i="7"/>
  <c r="EB23" i="7"/>
  <c r="DZ23" i="7"/>
  <c r="DY23" i="7"/>
  <c r="DX23" i="7"/>
  <c r="DW23" i="7"/>
  <c r="DV23" i="7"/>
  <c r="DU23" i="7"/>
  <c r="DT23" i="7"/>
  <c r="DS23" i="7"/>
  <c r="DQ23" i="7"/>
  <c r="DP23" i="7"/>
  <c r="DO23" i="7"/>
  <c r="DN23" i="7"/>
  <c r="DM23" i="7"/>
  <c r="DL23" i="7"/>
  <c r="DK23" i="7"/>
  <c r="DJ23" i="7"/>
  <c r="DH23" i="7"/>
  <c r="DG23" i="7"/>
  <c r="DF23" i="7"/>
  <c r="DE23" i="7"/>
  <c r="DD23" i="7"/>
  <c r="DC23" i="7"/>
  <c r="DB23" i="7"/>
  <c r="DA23" i="7"/>
  <c r="CY23" i="7"/>
  <c r="CX23" i="7"/>
  <c r="CW23" i="7"/>
  <c r="CV23" i="7"/>
  <c r="CU23" i="7"/>
  <c r="CT23" i="7"/>
  <c r="CS23" i="7"/>
  <c r="CR23" i="7"/>
  <c r="CP23" i="7"/>
  <c r="CO23" i="7"/>
  <c r="CN23" i="7"/>
  <c r="CM23" i="7"/>
  <c r="CL23" i="7"/>
  <c r="CK23" i="7"/>
  <c r="CJ23" i="7"/>
  <c r="CI23" i="7"/>
  <c r="FS22" i="7"/>
  <c r="FR22" i="7"/>
  <c r="FQ22" i="7"/>
  <c r="FP22" i="7"/>
  <c r="FO22" i="7"/>
  <c r="FN22" i="7"/>
  <c r="FM22" i="7"/>
  <c r="FL22" i="7"/>
  <c r="FJ22" i="7"/>
  <c r="FI22" i="7"/>
  <c r="FH22" i="7"/>
  <c r="FG22" i="7"/>
  <c r="FF22" i="7"/>
  <c r="FE22" i="7"/>
  <c r="FD22" i="7"/>
  <c r="FC22" i="7"/>
  <c r="FA22" i="7"/>
  <c r="EZ22" i="7"/>
  <c r="EY22" i="7"/>
  <c r="EX22" i="7"/>
  <c r="EW22" i="7"/>
  <c r="EV22" i="7"/>
  <c r="EU22" i="7"/>
  <c r="ET22" i="7"/>
  <c r="ER22" i="7"/>
  <c r="EQ22" i="7"/>
  <c r="EP22" i="7"/>
  <c r="EO22" i="7"/>
  <c r="EN22" i="7"/>
  <c r="EM22" i="7"/>
  <c r="EL22" i="7"/>
  <c r="EK22" i="7"/>
  <c r="EI22" i="7"/>
  <c r="EH22" i="7"/>
  <c r="EG22" i="7"/>
  <c r="EF22" i="7"/>
  <c r="EE22" i="7"/>
  <c r="ED22" i="7"/>
  <c r="EC22" i="7"/>
  <c r="EB22" i="7"/>
  <c r="DZ22" i="7"/>
  <c r="DY22" i="7"/>
  <c r="DX22" i="7"/>
  <c r="DW22" i="7"/>
  <c r="DV22" i="7"/>
  <c r="DU22" i="7"/>
  <c r="DT22" i="7"/>
  <c r="DS22" i="7"/>
  <c r="DQ22" i="7"/>
  <c r="DP22" i="7"/>
  <c r="DO22" i="7"/>
  <c r="DN22" i="7"/>
  <c r="DM22" i="7"/>
  <c r="DL22" i="7"/>
  <c r="DK22" i="7"/>
  <c r="DJ22" i="7"/>
  <c r="DH22" i="7"/>
  <c r="DG22" i="7"/>
  <c r="DF22" i="7"/>
  <c r="DE22" i="7"/>
  <c r="DD22" i="7"/>
  <c r="DC22" i="7"/>
  <c r="DB22" i="7"/>
  <c r="DA22" i="7"/>
  <c r="CY22" i="7"/>
  <c r="CX22" i="7"/>
  <c r="CW22" i="7"/>
  <c r="CV22" i="7"/>
  <c r="CU22" i="7"/>
  <c r="CT22" i="7"/>
  <c r="CS22" i="7"/>
  <c r="CR22" i="7"/>
  <c r="CP22" i="7"/>
  <c r="CO22" i="7"/>
  <c r="CN22" i="7"/>
  <c r="CM22" i="7"/>
  <c r="CL22" i="7"/>
  <c r="CK22" i="7"/>
  <c r="CJ22" i="7"/>
  <c r="CI22" i="7"/>
  <c r="FS21" i="7"/>
  <c r="FR21" i="7"/>
  <c r="FQ21" i="7"/>
  <c r="FP21" i="7"/>
  <c r="FO21" i="7"/>
  <c r="FN21" i="7"/>
  <c r="FM21" i="7"/>
  <c r="FL21" i="7"/>
  <c r="FJ21" i="7"/>
  <c r="FI21" i="7"/>
  <c r="FH21" i="7"/>
  <c r="FG21" i="7"/>
  <c r="FF21" i="7"/>
  <c r="FE21" i="7"/>
  <c r="FD21" i="7"/>
  <c r="FC21" i="7"/>
  <c r="FA21" i="7"/>
  <c r="EZ21" i="7"/>
  <c r="EY21" i="7"/>
  <c r="EX21" i="7"/>
  <c r="EW21" i="7"/>
  <c r="EV21" i="7"/>
  <c r="EU21" i="7"/>
  <c r="ET21" i="7"/>
  <c r="ER21" i="7"/>
  <c r="EQ21" i="7"/>
  <c r="EP21" i="7"/>
  <c r="EO21" i="7"/>
  <c r="EN21" i="7"/>
  <c r="EM21" i="7"/>
  <c r="EL21" i="7"/>
  <c r="EK21" i="7"/>
  <c r="EI21" i="7"/>
  <c r="EH21" i="7"/>
  <c r="EG21" i="7"/>
  <c r="EF21" i="7"/>
  <c r="EE21" i="7"/>
  <c r="ED21" i="7"/>
  <c r="EC21" i="7"/>
  <c r="EB21" i="7"/>
  <c r="DZ21" i="7"/>
  <c r="DY21" i="7"/>
  <c r="DX21" i="7"/>
  <c r="DW21" i="7"/>
  <c r="DV21" i="7"/>
  <c r="DU21" i="7"/>
  <c r="DT21" i="7"/>
  <c r="DS21" i="7"/>
  <c r="DQ21" i="7"/>
  <c r="DP21" i="7"/>
  <c r="DO21" i="7"/>
  <c r="DN21" i="7"/>
  <c r="DM21" i="7"/>
  <c r="DL21" i="7"/>
  <c r="DK21" i="7"/>
  <c r="DJ21" i="7"/>
  <c r="DH21" i="7"/>
  <c r="DG21" i="7"/>
  <c r="DF21" i="7"/>
  <c r="DE21" i="7"/>
  <c r="DD21" i="7"/>
  <c r="DC21" i="7"/>
  <c r="DB21" i="7"/>
  <c r="DA21" i="7"/>
  <c r="CY21" i="7"/>
  <c r="CX21" i="7"/>
  <c r="CW21" i="7"/>
  <c r="CV21" i="7"/>
  <c r="CU21" i="7"/>
  <c r="CT21" i="7"/>
  <c r="CS21" i="7"/>
  <c r="CR21" i="7"/>
  <c r="CP21" i="7"/>
  <c r="CO21" i="7"/>
  <c r="CN21" i="7"/>
  <c r="CM21" i="7"/>
  <c r="CL21" i="7"/>
  <c r="CK21" i="7"/>
  <c r="CJ21" i="7"/>
  <c r="CI21" i="7"/>
  <c r="FS20" i="7"/>
  <c r="FR20" i="7"/>
  <c r="FQ20" i="7"/>
  <c r="FP20" i="7"/>
  <c r="FO20" i="7"/>
  <c r="FN20" i="7"/>
  <c r="FM20" i="7"/>
  <c r="FL20" i="7"/>
  <c r="FJ20" i="7"/>
  <c r="FI20" i="7"/>
  <c r="FH20" i="7"/>
  <c r="FG20" i="7"/>
  <c r="FF20" i="7"/>
  <c r="FE20" i="7"/>
  <c r="FD20" i="7"/>
  <c r="FC20" i="7"/>
  <c r="FA20" i="7"/>
  <c r="EZ20" i="7"/>
  <c r="EY20" i="7"/>
  <c r="EX20" i="7"/>
  <c r="EW20" i="7"/>
  <c r="EV20" i="7"/>
  <c r="EU20" i="7"/>
  <c r="ET20" i="7"/>
  <c r="ER20" i="7"/>
  <c r="EQ20" i="7"/>
  <c r="EP20" i="7"/>
  <c r="EO20" i="7"/>
  <c r="EN20" i="7"/>
  <c r="EM20" i="7"/>
  <c r="EL20" i="7"/>
  <c r="EK20" i="7"/>
  <c r="EI20" i="7"/>
  <c r="EH20" i="7"/>
  <c r="EG20" i="7"/>
  <c r="EF20" i="7"/>
  <c r="EE20" i="7"/>
  <c r="ED20" i="7"/>
  <c r="EC20" i="7"/>
  <c r="EB20" i="7"/>
  <c r="DZ20" i="7"/>
  <c r="DY20" i="7"/>
  <c r="DX20" i="7"/>
  <c r="DW20" i="7"/>
  <c r="DV20" i="7"/>
  <c r="DU20" i="7"/>
  <c r="DT20" i="7"/>
  <c r="DS20" i="7"/>
  <c r="DQ20" i="7"/>
  <c r="DP20" i="7"/>
  <c r="DO20" i="7"/>
  <c r="DN20" i="7"/>
  <c r="DM20" i="7"/>
  <c r="DL20" i="7"/>
  <c r="DK20" i="7"/>
  <c r="DJ20" i="7"/>
  <c r="DH20" i="7"/>
  <c r="DG20" i="7"/>
  <c r="DF20" i="7"/>
  <c r="DE20" i="7"/>
  <c r="DD20" i="7"/>
  <c r="DC20" i="7"/>
  <c r="DB20" i="7"/>
  <c r="DA20" i="7"/>
  <c r="CY20" i="7"/>
  <c r="CX20" i="7"/>
  <c r="CW20" i="7"/>
  <c r="CV20" i="7"/>
  <c r="CU20" i="7"/>
  <c r="CT20" i="7"/>
  <c r="CS20" i="7"/>
  <c r="CR20" i="7"/>
  <c r="CP20" i="7"/>
  <c r="CO20" i="7"/>
  <c r="CN20" i="7"/>
  <c r="CM20" i="7"/>
  <c r="CL20" i="7"/>
  <c r="CK20" i="7"/>
  <c r="CJ20" i="7"/>
  <c r="CI20" i="7"/>
  <c r="CJ19" i="7"/>
  <c r="CI19" i="7"/>
  <c r="FS19" i="7"/>
  <c r="FR19" i="7"/>
  <c r="FQ19" i="7"/>
  <c r="FP19" i="7"/>
  <c r="FO19" i="7"/>
  <c r="FN19" i="7"/>
  <c r="FM19" i="7"/>
  <c r="FL19" i="7"/>
  <c r="FJ19" i="7"/>
  <c r="FI19" i="7"/>
  <c r="FH19" i="7"/>
  <c r="FG19" i="7"/>
  <c r="FF19" i="7"/>
  <c r="FE19" i="7"/>
  <c r="FD19" i="7"/>
  <c r="FC19" i="7"/>
  <c r="FA19" i="7"/>
  <c r="EZ19" i="7"/>
  <c r="EY19" i="7"/>
  <c r="EX19" i="7"/>
  <c r="EW19" i="7"/>
  <c r="EV19" i="7"/>
  <c r="EU19" i="7"/>
  <c r="ET19" i="7"/>
  <c r="ER19" i="7"/>
  <c r="EQ19" i="7"/>
  <c r="EP19" i="7"/>
  <c r="EO19" i="7"/>
  <c r="EN19" i="7"/>
  <c r="EM19" i="7"/>
  <c r="EL19" i="7"/>
  <c r="EK19" i="7"/>
  <c r="EI19" i="7"/>
  <c r="EH19" i="7"/>
  <c r="EG19" i="7"/>
  <c r="EF19" i="7"/>
  <c r="EE19" i="7"/>
  <c r="ED19" i="7"/>
  <c r="EC19" i="7"/>
  <c r="EB19" i="7"/>
  <c r="DZ19" i="7"/>
  <c r="DY19" i="7"/>
  <c r="DX19" i="7"/>
  <c r="DW19" i="7"/>
  <c r="DV19" i="7"/>
  <c r="DU19" i="7"/>
  <c r="DT19" i="7"/>
  <c r="DS19" i="7"/>
  <c r="DQ19" i="7"/>
  <c r="DP19" i="7"/>
  <c r="DO19" i="7"/>
  <c r="DN19" i="7"/>
  <c r="DM19" i="7"/>
  <c r="DL19" i="7"/>
  <c r="DK19" i="7"/>
  <c r="DJ19" i="7"/>
  <c r="DH19" i="7"/>
  <c r="DG19" i="7"/>
  <c r="DF19" i="7"/>
  <c r="DE19" i="7"/>
  <c r="DD19" i="7"/>
  <c r="DC19" i="7"/>
  <c r="DB19" i="7"/>
  <c r="DA19" i="7"/>
  <c r="CY19" i="7"/>
  <c r="CX19" i="7"/>
  <c r="CW19" i="7"/>
  <c r="CV19" i="7"/>
  <c r="CU19" i="7"/>
  <c r="CT19" i="7"/>
  <c r="CS19" i="7"/>
  <c r="CR19" i="7"/>
  <c r="CP19" i="7"/>
  <c r="CO19" i="7"/>
  <c r="CN19" i="7"/>
  <c r="CM19" i="7"/>
  <c r="CL19" i="7"/>
  <c r="CK19" i="7"/>
  <c r="FS18" i="7"/>
  <c r="FR18" i="7"/>
  <c r="FQ18" i="7"/>
  <c r="FQ39" i="7" s="1"/>
  <c r="FP26" i="5" s="1"/>
  <c r="FP18" i="7"/>
  <c r="FO18" i="7"/>
  <c r="FN18" i="7"/>
  <c r="FM18" i="7"/>
  <c r="FM39" i="7" s="1"/>
  <c r="FL26" i="5" s="1"/>
  <c r="FL18" i="7"/>
  <c r="FJ18" i="7"/>
  <c r="FI18" i="7"/>
  <c r="FH18" i="7"/>
  <c r="FH39" i="7" s="1"/>
  <c r="FG26" i="5" s="1"/>
  <c r="FG18" i="7"/>
  <c r="FF18" i="7"/>
  <c r="FE18" i="7"/>
  <c r="FD18" i="7"/>
  <c r="FD39" i="7" s="1"/>
  <c r="FC26" i="5" s="1"/>
  <c r="FC18" i="7"/>
  <c r="FA18" i="7"/>
  <c r="EZ18" i="7"/>
  <c r="EY18" i="7"/>
  <c r="EY39" i="7" s="1"/>
  <c r="EX26" i="5" s="1"/>
  <c r="EX18" i="7"/>
  <c r="EW18" i="7"/>
  <c r="EV18" i="7"/>
  <c r="EU18" i="7"/>
  <c r="EU39" i="7" s="1"/>
  <c r="ET26" i="5" s="1"/>
  <c r="ET18" i="7"/>
  <c r="ER18" i="7"/>
  <c r="EQ18" i="7"/>
  <c r="EP18" i="7"/>
  <c r="EP39" i="7" s="1"/>
  <c r="EO26" i="5" s="1"/>
  <c r="EO18" i="7"/>
  <c r="EN18" i="7"/>
  <c r="EM18" i="7"/>
  <c r="EL18" i="7"/>
  <c r="EL39" i="7" s="1"/>
  <c r="EK26" i="5" s="1"/>
  <c r="EK18" i="7"/>
  <c r="EI18" i="7"/>
  <c r="EH18" i="7"/>
  <c r="EG18" i="7"/>
  <c r="EG39" i="7" s="1"/>
  <c r="EF26" i="5" s="1"/>
  <c r="EF18" i="7"/>
  <c r="EE18" i="7"/>
  <c r="ED18" i="7"/>
  <c r="EC18" i="7"/>
  <c r="EC39" i="7" s="1"/>
  <c r="EB26" i="5" s="1"/>
  <c r="EB18" i="7"/>
  <c r="DZ18" i="7"/>
  <c r="DY18" i="7"/>
  <c r="DX18" i="7"/>
  <c r="DX39" i="7" s="1"/>
  <c r="DW26" i="5" s="1"/>
  <c r="DW18" i="7"/>
  <c r="DV18" i="7"/>
  <c r="DU18" i="7"/>
  <c r="DT18" i="7"/>
  <c r="DT39" i="7" s="1"/>
  <c r="DS26" i="5" s="1"/>
  <c r="DS18" i="7"/>
  <c r="DQ18" i="7"/>
  <c r="DP18" i="7"/>
  <c r="DO18" i="7"/>
  <c r="DO39" i="7" s="1"/>
  <c r="DN26" i="5" s="1"/>
  <c r="DN18" i="7"/>
  <c r="DM18" i="7"/>
  <c r="DL18" i="7"/>
  <c r="DK18" i="7"/>
  <c r="DK39" i="7" s="1"/>
  <c r="DJ26" i="5" s="1"/>
  <c r="DJ18" i="7"/>
  <c r="DH18" i="7"/>
  <c r="DG18" i="7"/>
  <c r="DF18" i="7"/>
  <c r="DF39" i="7" s="1"/>
  <c r="DE26" i="5" s="1"/>
  <c r="DE18" i="7"/>
  <c r="DD18" i="7"/>
  <c r="DC18" i="7"/>
  <c r="DB18" i="7"/>
  <c r="DB39" i="7" s="1"/>
  <c r="DA26" i="5" s="1"/>
  <c r="DA18" i="7"/>
  <c r="CY18" i="7"/>
  <c r="CX18" i="7"/>
  <c r="CW18" i="7"/>
  <c r="CW39" i="7" s="1"/>
  <c r="CV26" i="5" s="1"/>
  <c r="CV18" i="7"/>
  <c r="CU18" i="7"/>
  <c r="CT18" i="7"/>
  <c r="CS18" i="7"/>
  <c r="CR18" i="7"/>
  <c r="CP18" i="7"/>
  <c r="CO18" i="7"/>
  <c r="CN18" i="7"/>
  <c r="CN39" i="7" s="1"/>
  <c r="CM26" i="5" s="1"/>
  <c r="CM18" i="7"/>
  <c r="CL18" i="7"/>
  <c r="CK18" i="7"/>
  <c r="CJ18" i="7"/>
  <c r="CI18" i="7"/>
  <c r="FS17" i="7"/>
  <c r="FR17" i="7"/>
  <c r="FQ17" i="7"/>
  <c r="FP17" i="7"/>
  <c r="FO17" i="7"/>
  <c r="FN17" i="7"/>
  <c r="FM17" i="7"/>
  <c r="FL17" i="7"/>
  <c r="FJ17" i="7"/>
  <c r="FI17" i="7"/>
  <c r="FH17" i="7"/>
  <c r="FG17" i="7"/>
  <c r="FF17" i="7"/>
  <c r="FE17" i="7"/>
  <c r="FD17" i="7"/>
  <c r="FC17" i="7"/>
  <c r="FA17" i="7"/>
  <c r="EZ17" i="7"/>
  <c r="EY17" i="7"/>
  <c r="EX17" i="7"/>
  <c r="EW17" i="7"/>
  <c r="EV17" i="7"/>
  <c r="EU17" i="7"/>
  <c r="ET17" i="7"/>
  <c r="ER17" i="7"/>
  <c r="EQ17" i="7"/>
  <c r="EP17" i="7"/>
  <c r="EO17" i="7"/>
  <c r="EN17" i="7"/>
  <c r="EM17" i="7"/>
  <c r="EL17" i="7"/>
  <c r="EK17" i="7"/>
  <c r="EI17" i="7"/>
  <c r="EH17" i="7"/>
  <c r="EG17" i="7"/>
  <c r="EF17" i="7"/>
  <c r="EE17" i="7"/>
  <c r="ED17" i="7"/>
  <c r="EC17" i="7"/>
  <c r="EB17" i="7"/>
  <c r="DZ17" i="7"/>
  <c r="DY17" i="7"/>
  <c r="DX17" i="7"/>
  <c r="DW17" i="7"/>
  <c r="DV17" i="7"/>
  <c r="DU17" i="7"/>
  <c r="DT17" i="7"/>
  <c r="DS17" i="7"/>
  <c r="DQ17" i="7"/>
  <c r="DP17" i="7"/>
  <c r="DO17" i="7"/>
  <c r="DN17" i="7"/>
  <c r="DM17" i="7"/>
  <c r="DL17" i="7"/>
  <c r="DK17" i="7"/>
  <c r="DJ17" i="7"/>
  <c r="DH17" i="7"/>
  <c r="DG17" i="7"/>
  <c r="DF17" i="7"/>
  <c r="DE17" i="7"/>
  <c r="DD17" i="7"/>
  <c r="DC17" i="7"/>
  <c r="DB17" i="7"/>
  <c r="DA17" i="7"/>
  <c r="CY17" i="7"/>
  <c r="CX17" i="7"/>
  <c r="CW17" i="7"/>
  <c r="CV17" i="7"/>
  <c r="CU17" i="7"/>
  <c r="CT17" i="7"/>
  <c r="CS17" i="7"/>
  <c r="CR17" i="7"/>
  <c r="CP17" i="7"/>
  <c r="CO17" i="7"/>
  <c r="CN17" i="7"/>
  <c r="CM17" i="7"/>
  <c r="CL17" i="7"/>
  <c r="CK17" i="7"/>
  <c r="CJ17" i="7"/>
  <c r="CI17" i="7"/>
  <c r="FS16" i="7"/>
  <c r="FR16" i="7"/>
  <c r="FQ16" i="7"/>
  <c r="FP16" i="7"/>
  <c r="FO16" i="7"/>
  <c r="FN16" i="7"/>
  <c r="FM16" i="7"/>
  <c r="FL16" i="7"/>
  <c r="FJ16" i="7"/>
  <c r="FI16" i="7"/>
  <c r="FH16" i="7"/>
  <c r="FG16" i="7"/>
  <c r="FF16" i="7"/>
  <c r="FE16" i="7"/>
  <c r="FD16" i="7"/>
  <c r="FC16" i="7"/>
  <c r="FA16" i="7"/>
  <c r="EZ16" i="7"/>
  <c r="EY16" i="7"/>
  <c r="EX16" i="7"/>
  <c r="EW16" i="7"/>
  <c r="EV16" i="7"/>
  <c r="EU16" i="7"/>
  <c r="ET16" i="7"/>
  <c r="ER16" i="7"/>
  <c r="EQ16" i="7"/>
  <c r="EP16" i="7"/>
  <c r="EO16" i="7"/>
  <c r="EN16" i="7"/>
  <c r="EM16" i="7"/>
  <c r="EL16" i="7"/>
  <c r="EK16" i="7"/>
  <c r="EI16" i="7"/>
  <c r="EH16" i="7"/>
  <c r="EG16" i="7"/>
  <c r="EF16" i="7"/>
  <c r="EE16" i="7"/>
  <c r="ED16" i="7"/>
  <c r="EC16" i="7"/>
  <c r="EB16" i="7"/>
  <c r="DZ16" i="7"/>
  <c r="DY16" i="7"/>
  <c r="DX16" i="7"/>
  <c r="DW16" i="7"/>
  <c r="DV16" i="7"/>
  <c r="DU16" i="7"/>
  <c r="DT16" i="7"/>
  <c r="DS16" i="7"/>
  <c r="DQ16" i="7"/>
  <c r="DP16" i="7"/>
  <c r="DO16" i="7"/>
  <c r="DN16" i="7"/>
  <c r="DM16" i="7"/>
  <c r="DL16" i="7"/>
  <c r="DK16" i="7"/>
  <c r="DJ16" i="7"/>
  <c r="DH16" i="7"/>
  <c r="DG16" i="7"/>
  <c r="DF16" i="7"/>
  <c r="DE16" i="7"/>
  <c r="DD16" i="7"/>
  <c r="DC16" i="7"/>
  <c r="DB16" i="7"/>
  <c r="DA16" i="7"/>
  <c r="CY16" i="7"/>
  <c r="CX16" i="7"/>
  <c r="CW16" i="7"/>
  <c r="CV16" i="7"/>
  <c r="CU16" i="7"/>
  <c r="CT16" i="7"/>
  <c r="CS16" i="7"/>
  <c r="CR16" i="7"/>
  <c r="CP16" i="7"/>
  <c r="CO16" i="7"/>
  <c r="CN16" i="7"/>
  <c r="CM16" i="7"/>
  <c r="CL16" i="7"/>
  <c r="CK16" i="7"/>
  <c r="CJ16" i="7"/>
  <c r="CI16" i="7"/>
  <c r="FS14" i="7"/>
  <c r="FR14" i="7"/>
  <c r="FQ14" i="7"/>
  <c r="FP14" i="7"/>
  <c r="FO14" i="7"/>
  <c r="FN14" i="7"/>
  <c r="FM14" i="7"/>
  <c r="FL14" i="7"/>
  <c r="FJ14" i="7"/>
  <c r="FI14" i="7"/>
  <c r="FH14" i="7"/>
  <c r="FG14" i="7"/>
  <c r="FF14" i="7"/>
  <c r="FE14" i="7"/>
  <c r="FD14" i="7"/>
  <c r="FC14" i="7"/>
  <c r="FA14" i="7"/>
  <c r="EZ14" i="7"/>
  <c r="EY14" i="7"/>
  <c r="EX14" i="7"/>
  <c r="EW14" i="7"/>
  <c r="EV14" i="7"/>
  <c r="EU14" i="7"/>
  <c r="ET14" i="7"/>
  <c r="ER14" i="7"/>
  <c r="EQ14" i="7"/>
  <c r="EP14" i="7"/>
  <c r="EO14" i="7"/>
  <c r="EN14" i="7"/>
  <c r="EM14" i="7"/>
  <c r="EL14" i="7"/>
  <c r="EK14" i="7"/>
  <c r="EI14" i="7"/>
  <c r="EH14" i="7"/>
  <c r="EG14" i="7"/>
  <c r="EF14" i="7"/>
  <c r="EE14" i="7"/>
  <c r="ED14" i="7"/>
  <c r="EC14" i="7"/>
  <c r="EB14" i="7"/>
  <c r="DZ14" i="7"/>
  <c r="DY14" i="7"/>
  <c r="DX14" i="7"/>
  <c r="DW14" i="7"/>
  <c r="DV14" i="7"/>
  <c r="DU14" i="7"/>
  <c r="DT14" i="7"/>
  <c r="DS14" i="7"/>
  <c r="DQ14" i="7"/>
  <c r="DP14" i="7"/>
  <c r="DO14" i="7"/>
  <c r="DN14" i="7"/>
  <c r="DM14" i="7"/>
  <c r="DL14" i="7"/>
  <c r="DK14" i="7"/>
  <c r="DJ14" i="7"/>
  <c r="DH14" i="7"/>
  <c r="DG14" i="7"/>
  <c r="DF14" i="7"/>
  <c r="DE14" i="7"/>
  <c r="DD14" i="7"/>
  <c r="DC14" i="7"/>
  <c r="DB14" i="7"/>
  <c r="DA14" i="7"/>
  <c r="CY14" i="7"/>
  <c r="CX14" i="7"/>
  <c r="CW14" i="7"/>
  <c r="CV14" i="7"/>
  <c r="CU14" i="7"/>
  <c r="CT14" i="7"/>
  <c r="CS14" i="7"/>
  <c r="CR14" i="7"/>
  <c r="CP14" i="7"/>
  <c r="CO14" i="7"/>
  <c r="CN14" i="7"/>
  <c r="CM14" i="7"/>
  <c r="CL14" i="7"/>
  <c r="CK14" i="7"/>
  <c r="CJ14" i="7"/>
  <c r="CI14" i="7"/>
  <c r="FS6" i="7"/>
  <c r="FR6" i="7"/>
  <c r="FQ6" i="7"/>
  <c r="FP6" i="7"/>
  <c r="FO6" i="7"/>
  <c r="FN6" i="7"/>
  <c r="FM6" i="7"/>
  <c r="FL6" i="7"/>
  <c r="FJ6" i="7"/>
  <c r="FI6" i="7"/>
  <c r="FH6" i="7"/>
  <c r="FG6" i="7"/>
  <c r="FF6" i="7"/>
  <c r="FE6" i="7"/>
  <c r="FD6" i="7"/>
  <c r="FC6" i="7"/>
  <c r="FA6" i="7"/>
  <c r="EZ6" i="7"/>
  <c r="EY6" i="7"/>
  <c r="EX6" i="7"/>
  <c r="EW6" i="7"/>
  <c r="EV6" i="7"/>
  <c r="EU6" i="7"/>
  <c r="ET6" i="7"/>
  <c r="ER6" i="7"/>
  <c r="EQ6" i="7"/>
  <c r="EP6" i="7"/>
  <c r="EO6" i="7"/>
  <c r="EN6" i="7"/>
  <c r="EM6" i="7"/>
  <c r="EL6" i="7"/>
  <c r="EK6" i="7"/>
  <c r="EI6" i="7"/>
  <c r="EH6" i="7"/>
  <c r="EG6" i="7"/>
  <c r="EF6" i="7"/>
  <c r="EE6" i="7"/>
  <c r="ED6" i="7"/>
  <c r="EC6" i="7"/>
  <c r="EB6" i="7"/>
  <c r="DZ6" i="7"/>
  <c r="DY6" i="7"/>
  <c r="DX6" i="7"/>
  <c r="DW6" i="7"/>
  <c r="DV6" i="7"/>
  <c r="DU6" i="7"/>
  <c r="DT6" i="7"/>
  <c r="DS6" i="7"/>
  <c r="DQ6" i="7"/>
  <c r="DP6" i="7"/>
  <c r="DO6" i="7"/>
  <c r="DN6" i="7"/>
  <c r="DM6" i="7"/>
  <c r="DL6" i="7"/>
  <c r="DK6" i="7"/>
  <c r="DJ6" i="7"/>
  <c r="DH6" i="7"/>
  <c r="DG6" i="7"/>
  <c r="DF6" i="7"/>
  <c r="DE6" i="7"/>
  <c r="DD6" i="7"/>
  <c r="DC6" i="7"/>
  <c r="DB6" i="7"/>
  <c r="DA6" i="7"/>
  <c r="CY6" i="7"/>
  <c r="CX6" i="7"/>
  <c r="CW6" i="7"/>
  <c r="CV6" i="7"/>
  <c r="CU6" i="7"/>
  <c r="CT6" i="7"/>
  <c r="CS6" i="7"/>
  <c r="CR6" i="7"/>
  <c r="CP6" i="7"/>
  <c r="CO6" i="7"/>
  <c r="CN6" i="7"/>
  <c r="CM6" i="7"/>
  <c r="CL6" i="7"/>
  <c r="CK6" i="7"/>
  <c r="CJ6" i="7"/>
  <c r="CI6" i="7"/>
  <c r="FS15" i="7"/>
  <c r="FR15" i="7"/>
  <c r="FQ15" i="7"/>
  <c r="FP15" i="7"/>
  <c r="FO15" i="7"/>
  <c r="FN15" i="7"/>
  <c r="FM15" i="7"/>
  <c r="FL15" i="7"/>
  <c r="FJ15" i="7"/>
  <c r="FI15" i="7"/>
  <c r="FH15" i="7"/>
  <c r="FG15" i="7"/>
  <c r="FF15" i="7"/>
  <c r="FE15" i="7"/>
  <c r="FD15" i="7"/>
  <c r="FC15" i="7"/>
  <c r="FA15" i="7"/>
  <c r="EZ15" i="7"/>
  <c r="EY15" i="7"/>
  <c r="EX15" i="7"/>
  <c r="EW15" i="7"/>
  <c r="EV15" i="7"/>
  <c r="EU15" i="7"/>
  <c r="ET15" i="7"/>
  <c r="ER15" i="7"/>
  <c r="EQ15" i="7"/>
  <c r="EP15" i="7"/>
  <c r="EO15" i="7"/>
  <c r="EN15" i="7"/>
  <c r="EM15" i="7"/>
  <c r="EL15" i="7"/>
  <c r="EK15" i="7"/>
  <c r="EI15" i="7"/>
  <c r="EH15" i="7"/>
  <c r="EG15" i="7"/>
  <c r="EF15" i="7"/>
  <c r="EE15" i="7"/>
  <c r="ED15" i="7"/>
  <c r="EC15" i="7"/>
  <c r="EB15" i="7"/>
  <c r="DZ15" i="7"/>
  <c r="DY15" i="7"/>
  <c r="DX15" i="7"/>
  <c r="DW15" i="7"/>
  <c r="DV15" i="7"/>
  <c r="DU15" i="7"/>
  <c r="DT15" i="7"/>
  <c r="DS15" i="7"/>
  <c r="DQ15" i="7"/>
  <c r="DP15" i="7"/>
  <c r="DO15" i="7"/>
  <c r="DN15" i="7"/>
  <c r="DM15" i="7"/>
  <c r="DL15" i="7"/>
  <c r="DK15" i="7"/>
  <c r="DJ15" i="7"/>
  <c r="DH15" i="7"/>
  <c r="DG15" i="7"/>
  <c r="DF15" i="7"/>
  <c r="DE15" i="7"/>
  <c r="DD15" i="7"/>
  <c r="DC15" i="7"/>
  <c r="DB15" i="7"/>
  <c r="DA15" i="7"/>
  <c r="CY15" i="7"/>
  <c r="CX15" i="7"/>
  <c r="CW15" i="7"/>
  <c r="CV15" i="7"/>
  <c r="CU15" i="7"/>
  <c r="CT15" i="7"/>
  <c r="CS15" i="7"/>
  <c r="CR15" i="7"/>
  <c r="CP15" i="7"/>
  <c r="CO15" i="7"/>
  <c r="CN15" i="7"/>
  <c r="CM15" i="7"/>
  <c r="CL15" i="7"/>
  <c r="CK15" i="7"/>
  <c r="CJ15" i="7"/>
  <c r="CI15" i="7"/>
  <c r="FS13" i="7"/>
  <c r="FR13" i="7"/>
  <c r="FQ13" i="7"/>
  <c r="FP13" i="7"/>
  <c r="FO13" i="7"/>
  <c r="FN13" i="7"/>
  <c r="FM13" i="7"/>
  <c r="FL13" i="7"/>
  <c r="FJ13" i="7"/>
  <c r="FI13" i="7"/>
  <c r="FH13" i="7"/>
  <c r="FG13" i="7"/>
  <c r="FF13" i="7"/>
  <c r="FE13" i="7"/>
  <c r="FD13" i="7"/>
  <c r="FC13" i="7"/>
  <c r="FA13" i="7"/>
  <c r="EZ13" i="7"/>
  <c r="EY13" i="7"/>
  <c r="EX13" i="7"/>
  <c r="EW13" i="7"/>
  <c r="EV13" i="7"/>
  <c r="EU13" i="7"/>
  <c r="ET13" i="7"/>
  <c r="ER13" i="7"/>
  <c r="EQ13" i="7"/>
  <c r="EP13" i="7"/>
  <c r="EO13" i="7"/>
  <c r="EN13" i="7"/>
  <c r="EM13" i="7"/>
  <c r="EL13" i="7"/>
  <c r="EK13" i="7"/>
  <c r="EI13" i="7"/>
  <c r="EH13" i="7"/>
  <c r="EG13" i="7"/>
  <c r="EF13" i="7"/>
  <c r="EE13" i="7"/>
  <c r="ED13" i="7"/>
  <c r="EC13" i="7"/>
  <c r="EB13" i="7"/>
  <c r="DZ13" i="7"/>
  <c r="DY13" i="7"/>
  <c r="DX13" i="7"/>
  <c r="DW13" i="7"/>
  <c r="DV13" i="7"/>
  <c r="DU13" i="7"/>
  <c r="DT13" i="7"/>
  <c r="DS13" i="7"/>
  <c r="DQ13" i="7"/>
  <c r="DP13" i="7"/>
  <c r="DO13" i="7"/>
  <c r="DN13" i="7"/>
  <c r="DM13" i="7"/>
  <c r="DL13" i="7"/>
  <c r="DK13" i="7"/>
  <c r="DJ13" i="7"/>
  <c r="DH13" i="7"/>
  <c r="DG13" i="7"/>
  <c r="DF13" i="7"/>
  <c r="DE13" i="7"/>
  <c r="DD13" i="7"/>
  <c r="DC13" i="7"/>
  <c r="DB13" i="7"/>
  <c r="DA13" i="7"/>
  <c r="CY13" i="7"/>
  <c r="CX13" i="7"/>
  <c r="CW13" i="7"/>
  <c r="CV13" i="7"/>
  <c r="CU13" i="7"/>
  <c r="CT13" i="7"/>
  <c r="CS13" i="7"/>
  <c r="CR13" i="7"/>
  <c r="CP13" i="7"/>
  <c r="CO13" i="7"/>
  <c r="CN13" i="7"/>
  <c r="CM13" i="7"/>
  <c r="CL13" i="7"/>
  <c r="CK13" i="7"/>
  <c r="CJ13" i="7"/>
  <c r="CI13" i="7"/>
  <c r="FS12" i="7"/>
  <c r="FR12" i="7"/>
  <c r="FQ12" i="7"/>
  <c r="FP12" i="7"/>
  <c r="FO12" i="7"/>
  <c r="FN12" i="7"/>
  <c r="FM12" i="7"/>
  <c r="FL12" i="7"/>
  <c r="FJ12" i="7"/>
  <c r="FI12" i="7"/>
  <c r="FH12" i="7"/>
  <c r="FG12" i="7"/>
  <c r="FF12" i="7"/>
  <c r="FE12" i="7"/>
  <c r="FD12" i="7"/>
  <c r="FC12" i="7"/>
  <c r="FA12" i="7"/>
  <c r="EZ12" i="7"/>
  <c r="EY12" i="7"/>
  <c r="EX12" i="7"/>
  <c r="EW12" i="7"/>
  <c r="EV12" i="7"/>
  <c r="EU12" i="7"/>
  <c r="ET12" i="7"/>
  <c r="ER12" i="7"/>
  <c r="EQ12" i="7"/>
  <c r="EP12" i="7"/>
  <c r="EO12" i="7"/>
  <c r="EN12" i="7"/>
  <c r="EM12" i="7"/>
  <c r="EL12" i="7"/>
  <c r="EK12" i="7"/>
  <c r="EI12" i="7"/>
  <c r="EH12" i="7"/>
  <c r="EG12" i="7"/>
  <c r="EF12" i="7"/>
  <c r="EE12" i="7"/>
  <c r="ED12" i="7"/>
  <c r="EC12" i="7"/>
  <c r="EB12" i="7"/>
  <c r="DZ12" i="7"/>
  <c r="DY12" i="7"/>
  <c r="DX12" i="7"/>
  <c r="DW12" i="7"/>
  <c r="DV12" i="7"/>
  <c r="DU12" i="7"/>
  <c r="DT12" i="7"/>
  <c r="DS12" i="7"/>
  <c r="DQ12" i="7"/>
  <c r="DP12" i="7"/>
  <c r="DO12" i="7"/>
  <c r="DN12" i="7"/>
  <c r="DM12" i="7"/>
  <c r="DL12" i="7"/>
  <c r="DK12" i="7"/>
  <c r="DJ12" i="7"/>
  <c r="DH12" i="7"/>
  <c r="DG12" i="7"/>
  <c r="DF12" i="7"/>
  <c r="DE12" i="7"/>
  <c r="DD12" i="7"/>
  <c r="DC12" i="7"/>
  <c r="DB12" i="7"/>
  <c r="DA12" i="7"/>
  <c r="CY12" i="7"/>
  <c r="CX12" i="7"/>
  <c r="CW12" i="7"/>
  <c r="CV12" i="7"/>
  <c r="CU12" i="7"/>
  <c r="CT12" i="7"/>
  <c r="CS12" i="7"/>
  <c r="CR12" i="7"/>
  <c r="CP12" i="7"/>
  <c r="CO12" i="7"/>
  <c r="CN12" i="7"/>
  <c r="CM12" i="7"/>
  <c r="CL12" i="7"/>
  <c r="CK12" i="7"/>
  <c r="CJ12" i="7"/>
  <c r="CI12" i="7"/>
  <c r="FS11" i="7"/>
  <c r="FR11" i="7"/>
  <c r="FQ11" i="7"/>
  <c r="FP11" i="7"/>
  <c r="FO11" i="7"/>
  <c r="FN11" i="7"/>
  <c r="FM11" i="7"/>
  <c r="FL11" i="7"/>
  <c r="FJ11" i="7"/>
  <c r="FI11" i="7"/>
  <c r="FH11" i="7"/>
  <c r="FG11" i="7"/>
  <c r="FF11" i="7"/>
  <c r="FE11" i="7"/>
  <c r="FD11" i="7"/>
  <c r="FC11" i="7"/>
  <c r="FA11" i="7"/>
  <c r="EZ11" i="7"/>
  <c r="EY11" i="7"/>
  <c r="EX11" i="7"/>
  <c r="EW11" i="7"/>
  <c r="EV11" i="7"/>
  <c r="EU11" i="7"/>
  <c r="ET11" i="7"/>
  <c r="ER11" i="7"/>
  <c r="EQ11" i="7"/>
  <c r="EP11" i="7"/>
  <c r="EO11" i="7"/>
  <c r="EN11" i="7"/>
  <c r="EM11" i="7"/>
  <c r="EL11" i="7"/>
  <c r="EK11" i="7"/>
  <c r="EI11" i="7"/>
  <c r="EH11" i="7"/>
  <c r="EG11" i="7"/>
  <c r="EF11" i="7"/>
  <c r="EE11" i="7"/>
  <c r="ED11" i="7"/>
  <c r="EC11" i="7"/>
  <c r="EB11" i="7"/>
  <c r="DZ11" i="7"/>
  <c r="DY11" i="7"/>
  <c r="DX11" i="7"/>
  <c r="DW11" i="7"/>
  <c r="DV11" i="7"/>
  <c r="DU11" i="7"/>
  <c r="DT11" i="7"/>
  <c r="DS11" i="7"/>
  <c r="DQ11" i="7"/>
  <c r="DP11" i="7"/>
  <c r="DO11" i="7"/>
  <c r="DN11" i="7"/>
  <c r="DM11" i="7"/>
  <c r="DL11" i="7"/>
  <c r="DK11" i="7"/>
  <c r="DJ11" i="7"/>
  <c r="DH11" i="7"/>
  <c r="DG11" i="7"/>
  <c r="DF11" i="7"/>
  <c r="DE11" i="7"/>
  <c r="DD11" i="7"/>
  <c r="DC11" i="7"/>
  <c r="DB11" i="7"/>
  <c r="DA11" i="7"/>
  <c r="CY11" i="7"/>
  <c r="CX11" i="7"/>
  <c r="CW11" i="7"/>
  <c r="CV11" i="7"/>
  <c r="CU11" i="7"/>
  <c r="CT11" i="7"/>
  <c r="CS11" i="7"/>
  <c r="CR11" i="7"/>
  <c r="CP11" i="7"/>
  <c r="CO11" i="7"/>
  <c r="CN11" i="7"/>
  <c r="CM11" i="7"/>
  <c r="CL11" i="7"/>
  <c r="CK11" i="7"/>
  <c r="CJ11" i="7"/>
  <c r="CI11" i="7"/>
  <c r="FS10" i="7"/>
  <c r="FR10" i="7"/>
  <c r="FQ10" i="7"/>
  <c r="FP10" i="7"/>
  <c r="FO10" i="7"/>
  <c r="FN10" i="7"/>
  <c r="FM10" i="7"/>
  <c r="FL10" i="7"/>
  <c r="FJ10" i="7"/>
  <c r="FI10" i="7"/>
  <c r="FH10" i="7"/>
  <c r="FG10" i="7"/>
  <c r="FF10" i="7"/>
  <c r="FE10" i="7"/>
  <c r="FD10" i="7"/>
  <c r="FC10" i="7"/>
  <c r="FA10" i="7"/>
  <c r="EZ10" i="7"/>
  <c r="EY10" i="7"/>
  <c r="EX10" i="7"/>
  <c r="EW10" i="7"/>
  <c r="EV10" i="7"/>
  <c r="EU10" i="7"/>
  <c r="ET10" i="7"/>
  <c r="ER10" i="7"/>
  <c r="EQ10" i="7"/>
  <c r="EP10" i="7"/>
  <c r="EO10" i="7"/>
  <c r="EN10" i="7"/>
  <c r="EM10" i="7"/>
  <c r="EL10" i="7"/>
  <c r="EK10" i="7"/>
  <c r="EI10" i="7"/>
  <c r="EH10" i="7"/>
  <c r="EG10" i="7"/>
  <c r="EF10" i="7"/>
  <c r="EE10" i="7"/>
  <c r="ED10" i="7"/>
  <c r="EC10" i="7"/>
  <c r="EB10" i="7"/>
  <c r="DZ10" i="7"/>
  <c r="DY10" i="7"/>
  <c r="DX10" i="7"/>
  <c r="DW10" i="7"/>
  <c r="DV10" i="7"/>
  <c r="DU10" i="7"/>
  <c r="DT10" i="7"/>
  <c r="DS10" i="7"/>
  <c r="DQ10" i="7"/>
  <c r="DP10" i="7"/>
  <c r="DO10" i="7"/>
  <c r="DN10" i="7"/>
  <c r="DM10" i="7"/>
  <c r="DL10" i="7"/>
  <c r="DK10" i="7"/>
  <c r="DJ10" i="7"/>
  <c r="DH10" i="7"/>
  <c r="DG10" i="7"/>
  <c r="DF10" i="7"/>
  <c r="DE10" i="7"/>
  <c r="DD10" i="7"/>
  <c r="DC10" i="7"/>
  <c r="DB10" i="7"/>
  <c r="DA10" i="7"/>
  <c r="CY10" i="7"/>
  <c r="CX10" i="7"/>
  <c r="CW10" i="7"/>
  <c r="CV10" i="7"/>
  <c r="CU10" i="7"/>
  <c r="CT10" i="7"/>
  <c r="CS10" i="7"/>
  <c r="CR10" i="7"/>
  <c r="CP10" i="7"/>
  <c r="CO10" i="7"/>
  <c r="CN10" i="7"/>
  <c r="CM10" i="7"/>
  <c r="CL10" i="7"/>
  <c r="CK10" i="7"/>
  <c r="CJ10" i="7"/>
  <c r="CI10" i="7"/>
  <c r="FS9" i="7"/>
  <c r="FR9" i="7"/>
  <c r="FQ9" i="7"/>
  <c r="FP9" i="7"/>
  <c r="FO9" i="7"/>
  <c r="FN9" i="7"/>
  <c r="FM9" i="7"/>
  <c r="FL9" i="7"/>
  <c r="FJ9" i="7"/>
  <c r="FI9" i="7"/>
  <c r="FH9" i="7"/>
  <c r="FG9" i="7"/>
  <c r="FF9" i="7"/>
  <c r="FE9" i="7"/>
  <c r="FD9" i="7"/>
  <c r="FC9" i="7"/>
  <c r="FA9" i="7"/>
  <c r="EZ9" i="7"/>
  <c r="EY9" i="7"/>
  <c r="EX9" i="7"/>
  <c r="EW9" i="7"/>
  <c r="EV9" i="7"/>
  <c r="EU9" i="7"/>
  <c r="ET9" i="7"/>
  <c r="ER9" i="7"/>
  <c r="EQ9" i="7"/>
  <c r="EP9" i="7"/>
  <c r="EO9" i="7"/>
  <c r="EN9" i="7"/>
  <c r="EM9" i="7"/>
  <c r="EL9" i="7"/>
  <c r="EK9" i="7"/>
  <c r="EI9" i="7"/>
  <c r="EH9" i="7"/>
  <c r="EG9" i="7"/>
  <c r="EF9" i="7"/>
  <c r="EE9" i="7"/>
  <c r="ED9" i="7"/>
  <c r="EC9" i="7"/>
  <c r="EB9" i="7"/>
  <c r="DZ9" i="7"/>
  <c r="DY9" i="7"/>
  <c r="DX9" i="7"/>
  <c r="DW9" i="7"/>
  <c r="DV9" i="7"/>
  <c r="DU9" i="7"/>
  <c r="DT9" i="7"/>
  <c r="DS9" i="7"/>
  <c r="DQ9" i="7"/>
  <c r="DP9" i="7"/>
  <c r="DO9" i="7"/>
  <c r="DN9" i="7"/>
  <c r="DM9" i="7"/>
  <c r="DL9" i="7"/>
  <c r="DK9" i="7"/>
  <c r="DJ9" i="7"/>
  <c r="DH9" i="7"/>
  <c r="DG9" i="7"/>
  <c r="DF9" i="7"/>
  <c r="DE9" i="7"/>
  <c r="DD9" i="7"/>
  <c r="DC9" i="7"/>
  <c r="DB9" i="7"/>
  <c r="DA9" i="7"/>
  <c r="CY9" i="7"/>
  <c r="CX9" i="7"/>
  <c r="CW9" i="7"/>
  <c r="CV9" i="7"/>
  <c r="CU9" i="7"/>
  <c r="CT9" i="7"/>
  <c r="CS9" i="7"/>
  <c r="CR9" i="7"/>
  <c r="CP9" i="7"/>
  <c r="CO9" i="7"/>
  <c r="CN9" i="7"/>
  <c r="CM9" i="7"/>
  <c r="CL9" i="7"/>
  <c r="CK9" i="7"/>
  <c r="CJ9" i="7"/>
  <c r="CI9" i="7"/>
  <c r="FS8" i="7"/>
  <c r="FR8" i="7"/>
  <c r="FQ8" i="7"/>
  <c r="FP8" i="7"/>
  <c r="FO8" i="7"/>
  <c r="FN8" i="7"/>
  <c r="FM8" i="7"/>
  <c r="FL8" i="7"/>
  <c r="FJ8" i="7"/>
  <c r="FI8" i="7"/>
  <c r="FH8" i="7"/>
  <c r="FG8" i="7"/>
  <c r="FF8" i="7"/>
  <c r="FE8" i="7"/>
  <c r="FD8" i="7"/>
  <c r="FC8" i="7"/>
  <c r="FA8" i="7"/>
  <c r="EZ8" i="7"/>
  <c r="EY8" i="7"/>
  <c r="EX8" i="7"/>
  <c r="EW8" i="7"/>
  <c r="EV8" i="7"/>
  <c r="EU8" i="7"/>
  <c r="ET8" i="7"/>
  <c r="ER8" i="7"/>
  <c r="EQ8" i="7"/>
  <c r="EP8" i="7"/>
  <c r="EO8" i="7"/>
  <c r="EN8" i="7"/>
  <c r="EM8" i="7"/>
  <c r="EL8" i="7"/>
  <c r="EK8" i="7"/>
  <c r="EI8" i="7"/>
  <c r="EH8" i="7"/>
  <c r="EG8" i="7"/>
  <c r="EF8" i="7"/>
  <c r="EE8" i="7"/>
  <c r="ED8" i="7"/>
  <c r="EC8" i="7"/>
  <c r="EB8" i="7"/>
  <c r="DZ8" i="7"/>
  <c r="DY8" i="7"/>
  <c r="DX8" i="7"/>
  <c r="DW8" i="7"/>
  <c r="DV8" i="7"/>
  <c r="DU8" i="7"/>
  <c r="DT8" i="7"/>
  <c r="DS8" i="7"/>
  <c r="DQ8" i="7"/>
  <c r="DP8" i="7"/>
  <c r="DO8" i="7"/>
  <c r="DN8" i="7"/>
  <c r="DM8" i="7"/>
  <c r="DL8" i="7"/>
  <c r="DK8" i="7"/>
  <c r="DJ8" i="7"/>
  <c r="DH8" i="7"/>
  <c r="DG8" i="7"/>
  <c r="DF8" i="7"/>
  <c r="DE8" i="7"/>
  <c r="DD8" i="7"/>
  <c r="DC8" i="7"/>
  <c r="DB8" i="7"/>
  <c r="DA8" i="7"/>
  <c r="CY8" i="7"/>
  <c r="CX8" i="7"/>
  <c r="CW8" i="7"/>
  <c r="CV8" i="7"/>
  <c r="CU8" i="7"/>
  <c r="CT8" i="7"/>
  <c r="CS8" i="7"/>
  <c r="CR8" i="7"/>
  <c r="CP8" i="7"/>
  <c r="CO8" i="7"/>
  <c r="CN8" i="7"/>
  <c r="CM8" i="7"/>
  <c r="CL8" i="7"/>
  <c r="CK8" i="7"/>
  <c r="CJ8" i="7"/>
  <c r="CI8" i="7"/>
  <c r="FS7" i="7"/>
  <c r="FR7" i="7"/>
  <c r="FQ7" i="7"/>
  <c r="FP7" i="7"/>
  <c r="FO7" i="7"/>
  <c r="FN7" i="7"/>
  <c r="FM7" i="7"/>
  <c r="FL7" i="7"/>
  <c r="FJ7" i="7"/>
  <c r="FI7" i="7"/>
  <c r="FH7" i="7"/>
  <c r="FG7" i="7"/>
  <c r="FF7" i="7"/>
  <c r="FE7" i="7"/>
  <c r="FD7" i="7"/>
  <c r="FC7" i="7"/>
  <c r="FA7" i="7"/>
  <c r="EZ7" i="7"/>
  <c r="EY7" i="7"/>
  <c r="EX7" i="7"/>
  <c r="EW7" i="7"/>
  <c r="EV7" i="7"/>
  <c r="EU7" i="7"/>
  <c r="ET7" i="7"/>
  <c r="ER7" i="7"/>
  <c r="EQ7" i="7"/>
  <c r="EP7" i="7"/>
  <c r="EO7" i="7"/>
  <c r="EN7" i="7"/>
  <c r="EM7" i="7"/>
  <c r="EL7" i="7"/>
  <c r="EK7" i="7"/>
  <c r="EI7" i="7"/>
  <c r="EH7" i="7"/>
  <c r="EG7" i="7"/>
  <c r="EF7" i="7"/>
  <c r="EE7" i="7"/>
  <c r="ED7" i="7"/>
  <c r="EC7" i="7"/>
  <c r="EB7" i="7"/>
  <c r="DZ7" i="7"/>
  <c r="DY7" i="7"/>
  <c r="DX7" i="7"/>
  <c r="DW7" i="7"/>
  <c r="DV7" i="7"/>
  <c r="DU7" i="7"/>
  <c r="DT7" i="7"/>
  <c r="DS7" i="7"/>
  <c r="DQ7" i="7"/>
  <c r="DP7" i="7"/>
  <c r="DO7" i="7"/>
  <c r="DN7" i="7"/>
  <c r="DM7" i="7"/>
  <c r="DL7" i="7"/>
  <c r="DK7" i="7"/>
  <c r="DJ7" i="7"/>
  <c r="DH7" i="7"/>
  <c r="DG7" i="7"/>
  <c r="DF7" i="7"/>
  <c r="DE7" i="7"/>
  <c r="DD7" i="7"/>
  <c r="DC7" i="7"/>
  <c r="DB7" i="7"/>
  <c r="DA7" i="7"/>
  <c r="CY7" i="7"/>
  <c r="CX7" i="7"/>
  <c r="CW7" i="7"/>
  <c r="CV7" i="7"/>
  <c r="CU7" i="7"/>
  <c r="CT7" i="7"/>
  <c r="CS7" i="7"/>
  <c r="CR7" i="7"/>
  <c r="CP7" i="7"/>
  <c r="CO7" i="7"/>
  <c r="CN7" i="7"/>
  <c r="CM7" i="7"/>
  <c r="CL7" i="7"/>
  <c r="CK7" i="7"/>
  <c r="CJ7" i="7"/>
  <c r="CI7" i="7"/>
  <c r="FS5" i="7"/>
  <c r="FR5" i="7"/>
  <c r="FQ5" i="7"/>
  <c r="FP5" i="7"/>
  <c r="FO5" i="7"/>
  <c r="FN5" i="7"/>
  <c r="FM5" i="7"/>
  <c r="FL5" i="7"/>
  <c r="FJ5" i="7"/>
  <c r="FI5" i="7"/>
  <c r="FH5" i="7"/>
  <c r="FG5" i="7"/>
  <c r="FF5" i="7"/>
  <c r="FE5" i="7"/>
  <c r="FD5" i="7"/>
  <c r="FC5" i="7"/>
  <c r="FA5" i="7"/>
  <c r="EZ5" i="7"/>
  <c r="EY5" i="7"/>
  <c r="EX5" i="7"/>
  <c r="EW5" i="7"/>
  <c r="EV5" i="7"/>
  <c r="EU5" i="7"/>
  <c r="ET5" i="7"/>
  <c r="ER5" i="7"/>
  <c r="EQ5" i="7"/>
  <c r="EP5" i="7"/>
  <c r="EO5" i="7"/>
  <c r="EN5" i="7"/>
  <c r="EM5" i="7"/>
  <c r="EL5" i="7"/>
  <c r="EK5" i="7"/>
  <c r="EI5" i="7"/>
  <c r="EH5" i="7"/>
  <c r="EG5" i="7"/>
  <c r="EF5" i="7"/>
  <c r="EE5" i="7"/>
  <c r="ED5" i="7"/>
  <c r="EC5" i="7"/>
  <c r="EB5" i="7"/>
  <c r="DZ5" i="7"/>
  <c r="DY5" i="7"/>
  <c r="DX5" i="7"/>
  <c r="DW5" i="7"/>
  <c r="DV5" i="7"/>
  <c r="DU5" i="7"/>
  <c r="DT5" i="7"/>
  <c r="DS5" i="7"/>
  <c r="DQ5" i="7"/>
  <c r="DP5" i="7"/>
  <c r="DO5" i="7"/>
  <c r="DN5" i="7"/>
  <c r="DM5" i="7"/>
  <c r="DL5" i="7"/>
  <c r="DK5" i="7"/>
  <c r="DJ5" i="7"/>
  <c r="DH5" i="7"/>
  <c r="DG5" i="7"/>
  <c r="DF5" i="7"/>
  <c r="DE5" i="7"/>
  <c r="DD5" i="7"/>
  <c r="DC5" i="7"/>
  <c r="DB5" i="7"/>
  <c r="DA5" i="7"/>
  <c r="CY5" i="7"/>
  <c r="CX5" i="7"/>
  <c r="CW5" i="7"/>
  <c r="CV5" i="7"/>
  <c r="CU5" i="7"/>
  <c r="CT5" i="7"/>
  <c r="CS5" i="7"/>
  <c r="CR5" i="7"/>
  <c r="CP5" i="7"/>
  <c r="CO5" i="7"/>
  <c r="CN5" i="7"/>
  <c r="CM5" i="7"/>
  <c r="CL5" i="7"/>
  <c r="CK5" i="7"/>
  <c r="CJ5" i="7"/>
  <c r="CI5" i="7"/>
  <c r="FS4" i="7"/>
  <c r="FR4" i="7"/>
  <c r="FQ4" i="7"/>
  <c r="FP4" i="7"/>
  <c r="FO4" i="7"/>
  <c r="FN4" i="7"/>
  <c r="FM4" i="7"/>
  <c r="FM31" i="7" s="1"/>
  <c r="FM41" i="7" s="1"/>
  <c r="FM45" i="7" s="1"/>
  <c r="FL4" i="7"/>
  <c r="FJ4" i="7"/>
  <c r="FI4" i="7"/>
  <c r="FH4" i="7"/>
  <c r="FG4" i="7"/>
  <c r="FF4" i="7"/>
  <c r="FE4" i="7"/>
  <c r="FD4" i="7"/>
  <c r="FC4" i="7"/>
  <c r="FA4" i="7"/>
  <c r="EZ4" i="7"/>
  <c r="EY4" i="7"/>
  <c r="EX4" i="7"/>
  <c r="EW4" i="7"/>
  <c r="EV4" i="7"/>
  <c r="EU4" i="7"/>
  <c r="ET4" i="7"/>
  <c r="ER4" i="7"/>
  <c r="EQ4" i="7"/>
  <c r="EP4" i="7"/>
  <c r="EO4" i="7"/>
  <c r="EN4" i="7"/>
  <c r="EM4" i="7"/>
  <c r="EL4" i="7"/>
  <c r="EL31" i="7" s="1"/>
  <c r="EL41" i="7" s="1"/>
  <c r="EL45" i="7" s="1"/>
  <c r="EK4" i="7"/>
  <c r="EI4" i="7"/>
  <c r="EH4" i="7"/>
  <c r="EG4" i="7"/>
  <c r="EF4" i="7"/>
  <c r="EE4" i="7"/>
  <c r="ED4" i="7"/>
  <c r="EC4" i="7"/>
  <c r="EC31" i="7" s="1"/>
  <c r="EC41" i="7" s="1"/>
  <c r="EC45" i="7" s="1"/>
  <c r="EB4" i="7"/>
  <c r="DZ4" i="7"/>
  <c r="DY4" i="7"/>
  <c r="DX4" i="7"/>
  <c r="DW4" i="7"/>
  <c r="DV4" i="7"/>
  <c r="DU4" i="7"/>
  <c r="DT4" i="7"/>
  <c r="DT31" i="7" s="1"/>
  <c r="DT41" i="7" s="1"/>
  <c r="DT45" i="7" s="1"/>
  <c r="DS4" i="7"/>
  <c r="DQ4" i="7"/>
  <c r="DP4" i="7"/>
  <c r="DO4" i="7"/>
  <c r="DN4" i="7"/>
  <c r="DM4" i="7"/>
  <c r="DL4" i="7"/>
  <c r="DK4" i="7"/>
  <c r="DK31" i="7" s="1"/>
  <c r="DK41" i="7" s="1"/>
  <c r="DK45" i="7" s="1"/>
  <c r="DJ4" i="7"/>
  <c r="DH4" i="7"/>
  <c r="DG4" i="7"/>
  <c r="DF4" i="7"/>
  <c r="DE4" i="7"/>
  <c r="DD4" i="7"/>
  <c r="DC4" i="7"/>
  <c r="DB4" i="7"/>
  <c r="DA4" i="7"/>
  <c r="CY4" i="7"/>
  <c r="CX4" i="7"/>
  <c r="CW4" i="7"/>
  <c r="CV4" i="7"/>
  <c r="CU4" i="7"/>
  <c r="CT4" i="7"/>
  <c r="CS4" i="7"/>
  <c r="CR4" i="7"/>
  <c r="CP4" i="7"/>
  <c r="CO4" i="7"/>
  <c r="CN4" i="7"/>
  <c r="CM4" i="7"/>
  <c r="CL4" i="7"/>
  <c r="CK4" i="7"/>
  <c r="CJ4" i="7"/>
  <c r="EY47" i="6" l="1"/>
  <c r="EY51" i="6" s="1"/>
  <c r="DO47" i="6"/>
  <c r="DO51" i="6" s="1"/>
  <c r="FQ47" i="6"/>
  <c r="FQ51" i="6" s="1"/>
  <c r="EG47" i="6"/>
  <c r="EG51" i="6" s="1"/>
  <c r="DE47" i="6"/>
  <c r="DE51" i="6" s="1"/>
  <c r="EU47" i="6"/>
  <c r="EU51" i="6" s="1"/>
  <c r="DK47" i="6"/>
  <c r="DK51" i="6" s="1"/>
  <c r="FJ47" i="6"/>
  <c r="FJ51" i="6" s="1"/>
  <c r="EL47" i="6"/>
  <c r="EL51" i="6" s="1"/>
  <c r="DZ47" i="6"/>
  <c r="DZ51" i="6" s="1"/>
  <c r="EC47" i="6"/>
  <c r="EC51" i="6" s="1"/>
  <c r="FM47" i="6"/>
  <c r="FM51" i="6" s="1"/>
  <c r="FD47" i="6"/>
  <c r="FD51" i="6" s="1"/>
  <c r="DT47" i="6"/>
  <c r="DT51" i="6" s="1"/>
  <c r="DD58" i="8"/>
  <c r="DD62" i="8" s="1"/>
  <c r="DS47" i="6"/>
  <c r="DS51" i="6" s="1"/>
  <c r="DV47" i="6"/>
  <c r="DV51" i="6" s="1"/>
  <c r="ER47" i="6"/>
  <c r="ER51" i="6" s="1"/>
  <c r="DH47" i="6"/>
  <c r="DH51" i="6" s="1"/>
  <c r="DW47" i="6"/>
  <c r="DW51" i="6" s="1"/>
  <c r="CT47" i="6"/>
  <c r="CT51" i="6" s="1"/>
  <c r="FI47" i="6"/>
  <c r="FI51" i="6" s="1"/>
  <c r="DY47" i="6"/>
  <c r="DY51" i="6" s="1"/>
  <c r="FS47" i="6"/>
  <c r="FS51" i="6" s="1"/>
  <c r="EI47" i="6"/>
  <c r="EI51" i="6" s="1"/>
  <c r="CY47" i="6"/>
  <c r="CY51" i="6" s="1"/>
  <c r="EO47" i="6"/>
  <c r="EO51" i="6" s="1"/>
  <c r="CM47" i="6"/>
  <c r="CM51" i="6" s="1"/>
  <c r="FR47" i="6"/>
  <c r="FR51" i="6" s="1"/>
  <c r="EZ47" i="6"/>
  <c r="EZ51" i="6" s="1"/>
  <c r="EH47" i="6"/>
  <c r="EH51" i="6" s="1"/>
  <c r="DP47" i="6"/>
  <c r="DP51" i="6" s="1"/>
  <c r="FL47" i="6"/>
  <c r="FL51" i="6" s="1"/>
  <c r="FA47" i="6"/>
  <c r="FA51" i="6" s="1"/>
  <c r="DQ47" i="6"/>
  <c r="DQ51" i="6" s="1"/>
  <c r="FG47" i="6"/>
  <c r="FG51" i="6" s="1"/>
  <c r="CK47" i="6"/>
  <c r="CK51" i="6" s="1"/>
  <c r="DD47" i="6"/>
  <c r="DD51" i="6" s="1"/>
  <c r="FP47" i="6"/>
  <c r="FP51" i="6" s="1"/>
  <c r="FF47" i="6"/>
  <c r="FF51" i="6" s="1"/>
  <c r="EF47" i="6"/>
  <c r="EF51" i="6" s="1"/>
  <c r="CV47" i="6"/>
  <c r="CV51" i="6" s="1"/>
  <c r="EN47" i="6"/>
  <c r="EN51" i="6" s="1"/>
  <c r="CU47" i="6"/>
  <c r="CU51" i="6" s="1"/>
  <c r="EQ47" i="6"/>
  <c r="EQ51" i="6" s="1"/>
  <c r="CX47" i="6"/>
  <c r="CX51" i="6" s="1"/>
  <c r="ET47" i="6"/>
  <c r="ET51" i="6" s="1"/>
  <c r="DN47" i="6"/>
  <c r="DN51" i="6" s="1"/>
  <c r="DG47" i="6"/>
  <c r="DG51" i="6" s="1"/>
  <c r="DJ47" i="6"/>
  <c r="DJ51" i="6" s="1"/>
  <c r="EB47" i="6"/>
  <c r="EB51" i="6" s="1"/>
  <c r="CI47" i="6"/>
  <c r="CI51" i="6" s="1"/>
  <c r="FC47" i="6"/>
  <c r="FC51" i="6" s="1"/>
  <c r="CR47" i="6"/>
  <c r="CR51" i="6" s="1"/>
  <c r="EK47" i="6"/>
  <c r="EK51" i="6" s="1"/>
  <c r="CM39" i="7"/>
  <c r="CL26" i="5" s="1"/>
  <c r="CV39" i="7"/>
  <c r="CU26" i="5" s="1"/>
  <c r="DA39" i="7"/>
  <c r="CZ26" i="5" s="1"/>
  <c r="DE39" i="7"/>
  <c r="DD26" i="5" s="1"/>
  <c r="DN39" i="7"/>
  <c r="DM26" i="5" s="1"/>
  <c r="DS39" i="7"/>
  <c r="DR26" i="5" s="1"/>
  <c r="DW39" i="7"/>
  <c r="DV26" i="5" s="1"/>
  <c r="EB39" i="7"/>
  <c r="EA26" i="5" s="1"/>
  <c r="EF39" i="7"/>
  <c r="EE26" i="5" s="1"/>
  <c r="EU31" i="7"/>
  <c r="EU41" i="7" s="1"/>
  <c r="EU45" i="7" s="1"/>
  <c r="FD31" i="7"/>
  <c r="FD41" i="7" s="1"/>
  <c r="FD45" i="7" s="1"/>
  <c r="DJ39" i="7"/>
  <c r="DI26" i="5" s="1"/>
  <c r="DB31" i="7"/>
  <c r="DB41" i="7" s="1"/>
  <c r="DB45" i="7" s="1"/>
  <c r="EK39" i="7"/>
  <c r="EJ26" i="5" s="1"/>
  <c r="EO39" i="7"/>
  <c r="EN26" i="5" s="1"/>
  <c r="ET39" i="7"/>
  <c r="ES26" i="5" s="1"/>
  <c r="EX39" i="7"/>
  <c r="EW26" i="5" s="1"/>
  <c r="FC39" i="7"/>
  <c r="FB26" i="5" s="1"/>
  <c r="FG39" i="7"/>
  <c r="FF26" i="5" s="1"/>
  <c r="FL39" i="7"/>
  <c r="FK26" i="5" s="1"/>
  <c r="FP39" i="7"/>
  <c r="FO26" i="5" s="1"/>
  <c r="CM31" i="7"/>
  <c r="CW31" i="7"/>
  <c r="CW41" i="7" s="1"/>
  <c r="CW45" i="7" s="1"/>
  <c r="CK31" i="7"/>
  <c r="CO31" i="7"/>
  <c r="CT31" i="7"/>
  <c r="CX31" i="7"/>
  <c r="CK39" i="7"/>
  <c r="CJ26" i="5" s="1"/>
  <c r="CO39" i="7"/>
  <c r="CN26" i="5" s="1"/>
  <c r="CT39" i="7"/>
  <c r="CS26" i="5" s="1"/>
  <c r="CX39" i="7"/>
  <c r="CW26" i="5" s="1"/>
  <c r="DC39" i="7"/>
  <c r="DB26" i="5" s="1"/>
  <c r="DG39" i="7"/>
  <c r="DF26" i="5" s="1"/>
  <c r="DL39" i="7"/>
  <c r="DK26" i="5" s="1"/>
  <c r="DP39" i="7"/>
  <c r="DO26" i="5" s="1"/>
  <c r="DU39" i="7"/>
  <c r="DT26" i="5" s="1"/>
  <c r="DY39" i="7"/>
  <c r="DX26" i="5" s="1"/>
  <c r="ED39" i="7"/>
  <c r="EC26" i="5" s="1"/>
  <c r="EH39" i="7"/>
  <c r="EG26" i="5" s="1"/>
  <c r="EM39" i="7"/>
  <c r="EL26" i="5" s="1"/>
  <c r="EQ39" i="7"/>
  <c r="EP26" i="5" s="1"/>
  <c r="EV39" i="7"/>
  <c r="EU26" i="5" s="1"/>
  <c r="EZ39" i="7"/>
  <c r="EY26" i="5" s="1"/>
  <c r="FE39" i="7"/>
  <c r="FD26" i="5" s="1"/>
  <c r="FI39" i="7"/>
  <c r="FH26" i="5" s="1"/>
  <c r="FN39" i="7"/>
  <c r="FM26" i="5" s="1"/>
  <c r="FR39" i="7"/>
  <c r="FQ26" i="5" s="1"/>
  <c r="CV31" i="7"/>
  <c r="CN31" i="7"/>
  <c r="CN41" i="7" s="1"/>
  <c r="CN45" i="7" s="1"/>
  <c r="CL31" i="7"/>
  <c r="CP31" i="7"/>
  <c r="CU31" i="7"/>
  <c r="CY31" i="7"/>
  <c r="CL39" i="7"/>
  <c r="CK26" i="5" s="1"/>
  <c r="CP39" i="7"/>
  <c r="CO26" i="5" s="1"/>
  <c r="CU39" i="7"/>
  <c r="CT26" i="5" s="1"/>
  <c r="CY39" i="7"/>
  <c r="CX26" i="5" s="1"/>
  <c r="DD39" i="7"/>
  <c r="DC26" i="5" s="1"/>
  <c r="DH39" i="7"/>
  <c r="DG26" i="5" s="1"/>
  <c r="DM39" i="7"/>
  <c r="DL26" i="5" s="1"/>
  <c r="DQ39" i="7"/>
  <c r="DP26" i="5" s="1"/>
  <c r="DV39" i="7"/>
  <c r="DU26" i="5" s="1"/>
  <c r="DZ39" i="7"/>
  <c r="DY26" i="5" s="1"/>
  <c r="EE39" i="7"/>
  <c r="ED26" i="5" s="1"/>
  <c r="EI39" i="7"/>
  <c r="EH26" i="5" s="1"/>
  <c r="EN39" i="7"/>
  <c r="EM26" i="5" s="1"/>
  <c r="ER39" i="7"/>
  <c r="EQ26" i="5" s="1"/>
  <c r="EW39" i="7"/>
  <c r="EV26" i="5" s="1"/>
  <c r="FA39" i="7"/>
  <c r="EZ26" i="5" s="1"/>
  <c r="FF39" i="7"/>
  <c r="FE26" i="5" s="1"/>
  <c r="FJ39" i="7"/>
  <c r="FI26" i="5" s="1"/>
  <c r="FO39" i="7"/>
  <c r="FN26" i="5" s="1"/>
  <c r="FS39" i="7"/>
  <c r="FR26" i="5" s="1"/>
  <c r="DM47" i="6"/>
  <c r="DM51" i="6" s="1"/>
  <c r="FN47" i="6"/>
  <c r="FN51" i="6" s="1"/>
  <c r="ED47" i="6"/>
  <c r="ED51" i="6" s="1"/>
  <c r="FE47" i="6"/>
  <c r="FE51" i="6" s="1"/>
  <c r="DU47" i="6"/>
  <c r="DU51" i="6" s="1"/>
  <c r="DC47" i="6"/>
  <c r="DC51" i="6" s="1"/>
  <c r="FO47" i="6"/>
  <c r="FO51" i="6" s="1"/>
  <c r="EE47" i="6"/>
  <c r="EE51" i="6" s="1"/>
  <c r="CL47" i="6"/>
  <c r="CL51" i="6" s="1"/>
  <c r="EM47" i="6"/>
  <c r="EM51" i="6" s="1"/>
  <c r="EW47" i="6"/>
  <c r="EW51" i="6" s="1"/>
  <c r="EV47" i="6"/>
  <c r="EV51" i="6" s="1"/>
  <c r="DL47" i="6"/>
  <c r="DL51" i="6" s="1"/>
  <c r="DG31" i="7"/>
  <c r="DP31" i="7"/>
  <c r="DY31" i="7"/>
  <c r="DY41" i="7" s="1"/>
  <c r="DY45" i="7" s="1"/>
  <c r="ED31" i="7"/>
  <c r="EM31" i="7"/>
  <c r="EV31" i="7"/>
  <c r="FE31" i="7"/>
  <c r="FN31" i="7"/>
  <c r="DE31" i="7"/>
  <c r="DE41" i="7" s="1"/>
  <c r="DE45" i="7" s="1"/>
  <c r="DN31" i="7"/>
  <c r="DW31" i="7"/>
  <c r="EF31" i="7"/>
  <c r="EO31" i="7"/>
  <c r="EX31" i="7"/>
  <c r="FG31" i="7"/>
  <c r="FP31" i="7"/>
  <c r="DA31" i="7"/>
  <c r="DJ31" i="7"/>
  <c r="DS31" i="7"/>
  <c r="EB31" i="7"/>
  <c r="EK31" i="7"/>
  <c r="ET31" i="7"/>
  <c r="FC31" i="7"/>
  <c r="FL31" i="7"/>
  <c r="DF31" i="7"/>
  <c r="DF41" i="7" s="1"/>
  <c r="DF45" i="7" s="1"/>
  <c r="EG31" i="7"/>
  <c r="EG41" i="7" s="1"/>
  <c r="EG45" i="7" s="1"/>
  <c r="EY31" i="7"/>
  <c r="EY41" i="7" s="1"/>
  <c r="EY45" i="7" s="1"/>
  <c r="FH31" i="7"/>
  <c r="FH41" i="7" s="1"/>
  <c r="FH45" i="7" s="1"/>
  <c r="DO31" i="7"/>
  <c r="DO41" i="7" s="1"/>
  <c r="DO45" i="7" s="1"/>
  <c r="DX31" i="7"/>
  <c r="DX41" i="7" s="1"/>
  <c r="DX45" i="7" s="1"/>
  <c r="EP31" i="7"/>
  <c r="EP41" i="7" s="1"/>
  <c r="EP45" i="7" s="1"/>
  <c r="FQ31" i="7"/>
  <c r="FQ41" i="7" s="1"/>
  <c r="FQ45" i="7" s="1"/>
  <c r="DC31" i="7"/>
  <c r="DL31" i="7"/>
  <c r="DU31" i="7"/>
  <c r="EH31" i="7"/>
  <c r="EQ31" i="7"/>
  <c r="EZ31" i="7"/>
  <c r="FI31" i="7"/>
  <c r="FI41" i="7" s="1"/>
  <c r="FI45" i="7" s="1"/>
  <c r="FR31" i="7"/>
  <c r="DD31" i="7"/>
  <c r="DH31" i="7"/>
  <c r="DM31" i="7"/>
  <c r="DQ31" i="7"/>
  <c r="DV31" i="7"/>
  <c r="DZ31" i="7"/>
  <c r="EE31" i="7"/>
  <c r="EI31" i="7"/>
  <c r="EN31" i="7"/>
  <c r="ER31" i="7"/>
  <c r="EW31" i="7"/>
  <c r="FA31" i="7"/>
  <c r="FF31" i="7"/>
  <c r="FJ31" i="7"/>
  <c r="FO31" i="7"/>
  <c r="FS31" i="7"/>
  <c r="FS33" i="8"/>
  <c r="FR33" i="8"/>
  <c r="FQ33" i="8"/>
  <c r="FP33" i="8"/>
  <c r="FO33" i="8"/>
  <c r="FN33" i="8"/>
  <c r="FM33" i="8"/>
  <c r="FL33" i="8"/>
  <c r="FJ33" i="8"/>
  <c r="FI33" i="8"/>
  <c r="FH33" i="8"/>
  <c r="FG33" i="8"/>
  <c r="FF33" i="8"/>
  <c r="FE33" i="8"/>
  <c r="FD33" i="8"/>
  <c r="FC33" i="8"/>
  <c r="FA33" i="8"/>
  <c r="EZ33" i="8"/>
  <c r="EY33" i="8"/>
  <c r="EX33" i="8"/>
  <c r="EW33" i="8"/>
  <c r="EV33" i="8"/>
  <c r="EU33" i="8"/>
  <c r="ET33" i="8"/>
  <c r="ER33" i="8"/>
  <c r="EQ33" i="8"/>
  <c r="EP33" i="8"/>
  <c r="EO33" i="8"/>
  <c r="EN33" i="8"/>
  <c r="EM33" i="8"/>
  <c r="EL33" i="8"/>
  <c r="EK33" i="8"/>
  <c r="EI33" i="8"/>
  <c r="EH33" i="8"/>
  <c r="EG33" i="8"/>
  <c r="EF33" i="8"/>
  <c r="EE33" i="8"/>
  <c r="ED33" i="8"/>
  <c r="EC33" i="8"/>
  <c r="EB33" i="8"/>
  <c r="DZ33" i="8"/>
  <c r="DY33" i="8"/>
  <c r="DX33" i="8"/>
  <c r="DW33" i="8"/>
  <c r="DV33" i="8"/>
  <c r="DU33" i="8"/>
  <c r="DT33" i="8"/>
  <c r="DS33" i="8"/>
  <c r="DQ33" i="8"/>
  <c r="DP33" i="8"/>
  <c r="DO33" i="8"/>
  <c r="DN33" i="8"/>
  <c r="DM33" i="8"/>
  <c r="DL33" i="8"/>
  <c r="DK33" i="8"/>
  <c r="DJ33" i="8"/>
  <c r="FS17" i="8"/>
  <c r="FR17" i="8"/>
  <c r="FQ17" i="8"/>
  <c r="FP17" i="8"/>
  <c r="FO17" i="8"/>
  <c r="FN17" i="8"/>
  <c r="FM17" i="8"/>
  <c r="FL17" i="8"/>
  <c r="FJ17" i="8"/>
  <c r="FI17" i="8"/>
  <c r="FH17" i="8"/>
  <c r="FG17" i="8"/>
  <c r="FF17" i="8"/>
  <c r="FE17" i="8"/>
  <c r="FD17" i="8"/>
  <c r="FC17" i="8"/>
  <c r="FA17" i="8"/>
  <c r="EZ17" i="8"/>
  <c r="EY17" i="8"/>
  <c r="EX17" i="8"/>
  <c r="EW17" i="8"/>
  <c r="EV17" i="8"/>
  <c r="EU17" i="8"/>
  <c r="ET17" i="8"/>
  <c r="ER17" i="8"/>
  <c r="EQ17" i="8"/>
  <c r="EP17" i="8"/>
  <c r="EO17" i="8"/>
  <c r="EN17" i="8"/>
  <c r="EM17" i="8"/>
  <c r="EL17" i="8"/>
  <c r="EK17" i="8"/>
  <c r="EI17" i="8"/>
  <c r="EH17" i="8"/>
  <c r="EG17" i="8"/>
  <c r="EF17" i="8"/>
  <c r="EE17" i="8"/>
  <c r="ED17" i="8"/>
  <c r="EC17" i="8"/>
  <c r="EB17" i="8"/>
  <c r="DZ17" i="8"/>
  <c r="DY17" i="8"/>
  <c r="DX17" i="8"/>
  <c r="DW17" i="8"/>
  <c r="DV17" i="8"/>
  <c r="DU17" i="8"/>
  <c r="DT17" i="8"/>
  <c r="DS17" i="8"/>
  <c r="DQ17" i="8"/>
  <c r="DP17" i="8"/>
  <c r="DO17" i="8"/>
  <c r="DN17" i="8"/>
  <c r="DM17" i="8"/>
  <c r="DL17" i="8"/>
  <c r="DK17" i="8"/>
  <c r="DJ17" i="8"/>
  <c r="DH17" i="8"/>
  <c r="DG17" i="8"/>
  <c r="DF17" i="8"/>
  <c r="DE17" i="8"/>
  <c r="DC17" i="8"/>
  <c r="DB17" i="8"/>
  <c r="DA17" i="8"/>
  <c r="CY17" i="8"/>
  <c r="CX17" i="8"/>
  <c r="CW17" i="8"/>
  <c r="CV17" i="8"/>
  <c r="CU17" i="8"/>
  <c r="CT17" i="8"/>
  <c r="CS17" i="8"/>
  <c r="CR17" i="8"/>
  <c r="CP17" i="8"/>
  <c r="CO17" i="8"/>
  <c r="CN17" i="8"/>
  <c r="CM17" i="8"/>
  <c r="CL17" i="8"/>
  <c r="CK17" i="8"/>
  <c r="CJ17" i="8"/>
  <c r="CI17" i="8"/>
  <c r="FS16" i="8"/>
  <c r="FR16" i="8"/>
  <c r="FQ16" i="8"/>
  <c r="FP16" i="8"/>
  <c r="FO16" i="8"/>
  <c r="FN16" i="8"/>
  <c r="FM16" i="8"/>
  <c r="FL16" i="8"/>
  <c r="FJ16" i="8"/>
  <c r="FI16" i="8"/>
  <c r="FH16" i="8"/>
  <c r="FG16" i="8"/>
  <c r="FF16" i="8"/>
  <c r="FE16" i="8"/>
  <c r="FD16" i="8"/>
  <c r="FC16" i="8"/>
  <c r="FA16" i="8"/>
  <c r="EZ16" i="8"/>
  <c r="EY16" i="8"/>
  <c r="EX16" i="8"/>
  <c r="EW16" i="8"/>
  <c r="EV16" i="8"/>
  <c r="EU16" i="8"/>
  <c r="ET16" i="8"/>
  <c r="ER16" i="8"/>
  <c r="EQ16" i="8"/>
  <c r="EP16" i="8"/>
  <c r="EO16" i="8"/>
  <c r="EN16" i="8"/>
  <c r="EM16" i="8"/>
  <c r="EL16" i="8"/>
  <c r="EK16" i="8"/>
  <c r="EI16" i="8"/>
  <c r="EH16" i="8"/>
  <c r="EG16" i="8"/>
  <c r="EF16" i="8"/>
  <c r="EE16" i="8"/>
  <c r="ED16" i="8"/>
  <c r="EC16" i="8"/>
  <c r="EB16" i="8"/>
  <c r="DZ16" i="8"/>
  <c r="DY16" i="8"/>
  <c r="DX16" i="8"/>
  <c r="DW16" i="8"/>
  <c r="DV16" i="8"/>
  <c r="DU16" i="8"/>
  <c r="DT16" i="8"/>
  <c r="DS16" i="8"/>
  <c r="DQ16" i="8"/>
  <c r="DP16" i="8"/>
  <c r="DO16" i="8"/>
  <c r="DN16" i="8"/>
  <c r="DM16" i="8"/>
  <c r="DL16" i="8"/>
  <c r="DK16" i="8"/>
  <c r="DJ16" i="8"/>
  <c r="DH16" i="8"/>
  <c r="DG16" i="8"/>
  <c r="DF16" i="8"/>
  <c r="DE16" i="8"/>
  <c r="DC16" i="8"/>
  <c r="DB16" i="8"/>
  <c r="DA16" i="8"/>
  <c r="CY16" i="8"/>
  <c r="CX16" i="8"/>
  <c r="CW16" i="8"/>
  <c r="CV16" i="8"/>
  <c r="CU16" i="8"/>
  <c r="CT16" i="8"/>
  <c r="CS16" i="8"/>
  <c r="CR16" i="8"/>
  <c r="CP16" i="8"/>
  <c r="CO16" i="8"/>
  <c r="CN16" i="8"/>
  <c r="CM16" i="8"/>
  <c r="CL16" i="8"/>
  <c r="CK16" i="8"/>
  <c r="CJ16" i="8"/>
  <c r="CI16" i="8"/>
  <c r="FS15" i="8"/>
  <c r="FR15" i="8"/>
  <c r="FQ15" i="8"/>
  <c r="FP15" i="8"/>
  <c r="FO15" i="8"/>
  <c r="FN15" i="8"/>
  <c r="FM15" i="8"/>
  <c r="FL15" i="8"/>
  <c r="FJ15" i="8"/>
  <c r="FI15" i="8"/>
  <c r="FH15" i="8"/>
  <c r="FG15" i="8"/>
  <c r="FF15" i="8"/>
  <c r="FE15" i="8"/>
  <c r="FD15" i="8"/>
  <c r="FC15" i="8"/>
  <c r="FA15" i="8"/>
  <c r="EZ15" i="8"/>
  <c r="EY15" i="8"/>
  <c r="EX15" i="8"/>
  <c r="EW15" i="8"/>
  <c r="EV15" i="8"/>
  <c r="EU15" i="8"/>
  <c r="ET15" i="8"/>
  <c r="ER15" i="8"/>
  <c r="EQ15" i="8"/>
  <c r="EP15" i="8"/>
  <c r="EO15" i="8"/>
  <c r="EN15" i="8"/>
  <c r="EM15" i="8"/>
  <c r="EL15" i="8"/>
  <c r="EK15" i="8"/>
  <c r="EI15" i="8"/>
  <c r="EH15" i="8"/>
  <c r="EG15" i="8"/>
  <c r="EF15" i="8"/>
  <c r="EE15" i="8"/>
  <c r="ED15" i="8"/>
  <c r="EC15" i="8"/>
  <c r="EB15" i="8"/>
  <c r="DZ15" i="8"/>
  <c r="DY15" i="8"/>
  <c r="DX15" i="8"/>
  <c r="DW15" i="8"/>
  <c r="DV15" i="8"/>
  <c r="DU15" i="8"/>
  <c r="DT15" i="8"/>
  <c r="DS15" i="8"/>
  <c r="DQ15" i="8"/>
  <c r="DP15" i="8"/>
  <c r="DO15" i="8"/>
  <c r="DN15" i="8"/>
  <c r="DM15" i="8"/>
  <c r="DL15" i="8"/>
  <c r="DK15" i="8"/>
  <c r="DJ15" i="8"/>
  <c r="DH15" i="8"/>
  <c r="DG15" i="8"/>
  <c r="DF15" i="8"/>
  <c r="DE15" i="8"/>
  <c r="DC15" i="8"/>
  <c r="DB15" i="8"/>
  <c r="DA15" i="8"/>
  <c r="CY15" i="8"/>
  <c r="CX15" i="8"/>
  <c r="CW15" i="8"/>
  <c r="CV15" i="8"/>
  <c r="CU15" i="8"/>
  <c r="CT15" i="8"/>
  <c r="CS15" i="8"/>
  <c r="CR15" i="8"/>
  <c r="CP15" i="8"/>
  <c r="CO15" i="8"/>
  <c r="CN15" i="8"/>
  <c r="CM15" i="8"/>
  <c r="CL15" i="8"/>
  <c r="CK15" i="8"/>
  <c r="CJ15" i="8"/>
  <c r="CI15" i="8"/>
  <c r="FS14" i="8"/>
  <c r="FR14" i="8"/>
  <c r="FQ14" i="8"/>
  <c r="FP14" i="8"/>
  <c r="FO14" i="8"/>
  <c r="FN14" i="8"/>
  <c r="FM14" i="8"/>
  <c r="FL14" i="8"/>
  <c r="FJ14" i="8"/>
  <c r="FI14" i="8"/>
  <c r="FH14" i="8"/>
  <c r="FG14" i="8"/>
  <c r="FF14" i="8"/>
  <c r="FE14" i="8"/>
  <c r="FD14" i="8"/>
  <c r="FC14" i="8"/>
  <c r="FA14" i="8"/>
  <c r="EZ14" i="8"/>
  <c r="EY14" i="8"/>
  <c r="EX14" i="8"/>
  <c r="EW14" i="8"/>
  <c r="EV14" i="8"/>
  <c r="EU14" i="8"/>
  <c r="ET14" i="8"/>
  <c r="ER14" i="8"/>
  <c r="EQ14" i="8"/>
  <c r="EP14" i="8"/>
  <c r="EO14" i="8"/>
  <c r="EN14" i="8"/>
  <c r="EM14" i="8"/>
  <c r="EL14" i="8"/>
  <c r="EK14" i="8"/>
  <c r="EI14" i="8"/>
  <c r="EH14" i="8"/>
  <c r="EG14" i="8"/>
  <c r="EF14" i="8"/>
  <c r="EE14" i="8"/>
  <c r="ED14" i="8"/>
  <c r="EC14" i="8"/>
  <c r="EB14" i="8"/>
  <c r="DZ14" i="8"/>
  <c r="DY14" i="8"/>
  <c r="DX14" i="8"/>
  <c r="DW14" i="8"/>
  <c r="DV14" i="8"/>
  <c r="DU14" i="8"/>
  <c r="DT14" i="8"/>
  <c r="DS14" i="8"/>
  <c r="DQ14" i="8"/>
  <c r="DP14" i="8"/>
  <c r="DO14" i="8"/>
  <c r="DN14" i="8"/>
  <c r="DM14" i="8"/>
  <c r="DL14" i="8"/>
  <c r="DK14" i="8"/>
  <c r="DJ14" i="8"/>
  <c r="DH14" i="8"/>
  <c r="DG14" i="8"/>
  <c r="DF14" i="8"/>
  <c r="DE14" i="8"/>
  <c r="DC14" i="8"/>
  <c r="DB14" i="8"/>
  <c r="DA14" i="8"/>
  <c r="CY14" i="8"/>
  <c r="CX14" i="8"/>
  <c r="CW14" i="8"/>
  <c r="CV14" i="8"/>
  <c r="CU14" i="8"/>
  <c r="CT14" i="8"/>
  <c r="CS14" i="8"/>
  <c r="CR14" i="8"/>
  <c r="CP14" i="8"/>
  <c r="CO14" i="8"/>
  <c r="CN14" i="8"/>
  <c r="CM14" i="8"/>
  <c r="CL14" i="8"/>
  <c r="CK14" i="8"/>
  <c r="CJ14" i="8"/>
  <c r="CI14" i="8"/>
  <c r="FS13" i="8"/>
  <c r="FR13" i="8"/>
  <c r="FQ13" i="8"/>
  <c r="FP13" i="8"/>
  <c r="FO13" i="8"/>
  <c r="FN13" i="8"/>
  <c r="FM13" i="8"/>
  <c r="FL13" i="8"/>
  <c r="FJ13" i="8"/>
  <c r="FI13" i="8"/>
  <c r="FH13" i="8"/>
  <c r="FG13" i="8"/>
  <c r="FF13" i="8"/>
  <c r="FE13" i="8"/>
  <c r="FD13" i="8"/>
  <c r="FC13" i="8"/>
  <c r="FA13" i="8"/>
  <c r="EZ13" i="8"/>
  <c r="EY13" i="8"/>
  <c r="EX13" i="8"/>
  <c r="EW13" i="8"/>
  <c r="EV13" i="8"/>
  <c r="EU13" i="8"/>
  <c r="ET13" i="8"/>
  <c r="ER13" i="8"/>
  <c r="EQ13" i="8"/>
  <c r="EP13" i="8"/>
  <c r="EO13" i="8"/>
  <c r="EN13" i="8"/>
  <c r="EM13" i="8"/>
  <c r="EL13" i="8"/>
  <c r="EK13" i="8"/>
  <c r="EI13" i="8"/>
  <c r="EH13" i="8"/>
  <c r="EG13" i="8"/>
  <c r="EF13" i="8"/>
  <c r="EE13" i="8"/>
  <c r="ED13" i="8"/>
  <c r="EC13" i="8"/>
  <c r="EB13" i="8"/>
  <c r="DZ13" i="8"/>
  <c r="DY13" i="8"/>
  <c r="DX13" i="8"/>
  <c r="DW13" i="8"/>
  <c r="DV13" i="8"/>
  <c r="DU13" i="8"/>
  <c r="DT13" i="8"/>
  <c r="DS13" i="8"/>
  <c r="DQ13" i="8"/>
  <c r="DP13" i="8"/>
  <c r="DO13" i="8"/>
  <c r="DN13" i="8"/>
  <c r="DM13" i="8"/>
  <c r="DL13" i="8"/>
  <c r="DK13" i="8"/>
  <c r="DJ13" i="8"/>
  <c r="DH13" i="8"/>
  <c r="DG13" i="8"/>
  <c r="DF13" i="8"/>
  <c r="DE13" i="8"/>
  <c r="DC13" i="8"/>
  <c r="DB13" i="8"/>
  <c r="DA13" i="8"/>
  <c r="CY13" i="8"/>
  <c r="CX13" i="8"/>
  <c r="CW13" i="8"/>
  <c r="CV13" i="8"/>
  <c r="CU13" i="8"/>
  <c r="CT13" i="8"/>
  <c r="CS13" i="8"/>
  <c r="CR13" i="8"/>
  <c r="CP13" i="8"/>
  <c r="CO13" i="8"/>
  <c r="CN13" i="8"/>
  <c r="CM13" i="8"/>
  <c r="CL13" i="8"/>
  <c r="CK13" i="8"/>
  <c r="CJ13" i="8"/>
  <c r="CI13" i="8"/>
  <c r="FS12" i="8"/>
  <c r="FR12" i="8"/>
  <c r="FQ12" i="8"/>
  <c r="FP12" i="8"/>
  <c r="FO12" i="8"/>
  <c r="FN12" i="8"/>
  <c r="FM12" i="8"/>
  <c r="FL12" i="8"/>
  <c r="FJ12" i="8"/>
  <c r="FI12" i="8"/>
  <c r="FH12" i="8"/>
  <c r="FG12" i="8"/>
  <c r="FF12" i="8"/>
  <c r="FE12" i="8"/>
  <c r="FD12" i="8"/>
  <c r="FC12" i="8"/>
  <c r="FA12" i="8"/>
  <c r="EZ12" i="8"/>
  <c r="EY12" i="8"/>
  <c r="EX12" i="8"/>
  <c r="EW12" i="8"/>
  <c r="EV12" i="8"/>
  <c r="EU12" i="8"/>
  <c r="ET12" i="8"/>
  <c r="ER12" i="8"/>
  <c r="EQ12" i="8"/>
  <c r="EP12" i="8"/>
  <c r="EO12" i="8"/>
  <c r="EN12" i="8"/>
  <c r="EM12" i="8"/>
  <c r="EL12" i="8"/>
  <c r="EK12" i="8"/>
  <c r="EI12" i="8"/>
  <c r="EH12" i="8"/>
  <c r="EG12" i="8"/>
  <c r="EF12" i="8"/>
  <c r="EE12" i="8"/>
  <c r="ED12" i="8"/>
  <c r="EC12" i="8"/>
  <c r="EB12" i="8"/>
  <c r="DZ12" i="8"/>
  <c r="DY12" i="8"/>
  <c r="DX12" i="8"/>
  <c r="DW12" i="8"/>
  <c r="DV12" i="8"/>
  <c r="DU12" i="8"/>
  <c r="DT12" i="8"/>
  <c r="DS12" i="8"/>
  <c r="DQ12" i="8"/>
  <c r="DP12" i="8"/>
  <c r="DO12" i="8"/>
  <c r="DN12" i="8"/>
  <c r="DM12" i="8"/>
  <c r="DL12" i="8"/>
  <c r="DK12" i="8"/>
  <c r="DJ12" i="8"/>
  <c r="DH12" i="8"/>
  <c r="DG12" i="8"/>
  <c r="DF12" i="8"/>
  <c r="DE12" i="8"/>
  <c r="DC12" i="8"/>
  <c r="DB12" i="8"/>
  <c r="DA12" i="8"/>
  <c r="CY12" i="8"/>
  <c r="CX12" i="8"/>
  <c r="CW12" i="8"/>
  <c r="CV12" i="8"/>
  <c r="CU12" i="8"/>
  <c r="CT12" i="8"/>
  <c r="CS12" i="8"/>
  <c r="CR12" i="8"/>
  <c r="CP12" i="8"/>
  <c r="CO12" i="8"/>
  <c r="CN12" i="8"/>
  <c r="CM12" i="8"/>
  <c r="CL12" i="8"/>
  <c r="CK12" i="8"/>
  <c r="CJ12" i="8"/>
  <c r="CI12" i="8"/>
  <c r="FS11" i="8"/>
  <c r="FR11" i="8"/>
  <c r="FQ11" i="8"/>
  <c r="FP11" i="8"/>
  <c r="FO11" i="8"/>
  <c r="FN11" i="8"/>
  <c r="FM11" i="8"/>
  <c r="FL11" i="8"/>
  <c r="FJ11" i="8"/>
  <c r="FI11" i="8"/>
  <c r="FH11" i="8"/>
  <c r="FG11" i="8"/>
  <c r="FF11" i="8"/>
  <c r="FE11" i="8"/>
  <c r="FD11" i="8"/>
  <c r="FC11" i="8"/>
  <c r="FA11" i="8"/>
  <c r="EZ11" i="8"/>
  <c r="EY11" i="8"/>
  <c r="EX11" i="8"/>
  <c r="EW11" i="8"/>
  <c r="EV11" i="8"/>
  <c r="EU11" i="8"/>
  <c r="ET11" i="8"/>
  <c r="ER11" i="8"/>
  <c r="EQ11" i="8"/>
  <c r="EP11" i="8"/>
  <c r="EO11" i="8"/>
  <c r="EN11" i="8"/>
  <c r="EM11" i="8"/>
  <c r="EL11" i="8"/>
  <c r="EK11" i="8"/>
  <c r="EI11" i="8"/>
  <c r="EH11" i="8"/>
  <c r="EG11" i="8"/>
  <c r="EF11" i="8"/>
  <c r="EE11" i="8"/>
  <c r="ED11" i="8"/>
  <c r="EC11" i="8"/>
  <c r="EB11" i="8"/>
  <c r="DZ11" i="8"/>
  <c r="DY11" i="8"/>
  <c r="DX11" i="8"/>
  <c r="DW11" i="8"/>
  <c r="DV11" i="8"/>
  <c r="DU11" i="8"/>
  <c r="DT11" i="8"/>
  <c r="DS11" i="8"/>
  <c r="DQ11" i="8"/>
  <c r="DP11" i="8"/>
  <c r="DO11" i="8"/>
  <c r="DN11" i="8"/>
  <c r="DM11" i="8"/>
  <c r="DL11" i="8"/>
  <c r="DK11" i="8"/>
  <c r="DJ11" i="8"/>
  <c r="DH11" i="8"/>
  <c r="DG11" i="8"/>
  <c r="DF11" i="8"/>
  <c r="DE11" i="8"/>
  <c r="DC11" i="8"/>
  <c r="DB11" i="8"/>
  <c r="DA11" i="8"/>
  <c r="CY11" i="8"/>
  <c r="CX11" i="8"/>
  <c r="CW11" i="8"/>
  <c r="CV11" i="8"/>
  <c r="CU11" i="8"/>
  <c r="CT11" i="8"/>
  <c r="CS11" i="8"/>
  <c r="CR11" i="8"/>
  <c r="CP11" i="8"/>
  <c r="CO11" i="8"/>
  <c r="CN11" i="8"/>
  <c r="CM11" i="8"/>
  <c r="CL11" i="8"/>
  <c r="CK11" i="8"/>
  <c r="CJ11" i="8"/>
  <c r="CI11" i="8"/>
  <c r="FS10" i="8"/>
  <c r="FR10" i="8"/>
  <c r="FQ10" i="8"/>
  <c r="FP10" i="8"/>
  <c r="FO10" i="8"/>
  <c r="FN10" i="8"/>
  <c r="FM10" i="8"/>
  <c r="FL10" i="8"/>
  <c r="FJ10" i="8"/>
  <c r="FI10" i="8"/>
  <c r="FH10" i="8"/>
  <c r="FG10" i="8"/>
  <c r="FF10" i="8"/>
  <c r="FE10" i="8"/>
  <c r="FD10" i="8"/>
  <c r="FC10" i="8"/>
  <c r="FA10" i="8"/>
  <c r="EZ10" i="8"/>
  <c r="EY10" i="8"/>
  <c r="EX10" i="8"/>
  <c r="EW10" i="8"/>
  <c r="EV10" i="8"/>
  <c r="EU10" i="8"/>
  <c r="ET10" i="8"/>
  <c r="ER10" i="8"/>
  <c r="EQ10" i="8"/>
  <c r="EP10" i="8"/>
  <c r="EO10" i="8"/>
  <c r="EN10" i="8"/>
  <c r="EM10" i="8"/>
  <c r="EL10" i="8"/>
  <c r="EK10" i="8"/>
  <c r="EI10" i="8"/>
  <c r="EH10" i="8"/>
  <c r="EG10" i="8"/>
  <c r="EF10" i="8"/>
  <c r="EE10" i="8"/>
  <c r="ED10" i="8"/>
  <c r="EC10" i="8"/>
  <c r="EB10" i="8"/>
  <c r="DZ10" i="8"/>
  <c r="DY10" i="8"/>
  <c r="DX10" i="8"/>
  <c r="DW10" i="8"/>
  <c r="DV10" i="8"/>
  <c r="DU10" i="8"/>
  <c r="DT10" i="8"/>
  <c r="DS10" i="8"/>
  <c r="DQ10" i="8"/>
  <c r="DP10" i="8"/>
  <c r="DO10" i="8"/>
  <c r="DN10" i="8"/>
  <c r="DM10" i="8"/>
  <c r="DL10" i="8"/>
  <c r="DK10" i="8"/>
  <c r="DJ10" i="8"/>
  <c r="DH10" i="8"/>
  <c r="DG10" i="8"/>
  <c r="DF10" i="8"/>
  <c r="DE10" i="8"/>
  <c r="DC10" i="8"/>
  <c r="DB10" i="8"/>
  <c r="DA10" i="8"/>
  <c r="CY10" i="8"/>
  <c r="CX10" i="8"/>
  <c r="CW10" i="8"/>
  <c r="CV10" i="8"/>
  <c r="CU10" i="8"/>
  <c r="CT10" i="8"/>
  <c r="CS10" i="8"/>
  <c r="CR10" i="8"/>
  <c r="CP10" i="8"/>
  <c r="CO10" i="8"/>
  <c r="CN10" i="8"/>
  <c r="CM10" i="8"/>
  <c r="CL10" i="8"/>
  <c r="CK10" i="8"/>
  <c r="CJ10" i="8"/>
  <c r="CI10" i="8"/>
  <c r="FS9" i="8"/>
  <c r="FR9" i="8"/>
  <c r="FQ9" i="8"/>
  <c r="FP9" i="8"/>
  <c r="FO9" i="8"/>
  <c r="FN9" i="8"/>
  <c r="FM9" i="8"/>
  <c r="FL9" i="8"/>
  <c r="FJ9" i="8"/>
  <c r="FI9" i="8"/>
  <c r="FH9" i="8"/>
  <c r="FG9" i="8"/>
  <c r="FF9" i="8"/>
  <c r="FE9" i="8"/>
  <c r="FD9" i="8"/>
  <c r="FC9" i="8"/>
  <c r="FA9" i="8"/>
  <c r="EZ9" i="8"/>
  <c r="EY9" i="8"/>
  <c r="EX9" i="8"/>
  <c r="EW9" i="8"/>
  <c r="EV9" i="8"/>
  <c r="EU9" i="8"/>
  <c r="ET9" i="8"/>
  <c r="ER9" i="8"/>
  <c r="EQ9" i="8"/>
  <c r="EP9" i="8"/>
  <c r="EO9" i="8"/>
  <c r="EN9" i="8"/>
  <c r="EM9" i="8"/>
  <c r="EL9" i="8"/>
  <c r="EK9" i="8"/>
  <c r="EI9" i="8"/>
  <c r="EH9" i="8"/>
  <c r="EG9" i="8"/>
  <c r="EF9" i="8"/>
  <c r="EE9" i="8"/>
  <c r="ED9" i="8"/>
  <c r="EC9" i="8"/>
  <c r="EB9" i="8"/>
  <c r="DZ9" i="8"/>
  <c r="DY9" i="8"/>
  <c r="DX9" i="8"/>
  <c r="DW9" i="8"/>
  <c r="DV9" i="8"/>
  <c r="DU9" i="8"/>
  <c r="DT9" i="8"/>
  <c r="DS9" i="8"/>
  <c r="DQ9" i="8"/>
  <c r="DP9" i="8"/>
  <c r="DO9" i="8"/>
  <c r="DN9" i="8"/>
  <c r="DM9" i="8"/>
  <c r="DL9" i="8"/>
  <c r="DK9" i="8"/>
  <c r="DJ9" i="8"/>
  <c r="DH9" i="8"/>
  <c r="DG9" i="8"/>
  <c r="DF9" i="8"/>
  <c r="DE9" i="8"/>
  <c r="DC9" i="8"/>
  <c r="DB9" i="8"/>
  <c r="DA9" i="8"/>
  <c r="CY9" i="8"/>
  <c r="CX9" i="8"/>
  <c r="CW9" i="8"/>
  <c r="CV9" i="8"/>
  <c r="CU9" i="8"/>
  <c r="CT9" i="8"/>
  <c r="CS9" i="8"/>
  <c r="CR9" i="8"/>
  <c r="CP9" i="8"/>
  <c r="CO9" i="8"/>
  <c r="CN9" i="8"/>
  <c r="CM9" i="8"/>
  <c r="CL9" i="8"/>
  <c r="CK9" i="8"/>
  <c r="CJ9" i="8"/>
  <c r="CI9" i="8"/>
  <c r="FS8" i="8"/>
  <c r="FR8" i="8"/>
  <c r="FQ8" i="8"/>
  <c r="FP8" i="8"/>
  <c r="FO8" i="8"/>
  <c r="FN8" i="8"/>
  <c r="FM8" i="8"/>
  <c r="FL8" i="8"/>
  <c r="FJ8" i="8"/>
  <c r="FI8" i="8"/>
  <c r="FH8" i="8"/>
  <c r="FG8" i="8"/>
  <c r="FF8" i="8"/>
  <c r="FE8" i="8"/>
  <c r="FD8" i="8"/>
  <c r="FC8" i="8"/>
  <c r="FA8" i="8"/>
  <c r="EZ8" i="8"/>
  <c r="EY8" i="8"/>
  <c r="EX8" i="8"/>
  <c r="EW8" i="8"/>
  <c r="EV8" i="8"/>
  <c r="EU8" i="8"/>
  <c r="ET8" i="8"/>
  <c r="ER8" i="8"/>
  <c r="EQ8" i="8"/>
  <c r="EP8" i="8"/>
  <c r="EO8" i="8"/>
  <c r="EN8" i="8"/>
  <c r="EM8" i="8"/>
  <c r="EL8" i="8"/>
  <c r="EK8" i="8"/>
  <c r="EI8" i="8"/>
  <c r="EH8" i="8"/>
  <c r="EG8" i="8"/>
  <c r="EF8" i="8"/>
  <c r="EE8" i="8"/>
  <c r="ED8" i="8"/>
  <c r="EC8" i="8"/>
  <c r="EB8" i="8"/>
  <c r="DZ8" i="8"/>
  <c r="DY8" i="8"/>
  <c r="DX8" i="8"/>
  <c r="DW8" i="8"/>
  <c r="DV8" i="8"/>
  <c r="DU8" i="8"/>
  <c r="DT8" i="8"/>
  <c r="DS8" i="8"/>
  <c r="DQ8" i="8"/>
  <c r="DP8" i="8"/>
  <c r="DO8" i="8"/>
  <c r="DN8" i="8"/>
  <c r="DM8" i="8"/>
  <c r="DL8" i="8"/>
  <c r="DK8" i="8"/>
  <c r="DJ8" i="8"/>
  <c r="DH8" i="8"/>
  <c r="DG8" i="8"/>
  <c r="DF8" i="8"/>
  <c r="DE8" i="8"/>
  <c r="DC8" i="8"/>
  <c r="DB8" i="8"/>
  <c r="DA8" i="8"/>
  <c r="CY8" i="8"/>
  <c r="CX8" i="8"/>
  <c r="CW8" i="8"/>
  <c r="CV8" i="8"/>
  <c r="CU8" i="8"/>
  <c r="CT8" i="8"/>
  <c r="CS8" i="8"/>
  <c r="CR8" i="8"/>
  <c r="CP8" i="8"/>
  <c r="CO8" i="8"/>
  <c r="CN8" i="8"/>
  <c r="CM8" i="8"/>
  <c r="CL8" i="8"/>
  <c r="CK8" i="8"/>
  <c r="CJ8" i="8"/>
  <c r="CI8" i="8"/>
  <c r="FS7" i="8"/>
  <c r="FR7" i="8"/>
  <c r="FQ7" i="8"/>
  <c r="FP7" i="8"/>
  <c r="FO7" i="8"/>
  <c r="FN7" i="8"/>
  <c r="FM7" i="8"/>
  <c r="FL7" i="8"/>
  <c r="FJ7" i="8"/>
  <c r="FI7" i="8"/>
  <c r="FH7" i="8"/>
  <c r="FG7" i="8"/>
  <c r="FF7" i="8"/>
  <c r="FE7" i="8"/>
  <c r="FD7" i="8"/>
  <c r="FC7" i="8"/>
  <c r="FA7" i="8"/>
  <c r="EZ7" i="8"/>
  <c r="EY7" i="8"/>
  <c r="EX7" i="8"/>
  <c r="EW7" i="8"/>
  <c r="EV7" i="8"/>
  <c r="EU7" i="8"/>
  <c r="ET7" i="8"/>
  <c r="ER7" i="8"/>
  <c r="EQ7" i="8"/>
  <c r="EP7" i="8"/>
  <c r="EO7" i="8"/>
  <c r="EN7" i="8"/>
  <c r="EM7" i="8"/>
  <c r="EL7" i="8"/>
  <c r="EK7" i="8"/>
  <c r="EI7" i="8"/>
  <c r="EH7" i="8"/>
  <c r="EG7" i="8"/>
  <c r="EF7" i="8"/>
  <c r="EE7" i="8"/>
  <c r="ED7" i="8"/>
  <c r="EC7" i="8"/>
  <c r="EB7" i="8"/>
  <c r="DZ7" i="8"/>
  <c r="DY7" i="8"/>
  <c r="DX7" i="8"/>
  <c r="DW7" i="8"/>
  <c r="DV7" i="8"/>
  <c r="DU7" i="8"/>
  <c r="DT7" i="8"/>
  <c r="DS7" i="8"/>
  <c r="DQ7" i="8"/>
  <c r="DP7" i="8"/>
  <c r="DO7" i="8"/>
  <c r="DN7" i="8"/>
  <c r="DM7" i="8"/>
  <c r="DL7" i="8"/>
  <c r="DK7" i="8"/>
  <c r="DJ7" i="8"/>
  <c r="DH7" i="8"/>
  <c r="DG7" i="8"/>
  <c r="DF7" i="8"/>
  <c r="DE7" i="8"/>
  <c r="DC7" i="8"/>
  <c r="DB7" i="8"/>
  <c r="DA7" i="8"/>
  <c r="CY7" i="8"/>
  <c r="CX7" i="8"/>
  <c r="CW7" i="8"/>
  <c r="CU7" i="8"/>
  <c r="CT7" i="8"/>
  <c r="CS7" i="8"/>
  <c r="CR7" i="8"/>
  <c r="CP7" i="8"/>
  <c r="CO7" i="8"/>
  <c r="CN7" i="8"/>
  <c r="CL7" i="8"/>
  <c r="CK7" i="8"/>
  <c r="CJ7" i="8"/>
  <c r="CI7" i="8"/>
  <c r="FS6" i="8"/>
  <c r="FR6" i="8"/>
  <c r="FQ6" i="8"/>
  <c r="FP6" i="8"/>
  <c r="FO6" i="8"/>
  <c r="FN6" i="8"/>
  <c r="FM6" i="8"/>
  <c r="FL6" i="8"/>
  <c r="FJ6" i="8"/>
  <c r="FI6" i="8"/>
  <c r="FH6" i="8"/>
  <c r="FG6" i="8"/>
  <c r="FF6" i="8"/>
  <c r="FE6" i="8"/>
  <c r="FD6" i="8"/>
  <c r="FC6" i="8"/>
  <c r="FA6" i="8"/>
  <c r="EZ6" i="8"/>
  <c r="EY6" i="8"/>
  <c r="EX6" i="8"/>
  <c r="EW6" i="8"/>
  <c r="EV6" i="8"/>
  <c r="EU6" i="8"/>
  <c r="ET6" i="8"/>
  <c r="ER6" i="8"/>
  <c r="EQ6" i="8"/>
  <c r="EP6" i="8"/>
  <c r="EO6" i="8"/>
  <c r="EN6" i="8"/>
  <c r="EM6" i="8"/>
  <c r="EL6" i="8"/>
  <c r="EK6" i="8"/>
  <c r="EI6" i="8"/>
  <c r="EH6" i="8"/>
  <c r="EG6" i="8"/>
  <c r="EF6" i="8"/>
  <c r="EE6" i="8"/>
  <c r="ED6" i="8"/>
  <c r="EC6" i="8"/>
  <c r="EB6" i="8"/>
  <c r="DZ6" i="8"/>
  <c r="DY6" i="8"/>
  <c r="DX6" i="8"/>
  <c r="DW6" i="8"/>
  <c r="DV6" i="8"/>
  <c r="DU6" i="8"/>
  <c r="DT6" i="8"/>
  <c r="DS6" i="8"/>
  <c r="DQ6" i="8"/>
  <c r="DP6" i="8"/>
  <c r="DO6" i="8"/>
  <c r="DN6" i="8"/>
  <c r="DM6" i="8"/>
  <c r="DL6" i="8"/>
  <c r="DK6" i="8"/>
  <c r="DJ6" i="8"/>
  <c r="DH6" i="8"/>
  <c r="DG6" i="8"/>
  <c r="DF6" i="8"/>
  <c r="DE6" i="8"/>
  <c r="DC6" i="8"/>
  <c r="DB6" i="8"/>
  <c r="DA6" i="8"/>
  <c r="CY6" i="8"/>
  <c r="CX6" i="8"/>
  <c r="CW6" i="8"/>
  <c r="CV6" i="8"/>
  <c r="CU6" i="8"/>
  <c r="CT6" i="8"/>
  <c r="CS6" i="8"/>
  <c r="CR6" i="8"/>
  <c r="CP6" i="8"/>
  <c r="CO6" i="8"/>
  <c r="CN6" i="8"/>
  <c r="CM6" i="8"/>
  <c r="CL6" i="8"/>
  <c r="CK6" i="8"/>
  <c r="CJ6" i="8"/>
  <c r="CI6" i="8"/>
  <c r="FS5" i="8"/>
  <c r="FR5" i="8"/>
  <c r="FQ5" i="8"/>
  <c r="FP5" i="8"/>
  <c r="FO5" i="8"/>
  <c r="FN5" i="8"/>
  <c r="FM5" i="8"/>
  <c r="FL5" i="8"/>
  <c r="FJ5" i="8"/>
  <c r="FI5" i="8"/>
  <c r="FH5" i="8"/>
  <c r="FG5" i="8"/>
  <c r="FF5" i="8"/>
  <c r="FE5" i="8"/>
  <c r="FD5" i="8"/>
  <c r="FC5" i="8"/>
  <c r="FA5" i="8"/>
  <c r="EZ5" i="8"/>
  <c r="EY5" i="8"/>
  <c r="EX5" i="8"/>
  <c r="EW5" i="8"/>
  <c r="EV5" i="8"/>
  <c r="EU5" i="8"/>
  <c r="ET5" i="8"/>
  <c r="ER5" i="8"/>
  <c r="EQ5" i="8"/>
  <c r="EP5" i="8"/>
  <c r="EO5" i="8"/>
  <c r="EN5" i="8"/>
  <c r="EM5" i="8"/>
  <c r="EL5" i="8"/>
  <c r="EK5" i="8"/>
  <c r="EI5" i="8"/>
  <c r="EH5" i="8"/>
  <c r="EG5" i="8"/>
  <c r="EF5" i="8"/>
  <c r="EE5" i="8"/>
  <c r="ED5" i="8"/>
  <c r="EC5" i="8"/>
  <c r="EB5" i="8"/>
  <c r="DZ5" i="8"/>
  <c r="DY5" i="8"/>
  <c r="DX5" i="8"/>
  <c r="DW5" i="8"/>
  <c r="DV5" i="8"/>
  <c r="DU5" i="8"/>
  <c r="DT5" i="8"/>
  <c r="DS5" i="8"/>
  <c r="DQ5" i="8"/>
  <c r="DP5" i="8"/>
  <c r="DO5" i="8"/>
  <c r="DN5" i="8"/>
  <c r="DM5" i="8"/>
  <c r="DL5" i="8"/>
  <c r="DK5" i="8"/>
  <c r="DJ5" i="8"/>
  <c r="DH5" i="8"/>
  <c r="DG5" i="8"/>
  <c r="DF5" i="8"/>
  <c r="DE5" i="8"/>
  <c r="DC5" i="8"/>
  <c r="DB5" i="8"/>
  <c r="DA5" i="8"/>
  <c r="CY5" i="8"/>
  <c r="CX5" i="8"/>
  <c r="CW5" i="8"/>
  <c r="CV5" i="8"/>
  <c r="CU5" i="8"/>
  <c r="CT5" i="8"/>
  <c r="CS5" i="8"/>
  <c r="CR5" i="8"/>
  <c r="CP5" i="8"/>
  <c r="CO5" i="8"/>
  <c r="CN5" i="8"/>
  <c r="CM5" i="8"/>
  <c r="CL5" i="8"/>
  <c r="CK5" i="8"/>
  <c r="CJ5" i="8"/>
  <c r="CI5" i="8"/>
  <c r="FS4" i="8"/>
  <c r="FR4" i="8"/>
  <c r="FQ4" i="8"/>
  <c r="FP4" i="8"/>
  <c r="FO4" i="8"/>
  <c r="FN4" i="8"/>
  <c r="FM4" i="8"/>
  <c r="FL4" i="8"/>
  <c r="FJ4" i="8"/>
  <c r="FI4" i="8"/>
  <c r="FH4" i="8"/>
  <c r="FG4" i="8"/>
  <c r="FF4" i="8"/>
  <c r="FE4" i="8"/>
  <c r="FD4" i="8"/>
  <c r="FC4" i="8"/>
  <c r="FA4" i="8"/>
  <c r="EZ4" i="8"/>
  <c r="EY4" i="8"/>
  <c r="EX4" i="8"/>
  <c r="EW4" i="8"/>
  <c r="EV4" i="8"/>
  <c r="EU4" i="8"/>
  <c r="ET4" i="8"/>
  <c r="ER4" i="8"/>
  <c r="EQ4" i="8"/>
  <c r="EP4" i="8"/>
  <c r="EO4" i="8"/>
  <c r="EN4" i="8"/>
  <c r="EM4" i="8"/>
  <c r="EL4" i="8"/>
  <c r="EK4" i="8"/>
  <c r="EI4" i="8"/>
  <c r="EH4" i="8"/>
  <c r="EG4" i="8"/>
  <c r="EF4" i="8"/>
  <c r="EE4" i="8"/>
  <c r="ED4" i="8"/>
  <c r="EC4" i="8"/>
  <c r="EB4" i="8"/>
  <c r="DZ4" i="8"/>
  <c r="DY4" i="8"/>
  <c r="DX4" i="8"/>
  <c r="DW4" i="8"/>
  <c r="DV4" i="8"/>
  <c r="DU4" i="8"/>
  <c r="DT4" i="8"/>
  <c r="DS4" i="8"/>
  <c r="DQ4" i="8"/>
  <c r="DP4" i="8"/>
  <c r="DO4" i="8"/>
  <c r="DN4" i="8"/>
  <c r="DM4" i="8"/>
  <c r="DL4" i="8"/>
  <c r="DK4" i="8"/>
  <c r="DJ4" i="8"/>
  <c r="DH4" i="8"/>
  <c r="DG4" i="8"/>
  <c r="DF4" i="8"/>
  <c r="DE4" i="8"/>
  <c r="DC4" i="8"/>
  <c r="DB4" i="8"/>
  <c r="DA4" i="8"/>
  <c r="CY4" i="8"/>
  <c r="CX4" i="8"/>
  <c r="CW4" i="8"/>
  <c r="CV4" i="8"/>
  <c r="CU4" i="8"/>
  <c r="CT4" i="8"/>
  <c r="CS4" i="8"/>
  <c r="CR4" i="8"/>
  <c r="CP4" i="8"/>
  <c r="CO4" i="8"/>
  <c r="CN4" i="8"/>
  <c r="CM4" i="8"/>
  <c r="CL4" i="8"/>
  <c r="CK4" i="8"/>
  <c r="CJ4" i="8"/>
  <c r="CI4" i="8"/>
  <c r="FS3" i="8"/>
  <c r="FR3" i="8"/>
  <c r="FQ3" i="8"/>
  <c r="FP3" i="8"/>
  <c r="FO3" i="8"/>
  <c r="FN3" i="8"/>
  <c r="FM3" i="8"/>
  <c r="FL3" i="8"/>
  <c r="FJ3" i="8"/>
  <c r="FI3" i="8"/>
  <c r="FH3" i="8"/>
  <c r="FG3" i="8"/>
  <c r="FF3" i="8"/>
  <c r="FE3" i="8"/>
  <c r="FD3" i="8"/>
  <c r="FC3" i="8"/>
  <c r="FA3" i="8"/>
  <c r="EZ3" i="8"/>
  <c r="EY3" i="8"/>
  <c r="EX3" i="8"/>
  <c r="EW3" i="8"/>
  <c r="EV3" i="8"/>
  <c r="EU3" i="8"/>
  <c r="ET3" i="8"/>
  <c r="ER3" i="8"/>
  <c r="EQ3" i="8"/>
  <c r="EP3" i="8"/>
  <c r="EO3" i="8"/>
  <c r="EN3" i="8"/>
  <c r="EM3" i="8"/>
  <c r="EL3" i="8"/>
  <c r="EK3" i="8"/>
  <c r="EI3" i="8"/>
  <c r="EH3" i="8"/>
  <c r="EG3" i="8"/>
  <c r="EF3" i="8"/>
  <c r="EE3" i="8"/>
  <c r="ED3" i="8"/>
  <c r="EC3" i="8"/>
  <c r="EB3" i="8"/>
  <c r="DZ3" i="8"/>
  <c r="DY3" i="8"/>
  <c r="DX3" i="8"/>
  <c r="DW3" i="8"/>
  <c r="DV3" i="8"/>
  <c r="DU3" i="8"/>
  <c r="DT3" i="8"/>
  <c r="DS3" i="8"/>
  <c r="DQ3" i="8"/>
  <c r="DP3" i="8"/>
  <c r="DO3" i="8"/>
  <c r="DN3" i="8"/>
  <c r="DM3" i="8"/>
  <c r="DL3" i="8"/>
  <c r="DK3" i="8"/>
  <c r="DJ3" i="8"/>
  <c r="DH3" i="8"/>
  <c r="DG3" i="8"/>
  <c r="DF3" i="8"/>
  <c r="DE3" i="8"/>
  <c r="DC3" i="8"/>
  <c r="DB3" i="8"/>
  <c r="DA3" i="8"/>
  <c r="CY3" i="8"/>
  <c r="CX3" i="8"/>
  <c r="CW3" i="8"/>
  <c r="CV3" i="8"/>
  <c r="CU3" i="8"/>
  <c r="CT3" i="8"/>
  <c r="CS3" i="8"/>
  <c r="CR3" i="8"/>
  <c r="CP3" i="8"/>
  <c r="CO3" i="8"/>
  <c r="CN3" i="8"/>
  <c r="CM3" i="8"/>
  <c r="CL3" i="8"/>
  <c r="CJ3" i="8"/>
  <c r="CM41" i="7" l="1"/>
  <c r="CM45" i="7" s="1"/>
  <c r="FC41" i="7"/>
  <c r="FC45" i="7" s="1"/>
  <c r="DS41" i="7"/>
  <c r="DS45" i="7" s="1"/>
  <c r="FO41" i="7"/>
  <c r="FO45" i="7" s="1"/>
  <c r="EW41" i="7"/>
  <c r="EW45" i="7" s="1"/>
  <c r="EE41" i="7"/>
  <c r="EE45" i="7" s="1"/>
  <c r="DM41" i="7"/>
  <c r="DM45" i="7" s="1"/>
  <c r="EX41" i="7"/>
  <c r="EX45" i="7" s="1"/>
  <c r="DN41" i="7"/>
  <c r="DN45" i="7" s="1"/>
  <c r="EF41" i="7"/>
  <c r="EF45" i="7" s="1"/>
  <c r="DU41" i="7"/>
  <c r="DU45" i="7" s="1"/>
  <c r="FE41" i="7"/>
  <c r="FE45" i="7" s="1"/>
  <c r="DW41" i="7"/>
  <c r="DW45" i="7" s="1"/>
  <c r="DA41" i="7"/>
  <c r="DA45" i="7" s="1"/>
  <c r="CV41" i="7"/>
  <c r="CV45" i="7" s="1"/>
  <c r="EZ41" i="7"/>
  <c r="EZ45" i="7" s="1"/>
  <c r="DP41" i="7"/>
  <c r="DP45" i="7" s="1"/>
  <c r="EB41" i="7"/>
  <c r="EB45" i="7" s="1"/>
  <c r="EQ41" i="7"/>
  <c r="EQ45" i="7" s="1"/>
  <c r="EK41" i="7"/>
  <c r="EK45" i="7" s="1"/>
  <c r="DG41" i="7"/>
  <c r="DG45" i="7" s="1"/>
  <c r="FP41" i="7"/>
  <c r="FP45" i="7" s="1"/>
  <c r="CT41" i="7"/>
  <c r="CT45" i="7" s="1"/>
  <c r="DL41" i="7"/>
  <c r="DL45" i="7" s="1"/>
  <c r="DJ41" i="7"/>
  <c r="DJ45" i="7" s="1"/>
  <c r="EV41" i="7"/>
  <c r="EV45" i="7" s="1"/>
  <c r="FS41" i="7"/>
  <c r="FS45" i="7" s="1"/>
  <c r="FA41" i="7"/>
  <c r="FA45" i="7" s="1"/>
  <c r="EI41" i="7"/>
  <c r="EI45" i="7" s="1"/>
  <c r="DQ41" i="7"/>
  <c r="DQ45" i="7" s="1"/>
  <c r="FN41" i="7"/>
  <c r="FN45" i="7" s="1"/>
  <c r="ED41" i="7"/>
  <c r="ED45" i="7" s="1"/>
  <c r="FG41" i="7"/>
  <c r="FG45" i="7" s="1"/>
  <c r="FJ41" i="7"/>
  <c r="FJ45" i="7" s="1"/>
  <c r="DZ41" i="7"/>
  <c r="DZ45" i="7" s="1"/>
  <c r="ET41" i="7"/>
  <c r="ET45" i="7" s="1"/>
  <c r="FF41" i="7"/>
  <c r="FF45" i="7" s="1"/>
  <c r="EN41" i="7"/>
  <c r="EN45" i="7" s="1"/>
  <c r="DV41" i="7"/>
  <c r="DV45" i="7" s="1"/>
  <c r="DD41" i="7"/>
  <c r="DD45" i="7" s="1"/>
  <c r="EO41" i="7"/>
  <c r="EO45" i="7" s="1"/>
  <c r="ER41" i="7"/>
  <c r="ER45" i="7" s="1"/>
  <c r="DH41" i="7"/>
  <c r="DH45" i="7" s="1"/>
  <c r="FL41" i="7"/>
  <c r="FL45" i="7" s="1"/>
  <c r="CU41" i="7"/>
  <c r="CU45" i="7" s="1"/>
  <c r="CX41" i="7"/>
  <c r="CX45" i="7" s="1"/>
  <c r="DC41" i="7"/>
  <c r="DC45" i="7" s="1"/>
  <c r="EM41" i="7"/>
  <c r="EM45" i="7" s="1"/>
  <c r="CL41" i="7"/>
  <c r="CL45" i="7" s="1"/>
  <c r="CK41" i="7"/>
  <c r="CK45" i="7" s="1"/>
  <c r="CP41" i="7"/>
  <c r="CP45" i="7" s="1"/>
  <c r="FR41" i="7"/>
  <c r="FR45" i="7" s="1"/>
  <c r="EH41" i="7"/>
  <c r="EH45" i="7" s="1"/>
  <c r="CY41" i="7"/>
  <c r="CY45" i="7" s="1"/>
  <c r="CO41" i="7"/>
  <c r="CO45" i="7" s="1"/>
  <c r="CL50" i="8"/>
  <c r="CL58" i="8" s="1"/>
  <c r="CL62" i="8" s="1"/>
  <c r="DM50" i="8"/>
  <c r="DM58" i="8" s="1"/>
  <c r="DM62" i="8" s="1"/>
  <c r="DQ50" i="8"/>
  <c r="DQ58" i="8" s="1"/>
  <c r="DQ62" i="8" s="1"/>
  <c r="DV50" i="8"/>
  <c r="DV58" i="8" s="1"/>
  <c r="DV62" i="8" s="1"/>
  <c r="DZ50" i="8"/>
  <c r="DZ58" i="8" s="1"/>
  <c r="DZ62" i="8" s="1"/>
  <c r="EE50" i="8"/>
  <c r="EE58" i="8" s="1"/>
  <c r="EE62" i="8" s="1"/>
  <c r="EI50" i="8"/>
  <c r="EI58" i="8" s="1"/>
  <c r="EI62" i="8" s="1"/>
  <c r="EN50" i="8"/>
  <c r="EN58" i="8" s="1"/>
  <c r="EN62" i="8" s="1"/>
  <c r="ER50" i="8"/>
  <c r="ER58" i="8" s="1"/>
  <c r="ER62" i="8" s="1"/>
  <c r="EW50" i="8"/>
  <c r="EW58" i="8" s="1"/>
  <c r="EW62" i="8" s="1"/>
  <c r="FA50" i="8"/>
  <c r="FA58" i="8" s="1"/>
  <c r="FA62" i="8" s="1"/>
  <c r="FF50" i="8"/>
  <c r="FF58" i="8" s="1"/>
  <c r="FF62" i="8" s="1"/>
  <c r="FJ50" i="8"/>
  <c r="FJ58" i="8" s="1"/>
  <c r="FJ62" i="8" s="1"/>
  <c r="FO50" i="8"/>
  <c r="FO58" i="8" s="1"/>
  <c r="FO62" i="8" s="1"/>
  <c r="FS50" i="8"/>
  <c r="FS58" i="8" s="1"/>
  <c r="FS62" i="8" s="1"/>
  <c r="CO50" i="8"/>
  <c r="CO58" i="8" s="1"/>
  <c r="CO62" i="8" s="1"/>
  <c r="DL50" i="8"/>
  <c r="DL58" i="8" s="1"/>
  <c r="DL62" i="8" s="1"/>
  <c r="DP50" i="8"/>
  <c r="DP58" i="8" s="1"/>
  <c r="DP62" i="8" s="1"/>
  <c r="DY50" i="8"/>
  <c r="DY58" i="8" s="1"/>
  <c r="DY62" i="8" s="1"/>
  <c r="EH50" i="8"/>
  <c r="EH58" i="8" s="1"/>
  <c r="EH62" i="8" s="1"/>
  <c r="EZ50" i="8"/>
  <c r="EZ58" i="8" s="1"/>
  <c r="EZ62" i="8" s="1"/>
  <c r="FI50" i="8"/>
  <c r="FI58" i="8" s="1"/>
  <c r="FI62" i="8" s="1"/>
  <c r="FR50" i="8"/>
  <c r="FR58" i="8" s="1"/>
  <c r="FR62" i="8" s="1"/>
  <c r="CK50" i="8"/>
  <c r="CK58" i="8" s="1"/>
  <c r="CK62" i="8" s="1"/>
  <c r="CT50" i="8"/>
  <c r="CT58" i="8" s="1"/>
  <c r="CT62" i="8" s="1"/>
  <c r="CX50" i="8"/>
  <c r="CX58" i="8" s="1"/>
  <c r="CX62" i="8" s="1"/>
  <c r="DC50" i="8"/>
  <c r="DC58" i="8" s="1"/>
  <c r="DC62" i="8" s="1"/>
  <c r="DG50" i="8"/>
  <c r="DG58" i="8" s="1"/>
  <c r="DG62" i="8" s="1"/>
  <c r="CP50" i="8"/>
  <c r="CP58" i="8" s="1"/>
  <c r="CP62" i="8" s="1"/>
  <c r="CU50" i="8"/>
  <c r="CU58" i="8" s="1"/>
  <c r="CU62" i="8" s="1"/>
  <c r="CY50" i="8"/>
  <c r="CY58" i="8" s="1"/>
  <c r="CY62" i="8" s="1"/>
  <c r="DH50" i="8"/>
  <c r="DH58" i="8" s="1"/>
  <c r="DH62" i="8" s="1"/>
  <c r="CM50" i="8"/>
  <c r="CM58" i="8" s="1"/>
  <c r="CM62" i="8" s="1"/>
  <c r="DN50" i="8"/>
  <c r="DN58" i="8" s="1"/>
  <c r="DN62" i="8" s="1"/>
  <c r="CV50" i="8"/>
  <c r="CV58" i="8" s="1"/>
  <c r="CV62" i="8" s="1"/>
  <c r="DE50" i="8"/>
  <c r="DE58" i="8" s="1"/>
  <c r="DE62" i="8" s="1"/>
  <c r="DK50" i="8"/>
  <c r="DK58" i="8" s="1"/>
  <c r="DK62" i="8" s="1"/>
  <c r="DO50" i="8"/>
  <c r="DO58" i="8" s="1"/>
  <c r="DO62" i="8" s="1"/>
  <c r="CJ50" i="8"/>
  <c r="CJ58" i="8" s="1"/>
  <c r="CJ62" i="8" s="1"/>
  <c r="CS50" i="8"/>
  <c r="CS58" i="8" s="1"/>
  <c r="CS62" i="8" s="1"/>
  <c r="CW50" i="8"/>
  <c r="CW58" i="8" s="1"/>
  <c r="CW62" i="8" s="1"/>
  <c r="DB50" i="8"/>
  <c r="DB58" i="8" s="1"/>
  <c r="DB62" i="8" s="1"/>
  <c r="DF50" i="8"/>
  <c r="DF58" i="8" s="1"/>
  <c r="DF62" i="8" s="1"/>
  <c r="CI50" i="8"/>
  <c r="CI58" i="8" s="1"/>
  <c r="CI62" i="8" s="1"/>
  <c r="DA50" i="8"/>
  <c r="DA58" i="8" s="1"/>
  <c r="DA62" i="8" s="1"/>
  <c r="DJ50" i="8"/>
  <c r="DJ58" i="8" s="1"/>
  <c r="DJ62" i="8" s="1"/>
  <c r="CR50" i="8"/>
  <c r="CR58" i="8" s="1"/>
  <c r="CR62" i="8" s="1"/>
  <c r="CN50" i="8"/>
  <c r="CN58" i="8" s="1"/>
  <c r="CN62" i="8" s="1"/>
  <c r="ED50" i="8"/>
  <c r="ED58" i="8" s="1"/>
  <c r="ED62" i="8" s="1"/>
  <c r="DU50" i="8"/>
  <c r="DU58" i="8" s="1"/>
  <c r="DU62" i="8" s="1"/>
  <c r="FE50" i="8"/>
  <c r="FE58" i="8" s="1"/>
  <c r="FE62" i="8" s="1"/>
  <c r="FN50" i="8"/>
  <c r="FN58" i="8" s="1"/>
  <c r="FN62" i="8" s="1"/>
  <c r="DS50" i="8"/>
  <c r="DS58" i="8" s="1"/>
  <c r="DS62" i="8" s="1"/>
  <c r="EB50" i="8"/>
  <c r="EB58" i="8" s="1"/>
  <c r="EB62" i="8" s="1"/>
  <c r="EK50" i="8"/>
  <c r="EK58" i="8" s="1"/>
  <c r="EK62" i="8" s="1"/>
  <c r="ET50" i="8"/>
  <c r="ET58" i="8" s="1"/>
  <c r="ET62" i="8" s="1"/>
  <c r="FC50" i="8"/>
  <c r="FC58" i="8" s="1"/>
  <c r="FC62" i="8" s="1"/>
  <c r="FL50" i="8"/>
  <c r="FL58" i="8" s="1"/>
  <c r="FL62" i="8" s="1"/>
  <c r="DW50" i="8"/>
  <c r="DW58" i="8" s="1"/>
  <c r="DW62" i="8" s="1"/>
  <c r="EF50" i="8"/>
  <c r="EF58" i="8" s="1"/>
  <c r="EF62" i="8" s="1"/>
  <c r="EO50" i="8"/>
  <c r="EO58" i="8" s="1"/>
  <c r="EO62" i="8" s="1"/>
  <c r="EX50" i="8"/>
  <c r="EX58" i="8" s="1"/>
  <c r="EX62" i="8" s="1"/>
  <c r="FG50" i="8"/>
  <c r="FG58" i="8" s="1"/>
  <c r="FG62" i="8" s="1"/>
  <c r="FP50" i="8"/>
  <c r="FP58" i="8" s="1"/>
  <c r="FP62" i="8" s="1"/>
  <c r="EQ50" i="8"/>
  <c r="EQ58" i="8" s="1"/>
  <c r="EQ62" i="8" s="1"/>
  <c r="EM50" i="8"/>
  <c r="EM58" i="8" s="1"/>
  <c r="EM62" i="8" s="1"/>
  <c r="EV50" i="8"/>
  <c r="EV58" i="8" s="1"/>
  <c r="EV62" i="8" s="1"/>
  <c r="DX50" i="8"/>
  <c r="DX58" i="8" s="1"/>
  <c r="DX62" i="8" s="1"/>
  <c r="EG50" i="8"/>
  <c r="EG58" i="8" s="1"/>
  <c r="EG62" i="8" s="1"/>
  <c r="EP50" i="8"/>
  <c r="EP58" i="8" s="1"/>
  <c r="EP62" i="8" s="1"/>
  <c r="EY50" i="8"/>
  <c r="EY58" i="8" s="1"/>
  <c r="EY62" i="8" s="1"/>
  <c r="FH50" i="8"/>
  <c r="FH58" i="8" s="1"/>
  <c r="FH62" i="8" s="1"/>
  <c r="FQ50" i="8"/>
  <c r="FQ58" i="8" s="1"/>
  <c r="FQ62" i="8" s="1"/>
  <c r="DT50" i="8"/>
  <c r="DT58" i="8" s="1"/>
  <c r="DT62" i="8" s="1"/>
  <c r="EC50" i="8"/>
  <c r="EC58" i="8" s="1"/>
  <c r="EC62" i="8" s="1"/>
  <c r="EL50" i="8"/>
  <c r="EL58" i="8" s="1"/>
  <c r="EL62" i="8" s="1"/>
  <c r="EU50" i="8"/>
  <c r="EU58" i="8" s="1"/>
  <c r="EU62" i="8" s="1"/>
  <c r="FD50" i="8"/>
  <c r="FD58" i="8" s="1"/>
  <c r="FD62" i="8" s="1"/>
  <c r="FM50" i="8"/>
  <c r="FM58" i="8" s="1"/>
  <c r="FM62" i="8" s="1"/>
  <c r="AA52" i="8"/>
  <c r="AB52" i="8"/>
  <c r="AC52" i="8"/>
  <c r="AD52" i="8"/>
  <c r="AE52" i="8"/>
  <c r="AF52" i="8"/>
  <c r="AG52" i="8"/>
  <c r="AH52" i="8"/>
  <c r="AI52" i="8"/>
  <c r="AJ52" i="8"/>
  <c r="AK52" i="8"/>
  <c r="AL52" i="8"/>
  <c r="AM52" i="8"/>
  <c r="AN52" i="8"/>
  <c r="AO52" i="8"/>
  <c r="AP52" i="8"/>
  <c r="AQ52" i="8"/>
  <c r="AR52" i="8"/>
  <c r="AS52" i="8"/>
  <c r="R44" i="8"/>
  <c r="R48" i="8" s="1"/>
  <c r="R50" i="8" s="1"/>
  <c r="S44" i="8"/>
  <c r="S48" i="8" s="1"/>
  <c r="S50" i="8" s="1"/>
  <c r="T44" i="8"/>
  <c r="T48" i="8" s="1"/>
  <c r="T50" i="8" s="1"/>
  <c r="U44" i="8"/>
  <c r="U48" i="8" s="1"/>
  <c r="U50" i="8" s="1"/>
  <c r="V44" i="8"/>
  <c r="V48" i="8" s="1"/>
  <c r="V50" i="8" s="1"/>
  <c r="W44" i="8"/>
  <c r="W48" i="8" s="1"/>
  <c r="W50" i="8" s="1"/>
  <c r="X44" i="8"/>
  <c r="X48" i="8" s="1"/>
  <c r="X50" i="8" s="1"/>
  <c r="Y44" i="8"/>
  <c r="Y48" i="8" s="1"/>
  <c r="Y50" i="8" s="1"/>
  <c r="Z44" i="8"/>
  <c r="Z48" i="8" s="1"/>
  <c r="Z50" i="8" s="1"/>
  <c r="Q44" i="8"/>
  <c r="Q48" i="8" s="1"/>
  <c r="Q50" i="8" s="1"/>
  <c r="R36" i="6"/>
  <c r="T36" i="6"/>
  <c r="U36" i="6"/>
  <c r="V36" i="6"/>
  <c r="W36" i="6"/>
  <c r="X36" i="6"/>
  <c r="Y36" i="6"/>
  <c r="Z36" i="6"/>
  <c r="Q36" i="6"/>
  <c r="R32" i="6"/>
  <c r="R35" i="6" s="1"/>
  <c r="S32" i="6"/>
  <c r="S35" i="6" s="1"/>
  <c r="T32" i="6"/>
  <c r="T35" i="6" s="1"/>
  <c r="U32" i="6"/>
  <c r="U35" i="6" s="1"/>
  <c r="V32" i="6"/>
  <c r="V35" i="6" s="1"/>
  <c r="W32" i="6"/>
  <c r="W35" i="6" s="1"/>
  <c r="X32" i="6"/>
  <c r="X35" i="6" s="1"/>
  <c r="Y32" i="6"/>
  <c r="Y35" i="6" s="1"/>
  <c r="Z32" i="6"/>
  <c r="Z35" i="6" s="1"/>
  <c r="Q32" i="6"/>
  <c r="Q35" i="6" s="1"/>
  <c r="R25" i="7"/>
  <c r="R29" i="7" s="1"/>
  <c r="R31" i="7" s="1"/>
  <c r="S25" i="7"/>
  <c r="S29" i="7" s="1"/>
  <c r="S31" i="7" s="1"/>
  <c r="T25" i="7"/>
  <c r="T29" i="7" s="1"/>
  <c r="T31" i="7" s="1"/>
  <c r="U25" i="7"/>
  <c r="U29" i="7" s="1"/>
  <c r="U31" i="7" s="1"/>
  <c r="V25" i="7"/>
  <c r="V29" i="7" s="1"/>
  <c r="V31" i="7" s="1"/>
  <c r="W25" i="7"/>
  <c r="W29" i="7" s="1"/>
  <c r="W31" i="7" s="1"/>
  <c r="X25" i="7"/>
  <c r="X29" i="7" s="1"/>
  <c r="X31" i="7" s="1"/>
  <c r="Y25" i="7"/>
  <c r="Y29" i="7" s="1"/>
  <c r="Y31" i="7" s="1"/>
  <c r="Z25" i="7"/>
  <c r="Z29" i="7" s="1"/>
  <c r="Z31" i="7" s="1"/>
  <c r="Q30" i="7"/>
  <c r="Q25" i="7"/>
  <c r="Q29" i="7" s="1"/>
  <c r="Z23" i="5"/>
  <c r="AA23" i="5"/>
  <c r="AB23" i="5"/>
  <c r="AC23" i="5"/>
  <c r="AD23" i="5"/>
  <c r="AE23" i="5"/>
  <c r="AF23" i="5"/>
  <c r="AG23" i="5"/>
  <c r="AH23" i="5"/>
  <c r="AI23" i="5"/>
  <c r="AJ23" i="5"/>
  <c r="AK23" i="5"/>
  <c r="AL23" i="5"/>
  <c r="AM23" i="5"/>
  <c r="AN23" i="5"/>
  <c r="AO23" i="5"/>
  <c r="AP23" i="5"/>
  <c r="AQ23" i="5"/>
  <c r="AR23" i="5"/>
  <c r="T20" i="5"/>
  <c r="T22" i="5" s="1"/>
  <c r="U20" i="5"/>
  <c r="V20" i="5"/>
  <c r="W20" i="5"/>
  <c r="X20" i="5"/>
  <c r="X22" i="5" s="1"/>
  <c r="Y20" i="5"/>
  <c r="T21" i="5"/>
  <c r="U21" i="5"/>
  <c r="U22" i="5" s="1"/>
  <c r="U23" i="5" s="1"/>
  <c r="V21" i="5"/>
  <c r="V22" i="5" s="1"/>
  <c r="V23" i="5" s="1"/>
  <c r="W21" i="5"/>
  <c r="X21" i="5"/>
  <c r="Y21" i="5"/>
  <c r="Y22" i="5" s="1"/>
  <c r="Y23" i="5" s="1"/>
  <c r="W22" i="5"/>
  <c r="Q21" i="5"/>
  <c r="R21" i="5"/>
  <c r="S21" i="5"/>
  <c r="P22" i="5"/>
  <c r="V37" i="6" l="1"/>
  <c r="Z37" i="6"/>
  <c r="Y37" i="6"/>
  <c r="U37" i="6"/>
  <c r="R37" i="6"/>
  <c r="Q31" i="7"/>
  <c r="Q37" i="6"/>
  <c r="W37" i="6"/>
  <c r="S37" i="6"/>
  <c r="V38" i="6" s="1"/>
  <c r="X37" i="6"/>
  <c r="T37" i="6"/>
  <c r="X23" i="5"/>
  <c r="T23" i="5"/>
  <c r="W23" i="5"/>
  <c r="S32" i="7"/>
  <c r="AA51" i="8"/>
  <c r="T38" i="6" l="1"/>
  <c r="U38" i="6"/>
  <c r="Y38" i="6"/>
  <c r="W38" i="6"/>
  <c r="X38" i="6"/>
  <c r="Z38" i="6"/>
  <c r="U32" i="7"/>
  <c r="Y32" i="7"/>
  <c r="V32" i="7"/>
  <c r="W32" i="7"/>
  <c r="Z32" i="7"/>
  <c r="T32" i="7"/>
  <c r="X32" i="7"/>
  <c r="Y51" i="8"/>
  <c r="AM51" i="8"/>
  <c r="AP51" i="8"/>
  <c r="AJ51" i="8"/>
  <c r="Z51" i="8"/>
  <c r="AG51" i="8"/>
  <c r="W51" i="8"/>
  <c r="AL51" i="8"/>
  <c r="AE51" i="8"/>
  <c r="AC51" i="8"/>
  <c r="AK51" i="8"/>
  <c r="AF51" i="8"/>
  <c r="X51" i="8"/>
  <c r="AH51" i="8"/>
  <c r="AS51" i="8"/>
  <c r="AQ51" i="8"/>
  <c r="AR51" i="8"/>
  <c r="AB51" i="8"/>
  <c r="AD51" i="8"/>
  <c r="AO51" i="8"/>
  <c r="AI51" i="8"/>
  <c r="AN51" i="8"/>
  <c r="V51" i="8"/>
  <c r="U51" i="8"/>
  <c r="FF6" i="5" l="1"/>
  <c r="FI17" i="5"/>
  <c r="FH17" i="5"/>
  <c r="FG17" i="5"/>
  <c r="FF17" i="5"/>
  <c r="FE17" i="5"/>
  <c r="FD17" i="5"/>
  <c r="FI16" i="5"/>
  <c r="FH16" i="5"/>
  <c r="FG16" i="5"/>
  <c r="FF16" i="5"/>
  <c r="FE16" i="5"/>
  <c r="FD16" i="5"/>
  <c r="FI15" i="5"/>
  <c r="FH15" i="5"/>
  <c r="FG15" i="5"/>
  <c r="FF15" i="5"/>
  <c r="FE15" i="5"/>
  <c r="FD15" i="5"/>
  <c r="FI14" i="5"/>
  <c r="FH14" i="5"/>
  <c r="FG14" i="5"/>
  <c r="FF14" i="5"/>
  <c r="FE14" i="5"/>
  <c r="FD14" i="5"/>
  <c r="FI13" i="5"/>
  <c r="FH13" i="5"/>
  <c r="FG13" i="5"/>
  <c r="FF13" i="5"/>
  <c r="FE13" i="5"/>
  <c r="FD13" i="5"/>
  <c r="FI12" i="5"/>
  <c r="FH12" i="5"/>
  <c r="FG12" i="5"/>
  <c r="FF12" i="5"/>
  <c r="FE12" i="5"/>
  <c r="FD12" i="5"/>
  <c r="FI11" i="5"/>
  <c r="FH11" i="5"/>
  <c r="FG11" i="5"/>
  <c r="FF11" i="5"/>
  <c r="FE11" i="5"/>
  <c r="FD11" i="5"/>
  <c r="FI10" i="5"/>
  <c r="FH10" i="5"/>
  <c r="FG10" i="5"/>
  <c r="FF10" i="5"/>
  <c r="FE10" i="5"/>
  <c r="FD10" i="5"/>
  <c r="FI9" i="5"/>
  <c r="FH9" i="5"/>
  <c r="FG9" i="5"/>
  <c r="FF9" i="5"/>
  <c r="FE9" i="5"/>
  <c r="FD9" i="5"/>
  <c r="FI8" i="5"/>
  <c r="FH8" i="5"/>
  <c r="FG8" i="5"/>
  <c r="FF8" i="5"/>
  <c r="FE8" i="5"/>
  <c r="FD8" i="5"/>
  <c r="FI7" i="5"/>
  <c r="FH7" i="5"/>
  <c r="FG7" i="5"/>
  <c r="FF7" i="5"/>
  <c r="FE7" i="5"/>
  <c r="FD7" i="5"/>
  <c r="FI6" i="5"/>
  <c r="FH6" i="5"/>
  <c r="FG6" i="5"/>
  <c r="FG22" i="5" s="1"/>
  <c r="FG30" i="5" s="1"/>
  <c r="FG34" i="5" s="1"/>
  <c r="FE6" i="5"/>
  <c r="FD6" i="5"/>
  <c r="FI5" i="5"/>
  <c r="FH5" i="5"/>
  <c r="FG5" i="5"/>
  <c r="FF5" i="5"/>
  <c r="FE5" i="5"/>
  <c r="FD5" i="5"/>
  <c r="FI4" i="5"/>
  <c r="FH4" i="5"/>
  <c r="FG4" i="5"/>
  <c r="FF4" i="5"/>
  <c r="FE4" i="5"/>
  <c r="FD4" i="5"/>
  <c r="FI3" i="5"/>
  <c r="FH3" i="5"/>
  <c r="FG3" i="5"/>
  <c r="FF3" i="5"/>
  <c r="FE3" i="5"/>
  <c r="FD3" i="5"/>
  <c r="EZ17" i="5"/>
  <c r="EY17" i="5"/>
  <c r="EX17" i="5"/>
  <c r="EW17" i="5"/>
  <c r="EV17" i="5"/>
  <c r="EU17" i="5"/>
  <c r="EZ16" i="5"/>
  <c r="EY16" i="5"/>
  <c r="EX16" i="5"/>
  <c r="EW16" i="5"/>
  <c r="EV16" i="5"/>
  <c r="EU16" i="5"/>
  <c r="EZ15" i="5"/>
  <c r="EY15" i="5"/>
  <c r="EX15" i="5"/>
  <c r="EW15" i="5"/>
  <c r="EV15" i="5"/>
  <c r="EU15" i="5"/>
  <c r="EZ14" i="5"/>
  <c r="EY14" i="5"/>
  <c r="EX14" i="5"/>
  <c r="EW14" i="5"/>
  <c r="EV14" i="5"/>
  <c r="EU14" i="5"/>
  <c r="EZ13" i="5"/>
  <c r="EY13" i="5"/>
  <c r="EX13" i="5"/>
  <c r="EW13" i="5"/>
  <c r="EV13" i="5"/>
  <c r="EU13" i="5"/>
  <c r="EZ12" i="5"/>
  <c r="EY12" i="5"/>
  <c r="EX12" i="5"/>
  <c r="EW12" i="5"/>
  <c r="EV12" i="5"/>
  <c r="EU12" i="5"/>
  <c r="EZ11" i="5"/>
  <c r="EY11" i="5"/>
  <c r="EX11" i="5"/>
  <c r="EW11" i="5"/>
  <c r="EV11" i="5"/>
  <c r="EU11" i="5"/>
  <c r="EZ10" i="5"/>
  <c r="EY10" i="5"/>
  <c r="EX10" i="5"/>
  <c r="EW10" i="5"/>
  <c r="EV10" i="5"/>
  <c r="EU10" i="5"/>
  <c r="EZ9" i="5"/>
  <c r="EY9" i="5"/>
  <c r="EX9" i="5"/>
  <c r="EW9" i="5"/>
  <c r="EV9" i="5"/>
  <c r="EU9" i="5"/>
  <c r="EZ8" i="5"/>
  <c r="EY8" i="5"/>
  <c r="EX8" i="5"/>
  <c r="EW8" i="5"/>
  <c r="EV8" i="5"/>
  <c r="EU8" i="5"/>
  <c r="EZ7" i="5"/>
  <c r="EY7" i="5"/>
  <c r="EX7" i="5"/>
  <c r="EW7" i="5"/>
  <c r="EV7" i="5"/>
  <c r="EU7" i="5"/>
  <c r="EZ6" i="5"/>
  <c r="EY6" i="5"/>
  <c r="EX6" i="5"/>
  <c r="EW6" i="5"/>
  <c r="EV6" i="5"/>
  <c r="EU6" i="5"/>
  <c r="EZ5" i="5"/>
  <c r="EY5" i="5"/>
  <c r="EX5" i="5"/>
  <c r="EW5" i="5"/>
  <c r="EV5" i="5"/>
  <c r="EU5" i="5"/>
  <c r="EZ4" i="5"/>
  <c r="EY4" i="5"/>
  <c r="EX4" i="5"/>
  <c r="EW4" i="5"/>
  <c r="EV4" i="5"/>
  <c r="EU4" i="5"/>
  <c r="EZ3" i="5"/>
  <c r="EZ22" i="5" s="1"/>
  <c r="EZ30" i="5" s="1"/>
  <c r="EZ34" i="5" s="1"/>
  <c r="EY3" i="5"/>
  <c r="EX3" i="5"/>
  <c r="EW3" i="5"/>
  <c r="EW22" i="5" s="1"/>
  <c r="EW30" i="5" s="1"/>
  <c r="EW34" i="5" s="1"/>
  <c r="EV3" i="5"/>
  <c r="EU3" i="5"/>
  <c r="EQ17" i="5"/>
  <c r="EP17" i="5"/>
  <c r="EO17" i="5"/>
  <c r="EN17" i="5"/>
  <c r="EM17" i="5"/>
  <c r="EL17" i="5"/>
  <c r="EQ16" i="5"/>
  <c r="EP16" i="5"/>
  <c r="EO16" i="5"/>
  <c r="EN16" i="5"/>
  <c r="EM16" i="5"/>
  <c r="EL16" i="5"/>
  <c r="EQ15" i="5"/>
  <c r="EP15" i="5"/>
  <c r="EO15" i="5"/>
  <c r="EN15" i="5"/>
  <c r="EM15" i="5"/>
  <c r="EL15" i="5"/>
  <c r="EQ14" i="5"/>
  <c r="EP14" i="5"/>
  <c r="EO14" i="5"/>
  <c r="EN14" i="5"/>
  <c r="EM14" i="5"/>
  <c r="EL14" i="5"/>
  <c r="EQ13" i="5"/>
  <c r="EP13" i="5"/>
  <c r="EO13" i="5"/>
  <c r="EN13" i="5"/>
  <c r="EM13" i="5"/>
  <c r="EL13" i="5"/>
  <c r="EQ12" i="5"/>
  <c r="EP12" i="5"/>
  <c r="EO12" i="5"/>
  <c r="EN12" i="5"/>
  <c r="EM12" i="5"/>
  <c r="EL12" i="5"/>
  <c r="EQ11" i="5"/>
  <c r="EP11" i="5"/>
  <c r="EO11" i="5"/>
  <c r="EN11" i="5"/>
  <c r="EM11" i="5"/>
  <c r="EL11" i="5"/>
  <c r="EQ10" i="5"/>
  <c r="EP10" i="5"/>
  <c r="EO10" i="5"/>
  <c r="EN10" i="5"/>
  <c r="EM10" i="5"/>
  <c r="EL10" i="5"/>
  <c r="EQ9" i="5"/>
  <c r="EP9" i="5"/>
  <c r="EO9" i="5"/>
  <c r="EN9" i="5"/>
  <c r="EM9" i="5"/>
  <c r="EL9" i="5"/>
  <c r="EQ8" i="5"/>
  <c r="EP8" i="5"/>
  <c r="EO8" i="5"/>
  <c r="EN8" i="5"/>
  <c r="EM8" i="5"/>
  <c r="EL8" i="5"/>
  <c r="EQ7" i="5"/>
  <c r="EP7" i="5"/>
  <c r="EO7" i="5"/>
  <c r="EN7" i="5"/>
  <c r="EM7" i="5"/>
  <c r="EL7" i="5"/>
  <c r="EQ6" i="5"/>
  <c r="EP6" i="5"/>
  <c r="EO6" i="5"/>
  <c r="EN6" i="5"/>
  <c r="EM6" i="5"/>
  <c r="EL6" i="5"/>
  <c r="EQ5" i="5"/>
  <c r="EP5" i="5"/>
  <c r="EO5" i="5"/>
  <c r="EN5" i="5"/>
  <c r="EM5" i="5"/>
  <c r="EL5" i="5"/>
  <c r="EQ4" i="5"/>
  <c r="EP4" i="5"/>
  <c r="EO4" i="5"/>
  <c r="EN4" i="5"/>
  <c r="EM4" i="5"/>
  <c r="EL4" i="5"/>
  <c r="EQ3" i="5"/>
  <c r="EQ22" i="5" s="1"/>
  <c r="EQ30" i="5" s="1"/>
  <c r="EQ34" i="5" s="1"/>
  <c r="EP3" i="5"/>
  <c r="EO3" i="5"/>
  <c r="EN3" i="5"/>
  <c r="EM3" i="5"/>
  <c r="EL3" i="5"/>
  <c r="EH17" i="5"/>
  <c r="EG17" i="5"/>
  <c r="EF17" i="5"/>
  <c r="EE17" i="5"/>
  <c r="ED17" i="5"/>
  <c r="EC17" i="5"/>
  <c r="EH16" i="5"/>
  <c r="EG16" i="5"/>
  <c r="EF16" i="5"/>
  <c r="EE16" i="5"/>
  <c r="ED16" i="5"/>
  <c r="EC16" i="5"/>
  <c r="EH15" i="5"/>
  <c r="EG15" i="5"/>
  <c r="EF15" i="5"/>
  <c r="EE15" i="5"/>
  <c r="ED15" i="5"/>
  <c r="EC15" i="5"/>
  <c r="EH14" i="5"/>
  <c r="EG14" i="5"/>
  <c r="EF14" i="5"/>
  <c r="EE14" i="5"/>
  <c r="ED14" i="5"/>
  <c r="EC14" i="5"/>
  <c r="EH13" i="5"/>
  <c r="EG13" i="5"/>
  <c r="EF13" i="5"/>
  <c r="EE13" i="5"/>
  <c r="ED13" i="5"/>
  <c r="EC13" i="5"/>
  <c r="EH12" i="5"/>
  <c r="EG12" i="5"/>
  <c r="EF12" i="5"/>
  <c r="EE12" i="5"/>
  <c r="ED12" i="5"/>
  <c r="EC12" i="5"/>
  <c r="EH11" i="5"/>
  <c r="EG11" i="5"/>
  <c r="EF11" i="5"/>
  <c r="EE11" i="5"/>
  <c r="ED11" i="5"/>
  <c r="EC11" i="5"/>
  <c r="EH10" i="5"/>
  <c r="EG10" i="5"/>
  <c r="EF10" i="5"/>
  <c r="EE10" i="5"/>
  <c r="ED10" i="5"/>
  <c r="EC10" i="5"/>
  <c r="EH9" i="5"/>
  <c r="EG9" i="5"/>
  <c r="EF9" i="5"/>
  <c r="EE9" i="5"/>
  <c r="ED9" i="5"/>
  <c r="EC9" i="5"/>
  <c r="EH8" i="5"/>
  <c r="EG8" i="5"/>
  <c r="EF8" i="5"/>
  <c r="EE8" i="5"/>
  <c r="ED8" i="5"/>
  <c r="EC8" i="5"/>
  <c r="EH7" i="5"/>
  <c r="EG7" i="5"/>
  <c r="EF7" i="5"/>
  <c r="EE7" i="5"/>
  <c r="ED7" i="5"/>
  <c r="EC7" i="5"/>
  <c r="EH6" i="5"/>
  <c r="EG6" i="5"/>
  <c r="EF6" i="5"/>
  <c r="EE6" i="5"/>
  <c r="ED6" i="5"/>
  <c r="EC6" i="5"/>
  <c r="EH5" i="5"/>
  <c r="EG5" i="5"/>
  <c r="EF5" i="5"/>
  <c r="EE5" i="5"/>
  <c r="ED5" i="5"/>
  <c r="EC5" i="5"/>
  <c r="EH4" i="5"/>
  <c r="EG4" i="5"/>
  <c r="EF4" i="5"/>
  <c r="EE4" i="5"/>
  <c r="ED4" i="5"/>
  <c r="EC4" i="5"/>
  <c r="EH3" i="5"/>
  <c r="EG3" i="5"/>
  <c r="EF3" i="5"/>
  <c r="EE3" i="5"/>
  <c r="EE22" i="5" s="1"/>
  <c r="EE30" i="5" s="1"/>
  <c r="EE34" i="5" s="1"/>
  <c r="ED3" i="5"/>
  <c r="ED22" i="5" s="1"/>
  <c r="ED30" i="5" s="1"/>
  <c r="ED34" i="5" s="1"/>
  <c r="EC3" i="5"/>
  <c r="DY17" i="5"/>
  <c r="DX17" i="5"/>
  <c r="DW17" i="5"/>
  <c r="DV17" i="5"/>
  <c r="DU17" i="5"/>
  <c r="DT17" i="5"/>
  <c r="DY16" i="5"/>
  <c r="DX16" i="5"/>
  <c r="DW16" i="5"/>
  <c r="DV16" i="5"/>
  <c r="DU16" i="5"/>
  <c r="DT16" i="5"/>
  <c r="DY15" i="5"/>
  <c r="DX15" i="5"/>
  <c r="DW15" i="5"/>
  <c r="DV15" i="5"/>
  <c r="DU15" i="5"/>
  <c r="DT15" i="5"/>
  <c r="DY14" i="5"/>
  <c r="DX14" i="5"/>
  <c r="DW14" i="5"/>
  <c r="DV14" i="5"/>
  <c r="DU14" i="5"/>
  <c r="DT14" i="5"/>
  <c r="DY13" i="5"/>
  <c r="DX13" i="5"/>
  <c r="DW13" i="5"/>
  <c r="DV13" i="5"/>
  <c r="DU13" i="5"/>
  <c r="DT13" i="5"/>
  <c r="DY12" i="5"/>
  <c r="DX12" i="5"/>
  <c r="DW12" i="5"/>
  <c r="DV12" i="5"/>
  <c r="DU12" i="5"/>
  <c r="DT12" i="5"/>
  <c r="DY11" i="5"/>
  <c r="DX11" i="5"/>
  <c r="DW11" i="5"/>
  <c r="DV11" i="5"/>
  <c r="DU11" i="5"/>
  <c r="DT11" i="5"/>
  <c r="DY10" i="5"/>
  <c r="DX10" i="5"/>
  <c r="DW10" i="5"/>
  <c r="DV10" i="5"/>
  <c r="DU10" i="5"/>
  <c r="DT10" i="5"/>
  <c r="DY9" i="5"/>
  <c r="DX9" i="5"/>
  <c r="DW9" i="5"/>
  <c r="DV9" i="5"/>
  <c r="DU9" i="5"/>
  <c r="DT9" i="5"/>
  <c r="DY8" i="5"/>
  <c r="DX8" i="5"/>
  <c r="DW8" i="5"/>
  <c r="DV8" i="5"/>
  <c r="DU8" i="5"/>
  <c r="DT8" i="5"/>
  <c r="DY7" i="5"/>
  <c r="DX7" i="5"/>
  <c r="DW7" i="5"/>
  <c r="DV7" i="5"/>
  <c r="DU7" i="5"/>
  <c r="DT7" i="5"/>
  <c r="DY6" i="5"/>
  <c r="DX6" i="5"/>
  <c r="DW6" i="5"/>
  <c r="DV6" i="5"/>
  <c r="DU6" i="5"/>
  <c r="DT6" i="5"/>
  <c r="DY5" i="5"/>
  <c r="DX5" i="5"/>
  <c r="DW5" i="5"/>
  <c r="DV5" i="5"/>
  <c r="DU5" i="5"/>
  <c r="DT5" i="5"/>
  <c r="DY4" i="5"/>
  <c r="DX4" i="5"/>
  <c r="DW4" i="5"/>
  <c r="DV4" i="5"/>
  <c r="DU4" i="5"/>
  <c r="DT4" i="5"/>
  <c r="DY3" i="5"/>
  <c r="DX3" i="5"/>
  <c r="DW3" i="5"/>
  <c r="DV3" i="5"/>
  <c r="DU3" i="5"/>
  <c r="DU22" i="5" s="1"/>
  <c r="DU30" i="5" s="1"/>
  <c r="DU34" i="5" s="1"/>
  <c r="DT3" i="5"/>
  <c r="DP17" i="5"/>
  <c r="DO17" i="5"/>
  <c r="DN17" i="5"/>
  <c r="DM17" i="5"/>
  <c r="DL17" i="5"/>
  <c r="DK17" i="5"/>
  <c r="DP16" i="5"/>
  <c r="DO16" i="5"/>
  <c r="DN16" i="5"/>
  <c r="DM16" i="5"/>
  <c r="DL16" i="5"/>
  <c r="DK16" i="5"/>
  <c r="DP15" i="5"/>
  <c r="DO15" i="5"/>
  <c r="DN15" i="5"/>
  <c r="DM15" i="5"/>
  <c r="DL15" i="5"/>
  <c r="DK15" i="5"/>
  <c r="DP14" i="5"/>
  <c r="DO14" i="5"/>
  <c r="DN14" i="5"/>
  <c r="DM14" i="5"/>
  <c r="DL14" i="5"/>
  <c r="DK14" i="5"/>
  <c r="DP13" i="5"/>
  <c r="DO13" i="5"/>
  <c r="DN13" i="5"/>
  <c r="DM13" i="5"/>
  <c r="DL13" i="5"/>
  <c r="DK13" i="5"/>
  <c r="DP12" i="5"/>
  <c r="DO12" i="5"/>
  <c r="DN12" i="5"/>
  <c r="DM12" i="5"/>
  <c r="DL12" i="5"/>
  <c r="DK12" i="5"/>
  <c r="DP11" i="5"/>
  <c r="DO11" i="5"/>
  <c r="DN11" i="5"/>
  <c r="DM11" i="5"/>
  <c r="DL11" i="5"/>
  <c r="DK11" i="5"/>
  <c r="DP10" i="5"/>
  <c r="DO10" i="5"/>
  <c r="DN10" i="5"/>
  <c r="DM10" i="5"/>
  <c r="DL10" i="5"/>
  <c r="DK10" i="5"/>
  <c r="DP9" i="5"/>
  <c r="DO9" i="5"/>
  <c r="DN9" i="5"/>
  <c r="DM9" i="5"/>
  <c r="DL9" i="5"/>
  <c r="DK9" i="5"/>
  <c r="DP8" i="5"/>
  <c r="DO8" i="5"/>
  <c r="DN8" i="5"/>
  <c r="DM8" i="5"/>
  <c r="DL8" i="5"/>
  <c r="DK8" i="5"/>
  <c r="DP7" i="5"/>
  <c r="DO7" i="5"/>
  <c r="DN7" i="5"/>
  <c r="DM7" i="5"/>
  <c r="DL7" i="5"/>
  <c r="DK7" i="5"/>
  <c r="DP6" i="5"/>
  <c r="DO6" i="5"/>
  <c r="DN6" i="5"/>
  <c r="DM6" i="5"/>
  <c r="DL6" i="5"/>
  <c r="DK6" i="5"/>
  <c r="DP5" i="5"/>
  <c r="DO5" i="5"/>
  <c r="DN5" i="5"/>
  <c r="DM5" i="5"/>
  <c r="DL5" i="5"/>
  <c r="DK5" i="5"/>
  <c r="DP4" i="5"/>
  <c r="DO4" i="5"/>
  <c r="DN4" i="5"/>
  <c r="DM4" i="5"/>
  <c r="DL4" i="5"/>
  <c r="DK4" i="5"/>
  <c r="DP3" i="5"/>
  <c r="DO3" i="5"/>
  <c r="DN3" i="5"/>
  <c r="DM3" i="5"/>
  <c r="DM22" i="5" s="1"/>
  <c r="DM30" i="5" s="1"/>
  <c r="DM34" i="5" s="1"/>
  <c r="H12" i="14" s="1"/>
  <c r="DL3" i="5"/>
  <c r="DK3" i="5"/>
  <c r="FR17" i="5"/>
  <c r="FQ17" i="5"/>
  <c r="FP17" i="5"/>
  <c r="FO17" i="5"/>
  <c r="FN17" i="5"/>
  <c r="FM17" i="5"/>
  <c r="FR16" i="5"/>
  <c r="FQ16" i="5"/>
  <c r="FP16" i="5"/>
  <c r="FO16" i="5"/>
  <c r="FN16" i="5"/>
  <c r="FM16" i="5"/>
  <c r="FR15" i="5"/>
  <c r="FQ15" i="5"/>
  <c r="FP15" i="5"/>
  <c r="FO15" i="5"/>
  <c r="FN15" i="5"/>
  <c r="FM15" i="5"/>
  <c r="FR14" i="5"/>
  <c r="FQ14" i="5"/>
  <c r="FP14" i="5"/>
  <c r="FO14" i="5"/>
  <c r="FN14" i="5"/>
  <c r="FM14" i="5"/>
  <c r="FR13" i="5"/>
  <c r="FQ13" i="5"/>
  <c r="FP13" i="5"/>
  <c r="FO13" i="5"/>
  <c r="FN13" i="5"/>
  <c r="FM13" i="5"/>
  <c r="FR12" i="5"/>
  <c r="FQ12" i="5"/>
  <c r="FP12" i="5"/>
  <c r="FO12" i="5"/>
  <c r="FN12" i="5"/>
  <c r="FM12" i="5"/>
  <c r="FR11" i="5"/>
  <c r="FQ11" i="5"/>
  <c r="FP11" i="5"/>
  <c r="FO11" i="5"/>
  <c r="FN11" i="5"/>
  <c r="FM11" i="5"/>
  <c r="FR10" i="5"/>
  <c r="FQ10" i="5"/>
  <c r="FP10" i="5"/>
  <c r="FO10" i="5"/>
  <c r="FN10" i="5"/>
  <c r="FM10" i="5"/>
  <c r="FR9" i="5"/>
  <c r="FQ9" i="5"/>
  <c r="FP9" i="5"/>
  <c r="FO9" i="5"/>
  <c r="FN9" i="5"/>
  <c r="FM9" i="5"/>
  <c r="FR8" i="5"/>
  <c r="FQ8" i="5"/>
  <c r="FP8" i="5"/>
  <c r="FO8" i="5"/>
  <c r="FN8" i="5"/>
  <c r="FM8" i="5"/>
  <c r="FR7" i="5"/>
  <c r="FQ7" i="5"/>
  <c r="FP7" i="5"/>
  <c r="FO7" i="5"/>
  <c r="FN7" i="5"/>
  <c r="FM7" i="5"/>
  <c r="FR6" i="5"/>
  <c r="FQ6" i="5"/>
  <c r="FP6" i="5"/>
  <c r="FO6" i="5"/>
  <c r="FN6" i="5"/>
  <c r="FM6" i="5"/>
  <c r="FR5" i="5"/>
  <c r="FQ5" i="5"/>
  <c r="FP5" i="5"/>
  <c r="FO5" i="5"/>
  <c r="FN5" i="5"/>
  <c r="FM5" i="5"/>
  <c r="FR4" i="5"/>
  <c r="FQ4" i="5"/>
  <c r="FP4" i="5"/>
  <c r="FO4" i="5"/>
  <c r="FN4" i="5"/>
  <c r="FM4" i="5"/>
  <c r="FR3" i="5"/>
  <c r="FR22" i="5" s="1"/>
  <c r="FR30" i="5" s="1"/>
  <c r="FR34" i="5" s="1"/>
  <c r="FQ3" i="5"/>
  <c r="FQ22" i="5" s="1"/>
  <c r="FQ30" i="5" s="1"/>
  <c r="FQ34" i="5" s="1"/>
  <c r="FP3" i="5"/>
  <c r="FO3" i="5"/>
  <c r="FN3" i="5"/>
  <c r="FM3" i="5"/>
  <c r="FL17" i="5"/>
  <c r="FK17" i="5"/>
  <c r="FL16" i="5"/>
  <c r="FK16" i="5"/>
  <c r="FL15" i="5"/>
  <c r="FK15" i="5"/>
  <c r="FL14" i="5"/>
  <c r="FK14" i="5"/>
  <c r="FL13" i="5"/>
  <c r="FK13" i="5"/>
  <c r="FL12" i="5"/>
  <c r="FK12" i="5"/>
  <c r="FL11" i="5"/>
  <c r="FK11" i="5"/>
  <c r="FL10" i="5"/>
  <c r="FK10" i="5"/>
  <c r="FL9" i="5"/>
  <c r="FK9" i="5"/>
  <c r="FL8" i="5"/>
  <c r="FK8" i="5"/>
  <c r="FL7" i="5"/>
  <c r="FK7" i="5"/>
  <c r="FL6" i="5"/>
  <c r="FK6" i="5"/>
  <c r="FL5" i="5"/>
  <c r="FK5" i="5"/>
  <c r="FL4" i="5"/>
  <c r="FK4" i="5"/>
  <c r="FL3" i="5"/>
  <c r="FK3" i="5"/>
  <c r="FN22" i="5"/>
  <c r="FN30" i="5" s="1"/>
  <c r="FN34" i="5" s="1"/>
  <c r="FC17" i="5"/>
  <c r="FB17" i="5"/>
  <c r="FC16" i="5"/>
  <c r="FB16" i="5"/>
  <c r="FC15" i="5"/>
  <c r="FB15" i="5"/>
  <c r="FC14" i="5"/>
  <c r="FB14" i="5"/>
  <c r="FC13" i="5"/>
  <c r="FB13" i="5"/>
  <c r="FC12" i="5"/>
  <c r="FB12" i="5"/>
  <c r="FC11" i="5"/>
  <c r="FB11" i="5"/>
  <c r="FC10" i="5"/>
  <c r="FB10" i="5"/>
  <c r="FC9" i="5"/>
  <c r="FB9" i="5"/>
  <c r="FC8" i="5"/>
  <c r="FB8" i="5"/>
  <c r="FC7" i="5"/>
  <c r="FB7" i="5"/>
  <c r="FC6" i="5"/>
  <c r="FB6" i="5"/>
  <c r="FC5" i="5"/>
  <c r="FB5" i="5"/>
  <c r="FC4" i="5"/>
  <c r="FB4" i="5"/>
  <c r="FC3" i="5"/>
  <c r="FB3" i="5"/>
  <c r="ET17" i="5"/>
  <c r="ES17" i="5"/>
  <c r="ET16" i="5"/>
  <c r="ES16" i="5"/>
  <c r="ET15" i="5"/>
  <c r="ES15" i="5"/>
  <c r="ET14" i="5"/>
  <c r="ES14" i="5"/>
  <c r="ET13" i="5"/>
  <c r="ES13" i="5"/>
  <c r="ET12" i="5"/>
  <c r="ES12" i="5"/>
  <c r="ET11" i="5"/>
  <c r="ES11" i="5"/>
  <c r="ET10" i="5"/>
  <c r="ES10" i="5"/>
  <c r="ET9" i="5"/>
  <c r="ES9" i="5"/>
  <c r="ET8" i="5"/>
  <c r="ES8" i="5"/>
  <c r="ET7" i="5"/>
  <c r="ES7" i="5"/>
  <c r="ET6" i="5"/>
  <c r="ES6" i="5"/>
  <c r="ET5" i="5"/>
  <c r="ES5" i="5"/>
  <c r="ET4" i="5"/>
  <c r="ES4" i="5"/>
  <c r="ET3" i="5"/>
  <c r="ES3" i="5"/>
  <c r="EV22" i="5"/>
  <c r="EV30" i="5" s="1"/>
  <c r="EV34" i="5" s="1"/>
  <c r="EK17" i="5"/>
  <c r="EJ17" i="5"/>
  <c r="EK16" i="5"/>
  <c r="EJ16" i="5"/>
  <c r="EK15" i="5"/>
  <c r="EJ15" i="5"/>
  <c r="EK14" i="5"/>
  <c r="EJ14" i="5"/>
  <c r="EK13" i="5"/>
  <c r="EJ13" i="5"/>
  <c r="EK12" i="5"/>
  <c r="EJ12" i="5"/>
  <c r="EK11" i="5"/>
  <c r="EJ11" i="5"/>
  <c r="EK10" i="5"/>
  <c r="EJ10" i="5"/>
  <c r="EK9" i="5"/>
  <c r="EJ9" i="5"/>
  <c r="EK8" i="5"/>
  <c r="EJ8" i="5"/>
  <c r="EK7" i="5"/>
  <c r="EJ7" i="5"/>
  <c r="EK6" i="5"/>
  <c r="EJ6" i="5"/>
  <c r="EK5" i="5"/>
  <c r="EJ5" i="5"/>
  <c r="EK4" i="5"/>
  <c r="EJ4" i="5"/>
  <c r="EK3" i="5"/>
  <c r="EJ3" i="5"/>
  <c r="EM22" i="5"/>
  <c r="EM30" i="5" s="1"/>
  <c r="EM34" i="5" s="1"/>
  <c r="EB17" i="5"/>
  <c r="EA17" i="5"/>
  <c r="EB16" i="5"/>
  <c r="EA16" i="5"/>
  <c r="EB15" i="5"/>
  <c r="EA15" i="5"/>
  <c r="EB14" i="5"/>
  <c r="EA14" i="5"/>
  <c r="EB13" i="5"/>
  <c r="EA13" i="5"/>
  <c r="EB12" i="5"/>
  <c r="EA12" i="5"/>
  <c r="EB11" i="5"/>
  <c r="EA11" i="5"/>
  <c r="EB10" i="5"/>
  <c r="EA10" i="5"/>
  <c r="EB9" i="5"/>
  <c r="EA9" i="5"/>
  <c r="EB8" i="5"/>
  <c r="EA8" i="5"/>
  <c r="EB7" i="5"/>
  <c r="EA7" i="5"/>
  <c r="EB6" i="5"/>
  <c r="EA6" i="5"/>
  <c r="EB5" i="5"/>
  <c r="EA5" i="5"/>
  <c r="EB4" i="5"/>
  <c r="EA4" i="5"/>
  <c r="EB3" i="5"/>
  <c r="EA3" i="5"/>
  <c r="DS17" i="5"/>
  <c r="DR17" i="5"/>
  <c r="DS16" i="5"/>
  <c r="DR16" i="5"/>
  <c r="DS15" i="5"/>
  <c r="DR15" i="5"/>
  <c r="DS14" i="5"/>
  <c r="DR14" i="5"/>
  <c r="DS13" i="5"/>
  <c r="DR13" i="5"/>
  <c r="DS12" i="5"/>
  <c r="DR12" i="5"/>
  <c r="DS11" i="5"/>
  <c r="DR11" i="5"/>
  <c r="DS10" i="5"/>
  <c r="DR10" i="5"/>
  <c r="DS9" i="5"/>
  <c r="DR9" i="5"/>
  <c r="DS8" i="5"/>
  <c r="DR8" i="5"/>
  <c r="DS7" i="5"/>
  <c r="DR7" i="5"/>
  <c r="DS6" i="5"/>
  <c r="DR6" i="5"/>
  <c r="DS5" i="5"/>
  <c r="DR5" i="5"/>
  <c r="DS4" i="5"/>
  <c r="DR4" i="5"/>
  <c r="DS3" i="5"/>
  <c r="DR3" i="5"/>
  <c r="DY22" i="5"/>
  <c r="DY30" i="5" s="1"/>
  <c r="DY34" i="5" s="1"/>
  <c r="DJ17" i="5"/>
  <c r="DI17" i="5"/>
  <c r="DJ16" i="5"/>
  <c r="DI16" i="5"/>
  <c r="DJ15" i="5"/>
  <c r="DI15" i="5"/>
  <c r="DJ14" i="5"/>
  <c r="DI14" i="5"/>
  <c r="DJ13" i="5"/>
  <c r="DI13" i="5"/>
  <c r="DJ12" i="5"/>
  <c r="DI12" i="5"/>
  <c r="DJ11" i="5"/>
  <c r="DI11" i="5"/>
  <c r="DJ10" i="5"/>
  <c r="DI10" i="5"/>
  <c r="DJ9" i="5"/>
  <c r="DI9" i="5"/>
  <c r="DJ8" i="5"/>
  <c r="DI8" i="5"/>
  <c r="DJ7" i="5"/>
  <c r="DI7" i="5"/>
  <c r="DJ6" i="5"/>
  <c r="DI6" i="5"/>
  <c r="DJ5" i="5"/>
  <c r="DI5" i="5"/>
  <c r="DJ4" i="5"/>
  <c r="DI4" i="5"/>
  <c r="DJ3" i="5"/>
  <c r="DI3" i="5"/>
  <c r="DP22" i="5"/>
  <c r="DP30" i="5" s="1"/>
  <c r="DP34" i="5" s="1"/>
  <c r="H15" i="14" s="1"/>
  <c r="DC16" i="5"/>
  <c r="CZ4" i="5"/>
  <c r="CZ3" i="5"/>
  <c r="DA4" i="5"/>
  <c r="DB4" i="5"/>
  <c r="DC4" i="5"/>
  <c r="DD4" i="5"/>
  <c r="DE4" i="5"/>
  <c r="DF4" i="5"/>
  <c r="DG4" i="5"/>
  <c r="CZ5" i="5"/>
  <c r="DA5" i="5"/>
  <c r="DB5" i="5"/>
  <c r="DC5" i="5"/>
  <c r="DD5" i="5"/>
  <c r="DE5" i="5"/>
  <c r="DF5" i="5"/>
  <c r="DG5" i="5"/>
  <c r="CZ6" i="5"/>
  <c r="DA6" i="5"/>
  <c r="DB6" i="5"/>
  <c r="DC6" i="5"/>
  <c r="DD6" i="5"/>
  <c r="DE6" i="5"/>
  <c r="DF6" i="5"/>
  <c r="DG6" i="5"/>
  <c r="CZ7" i="5"/>
  <c r="DA7" i="5"/>
  <c r="DB7" i="5"/>
  <c r="DC7" i="5"/>
  <c r="DD7" i="5"/>
  <c r="DE7" i="5"/>
  <c r="DF7" i="5"/>
  <c r="DG7" i="5"/>
  <c r="CZ8" i="5"/>
  <c r="DA8" i="5"/>
  <c r="DB8" i="5"/>
  <c r="DC8" i="5"/>
  <c r="DD8" i="5"/>
  <c r="DE8" i="5"/>
  <c r="DF8" i="5"/>
  <c r="DG8" i="5"/>
  <c r="CZ9" i="5"/>
  <c r="DA9" i="5"/>
  <c r="DB9" i="5"/>
  <c r="DC9" i="5"/>
  <c r="DD9" i="5"/>
  <c r="DE9" i="5"/>
  <c r="DF9" i="5"/>
  <c r="DG9" i="5"/>
  <c r="CZ10" i="5"/>
  <c r="DA10" i="5"/>
  <c r="DB10" i="5"/>
  <c r="DC10" i="5"/>
  <c r="DD10" i="5"/>
  <c r="DE10" i="5"/>
  <c r="DF10" i="5"/>
  <c r="DG10" i="5"/>
  <c r="CZ11" i="5"/>
  <c r="DA11" i="5"/>
  <c r="DB11" i="5"/>
  <c r="DC11" i="5"/>
  <c r="DD11" i="5"/>
  <c r="DE11" i="5"/>
  <c r="DF11" i="5"/>
  <c r="DG11" i="5"/>
  <c r="CZ12" i="5"/>
  <c r="DA12" i="5"/>
  <c r="DB12" i="5"/>
  <c r="DC12" i="5"/>
  <c r="DD12" i="5"/>
  <c r="DE12" i="5"/>
  <c r="DF12" i="5"/>
  <c r="DG12" i="5"/>
  <c r="CZ13" i="5"/>
  <c r="DA13" i="5"/>
  <c r="DB13" i="5"/>
  <c r="DC13" i="5"/>
  <c r="DD13" i="5"/>
  <c r="DE13" i="5"/>
  <c r="DF13" i="5"/>
  <c r="DG13" i="5"/>
  <c r="CZ14" i="5"/>
  <c r="DA14" i="5"/>
  <c r="DB14" i="5"/>
  <c r="DC14" i="5"/>
  <c r="DD14" i="5"/>
  <c r="DE14" i="5"/>
  <c r="DF14" i="5"/>
  <c r="DG14" i="5"/>
  <c r="CZ15" i="5"/>
  <c r="DA15" i="5"/>
  <c r="DB15" i="5"/>
  <c r="DC15" i="5"/>
  <c r="DD15" i="5"/>
  <c r="DE15" i="5"/>
  <c r="DF15" i="5"/>
  <c r="DG15" i="5"/>
  <c r="CZ16" i="5"/>
  <c r="DA16" i="5"/>
  <c r="DB16" i="5"/>
  <c r="DD16" i="5"/>
  <c r="DE16" i="5"/>
  <c r="DF16" i="5"/>
  <c r="DG16" i="5"/>
  <c r="CZ17" i="5"/>
  <c r="DA17" i="5"/>
  <c r="DB17" i="5"/>
  <c r="DC17" i="5"/>
  <c r="DD17" i="5"/>
  <c r="DE17" i="5"/>
  <c r="DF17" i="5"/>
  <c r="DG17" i="5"/>
  <c r="DG3" i="5"/>
  <c r="DF3" i="5"/>
  <c r="DF22" i="5" s="1"/>
  <c r="DF30" i="5" s="1"/>
  <c r="DF34" i="5" s="1"/>
  <c r="G14" i="14" s="1"/>
  <c r="DE3" i="5"/>
  <c r="DD3" i="5"/>
  <c r="DC3" i="5"/>
  <c r="DB3" i="5"/>
  <c r="DB22" i="5" s="1"/>
  <c r="DB30" i="5" s="1"/>
  <c r="DB34" i="5" s="1"/>
  <c r="G10" i="14" s="1"/>
  <c r="DA3" i="5"/>
  <c r="CQ4" i="5"/>
  <c r="CR4" i="5"/>
  <c r="CS4" i="5"/>
  <c r="CT4" i="5"/>
  <c r="CU4" i="5"/>
  <c r="CV4" i="5"/>
  <c r="CW4" i="5"/>
  <c r="CX4" i="5"/>
  <c r="CQ5" i="5"/>
  <c r="CR5" i="5"/>
  <c r="CS5" i="5"/>
  <c r="CT5" i="5"/>
  <c r="CU5" i="5"/>
  <c r="CV5" i="5"/>
  <c r="CW5" i="5"/>
  <c r="CX5" i="5"/>
  <c r="CQ6" i="5"/>
  <c r="CR6" i="5"/>
  <c r="CS6" i="5"/>
  <c r="CT6" i="5"/>
  <c r="CU6" i="5"/>
  <c r="CV6" i="5"/>
  <c r="CW6" i="5"/>
  <c r="CX6" i="5"/>
  <c r="CQ7" i="5"/>
  <c r="CR7" i="5"/>
  <c r="CS7" i="5"/>
  <c r="CT7" i="5"/>
  <c r="CU7" i="5"/>
  <c r="CV7" i="5"/>
  <c r="CW7" i="5"/>
  <c r="CX7" i="5"/>
  <c r="CQ8" i="5"/>
  <c r="CR8" i="5"/>
  <c r="CS8" i="5"/>
  <c r="CT8" i="5"/>
  <c r="CU8" i="5"/>
  <c r="CV8" i="5"/>
  <c r="CW8" i="5"/>
  <c r="CX8" i="5"/>
  <c r="CQ9" i="5"/>
  <c r="CR9" i="5"/>
  <c r="CS9" i="5"/>
  <c r="CT9" i="5"/>
  <c r="CU9" i="5"/>
  <c r="CV9" i="5"/>
  <c r="CW9" i="5"/>
  <c r="CX9" i="5"/>
  <c r="CQ10" i="5"/>
  <c r="CR10" i="5"/>
  <c r="CS10" i="5"/>
  <c r="CT10" i="5"/>
  <c r="CU10" i="5"/>
  <c r="CV10" i="5"/>
  <c r="CW10" i="5"/>
  <c r="CX10" i="5"/>
  <c r="CQ11" i="5"/>
  <c r="CR11" i="5"/>
  <c r="CS11" i="5"/>
  <c r="CT11" i="5"/>
  <c r="CU11" i="5"/>
  <c r="CV11" i="5"/>
  <c r="CW11" i="5"/>
  <c r="CX11" i="5"/>
  <c r="CQ12" i="5"/>
  <c r="CR12" i="5"/>
  <c r="CS12" i="5"/>
  <c r="CT12" i="5"/>
  <c r="CU12" i="5"/>
  <c r="CV12" i="5"/>
  <c r="CW12" i="5"/>
  <c r="CX12" i="5"/>
  <c r="CQ13" i="5"/>
  <c r="CR13" i="5"/>
  <c r="CS13" i="5"/>
  <c r="CT13" i="5"/>
  <c r="CU13" i="5"/>
  <c r="CV13" i="5"/>
  <c r="CW13" i="5"/>
  <c r="CX13" i="5"/>
  <c r="CQ14" i="5"/>
  <c r="CR14" i="5"/>
  <c r="CS14" i="5"/>
  <c r="CT14" i="5"/>
  <c r="CU14" i="5"/>
  <c r="CV14" i="5"/>
  <c r="CW14" i="5"/>
  <c r="CX14" i="5"/>
  <c r="CQ15" i="5"/>
  <c r="CR15" i="5"/>
  <c r="CS15" i="5"/>
  <c r="CT15" i="5"/>
  <c r="CU15" i="5"/>
  <c r="CV15" i="5"/>
  <c r="CW15" i="5"/>
  <c r="CX15" i="5"/>
  <c r="CQ16" i="5"/>
  <c r="CR16" i="5"/>
  <c r="CS16" i="5"/>
  <c r="CT16" i="5"/>
  <c r="CU16" i="5"/>
  <c r="CU22" i="5" s="1"/>
  <c r="CU30" i="5" s="1"/>
  <c r="CU34" i="5" s="1"/>
  <c r="F12" i="14" s="1"/>
  <c r="CV16" i="5"/>
  <c r="CW16" i="5"/>
  <c r="CX16" i="5"/>
  <c r="CQ17" i="5"/>
  <c r="CR17" i="5"/>
  <c r="CS17" i="5"/>
  <c r="CT17" i="5"/>
  <c r="CU17" i="5"/>
  <c r="CV17" i="5"/>
  <c r="CW17" i="5"/>
  <c r="CX17" i="5"/>
  <c r="CX3" i="5"/>
  <c r="CW3" i="5"/>
  <c r="CV3" i="5"/>
  <c r="CU3" i="5"/>
  <c r="CT3" i="5"/>
  <c r="CS3" i="5"/>
  <c r="CR3" i="5"/>
  <c r="CQ3" i="5"/>
  <c r="CH3" i="5"/>
  <c r="CJ4" i="5"/>
  <c r="CK4" i="5"/>
  <c r="CL4" i="5"/>
  <c r="CM4" i="5"/>
  <c r="CN4" i="5"/>
  <c r="CO4" i="5"/>
  <c r="CJ5" i="5"/>
  <c r="CK5" i="5"/>
  <c r="CL5" i="5"/>
  <c r="CM5" i="5"/>
  <c r="CN5" i="5"/>
  <c r="CO5" i="5"/>
  <c r="CJ6" i="5"/>
  <c r="CK6" i="5"/>
  <c r="CL6" i="5"/>
  <c r="CM6" i="5"/>
  <c r="CN6" i="5"/>
  <c r="CO6" i="5"/>
  <c r="CJ7" i="5"/>
  <c r="CK7" i="5"/>
  <c r="CL7" i="5"/>
  <c r="CM7" i="5"/>
  <c r="CN7" i="5"/>
  <c r="CO7" i="5"/>
  <c r="CJ8" i="5"/>
  <c r="CK8" i="5"/>
  <c r="CL8" i="5"/>
  <c r="CM8" i="5"/>
  <c r="CN8" i="5"/>
  <c r="CO8" i="5"/>
  <c r="CJ9" i="5"/>
  <c r="CK9" i="5"/>
  <c r="CL9" i="5"/>
  <c r="CM9" i="5"/>
  <c r="CN9" i="5"/>
  <c r="CO9" i="5"/>
  <c r="CJ10" i="5"/>
  <c r="CK10" i="5"/>
  <c r="CL10" i="5"/>
  <c r="CM10" i="5"/>
  <c r="CN10" i="5"/>
  <c r="CO10" i="5"/>
  <c r="CJ11" i="5"/>
  <c r="CK11" i="5"/>
  <c r="CL11" i="5"/>
  <c r="CM11" i="5"/>
  <c r="CN11" i="5"/>
  <c r="CO11" i="5"/>
  <c r="CJ12" i="5"/>
  <c r="CK12" i="5"/>
  <c r="CL12" i="5"/>
  <c r="CM12" i="5"/>
  <c r="CN12" i="5"/>
  <c r="CO12" i="5"/>
  <c r="CJ13" i="5"/>
  <c r="CK13" i="5"/>
  <c r="CL13" i="5"/>
  <c r="CM13" i="5"/>
  <c r="CN13" i="5"/>
  <c r="CO13" i="5"/>
  <c r="CJ14" i="5"/>
  <c r="CK14" i="5"/>
  <c r="CL14" i="5"/>
  <c r="CM14" i="5"/>
  <c r="CN14" i="5"/>
  <c r="CO14" i="5"/>
  <c r="CJ15" i="5"/>
  <c r="CK15" i="5"/>
  <c r="CL15" i="5"/>
  <c r="CM15" i="5"/>
  <c r="CN15" i="5"/>
  <c r="CO15" i="5"/>
  <c r="CJ16" i="5"/>
  <c r="CK16" i="5"/>
  <c r="CL16" i="5"/>
  <c r="CM16" i="5"/>
  <c r="CN16" i="5"/>
  <c r="CO16" i="5"/>
  <c r="CJ17" i="5"/>
  <c r="CK17" i="5"/>
  <c r="CL17" i="5"/>
  <c r="CM17" i="5"/>
  <c r="CN17" i="5"/>
  <c r="CO17" i="5"/>
  <c r="CK3" i="5"/>
  <c r="CL3" i="5"/>
  <c r="CM3" i="5"/>
  <c r="CN3" i="5"/>
  <c r="CO3" i="5"/>
  <c r="CJ3" i="5"/>
  <c r="EK22" i="5" l="1"/>
  <c r="EK30" i="5" s="1"/>
  <c r="EK34" i="5" s="1"/>
  <c r="DD22" i="5"/>
  <c r="DD30" i="5" s="1"/>
  <c r="DD34" i="5" s="1"/>
  <c r="G12" i="14" s="1"/>
  <c r="DI22" i="5"/>
  <c r="DI30" i="5" s="1"/>
  <c r="DI34" i="5" s="1"/>
  <c r="H8" i="14" s="1"/>
  <c r="EB22" i="5"/>
  <c r="EB30" i="5" s="1"/>
  <c r="EB34" i="5" s="1"/>
  <c r="FO22" i="5"/>
  <c r="FO30" i="5" s="1"/>
  <c r="FO34" i="5" s="1"/>
  <c r="FM22" i="5"/>
  <c r="FM30" i="5" s="1"/>
  <c r="FM34" i="5" s="1"/>
  <c r="DV22" i="5"/>
  <c r="DV30" i="5" s="1"/>
  <c r="DV34" i="5" s="1"/>
  <c r="EN22" i="5"/>
  <c r="EN30" i="5" s="1"/>
  <c r="EN34" i="5" s="1"/>
  <c r="DR22" i="5"/>
  <c r="DR30" i="5" s="1"/>
  <c r="DR34" i="5" s="1"/>
  <c r="FL22" i="5"/>
  <c r="FL30" i="5" s="1"/>
  <c r="FL34" i="5" s="1"/>
  <c r="DL22" i="5"/>
  <c r="DL30" i="5" s="1"/>
  <c r="DL34" i="5" s="1"/>
  <c r="H11" i="14" s="1"/>
  <c r="DN22" i="5"/>
  <c r="DN30" i="5" s="1"/>
  <c r="DN34" i="5" s="1"/>
  <c r="H13" i="14" s="1"/>
  <c r="EH22" i="5"/>
  <c r="EH30" i="5" s="1"/>
  <c r="EH34" i="5" s="1"/>
  <c r="EF22" i="5"/>
  <c r="EF30" i="5" s="1"/>
  <c r="EF34" i="5" s="1"/>
  <c r="EX22" i="5"/>
  <c r="EX30" i="5" s="1"/>
  <c r="EX34" i="5" s="1"/>
  <c r="CT22" i="5"/>
  <c r="CT30" i="5" s="1"/>
  <c r="CT34" i="5" s="1"/>
  <c r="F11" i="14" s="1"/>
  <c r="DW22" i="5"/>
  <c r="DW30" i="5" s="1"/>
  <c r="DW34" i="5" s="1"/>
  <c r="EO22" i="5"/>
  <c r="EO30" i="5" s="1"/>
  <c r="EO34" i="5" s="1"/>
  <c r="FE22" i="5"/>
  <c r="FE30" i="5" s="1"/>
  <c r="FE34" i="5" s="1"/>
  <c r="FI22" i="5"/>
  <c r="FI30" i="5" s="1"/>
  <c r="FI34" i="5" s="1"/>
  <c r="CQ22" i="5"/>
  <c r="FK22" i="5"/>
  <c r="FK30" i="5" s="1"/>
  <c r="FK34" i="5" s="1"/>
  <c r="ES22" i="5"/>
  <c r="ES30" i="5" s="1"/>
  <c r="ES34" i="5" s="1"/>
  <c r="EA22" i="5"/>
  <c r="EA30" i="5" s="1"/>
  <c r="EA34" i="5" s="1"/>
  <c r="CV22" i="5"/>
  <c r="CV30" i="5" s="1"/>
  <c r="CV34" i="5" s="1"/>
  <c r="F13" i="14" s="1"/>
  <c r="CX22" i="5"/>
  <c r="CX30" i="5" s="1"/>
  <c r="CX34" i="5" s="1"/>
  <c r="F15" i="14" s="1"/>
  <c r="EJ22" i="5"/>
  <c r="EJ30" i="5" s="1"/>
  <c r="EJ34" i="5" s="1"/>
  <c r="FC22" i="5"/>
  <c r="FC30" i="5" s="1"/>
  <c r="FC34" i="5" s="1"/>
  <c r="DK22" i="5"/>
  <c r="DK30" i="5" s="1"/>
  <c r="DK34" i="5" s="1"/>
  <c r="H10" i="14" s="1"/>
  <c r="DO22" i="5"/>
  <c r="DO30" i="5" s="1"/>
  <c r="DO34" i="5" s="1"/>
  <c r="H14" i="14" s="1"/>
  <c r="DT22" i="5"/>
  <c r="DT30" i="5" s="1"/>
  <c r="DT34" i="5" s="1"/>
  <c r="DX22" i="5"/>
  <c r="DX30" i="5" s="1"/>
  <c r="DX34" i="5" s="1"/>
  <c r="EC22" i="5"/>
  <c r="EC30" i="5" s="1"/>
  <c r="EC34" i="5" s="1"/>
  <c r="EG22" i="5"/>
  <c r="EG30" i="5" s="1"/>
  <c r="EG34" i="5" s="1"/>
  <c r="EL22" i="5"/>
  <c r="EL30" i="5" s="1"/>
  <c r="EL34" i="5" s="1"/>
  <c r="EP22" i="5"/>
  <c r="EP30" i="5" s="1"/>
  <c r="EP34" i="5" s="1"/>
  <c r="EU22" i="5"/>
  <c r="EU30" i="5" s="1"/>
  <c r="EU34" i="5" s="1"/>
  <c r="EY22" i="5"/>
  <c r="EY30" i="5" s="1"/>
  <c r="EY34" i="5" s="1"/>
  <c r="FH22" i="5"/>
  <c r="FH30" i="5" s="1"/>
  <c r="FH34" i="5" s="1"/>
  <c r="ET22" i="5"/>
  <c r="ET30" i="5" s="1"/>
  <c r="ET34" i="5" s="1"/>
  <c r="FF22" i="5"/>
  <c r="FF30" i="5" s="1"/>
  <c r="FF34" i="5" s="1"/>
  <c r="DJ22" i="5"/>
  <c r="DJ30" i="5" s="1"/>
  <c r="DJ34" i="5" s="1"/>
  <c r="H9" i="14" s="1"/>
  <c r="DS22" i="5"/>
  <c r="DS30" i="5" s="1"/>
  <c r="DS34" i="5" s="1"/>
  <c r="FB22" i="5"/>
  <c r="FB30" i="5" s="1"/>
  <c r="FB34" i="5" s="1"/>
  <c r="FP22" i="5"/>
  <c r="FP30" i="5" s="1"/>
  <c r="FP34" i="5" s="1"/>
  <c r="FD22" i="5"/>
  <c r="FD30" i="5" s="1"/>
  <c r="FD34" i="5" s="1"/>
  <c r="CR22" i="5"/>
  <c r="DA22" i="5"/>
  <c r="DA30" i="5" s="1"/>
  <c r="DA34" i="5" s="1"/>
  <c r="DC22" i="5"/>
  <c r="DC30" i="5" s="1"/>
  <c r="DC34" i="5" s="1"/>
  <c r="G11" i="14" s="1"/>
  <c r="CZ22" i="5"/>
  <c r="CZ30" i="5" s="1"/>
  <c r="CZ34" i="5" s="1"/>
  <c r="DE22" i="5"/>
  <c r="DE30" i="5" s="1"/>
  <c r="DE34" i="5" s="1"/>
  <c r="G13" i="14" s="1"/>
  <c r="DG22" i="5"/>
  <c r="DG30" i="5" s="1"/>
  <c r="DG34" i="5" s="1"/>
  <c r="G15" i="14" s="1"/>
  <c r="CW22" i="5"/>
  <c r="CW30" i="5" s="1"/>
  <c r="CW34" i="5" s="1"/>
  <c r="F14" i="14" s="1"/>
  <c r="CS22" i="5"/>
  <c r="CS30" i="5" s="1"/>
  <c r="CS34" i="5" s="1"/>
  <c r="F10" i="14" s="1"/>
  <c r="J16" i="14" l="1"/>
  <c r="I16" i="14"/>
  <c r="G31" i="19" s="1"/>
  <c r="H16" i="14"/>
  <c r="F31" i="19" s="1"/>
  <c r="CH4" i="5"/>
  <c r="CI4" i="5"/>
  <c r="CH5" i="5"/>
  <c r="CI5" i="5"/>
  <c r="CH6" i="5"/>
  <c r="CI6" i="5"/>
  <c r="CH7" i="5"/>
  <c r="CI7" i="5"/>
  <c r="CH8" i="5"/>
  <c r="CI8" i="5"/>
  <c r="CH9" i="5"/>
  <c r="CI9" i="5"/>
  <c r="CH10" i="5"/>
  <c r="CI10" i="5"/>
  <c r="CH11" i="5"/>
  <c r="CI11" i="5"/>
  <c r="CH12" i="5"/>
  <c r="CI12" i="5"/>
  <c r="CH13" i="5"/>
  <c r="CI13" i="5"/>
  <c r="CH14" i="5"/>
  <c r="CI14" i="5"/>
  <c r="CH15" i="5"/>
  <c r="CI15" i="5"/>
  <c r="CH16" i="5"/>
  <c r="CI16" i="5"/>
  <c r="CH17" i="5"/>
  <c r="CI17" i="5"/>
  <c r="CK22" i="5"/>
  <c r="CK30" i="5" s="1"/>
  <c r="CK34" i="5" s="1"/>
  <c r="E11" i="14" s="1"/>
  <c r="P11" i="14" s="1"/>
  <c r="CN22" i="5"/>
  <c r="CN30" i="5" s="1"/>
  <c r="CN34" i="5" s="1"/>
  <c r="E14" i="14" s="1"/>
  <c r="P14" i="14" s="1"/>
  <c r="CO22" i="5"/>
  <c r="CO30" i="5" s="1"/>
  <c r="CO34" i="5" s="1"/>
  <c r="E15" i="14" s="1"/>
  <c r="P15" i="14" s="1"/>
  <c r="CI3" i="5"/>
  <c r="CJ22" i="5"/>
  <c r="CJ30" i="5" s="1"/>
  <c r="CJ34" i="5" s="1"/>
  <c r="E10" i="14" s="1"/>
  <c r="P10" i="14" s="1"/>
  <c r="CL22" i="5"/>
  <c r="CL30" i="5" s="1"/>
  <c r="CL34" i="5" s="1"/>
  <c r="E12" i="14" s="1"/>
  <c r="P12" i="14" s="1"/>
  <c r="Q20" i="5"/>
  <c r="Q22" i="5" s="1"/>
  <c r="Q23" i="5" s="1"/>
  <c r="R20" i="5"/>
  <c r="R22" i="5" s="1"/>
  <c r="R23" i="5" s="1"/>
  <c r="S20" i="5"/>
  <c r="S22" i="5" s="1"/>
  <c r="S23" i="5" s="1"/>
  <c r="H31" i="19" l="1"/>
  <c r="CH22" i="5"/>
  <c r="CI22" i="5"/>
  <c r="CM22" i="5"/>
  <c r="CM30" i="5" s="1"/>
  <c r="CM34" i="5" s="1"/>
  <c r="E13" i="14" s="1"/>
  <c r="P13" i="14" s="1"/>
  <c r="AY44" i="8" l="1"/>
  <c r="AY48" i="8" s="1"/>
  <c r="AZ44" i="8"/>
  <c r="AZ48" i="8" s="1"/>
  <c r="BA44" i="8"/>
  <c r="BA48" i="8" s="1"/>
  <c r="BB44" i="8"/>
  <c r="BB48" i="8" s="1"/>
  <c r="BC44" i="8"/>
  <c r="BC48" i="8" s="1"/>
  <c r="BD44" i="8"/>
  <c r="BD48" i="8" s="1"/>
  <c r="AY32" i="6"/>
  <c r="AY35" i="6" s="1"/>
  <c r="AZ32" i="6"/>
  <c r="BA32" i="6"/>
  <c r="BB32" i="6"/>
  <c r="BB35" i="6" s="1"/>
  <c r="BC32" i="6"/>
  <c r="BC35" i="6" s="1"/>
  <c r="BD32" i="6"/>
  <c r="AY25" i="7"/>
  <c r="AZ25" i="7"/>
  <c r="BA25" i="7"/>
  <c r="BB25" i="7"/>
  <c r="BC25" i="7"/>
  <c r="AY27" i="7"/>
  <c r="AZ27" i="7"/>
  <c r="BA27" i="7"/>
  <c r="BB27" i="7"/>
  <c r="BC27" i="7"/>
  <c r="BD27" i="7"/>
  <c r="BD29" i="7" s="1"/>
  <c r="AX20" i="5"/>
  <c r="AY20" i="5"/>
  <c r="AZ20" i="5"/>
  <c r="BA20" i="5"/>
  <c r="BB20" i="5"/>
  <c r="BC20" i="5"/>
  <c r="AZ29" i="7" l="1"/>
  <c r="BD35" i="6"/>
  <c r="AZ35" i="6"/>
  <c r="BA35" i="6"/>
  <c r="BC29" i="7"/>
  <c r="AY29" i="7"/>
  <c r="BA29" i="7"/>
  <c r="BB29" i="7"/>
  <c r="AV44" i="8"/>
  <c r="AV48" i="8" s="1"/>
  <c r="AW44" i="8"/>
  <c r="AW48" i="8" s="1"/>
  <c r="AX44" i="8"/>
  <c r="AX48" i="8" s="1"/>
  <c r="BB49" i="8" s="1"/>
  <c r="AU44" i="8"/>
  <c r="AW34" i="6"/>
  <c r="D34" i="6"/>
  <c r="D33" i="6"/>
  <c r="D28" i="7"/>
  <c r="AV27" i="7"/>
  <c r="D27" i="7"/>
  <c r="D26" i="7"/>
  <c r="AX32" i="6"/>
  <c r="AX35" i="6" s="1"/>
  <c r="AW32" i="6"/>
  <c r="AW35" i="6" s="1"/>
  <c r="BC36" i="6" s="1"/>
  <c r="AW27" i="7"/>
  <c r="AX27" i="7"/>
  <c r="AU28" i="7"/>
  <c r="AV28" i="7"/>
  <c r="AX25" i="7"/>
  <c r="AW25" i="7"/>
  <c r="AV25" i="7"/>
  <c r="AU25" i="7"/>
  <c r="AW20" i="5"/>
  <c r="AV20" i="5"/>
  <c r="AU20" i="5"/>
  <c r="AT20" i="5"/>
  <c r="AZ21" i="5" s="1"/>
  <c r="BA36" i="6" l="1"/>
  <c r="CJ28" i="7"/>
  <c r="CI28" i="7"/>
  <c r="CR28" i="7"/>
  <c r="CS28" i="7"/>
  <c r="AZ36" i="6"/>
  <c r="AX36" i="6"/>
  <c r="BD36" i="6"/>
  <c r="BB36" i="6"/>
  <c r="AY36" i="6"/>
  <c r="AX29" i="7"/>
  <c r="AV29" i="7"/>
  <c r="BD30" i="7" s="1"/>
  <c r="AW29" i="7"/>
  <c r="AU29" i="7"/>
  <c r="AU48" i="8"/>
  <c r="BA49" i="8"/>
  <c r="AZ49" i="8"/>
  <c r="BD49" i="8"/>
  <c r="AY49" i="8"/>
  <c r="BC49" i="8"/>
  <c r="AU21" i="5"/>
  <c r="BA21" i="5"/>
  <c r="AV21" i="5"/>
  <c r="BC21" i="5"/>
  <c r="AW21" i="5"/>
  <c r="AX21" i="5"/>
  <c r="BB21" i="5"/>
  <c r="AY21" i="5"/>
  <c r="CR39" i="7" l="1"/>
  <c r="CR31" i="7"/>
  <c r="CS31" i="7"/>
  <c r="CS39" i="7"/>
  <c r="CI31" i="7"/>
  <c r="CI39" i="7"/>
  <c r="CJ31" i="7"/>
  <c r="CJ39" i="7"/>
  <c r="DB37" i="6"/>
  <c r="DB47" i="6" s="1"/>
  <c r="DB51" i="6" s="1"/>
  <c r="G9" i="14" s="1"/>
  <c r="DA37" i="6"/>
  <c r="DA47" i="6" s="1"/>
  <c r="AW30" i="7"/>
  <c r="AX30" i="7"/>
  <c r="BA30" i="7"/>
  <c r="BC30" i="7"/>
  <c r="BB30" i="7"/>
  <c r="AZ30" i="7"/>
  <c r="AY30" i="7"/>
  <c r="CR26" i="5" l="1"/>
  <c r="CR30" i="5" s="1"/>
  <c r="CR34" i="5" s="1"/>
  <c r="CI30" i="5"/>
  <c r="CI34" i="5" s="1"/>
  <c r="E9" i="14" s="1"/>
  <c r="CI26" i="5"/>
  <c r="CH26" i="5"/>
  <c r="CH30" i="5" s="1"/>
  <c r="CH34" i="5" s="1"/>
  <c r="E8" i="14" s="1"/>
  <c r="CQ26" i="5"/>
  <c r="CQ30" i="5" s="1"/>
  <c r="CQ34" i="5" s="1"/>
  <c r="DA51" i="6"/>
  <c r="G8" i="14" s="1"/>
  <c r="G16" i="14" s="1"/>
  <c r="E31" i="19" s="1"/>
  <c r="CR41" i="7"/>
  <c r="CJ41" i="7"/>
  <c r="CJ45" i="7" s="1"/>
  <c r="CS41" i="7"/>
  <c r="CS45" i="7" s="1"/>
  <c r="CI41" i="7"/>
  <c r="CI45" i="7" s="1"/>
  <c r="E16" i="14" l="1"/>
  <c r="E18" i="14" s="1"/>
  <c r="F9" i="14"/>
  <c r="P9" i="14" s="1"/>
  <c r="CR45" i="7"/>
  <c r="F8" i="14" s="1"/>
  <c r="C31" i="19" l="1"/>
  <c r="C38" i="19" s="1"/>
  <c r="F16" i="14"/>
  <c r="P8" i="14"/>
  <c r="F6" i="14"/>
  <c r="D30" i="19" s="1"/>
  <c r="C37" i="19" l="1"/>
  <c r="C39" i="19"/>
  <c r="C42" i="19"/>
  <c r="C41" i="19"/>
  <c r="C45" i="19"/>
  <c r="C43" i="19"/>
  <c r="C44" i="19"/>
  <c r="C34" i="19"/>
  <c r="C35" i="19"/>
  <c r="C36" i="19"/>
  <c r="C40" i="19"/>
  <c r="D31" i="19"/>
  <c r="D39" i="19" s="1"/>
  <c r="P16" i="14"/>
  <c r="Q16" i="14" s="1"/>
  <c r="F18" i="14"/>
  <c r="G6" i="14" s="1"/>
  <c r="E30" i="19" s="1"/>
  <c r="C46" i="19" l="1"/>
  <c r="C9" i="19" s="1"/>
  <c r="C10" i="19" s="1"/>
  <c r="E20" i="14" s="1"/>
  <c r="D44" i="19"/>
  <c r="D35" i="19"/>
  <c r="D36" i="19"/>
  <c r="D37" i="19"/>
  <c r="D45" i="19"/>
  <c r="P18" i="14"/>
  <c r="D38" i="19"/>
  <c r="D41" i="19"/>
  <c r="D43" i="19"/>
  <c r="D42" i="19"/>
  <c r="D40" i="19"/>
  <c r="D34" i="19"/>
  <c r="E38" i="19"/>
  <c r="E40" i="19"/>
  <c r="D8" i="19"/>
  <c r="G18" i="14"/>
  <c r="E35" i="19"/>
  <c r="E45" i="19"/>
  <c r="E43" i="19"/>
  <c r="E37" i="19"/>
  <c r="E36" i="19"/>
  <c r="E39" i="19"/>
  <c r="E41" i="19"/>
  <c r="E44" i="19"/>
  <c r="E42" i="19"/>
  <c r="E34" i="19"/>
  <c r="D46" i="19" l="1"/>
  <c r="D9" i="19" s="1"/>
  <c r="D10" i="19" s="1"/>
  <c r="H6" i="14"/>
  <c r="E22" i="14"/>
  <c r="E46" i="19"/>
  <c r="E9" i="19" s="1"/>
  <c r="F30" i="19" l="1"/>
  <c r="H18" i="14"/>
  <c r="E8" i="19"/>
  <c r="E10" i="19" s="1"/>
  <c r="F20" i="14"/>
  <c r="I6" i="14" l="1"/>
  <c r="F45" i="19"/>
  <c r="F43" i="19"/>
  <c r="F41" i="19"/>
  <c r="F40" i="19"/>
  <c r="F38" i="19"/>
  <c r="F37" i="19"/>
  <c r="F44" i="19"/>
  <c r="F34" i="19"/>
  <c r="F36" i="19"/>
  <c r="F42" i="19"/>
  <c r="F35" i="19"/>
  <c r="F39" i="19"/>
  <c r="F22" i="14"/>
  <c r="F8" i="19"/>
  <c r="G20" i="14"/>
  <c r="G22" i="14" s="1"/>
  <c r="K18" i="14"/>
  <c r="I30" i="19"/>
  <c r="F46" i="19" l="1"/>
  <c r="F9" i="19" s="1"/>
  <c r="F10" i="19" s="1"/>
  <c r="G30" i="19"/>
  <c r="I18" i="14"/>
  <c r="J6" i="14" s="1"/>
  <c r="J30" i="19"/>
  <c r="I39" i="19"/>
  <c r="I38" i="19"/>
  <c r="I45" i="19"/>
  <c r="I41" i="19"/>
  <c r="I34" i="19"/>
  <c r="I40" i="19"/>
  <c r="I35" i="19"/>
  <c r="I42" i="19"/>
  <c r="I36" i="19"/>
  <c r="I44" i="19"/>
  <c r="I37" i="19"/>
  <c r="I43" i="19"/>
  <c r="L18" i="14"/>
  <c r="G8" i="19" l="1"/>
  <c r="H20" i="14"/>
  <c r="H30" i="19"/>
  <c r="H34" i="19" s="1"/>
  <c r="J18" i="14"/>
  <c r="G35" i="19"/>
  <c r="G43" i="19"/>
  <c r="G39" i="19"/>
  <c r="G45" i="19"/>
  <c r="G41" i="19"/>
  <c r="G34" i="19"/>
  <c r="G40" i="19"/>
  <c r="G42" i="19"/>
  <c r="G37" i="19"/>
  <c r="G36" i="19"/>
  <c r="G44" i="19"/>
  <c r="G38" i="19"/>
  <c r="J41" i="19"/>
  <c r="J37" i="19"/>
  <c r="J43" i="19"/>
  <c r="J35" i="19"/>
  <c r="J42" i="19"/>
  <c r="J38" i="19"/>
  <c r="J36" i="19"/>
  <c r="J40" i="19"/>
  <c r="J44" i="19"/>
  <c r="J45" i="19"/>
  <c r="J39" i="19"/>
  <c r="J34" i="19"/>
  <c r="M18" i="14"/>
  <c r="K30" i="19"/>
  <c r="I46" i="19"/>
  <c r="I9" i="19" s="1"/>
  <c r="I8" i="19" l="1"/>
  <c r="I10" i="19" s="1"/>
  <c r="K20" i="14" s="1"/>
  <c r="K22" i="14" s="1"/>
  <c r="H39" i="19"/>
  <c r="H38" i="19"/>
  <c r="H44" i="19"/>
  <c r="H40" i="19"/>
  <c r="H41" i="19"/>
  <c r="H37" i="19"/>
  <c r="H43" i="19"/>
  <c r="H45" i="19"/>
  <c r="H36" i="19"/>
  <c r="H35" i="19"/>
  <c r="H42" i="19"/>
  <c r="G46" i="19"/>
  <c r="G9" i="19" s="1"/>
  <c r="G10" i="19" s="1"/>
  <c r="H22" i="14"/>
  <c r="N18" i="14"/>
  <c r="J46" i="19"/>
  <c r="J9" i="19" s="1"/>
  <c r="J8" i="19" s="1"/>
  <c r="K35" i="19"/>
  <c r="K41" i="19"/>
  <c r="K37" i="19"/>
  <c r="K39" i="19"/>
  <c r="K45" i="19"/>
  <c r="K43" i="19"/>
  <c r="K38" i="19"/>
  <c r="K34" i="19"/>
  <c r="K36" i="19"/>
  <c r="K42" i="19"/>
  <c r="K44" i="19"/>
  <c r="K40" i="19"/>
  <c r="L30" i="19"/>
  <c r="H8" i="19" l="1"/>
  <c r="I20" i="14"/>
  <c r="H46" i="19"/>
  <c r="H9" i="19" s="1"/>
  <c r="J10" i="19"/>
  <c r="L20" i="14" s="1"/>
  <c r="L22" i="14" s="1"/>
  <c r="L34" i="19"/>
  <c r="L41" i="19"/>
  <c r="L45" i="19"/>
  <c r="L38" i="19"/>
  <c r="L39" i="19"/>
  <c r="L35" i="19"/>
  <c r="L44" i="19"/>
  <c r="L40" i="19"/>
  <c r="L43" i="19"/>
  <c r="L36" i="19"/>
  <c r="L37" i="19"/>
  <c r="L42" i="19"/>
  <c r="K46" i="19"/>
  <c r="K9" i="19" s="1"/>
  <c r="K8" i="19" s="1"/>
  <c r="I22" i="14" l="1"/>
  <c r="H10" i="19"/>
  <c r="J20" i="14" s="1"/>
  <c r="J22" i="14" s="1"/>
  <c r="K10" i="19"/>
  <c r="L46" i="19"/>
  <c r="L9" i="19" s="1"/>
  <c r="L8" i="19" s="1"/>
  <c r="L10" i="19" l="1"/>
  <c r="N20" i="14" s="1"/>
  <c r="M20" i="14"/>
  <c r="M22" i="14" s="1"/>
  <c r="P20" i="14" l="1"/>
  <c r="P22" i="14" s="1"/>
  <c r="N22" i="14"/>
</calcChain>
</file>

<file path=xl/comments1.xml><?xml version="1.0" encoding="utf-8"?>
<comments xmlns="http://schemas.openxmlformats.org/spreadsheetml/2006/main">
  <authors>
    <author>Chris Routliffe</author>
  </authors>
  <commentList>
    <comment ref="BZ10" authorId="0">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BZ13" authorId="0">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7" authorId="0">
      <text>
        <r>
          <rPr>
            <b/>
            <sz val="9"/>
            <color indexed="81"/>
            <rFont val="Tahoma"/>
            <family val="2"/>
          </rPr>
          <t>Chris Routliffe:</t>
        </r>
        <r>
          <rPr>
            <sz val="9"/>
            <color indexed="81"/>
            <rFont val="Tahoma"/>
            <family val="2"/>
          </rPr>
          <t xml:space="preserve">
Allocation based on original LRAM file supplied to Finance in 2013.</t>
        </r>
      </text>
    </comment>
  </commentList>
</comments>
</file>

<file path=xl/comments2.xml><?xml version="1.0" encoding="utf-8"?>
<comments xmlns="http://schemas.openxmlformats.org/spreadsheetml/2006/main">
  <authors>
    <author>Tiffany Hong</author>
    <author>Chris Routliffe</author>
  </authors>
  <commentList>
    <comment ref="H1" authorId="0">
      <text>
        <r>
          <rPr>
            <b/>
            <sz val="9"/>
            <color indexed="81"/>
            <rFont val="Tahoma"/>
            <family val="2"/>
          </rPr>
          <t>Tiffany Hong:</t>
        </r>
        <r>
          <rPr>
            <sz val="9"/>
            <color indexed="81"/>
            <rFont val="Tahoma"/>
            <family val="2"/>
          </rPr>
          <t xml:space="preserve">
Manually added column to ensure savings reported aligns with recognition of the savings in the verified report</t>
        </r>
      </text>
    </comment>
    <comment ref="CA6"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3"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5" authorId="1">
      <text>
        <r>
          <rPr>
            <b/>
            <sz val="9"/>
            <color indexed="81"/>
            <rFont val="Tahoma"/>
            <family val="2"/>
          </rPr>
          <t>Chris Routliffe:</t>
        </r>
        <r>
          <rPr>
            <sz val="9"/>
            <color indexed="81"/>
            <rFont val="Tahoma"/>
            <family val="2"/>
          </rPr>
          <t xml:space="preserve">
Allocation based on original LRAM file supplied to Finance in 2013.</t>
        </r>
      </text>
    </comment>
    <comment ref="AV29" authorId="0">
      <text>
        <r>
          <rPr>
            <b/>
            <sz val="9"/>
            <color indexed="81"/>
            <rFont val="Tahoma"/>
            <family val="2"/>
          </rPr>
          <t>Tiffany Hong:</t>
        </r>
        <r>
          <rPr>
            <sz val="9"/>
            <color indexed="81"/>
            <rFont val="Tahoma"/>
            <family val="2"/>
          </rPr>
          <t xml:space="preserve">
2012 verified report summary reported 36358kwh in adjustments for 2011, when it should be 37411kwh.  The 37411kwh was correctly reported in the IESO verified report adjustment table but somehow incorrectly transposed when reported on the summary report.
This value of 16.941 ties to the LDC summary worksheet in the final 2011-2014 verified report</t>
        </r>
      </text>
    </comment>
  </commentList>
</comments>
</file>

<file path=xl/comments3.xml><?xml version="1.0" encoding="utf-8"?>
<comments xmlns="http://schemas.openxmlformats.org/spreadsheetml/2006/main">
  <authors>
    <author>Tiffany Hong</author>
    <author>Chris Routliffe</author>
  </authors>
  <commentList>
    <comment ref="H1" authorId="0">
      <text>
        <r>
          <rPr>
            <b/>
            <sz val="9"/>
            <color indexed="81"/>
            <rFont val="Tahoma"/>
            <family val="2"/>
          </rPr>
          <t>Tiffany Hong:</t>
        </r>
        <r>
          <rPr>
            <sz val="9"/>
            <color indexed="81"/>
            <rFont val="Tahoma"/>
            <family val="2"/>
          </rPr>
          <t xml:space="preserve">
Manually added column to ensure savings reported aligns with recognition of the savings in the verified report</t>
        </r>
      </text>
    </comment>
    <comment ref="CA4"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8"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List>
</comments>
</file>

<file path=xl/comments4.xml><?xml version="1.0" encoding="utf-8"?>
<comments xmlns="http://schemas.openxmlformats.org/spreadsheetml/2006/main">
  <authors>
    <author>Tiffany Hong</author>
  </authors>
  <commentList>
    <comment ref="H1" authorId="0">
      <text>
        <r>
          <rPr>
            <b/>
            <sz val="9"/>
            <color indexed="81"/>
            <rFont val="Tahoma"/>
            <family val="2"/>
          </rPr>
          <t>Tiffany Hong:</t>
        </r>
        <r>
          <rPr>
            <sz val="9"/>
            <color indexed="81"/>
            <rFont val="Tahoma"/>
            <family val="2"/>
          </rPr>
          <t xml:space="preserve">
Manually added column to ensure savings reported aligns with recognition of the savings in the verified report</t>
        </r>
      </text>
    </comment>
  </commentList>
</comments>
</file>

<file path=xl/comments5.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As provided by Paul Gleason: Referencing the OEB's "Guidelines for Electricity Distributor Conservation and Demand Management EB-2012-0003", section 23.2 LRAM Mechanism for 2011-2014, page 13 states "The calculation of LRAM should not include any volumetric rate riders or adders that are subject to their own independent true-up process.  For example, volumetric rate riders for disposition of deferral and variance account balances should not be included in the calculation; however, volumetric rate riders for tax sharing or related foregone revenue should be included."
As indicated on EnWin's tariff sheets, these rate riders are for tax changes and therefore will be included in calc of volumetric rate.</t>
        </r>
      </text>
    </comment>
    <comment ref="J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List>
</comments>
</file>

<file path=xl/comments6.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To obtain the monthly impact from the carrying charge, divided the annual rate by 12 for each month.</t>
        </r>
      </text>
    </comment>
  </commentList>
</comments>
</file>

<file path=xl/comments7.xml><?xml version="1.0" encoding="utf-8"?>
<comments xmlns="http://schemas.openxmlformats.org/spreadsheetml/2006/main">
  <authors>
    <author>Tiffany Hong</author>
  </authors>
  <commentList>
    <comment ref="R16" authorId="0">
      <text>
        <r>
          <rPr>
            <b/>
            <sz val="9"/>
            <color indexed="81"/>
            <rFont val="Tahoma"/>
            <family val="2"/>
          </rPr>
          <t>Tiffany Hong:</t>
        </r>
        <r>
          <rPr>
            <sz val="9"/>
            <color indexed="81"/>
            <rFont val="Tahoma"/>
            <family val="2"/>
          </rPr>
          <t xml:space="preserve">
Currently variance is setup to check from 2011-2016.  When additional worksheets ie 2017 etc are added, update this variance check.</t>
        </r>
      </text>
    </comment>
  </commentList>
</comments>
</file>

<file path=xl/sharedStrings.xml><?xml version="1.0" encoding="utf-8"?>
<sst xmlns="http://schemas.openxmlformats.org/spreadsheetml/2006/main" count="2231" uniqueCount="420">
  <si>
    <t>Program</t>
  </si>
  <si>
    <t>Initiative</t>
  </si>
  <si>
    <t>Portfolio</t>
  </si>
  <si>
    <t>LDC</t>
  </si>
  <si>
    <t>Sector</t>
  </si>
  <si>
    <t xml:space="preserve">Conservation Resource Type </t>
  </si>
  <si>
    <t>(Implementation) Year</t>
  </si>
  <si>
    <t>Status</t>
  </si>
  <si>
    <t>Activity Unit Name</t>
  </si>
  <si>
    <t>Activity / Participation
(i.e. # of appliances)</t>
  </si>
  <si>
    <t>Tier 1</t>
  </si>
  <si>
    <t>Consumer</t>
  </si>
  <si>
    <t>Appliance Exchange</t>
  </si>
  <si>
    <t>ENWIN Utilities Ltd.</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</si>
  <si>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</si>
  <si>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</si>
  <si>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</si>
  <si>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</si>
  <si>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</si>
  <si>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</si>
  <si>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</si>
  <si>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</si>
  <si>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</si>
  <si>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</si>
  <si>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</si>
  <si>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</si>
  <si>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</si>
  <si>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</si>
  <si>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</si>
  <si>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</si>
  <si>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</si>
  <si>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</si>
  <si>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Demand Response 3 (part of the Industrial program schedule)</t>
  </si>
  <si>
    <t>Commercial &amp; Institutional</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</si>
  <si>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</si>
  <si>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</si>
  <si>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</si>
  <si>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</si>
  <si>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</si>
  <si>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</si>
  <si>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</si>
  <si>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</si>
  <si>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</si>
  <si>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</si>
  <si>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EnWin Green Suites</t>
  </si>
  <si>
    <t>Not evaluated</t>
  </si>
  <si>
    <t>High Performance New Construction</t>
  </si>
  <si>
    <t>C&amp;I</t>
  </si>
  <si>
    <t>Final; Released August 31, 2013</t>
  </si>
  <si>
    <t xml:space="preserve"> </t>
  </si>
  <si>
    <t>Energy Audit</t>
  </si>
  <si>
    <t>Audits</t>
  </si>
  <si>
    <t>Home Assistance</t>
  </si>
  <si>
    <t>Home Assistance Program</t>
  </si>
  <si>
    <t>Energy Manager</t>
  </si>
  <si>
    <t>Non-Tier 1</t>
  </si>
  <si>
    <t>Tier 1 - 2011 Adjustment</t>
  </si>
  <si>
    <t>EnWin Utilities Ltd.</t>
  </si>
  <si>
    <t>Buildings</t>
  </si>
  <si>
    <t>Tx (Transmission) or Dx (Distribution) connected</t>
  </si>
  <si>
    <t>Notes</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</si>
  <si>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</si>
  <si>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</si>
  <si>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</si>
  <si>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</si>
  <si>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</si>
  <si>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</si>
  <si>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</si>
  <si>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</si>
  <si>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</si>
  <si>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</si>
  <si>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</si>
  <si>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</si>
  <si>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</si>
  <si>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</si>
  <si>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</si>
  <si>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</si>
  <si>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</si>
  <si>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</si>
  <si>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Pre-2011</t>
  </si>
  <si>
    <t>HPNC</t>
  </si>
  <si>
    <t>Non-LDC</t>
  </si>
  <si>
    <t>Commercial</t>
  </si>
  <si>
    <t>n/a</t>
  </si>
  <si>
    <t>Custom loadshapes for clotheslines, outdoor timers and power bars based on survey results.</t>
  </si>
  <si>
    <t>Homes</t>
  </si>
  <si>
    <t>Other</t>
  </si>
  <si>
    <t>Time-of-Use Savings</t>
  </si>
  <si>
    <t>non-Tier 1</t>
  </si>
  <si>
    <t xml:space="preserve">Demand Response 3 </t>
  </si>
  <si>
    <t>Commercial Demand Response</t>
  </si>
  <si>
    <t>Energy Managers</t>
  </si>
  <si>
    <t>Tx (Transmission) or Dx (Distribution) Connected</t>
  </si>
  <si>
    <t>Gross Summer Peak Demand Savings (kW)</t>
  </si>
  <si>
    <t>Gross Energy Savings (kWh)</t>
  </si>
  <si>
    <t>Net Annual Summer Peak Demand Savings (kW) 2011</t>
  </si>
  <si>
    <t>Net Annual Summer Peak Demand Savings (kW) 2012</t>
  </si>
  <si>
    <t>Net Annual Summer Peak Demand Savings (kW) 2013</t>
  </si>
  <si>
    <t>Net Annual Summer Peak Demand Savings (kW) 2014</t>
  </si>
  <si>
    <t>Net Annual Summer Peak Demand Savings (kW) 2015</t>
  </si>
  <si>
    <t>Net Annual Summer Peak Demand Savings (kW) 2016</t>
  </si>
  <si>
    <t>Net Annual Summer Peak Demand Savings (kW) 2017</t>
  </si>
  <si>
    <t>Net Annual Summer Peak Demand Savings (kW) 2018</t>
  </si>
  <si>
    <t>Net Annual Summer Peak Demand Savings (kW) 2019</t>
  </si>
  <si>
    <t>Net Annual Summer Peak Demand Savings (kW) 2020</t>
  </si>
  <si>
    <t>Net Annual Summer Peak Demand Savings (kW) 2021</t>
  </si>
  <si>
    <t>Net Annual Summer Peak Demand Savings (kW) 2022</t>
  </si>
  <si>
    <t>Net Annual Summer Peak Demand Savings (kW) 2023</t>
  </si>
  <si>
    <t>Net Annual Summer Peak Demand Savings (kW) 2024</t>
  </si>
  <si>
    <t>Net Annual Summer Peak Demand Savings (kW) 2025</t>
  </si>
  <si>
    <t>Net Annual Summer Peak Demand Savings (kW) 2026</t>
  </si>
  <si>
    <t>Net Annual Summer Peak Demand Savings (kW) 2027</t>
  </si>
  <si>
    <t>Net Annual Summer Peak Demand Savings (kW) 2028</t>
  </si>
  <si>
    <t>Net Annual Summer Peak Demand Savings (kW) 2029</t>
  </si>
  <si>
    <t>Net Annual Summer Peak Demand Savings (kW) 2030</t>
  </si>
  <si>
    <t>Net Annual Summer Peak Demand Savings (kW) 2031</t>
  </si>
  <si>
    <t>Net Annual Summer Peak Demand Savings (kW) 2032</t>
  </si>
  <si>
    <t>Net Annual Summer Peak Demand Savings (kW) 2033</t>
  </si>
  <si>
    <t>Net Annual Summer Peak Demand Savings (kW) 2034</t>
  </si>
  <si>
    <t>Net Annual Summer Peak Demand Savings (kW) 2035</t>
  </si>
  <si>
    <t>Net Annual Summer Peak Demand Savings (kW) 2036</t>
  </si>
  <si>
    <t>Net Annual Summer Peak Demand Savings (kW) 2037</t>
  </si>
  <si>
    <t>Net Annual Summer Peak Demand Savings (kW) 2038</t>
  </si>
  <si>
    <t>Net Annual Summer Peak Demand Savings (kW) 2039</t>
  </si>
  <si>
    <t>Net Annual Summer Peak Demand Savings (kW) 2040</t>
  </si>
  <si>
    <t>Net Annual Energy Savings (kWh) 2011</t>
  </si>
  <si>
    <t>Net Annual Energy Savings (kWh) 2012</t>
  </si>
  <si>
    <t>Net Annual Energy Savings (kWh) 2013</t>
  </si>
  <si>
    <t>Net Annual Energy Savings (kWh) 2014</t>
  </si>
  <si>
    <t>Net Annual Energy Savings (kWh) 2015</t>
  </si>
  <si>
    <t>Net Annual Energy Savings (kWh) 2016</t>
  </si>
  <si>
    <t>Net Annual Energy Savings (kWh) 2017</t>
  </si>
  <si>
    <t>Net Annual Energy Savings (kWh) 2018</t>
  </si>
  <si>
    <t>Net Annual Energy Savings (kWh) 2019</t>
  </si>
  <si>
    <t>Net Annual Energy Savings (kWh) 2020</t>
  </si>
  <si>
    <t>Net Annual Energy Savings (kWh) 2021</t>
  </si>
  <si>
    <t>Net Annual Energy Savings (kWh) 2022</t>
  </si>
  <si>
    <t>Net Annual Energy Savings (kWh) 2023</t>
  </si>
  <si>
    <t>Net Annual Energy Savings (kWh) 2024</t>
  </si>
  <si>
    <t>Net Annual Energy Savings (kWh) 2025</t>
  </si>
  <si>
    <t>Net Annual Energy Savings (kWh) 2026</t>
  </si>
  <si>
    <t>Net Annual Energy Savings (kWh) 2027</t>
  </si>
  <si>
    <t>Net Annual Energy Savings (kWh) 2028</t>
  </si>
  <si>
    <t>Net Annual Energy Savings (kWh) 2029</t>
  </si>
  <si>
    <t>Net Annual Energy Savings (kWh) 2030</t>
  </si>
  <si>
    <t>Net Annual Energy Savings (kWh) 2031</t>
  </si>
  <si>
    <t>Net Annual Energy Savings (kWh) 2032</t>
  </si>
  <si>
    <t>Net Annual Energy Savings (kWh) 2033</t>
  </si>
  <si>
    <t>Net Annual Energy Savings (kWh) 2034</t>
  </si>
  <si>
    <t>Net Annual Energy Savings (kWh) 2035</t>
  </si>
  <si>
    <t>Net Annual Energy Savings (kWh) 2036</t>
  </si>
  <si>
    <t>Net Annual Energy Savings (kWh) 2037</t>
  </si>
  <si>
    <t>Net Annual Energy Savings (kWh) 2038</t>
  </si>
  <si>
    <t>Net Annual Energy Savings (kWh) 2039</t>
  </si>
  <si>
    <t>Net Annual Energy Savings (kWh) 2040</t>
  </si>
  <si>
    <t>Commercial Demand Response (part of the Residential program schedule)</t>
  </si>
  <si>
    <t>HAP excluded</t>
  </si>
  <si>
    <t>SUBTOTAL</t>
  </si>
  <si>
    <t>TOTAL-should equal verified 2011-2014 verified summary</t>
  </si>
  <si>
    <t>General Service &lt;50 kW</t>
  </si>
  <si>
    <t>General Service 50 - 4,999 kW</t>
  </si>
  <si>
    <t>General Service 3,000 - 4,999 kW</t>
  </si>
  <si>
    <t>Large use - Regular</t>
  </si>
  <si>
    <t>Large Use - 3TS</t>
  </si>
  <si>
    <t>Large Use - Ford Annex</t>
  </si>
  <si>
    <t>Rate Allocation Percentages for Peak Demand</t>
  </si>
  <si>
    <t>Rate Allocation Percentages for Energy Savings</t>
  </si>
  <si>
    <t xml:space="preserve">2011 Savings </t>
  </si>
  <si>
    <t xml:space="preserve">2012 Savings </t>
  </si>
  <si>
    <t xml:space="preserve">2013 Savings </t>
  </si>
  <si>
    <t xml:space="preserve">2014 Savings </t>
  </si>
  <si>
    <t xml:space="preserve">2015 Savings </t>
  </si>
  <si>
    <t xml:space="preserve">2016 Savings </t>
  </si>
  <si>
    <t xml:space="preserve">2017 Savings </t>
  </si>
  <si>
    <t xml:space="preserve">2018 Savings </t>
  </si>
  <si>
    <t xml:space="preserve">2019 Savings </t>
  </si>
  <si>
    <t xml:space="preserve">2020 Savings </t>
  </si>
  <si>
    <t>Less DR because COS does not include</t>
  </si>
  <si>
    <t>Total-value to be used in calculating persistence worksheet</t>
  </si>
  <si>
    <t>Less remaining DR because COS does not include</t>
  </si>
  <si>
    <t>Less remainin DR because COS does not include</t>
  </si>
  <si>
    <t>OEB Staff:</t>
  </si>
  <si>
    <t>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</si>
  <si>
    <t>Treatment of Adjustments:</t>
  </si>
  <si>
    <t>Per LRAM workform and comment from OEB instructing us on  treatment.</t>
  </si>
  <si>
    <t xml:space="preserve">Peak Demand savings are monthly savings in IESO reports prior to 2016.  Persistent net savings will multiply savings by 12 for annual peak demand persistent savings. </t>
  </si>
  <si>
    <t xml:space="preserve">Energy savings are annual savings in IESO reports prior to 2016 and will not require savings to be multiplied by 12. </t>
  </si>
  <si>
    <t>Demand Response 3 does not contribute to verified Peak Demand Savings, however it does contribute to verified Energy Savings.</t>
  </si>
  <si>
    <t>For:  EnWin Utilities Ltd.</t>
  </si>
  <si>
    <t>Legacy Framework</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</si>
  <si>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</si>
  <si>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</si>
  <si>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</si>
  <si>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</si>
  <si>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</si>
  <si>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</si>
  <si>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</si>
  <si>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</si>
  <si>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</si>
  <si>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</si>
  <si>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</si>
  <si>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</si>
  <si>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</si>
  <si>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</si>
  <si>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Loblaws Pilot</t>
  </si>
  <si>
    <t>Social Benchmarking Pliot</t>
  </si>
  <si>
    <t>Conservation Fund Pilot - SEG</t>
  </si>
  <si>
    <t>Conservation Fund Pilot - EnerNOC</t>
  </si>
  <si>
    <t>Aboriginal Conservation Program</t>
  </si>
  <si>
    <t>Program Enabled Savings</t>
  </si>
  <si>
    <t>Conservation First Framework</t>
  </si>
  <si>
    <t>Save on Energy Coupon Program</t>
  </si>
  <si>
    <t>Save on Energy Heating and Cooling Program</t>
  </si>
  <si>
    <t>Save on Energy Home Assistance Program</t>
  </si>
  <si>
    <t>Save on Energy Audit Funding Program</t>
  </si>
  <si>
    <t>Save on Energy Retrofit Program</t>
  </si>
  <si>
    <t>Total</t>
  </si>
  <si>
    <t>Net Annual Peak Demand Savings</t>
  </si>
  <si>
    <t>2015 Verified Savings</t>
  </si>
  <si>
    <t>Net Annual Energy Savings (kWh)</t>
  </si>
  <si>
    <t>2015 (kW)</t>
  </si>
  <si>
    <t>OEB Staff (for LRAM form completion):</t>
  </si>
  <si>
    <t>INITIATIVES WITH 2012 IMPLEMENTATION YEAR, USE 2012 ALLOCATION %</t>
  </si>
  <si>
    <t>INITIATIVES WITH 2011 IMPLEMENTATION YEAR, USE 2011 ALLOCATION %</t>
  </si>
  <si>
    <t xml:space="preserve">INITIATIVES WITH 2011 IMPLEMENTATION YEAR, USE 2011 ALLOCATION %.  </t>
  </si>
  <si>
    <t>INITIATIVES WITH 2013 IMPLEMENTATION YEAR, USE 2013 ALLOCATION %</t>
  </si>
  <si>
    <t>PLUS ADJUSTMENTS FROM:</t>
  </si>
  <si>
    <t>LESS ADJUSTMENTS FOR:</t>
  </si>
  <si>
    <t>2011 SAVINGS PERSISTING EACH OF THE FOLLOWING YEARS</t>
  </si>
  <si>
    <t>2012 SAVINGS PERSISTING EACH OF THE FOLLOWING YEARS</t>
  </si>
  <si>
    <t>Year Savings Apply to per 2014 Final Verified Report</t>
  </si>
  <si>
    <t>2013 SAVINGS PERSISTING EACH OF THE FOLLOWING YEARS</t>
  </si>
  <si>
    <t>Peak Demand and Energy savings are annual savings in IESO reports.</t>
  </si>
  <si>
    <t>Distribution Rates</t>
  </si>
  <si>
    <t>Instruction</t>
  </si>
  <si>
    <t>LDCs to update the rate classes as appropriate below depending on the utility's customer mix.</t>
  </si>
  <si>
    <t>Legend</t>
  </si>
  <si>
    <t>User Inputs (Green)</t>
  </si>
  <si>
    <t>Auto Populated Cells (White)</t>
  </si>
  <si>
    <t>Table 5.  Distribution Volumetric Rate by Billing Period</t>
  </si>
  <si>
    <t>Rate Class</t>
  </si>
  <si>
    <t>Billing Unit</t>
  </si>
  <si>
    <t>May 1, 2010
to
Apr 30, 2011</t>
  </si>
  <si>
    <t>May 1, 2011
to
Apr 30, 2012</t>
  </si>
  <si>
    <t>May 1, 2012
to
Apr 30, 2013</t>
  </si>
  <si>
    <t>May 1, 2013
to
Apr 30, 2014</t>
  </si>
  <si>
    <t>May 1, 2014
to
Apr 30, 2015</t>
  </si>
  <si>
    <t>Rate Year</t>
  </si>
  <si>
    <t>Pro-ratio of Rates (months) - Period 1</t>
  </si>
  <si>
    <t>Pro-ratio of Rates (months) - Period 2</t>
  </si>
  <si>
    <t>Table 6.  Summary Table: Average Distribution Volumetric Rates by Year for LRAM Calculation</t>
  </si>
  <si>
    <t>kWh</t>
  </si>
  <si>
    <t>kW</t>
  </si>
  <si>
    <t>LOST REVENUE</t>
  </si>
  <si>
    <t>DISTRIBUTION RATES</t>
  </si>
  <si>
    <t>Lost Revenue in 2012 from 2012 programs and savings persisting in 2012</t>
  </si>
  <si>
    <t>Lost Revenue in 2013 from 2013 programs and savings persisting in 2013</t>
  </si>
  <si>
    <t>Lost Revenue in 2014 from 2014 programs and savings persisting in 2014</t>
  </si>
  <si>
    <t>Lost Revenue in 2015 from 2015 programs and savings persisting in 2015</t>
  </si>
  <si>
    <t>Annual Average</t>
  </si>
  <si>
    <t>-</t>
  </si>
  <si>
    <t xml:space="preserve">LRAM </t>
  </si>
  <si>
    <t>Opening Balance</t>
  </si>
  <si>
    <t>Ending Balance</t>
  </si>
  <si>
    <t>Lost Revenue in 2011 from 2011 programs</t>
  </si>
  <si>
    <t>LRAM Account Summary</t>
  </si>
  <si>
    <t>Incremental Annual LRAM</t>
  </si>
  <si>
    <t>Prescribed Annual Interest Rates</t>
  </si>
  <si>
    <t>Annual Interest Charges</t>
  </si>
  <si>
    <t>Interest Charge Summary</t>
  </si>
  <si>
    <t>Incremental Annual Charges</t>
  </si>
  <si>
    <t>Lost Revenue in 2016 from 2016 programs and savings persisting in 2016</t>
  </si>
  <si>
    <t>Lost Revenue in 2017 from 2017 programs and savings persisting in 2017</t>
  </si>
  <si>
    <t>Lost Revenue in 2018 from 2018 programs and savings persisting in 2018</t>
  </si>
  <si>
    <t>Lost Revenue in 2019 from 2019 programs and savings persisting in 2019</t>
  </si>
  <si>
    <t>Lost Revenue in 2020 from 2020 programs and savings persisting in 2020</t>
  </si>
  <si>
    <t>May 1, 2015
to
Apr 30, 2016</t>
  </si>
  <si>
    <t>May 1, 2016
to
Apr 30, 2017</t>
  </si>
  <si>
    <t>Account Balance</t>
  </si>
  <si>
    <r>
      <t xml:space="preserve">Please update </t>
    </r>
    <r>
      <rPr>
        <b/>
        <sz val="11"/>
        <rFont val="Arial"/>
        <family val="2"/>
      </rPr>
      <t>Table 5</t>
    </r>
    <r>
      <rPr>
        <sz val="11"/>
        <rFont val="Arial"/>
        <family val="2"/>
      </rPr>
      <t xml:space="preserve"> with the approved distribution rates for the utility's respective rate classes .  The applicable rates to estimate lost revenues will autopopulate in </t>
    </r>
    <r>
      <rPr>
        <b/>
        <sz val="11"/>
        <rFont val="Arial"/>
        <family val="2"/>
      </rPr>
      <t>Table 6.</t>
    </r>
  </si>
  <si>
    <t>Volumetric Rate Rider Charges for Tax Changes</t>
  </si>
  <si>
    <t>Volumetric Dx Charge</t>
  </si>
  <si>
    <t>Total Volumetric Charge</t>
  </si>
  <si>
    <t>Interest Charge Ending Balance</t>
  </si>
  <si>
    <t>May 1, 2017
to
Apr 30, 2018</t>
  </si>
  <si>
    <t>Variance check s/b 0</t>
  </si>
  <si>
    <t>Interest Rates &amp; Charges</t>
  </si>
  <si>
    <t>Opening LRAM Balance</t>
  </si>
  <si>
    <t>Ending LRAM Balance</t>
  </si>
  <si>
    <t>Total LRAM &amp; Interest Balance</t>
  </si>
  <si>
    <t>2_2011</t>
  </si>
  <si>
    <t>1_2011</t>
  </si>
  <si>
    <t>5_2011</t>
  </si>
  <si>
    <t>4_2011</t>
  </si>
  <si>
    <t>3_2011</t>
  </si>
  <si>
    <t>7_2011</t>
  </si>
  <si>
    <t>6_2011</t>
  </si>
  <si>
    <t>15_2011</t>
  </si>
  <si>
    <t>10_2011</t>
  </si>
  <si>
    <t>9_2011</t>
  </si>
  <si>
    <t>20_2011</t>
  </si>
  <si>
    <t>19_2011</t>
  </si>
  <si>
    <t>14_2011</t>
  </si>
  <si>
    <t>a_2011</t>
  </si>
  <si>
    <t>b_2011</t>
  </si>
  <si>
    <t>c_2011</t>
  </si>
  <si>
    <t>d_2011</t>
  </si>
  <si>
    <t>e_2011</t>
  </si>
  <si>
    <t>f_2011</t>
  </si>
  <si>
    <t>g_2011</t>
  </si>
  <si>
    <t>h_2011</t>
  </si>
  <si>
    <t>1_2012</t>
  </si>
  <si>
    <t>2_2012</t>
  </si>
  <si>
    <t>3_2012</t>
  </si>
  <si>
    <t>4_2012</t>
  </si>
  <si>
    <t>5_2012</t>
  </si>
  <si>
    <t>10_2012</t>
  </si>
  <si>
    <t>11_2012</t>
  </si>
  <si>
    <t>14_2012</t>
  </si>
  <si>
    <t>17_2012</t>
  </si>
  <si>
    <t>23_2012</t>
  </si>
  <si>
    <t>22_2012</t>
  </si>
  <si>
    <t>20_2012</t>
  </si>
  <si>
    <t>a_2012</t>
  </si>
  <si>
    <t>c_2012</t>
  </si>
  <si>
    <t>e_2012</t>
  </si>
  <si>
    <t>b_2012</t>
  </si>
  <si>
    <t>d_2012</t>
  </si>
  <si>
    <t>f_2012</t>
  </si>
  <si>
    <t>1_2013</t>
  </si>
  <si>
    <t>4_2013</t>
  </si>
  <si>
    <t>5_2013</t>
  </si>
  <si>
    <t>2_2013</t>
  </si>
  <si>
    <t>3_2013</t>
  </si>
  <si>
    <t>10_2013</t>
  </si>
  <si>
    <t>11_2013</t>
  </si>
  <si>
    <t>13_2013</t>
  </si>
  <si>
    <t>14_2013</t>
  </si>
  <si>
    <t>17_2013</t>
  </si>
  <si>
    <t>20_2013</t>
  </si>
  <si>
    <t>22_2013</t>
  </si>
  <si>
    <t>23_2013</t>
  </si>
  <si>
    <t>7_2013</t>
  </si>
  <si>
    <t>15_2013</t>
  </si>
  <si>
    <t>g_2013</t>
  </si>
  <si>
    <t>d_2013</t>
  </si>
  <si>
    <t>c_2013</t>
  </si>
  <si>
    <t>b_2013</t>
  </si>
  <si>
    <t>a_2013</t>
  </si>
  <si>
    <t>f_2013</t>
  </si>
  <si>
    <t>e_2013</t>
  </si>
  <si>
    <t>2_2014</t>
  </si>
  <si>
    <t>1_2014</t>
  </si>
  <si>
    <t>3_2014</t>
  </si>
  <si>
    <t>4_2014</t>
  </si>
  <si>
    <t>14_2014</t>
  </si>
  <si>
    <t>11_2014</t>
  </si>
  <si>
    <t>5_2014</t>
  </si>
  <si>
    <t>20_2014</t>
  </si>
  <si>
    <t>13_2014</t>
  </si>
  <si>
    <t>23_2014</t>
  </si>
  <si>
    <t>10_2014</t>
  </si>
  <si>
    <t>7_2014</t>
  </si>
  <si>
    <t>15_2014</t>
  </si>
  <si>
    <t>22_2014</t>
  </si>
  <si>
    <t>17_2014</t>
  </si>
  <si>
    <t>1_2015</t>
  </si>
  <si>
    <t>2_2015</t>
  </si>
  <si>
    <t>3_2015</t>
  </si>
  <si>
    <t>5_2015</t>
  </si>
  <si>
    <t>6_2015</t>
  </si>
  <si>
    <t>7_2015</t>
  </si>
  <si>
    <t>8_2015</t>
  </si>
  <si>
    <t>9_2015</t>
  </si>
  <si>
    <t>10_2015</t>
  </si>
  <si>
    <t>11_2015</t>
  </si>
  <si>
    <t>12_2015</t>
  </si>
  <si>
    <t>13_2015</t>
  </si>
  <si>
    <t>14_2015</t>
  </si>
  <si>
    <t>YELLOW SHADED AREA INDICATES INPUT FIELD.  SOURCE IS FROM C.R. FILES</t>
  </si>
  <si>
    <t>GENERAL COMMENTS:</t>
  </si>
  <si>
    <t xml:space="preserve"> - Sentinel Lighting, Streetlighting and Unmeter Scattered Load are categorized as "Other" for the purposes of this report</t>
  </si>
  <si>
    <t xml:space="preserve"> - Savings related to Sentinel Lighting, Streetlighting and Unmeter Scattered Load are excluded from LRAM calculations as distribution revenue is collected through a per connection service charge (energy savings has no impact on distribution revenues)</t>
  </si>
  <si>
    <t>2014 SAVINGS PERSISTING EACH OF THE FOLLOWING YEARS</t>
  </si>
  <si>
    <t>LESS ADJUSTMENTS FROM:</t>
  </si>
  <si>
    <t>Implementation Year</t>
  </si>
  <si>
    <t>2015 SAVINGS PERSISTING EACH OF THE FOLLOWING YEARS</t>
  </si>
  <si>
    <t>2016 Verified Savings</t>
  </si>
  <si>
    <t>Building Optimization Pilot Program</t>
  </si>
  <si>
    <t>Home Depot Home Appliance Market Uplift Conservation Fund Pilot Program</t>
  </si>
  <si>
    <t>EnWin Heat Pump Pilot Program</t>
  </si>
  <si>
    <t>Intelligent Air Technology Pilot Program</t>
  </si>
  <si>
    <t>Save on Energy Process &amp; Systems Upgrade Program</t>
  </si>
  <si>
    <t>Save on Energy Energy Manager Program</t>
  </si>
  <si>
    <t>Save on Energy Retrofit Program Enabled Savings</t>
  </si>
  <si>
    <t>2016 SAVINGS PERSISTING EACH OF THE FOLLOWING YEARS</t>
  </si>
  <si>
    <t>a_2015</t>
  </si>
  <si>
    <t>b_2015</t>
  </si>
  <si>
    <t>c_2015</t>
  </si>
  <si>
    <t>d_2015</t>
  </si>
  <si>
    <t>e_2015</t>
  </si>
  <si>
    <t>f_2015</t>
  </si>
  <si>
    <t>g_2015</t>
  </si>
  <si>
    <t>h_2015</t>
  </si>
  <si>
    <t>25_2016</t>
  </si>
  <si>
    <t>21_2016</t>
  </si>
  <si>
    <t>24_2016</t>
  </si>
  <si>
    <t>26_2016</t>
  </si>
  <si>
    <t>30_2016</t>
  </si>
  <si>
    <t>32_2016</t>
  </si>
  <si>
    <t>33_2016</t>
  </si>
  <si>
    <t>38_2016</t>
  </si>
  <si>
    <t>51_2016</t>
  </si>
  <si>
    <t>24_2011</t>
  </si>
  <si>
    <t>25_2011</t>
  </si>
  <si>
    <t>28_2011</t>
  </si>
  <si>
    <t>27_2012</t>
  </si>
  <si>
    <t>27_2013</t>
  </si>
  <si>
    <t>32_2014</t>
  </si>
  <si>
    <t>4_2015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</si>
</sst>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0.0%"/>
    <numFmt numFmtId="168" formatCode="_(* #,##0.0000_);_(* \(#,##0.0000\);_(* &quot;-&quot;??_);_(@_)"/>
    <numFmt numFmtId="169" formatCode="_(* #,##0.000000_);_(* \(#,##0.000000\);_(* &quot;-&quot;??_);_(@_)"/>
    <numFmt numFmtId="170" formatCode="_(* #,##0.000000_);_(* \(#,##0.000000\);_(* &quot;-&quot;??????_);_(@_)"/>
    <numFmt numFmtId="171" formatCode="_-* #,##0_-;\-* #,##0_-;_-* &quot;-&quot;??_-;_-@_-"/>
    <numFmt numFmtId="172" formatCode="0.0000"/>
    <numFmt numFmtId="173" formatCode="_-&quot;$&quot;* #,##0.0000_-;\-&quot;$&quot;* #,##0.0000_-;_-&quot;$&quot;* &quot;-&quot;??_-;_-@_-"/>
    <numFmt numFmtId="174" formatCode="_(* #,##0.00000_);_(* \(#,##0.00000\);_(* &quot;-&quot;??_);_(@_)"/>
    <numFmt numFmtId="175" formatCode="mmm"/>
  </numFmts>
  <fonts count="59" x14ac:knownFonts="1">
    <font>
      <sz val="11"/>
      <color theme="1"/>
      <name val="Calibri"/>
      <family val="2"/>
      <scheme val="minor"/>
    </font>
    <font>
      <b/>
      <sz val="15"/>
      <name val="Arial"/>
      <family val="2"/>
    </font>
    <font>
      <b/>
      <sz val="10"/>
      <name val="Arial"/>
      <family val="2"/>
    </font>
    <font>
      <sz val="1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rgb="FF0070C0"/>
      <name val="Calibri"/>
      <family val="2"/>
      <scheme val="minor"/>
    </font>
    <font>
      <sz val="11"/>
      <color theme="1"/>
      <name val="Tahoma"/>
      <family val="2"/>
    </font>
    <font>
      <sz val="13"/>
      <color theme="1"/>
      <name val="Tahoma"/>
      <family val="2"/>
    </font>
    <font>
      <b/>
      <sz val="11"/>
      <color theme="1"/>
      <name val="Tahoma"/>
      <family val="2"/>
    </font>
    <font>
      <sz val="3"/>
      <color theme="1"/>
      <name val="Tahoma"/>
      <family val="2"/>
    </font>
    <font>
      <b/>
      <sz val="18"/>
      <color theme="1"/>
      <name val="Tahoma"/>
      <family val="2"/>
    </font>
    <font>
      <b/>
      <sz val="11"/>
      <color rgb="FFFF0000"/>
      <name val="Calibri"/>
      <family val="2"/>
      <scheme val="minor"/>
    </font>
    <font>
      <sz val="10"/>
      <color rgb="FFFF0000"/>
      <name val="Arial"/>
      <family val="2"/>
    </font>
    <font>
      <b/>
      <i/>
      <sz val="16"/>
      <name val="Arial"/>
      <family val="2"/>
    </font>
    <font>
      <b/>
      <sz val="11"/>
      <color theme="1"/>
      <name val="Arial"/>
      <family val="2"/>
    </font>
    <font>
      <sz val="11"/>
      <name val="Arial"/>
      <family val="2"/>
    </font>
    <font>
      <b/>
      <sz val="11"/>
      <name val="Arial"/>
      <family val="2"/>
    </font>
    <font>
      <sz val="11"/>
      <color rgb="FF000000"/>
      <name val="Arial"/>
      <family val="2"/>
    </font>
    <font>
      <sz val="10"/>
      <name val="Calibri"/>
      <family val="2"/>
      <scheme val="minor"/>
    </font>
    <font>
      <b/>
      <i/>
      <sz val="12"/>
      <color theme="1"/>
      <name val="Arial"/>
      <family val="2"/>
    </font>
    <font>
      <b/>
      <i/>
      <sz val="14"/>
      <color theme="1"/>
      <name val="Calibri"/>
      <family val="2"/>
      <scheme val="minor"/>
    </font>
    <font>
      <sz val="9"/>
      <name val="Arial"/>
      <family val="2"/>
    </font>
    <font>
      <b/>
      <sz val="10"/>
      <color rgb="FFFF0000"/>
      <name val="Arial"/>
      <family val="2"/>
    </font>
    <font>
      <i/>
      <sz val="11"/>
      <name val="Arial"/>
      <family val="2"/>
    </font>
    <font>
      <sz val="11"/>
      <name val="Calibri"/>
      <family val="2"/>
    </font>
    <font>
      <b/>
      <i/>
      <sz val="12"/>
      <name val="Arial"/>
      <family val="2"/>
    </font>
    <font>
      <b/>
      <sz val="11"/>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4"/>
      <color rgb="FFFF0000"/>
      <name val="Calibri"/>
      <family val="2"/>
      <scheme val="minor"/>
    </font>
    <font>
      <sz val="11"/>
      <color rgb="FFFF0000"/>
      <name val="Calibri"/>
      <family val="2"/>
      <scheme val="minor"/>
    </font>
    <font>
      <b/>
      <u/>
      <sz val="11"/>
      <name val="Calibri"/>
      <family val="2"/>
    </font>
    <font>
      <b/>
      <u/>
      <sz val="11"/>
      <name val="Arial"/>
      <family val="2"/>
    </font>
    <font>
      <sz val="24"/>
      <color theme="1"/>
      <name val="Calibri"/>
      <family val="2"/>
      <scheme val="minor"/>
    </font>
    <font>
      <sz val="26"/>
      <color rgb="FFFF0000"/>
      <name val="Calibri"/>
      <family val="2"/>
      <scheme val="minor"/>
    </font>
    <font>
      <b/>
      <i/>
      <u/>
      <sz val="22"/>
      <color theme="1"/>
      <name val="Calibri"/>
      <family val="2"/>
      <scheme val="minor"/>
    </font>
    <font>
      <sz val="6"/>
      <color rgb="FFFF0000"/>
      <name val="Calibri"/>
      <family val="2"/>
      <scheme val="minor"/>
    </font>
    <font>
      <b/>
      <u/>
      <sz val="11"/>
      <color theme="1"/>
      <name val="Calibri"/>
      <family val="2"/>
      <scheme val="minor"/>
    </font>
  </fonts>
  <fills count="42">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FF00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94">
    <xf numFmtId="0" fontId="0" fillId="0" borderId="0"/>
    <xf numFmtId="0" fontId="1" fillId="2" borderId="1" applyNumberFormat="0" applyProtection="0">
      <alignment horizontal="center" vertical="center" wrapText="1"/>
    </xf>
    <xf numFmtId="0" fontId="2" fillId="2" borderId="1" applyNumberFormat="0" applyProtection="0">
      <alignment horizontal="center" vertical="center" wrapText="1"/>
    </xf>
    <xf numFmtId="0" fontId="3" fillId="3" borderId="1" applyNumberFormat="0" applyProtection="0">
      <alignment horizontal="left" vertical="center"/>
    </xf>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7" borderId="0" applyNumberFormat="0" applyBorder="0" applyAlignment="0" applyProtection="0"/>
    <xf numFmtId="0" fontId="32" fillId="28"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5" borderId="0" applyNumberFormat="0" applyBorder="0" applyAlignment="0" applyProtection="0"/>
    <xf numFmtId="0" fontId="33" fillId="19" borderId="0" applyNumberFormat="0" applyBorder="0" applyAlignment="0" applyProtection="0"/>
    <xf numFmtId="0" fontId="34" fillId="36" borderId="47" applyNumberFormat="0" applyAlignment="0" applyProtection="0"/>
    <xf numFmtId="0" fontId="34" fillId="36" borderId="47" applyNumberFormat="0" applyAlignment="0" applyProtection="0"/>
    <xf numFmtId="0" fontId="34" fillId="36" borderId="47" applyNumberFormat="0" applyAlignment="0" applyProtection="0"/>
    <xf numFmtId="0" fontId="34" fillId="36" borderId="47" applyNumberFormat="0" applyAlignment="0" applyProtection="0"/>
    <xf numFmtId="0" fontId="35" fillId="37" borderId="48" applyNumberFormat="0" applyAlignment="0" applyProtection="0"/>
    <xf numFmtId="165" fontId="3" fillId="0" borderId="0" applyFont="0" applyFill="0" applyBorder="0" applyAlignment="0" applyProtection="0"/>
    <xf numFmtId="165" fontId="36"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4" fontId="3" fillId="0" borderId="0" applyFont="0" applyFill="0" applyBorder="0" applyAlignment="0" applyProtection="0"/>
    <xf numFmtId="0" fontId="37" fillId="0" borderId="0" applyNumberFormat="0" applyFill="0" applyBorder="0" applyAlignment="0" applyProtection="0"/>
    <xf numFmtId="0" fontId="38" fillId="20" borderId="0" applyNumberFormat="0" applyBorder="0" applyAlignment="0" applyProtection="0"/>
    <xf numFmtId="0" fontId="39" fillId="0" borderId="49" applyNumberFormat="0" applyFill="0" applyAlignment="0" applyProtection="0"/>
    <xf numFmtId="0" fontId="40" fillId="0" borderId="50" applyNumberFormat="0" applyFill="0" applyAlignment="0" applyProtection="0"/>
    <xf numFmtId="0" fontId="41" fillId="0" borderId="51" applyNumberFormat="0" applyFill="0" applyAlignment="0" applyProtection="0"/>
    <xf numFmtId="0" fontId="41" fillId="0" borderId="0" applyNumberFormat="0" applyFill="0" applyBorder="0" applyAlignment="0" applyProtection="0"/>
    <xf numFmtId="0" fontId="42" fillId="23" borderId="47" applyNumberFormat="0" applyAlignment="0" applyProtection="0"/>
    <xf numFmtId="0" fontId="42" fillId="23" borderId="47" applyNumberFormat="0" applyAlignment="0" applyProtection="0"/>
    <xf numFmtId="0" fontId="42" fillId="23" borderId="47" applyNumberFormat="0" applyAlignment="0" applyProtection="0"/>
    <xf numFmtId="0" fontId="42" fillId="23" borderId="47" applyNumberFormat="0" applyAlignment="0" applyProtection="0"/>
    <xf numFmtId="0" fontId="43" fillId="0" borderId="52" applyNumberFormat="0" applyFill="0" applyAlignment="0" applyProtection="0"/>
    <xf numFmtId="0" fontId="44" fillId="38" borderId="0" applyNumberFormat="0" applyBorder="0" applyAlignment="0" applyProtection="0"/>
    <xf numFmtId="0" fontId="3" fillId="0" borderId="0"/>
    <xf numFmtId="0" fontId="36" fillId="0" borderId="0"/>
    <xf numFmtId="0" fontId="45" fillId="0" borderId="0"/>
    <xf numFmtId="0" fontId="45" fillId="0" borderId="0"/>
    <xf numFmtId="0" fontId="4" fillId="0" borderId="0"/>
    <xf numFmtId="0" fontId="3" fillId="0" borderId="0"/>
    <xf numFmtId="0" fontId="4" fillId="0" borderId="0"/>
    <xf numFmtId="0" fontId="4" fillId="0" borderId="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46" fillId="36" borderId="54" applyNumberFormat="0" applyAlignment="0" applyProtection="0"/>
    <xf numFmtId="0" fontId="46" fillId="36" borderId="54" applyNumberFormat="0" applyAlignment="0" applyProtection="0"/>
    <xf numFmtId="0" fontId="46" fillId="36" borderId="54" applyNumberFormat="0" applyAlignment="0" applyProtection="0"/>
    <xf numFmtId="0" fontId="46" fillId="36" borderId="54"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3" borderId="1" applyNumberFormat="0" applyProtection="0">
      <alignment horizontal="left" vertical="center"/>
    </xf>
    <xf numFmtId="0" fontId="3" fillId="3" borderId="1" applyNumberFormat="0" applyProtection="0">
      <alignment horizontal="left" vertical="center"/>
    </xf>
    <xf numFmtId="0" fontId="3" fillId="3" borderId="1" applyNumberFormat="0" applyProtection="0">
      <alignment horizontal="left" vertical="center"/>
    </xf>
    <xf numFmtId="0" fontId="47" fillId="0" borderId="0" applyNumberFormat="0" applyFill="0" applyBorder="0" applyAlignment="0" applyProtection="0"/>
    <xf numFmtId="0" fontId="48" fillId="0" borderId="55" applyNumberFormat="0" applyFill="0" applyAlignment="0" applyProtection="0"/>
    <xf numFmtId="0" fontId="48" fillId="0" borderId="55" applyNumberFormat="0" applyFill="0" applyAlignment="0" applyProtection="0"/>
    <xf numFmtId="0" fontId="48" fillId="0" borderId="55" applyNumberFormat="0" applyFill="0" applyAlignment="0" applyProtection="0"/>
    <xf numFmtId="0" fontId="48" fillId="0" borderId="55" applyNumberFormat="0" applyFill="0" applyAlignment="0" applyProtection="0"/>
    <xf numFmtId="0" fontId="49" fillId="0" borderId="0" applyNumberFormat="0" applyFill="0" applyBorder="0" applyAlignment="0" applyProtection="0"/>
    <xf numFmtId="164" fontId="4" fillId="0" borderId="0" applyFont="0" applyFill="0" applyBorder="0" applyAlignment="0" applyProtection="0"/>
  </cellStyleXfs>
  <cellXfs count="371">
    <xf numFmtId="0" fontId="0" fillId="0" borderId="0" xfId="0"/>
    <xf numFmtId="0" fontId="0" fillId="0" borderId="0" xfId="0" applyAlignment="1">
      <alignment vertical="top"/>
    </xf>
    <xf numFmtId="0" fontId="5" fillId="4" borderId="2" xfId="0" applyFont="1" applyFill="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10" xfId="0" applyBorder="1" applyAlignment="1">
      <alignment vertical="top"/>
    </xf>
    <xf numFmtId="3" fontId="0" fillId="0" borderId="4" xfId="0" applyNumberFormat="1" applyBorder="1" applyAlignment="1">
      <alignment vertical="top"/>
    </xf>
    <xf numFmtId="3" fontId="0" fillId="0" borderId="5" xfId="0" applyNumberFormat="1" applyBorder="1" applyAlignment="1">
      <alignment vertical="top"/>
    </xf>
    <xf numFmtId="3" fontId="0" fillId="0" borderId="7" xfId="0" applyNumberFormat="1" applyBorder="1" applyAlignment="1">
      <alignment vertical="top"/>
    </xf>
    <xf numFmtId="3" fontId="0" fillId="0" borderId="8" xfId="0" applyNumberFormat="1" applyBorder="1" applyAlignment="1">
      <alignment vertical="top"/>
    </xf>
    <xf numFmtId="3" fontId="0" fillId="0" borderId="10" xfId="0" applyNumberFormat="1" applyBorder="1" applyAlignment="1">
      <alignment vertical="top"/>
    </xf>
    <xf numFmtId="3" fontId="0" fillId="0" borderId="11" xfId="0" applyNumberFormat="1" applyBorder="1" applyAlignment="1">
      <alignment vertical="top"/>
    </xf>
    <xf numFmtId="0" fontId="0" fillId="0" borderId="0" xfId="0" applyBorder="1" applyAlignment="1">
      <alignment vertical="top"/>
    </xf>
    <xf numFmtId="3" fontId="0" fillId="0" borderId="0" xfId="0" applyNumberFormat="1" applyBorder="1" applyAlignment="1">
      <alignment vertical="top"/>
    </xf>
    <xf numFmtId="0" fontId="0" fillId="0" borderId="0" xfId="0" applyFill="1" applyAlignment="1">
      <alignment vertical="top"/>
    </xf>
    <xf numFmtId="0" fontId="5" fillId="4" borderId="13" xfId="0" applyFont="1" applyFill="1" applyBorder="1" applyAlignment="1">
      <alignment vertical="top" wrapText="1"/>
    </xf>
    <xf numFmtId="0" fontId="5" fillId="4" borderId="14" xfId="0" applyFont="1" applyFill="1" applyBorder="1" applyAlignment="1">
      <alignment vertical="top" wrapText="1"/>
    </xf>
    <xf numFmtId="0" fontId="5" fillId="4" borderId="15" xfId="0" applyFont="1" applyFill="1" applyBorder="1" applyAlignment="1">
      <alignment vertical="top" wrapText="1"/>
    </xf>
    <xf numFmtId="0" fontId="0" fillId="0" borderId="1" xfId="0" applyBorder="1" applyAlignment="1">
      <alignment horizontal="center" vertical="top" wrapText="1"/>
    </xf>
    <xf numFmtId="9" fontId="0" fillId="0" borderId="0" xfId="8" applyFont="1" applyAlignment="1">
      <alignment vertical="top"/>
    </xf>
    <xf numFmtId="0" fontId="0" fillId="0" borderId="1" xfId="0" applyBorder="1" applyAlignment="1">
      <alignment horizontal="centerContinuous" vertical="top"/>
    </xf>
    <xf numFmtId="165" fontId="0" fillId="0" borderId="0" xfId="0" applyNumberFormat="1" applyAlignment="1">
      <alignment vertical="top"/>
    </xf>
    <xf numFmtId="0" fontId="5" fillId="0" borderId="7" xfId="0" applyFont="1" applyBorder="1" applyAlignment="1">
      <alignment vertical="top"/>
    </xf>
    <xf numFmtId="0" fontId="0" fillId="0" borderId="18" xfId="0" applyBorder="1" applyAlignment="1">
      <alignment vertical="top"/>
    </xf>
    <xf numFmtId="0" fontId="0" fillId="0" borderId="19" xfId="0" applyBorder="1" applyAlignment="1">
      <alignment vertical="top"/>
    </xf>
    <xf numFmtId="3" fontId="0" fillId="0" borderId="19" xfId="0" applyNumberFormat="1" applyBorder="1" applyAlignment="1">
      <alignment vertical="top"/>
    </xf>
    <xf numFmtId="0" fontId="0" fillId="0" borderId="21" xfId="0" applyBorder="1" applyAlignment="1">
      <alignment vertical="top"/>
    </xf>
    <xf numFmtId="0" fontId="0" fillId="0" borderId="22" xfId="0" applyBorder="1" applyAlignment="1">
      <alignment vertical="top"/>
    </xf>
    <xf numFmtId="3" fontId="0" fillId="0" borderId="22" xfId="0" applyNumberFormat="1" applyBorder="1" applyAlignment="1">
      <alignment vertical="top"/>
    </xf>
    <xf numFmtId="0" fontId="0" fillId="0" borderId="12" xfId="0" applyBorder="1" applyAlignment="1">
      <alignment vertical="top"/>
    </xf>
    <xf numFmtId="0" fontId="0" fillId="5" borderId="0" xfId="0" applyFill="1" applyAlignment="1">
      <alignment vertical="top"/>
    </xf>
    <xf numFmtId="165" fontId="0" fillId="0" borderId="12" xfId="0" applyNumberFormat="1" applyBorder="1" applyAlignment="1">
      <alignment vertical="top"/>
    </xf>
    <xf numFmtId="3" fontId="0" fillId="0" borderId="4" xfId="0" applyNumberFormat="1" applyFill="1" applyBorder="1" applyAlignment="1">
      <alignment vertical="top"/>
    </xf>
    <xf numFmtId="3" fontId="0" fillId="0" borderId="7" xfId="0" applyNumberFormat="1" applyFill="1" applyBorder="1" applyAlignment="1">
      <alignment vertical="top"/>
    </xf>
    <xf numFmtId="3" fontId="0" fillId="0" borderId="10" xfId="0" applyNumberFormat="1" applyFill="1" applyBorder="1" applyAlignment="1">
      <alignment vertical="top"/>
    </xf>
    <xf numFmtId="0" fontId="5" fillId="0" borderId="0" xfId="0" applyFont="1" applyBorder="1" applyAlignment="1">
      <alignment vertical="top"/>
    </xf>
    <xf numFmtId="0" fontId="9" fillId="0" borderId="0" xfId="0" applyFont="1" applyAlignment="1">
      <alignment vertical="top"/>
    </xf>
    <xf numFmtId="0" fontId="10" fillId="6" borderId="0" xfId="0" applyNumberFormat="1" applyFont="1" applyFill="1" applyAlignment="1">
      <alignment vertical="top"/>
    </xf>
    <xf numFmtId="0" fontId="11" fillId="6" borderId="24" xfId="0" applyNumberFormat="1" applyFont="1" applyFill="1" applyBorder="1" applyAlignment="1">
      <alignment vertical="top"/>
    </xf>
    <xf numFmtId="0" fontId="11" fillId="6" borderId="0" xfId="0" applyNumberFormat="1" applyFont="1" applyFill="1" applyBorder="1" applyAlignment="1">
      <alignment vertical="top"/>
    </xf>
    <xf numFmtId="0" fontId="11" fillId="6" borderId="0" xfId="0" applyNumberFormat="1" applyFont="1" applyFill="1" applyAlignment="1">
      <alignment vertical="top"/>
    </xf>
    <xf numFmtId="0" fontId="10" fillId="6" borderId="24" xfId="0" applyNumberFormat="1" applyFont="1" applyFill="1" applyBorder="1" applyAlignment="1">
      <alignment vertical="top"/>
    </xf>
    <xf numFmtId="0" fontId="12" fillId="7" borderId="1" xfId="0" applyNumberFormat="1" applyFont="1" applyFill="1" applyBorder="1" applyAlignment="1">
      <alignment vertical="top"/>
    </xf>
    <xf numFmtId="0" fontId="10" fillId="6" borderId="0" xfId="0" applyNumberFormat="1" applyFont="1" applyFill="1" applyBorder="1" applyAlignment="1">
      <alignment vertical="top"/>
    </xf>
    <xf numFmtId="0" fontId="10" fillId="6" borderId="25" xfId="0" applyNumberFormat="1" applyFont="1" applyFill="1" applyBorder="1" applyAlignment="1">
      <alignment vertical="top"/>
    </xf>
    <xf numFmtId="0" fontId="12" fillId="6" borderId="0" xfId="0" applyNumberFormat="1" applyFont="1" applyFill="1" applyBorder="1" applyAlignment="1"/>
    <xf numFmtId="0" fontId="10" fillId="6" borderId="3" xfId="0" applyNumberFormat="1" applyFont="1" applyFill="1" applyBorder="1" applyAlignment="1">
      <alignment vertical="top"/>
    </xf>
    <xf numFmtId="0" fontId="10" fillId="8" borderId="5" xfId="0" applyNumberFormat="1" applyFont="1" applyFill="1" applyBorder="1" applyAlignment="1">
      <alignment vertical="top"/>
    </xf>
    <xf numFmtId="3" fontId="10" fillId="6" borderId="3" xfId="0" applyNumberFormat="1" applyFont="1" applyFill="1" applyBorder="1" applyAlignment="1">
      <alignment vertical="top"/>
    </xf>
    <xf numFmtId="3" fontId="10" fillId="8" borderId="4" xfId="0" applyNumberFormat="1" applyFont="1" applyFill="1" applyBorder="1" applyAlignment="1">
      <alignment vertical="top"/>
    </xf>
    <xf numFmtId="3" fontId="10" fillId="6" borderId="4" xfId="0" applyNumberFormat="1" applyFont="1" applyFill="1" applyBorder="1" applyAlignment="1">
      <alignment vertical="top"/>
    </xf>
    <xf numFmtId="3" fontId="10" fillId="8" borderId="5" xfId="0" applyNumberFormat="1" applyFont="1" applyFill="1" applyBorder="1" applyAlignment="1">
      <alignment vertical="top"/>
    </xf>
    <xf numFmtId="0" fontId="10" fillId="9" borderId="6" xfId="0" applyNumberFormat="1" applyFont="1" applyFill="1" applyBorder="1" applyAlignment="1">
      <alignment vertical="top"/>
    </xf>
    <xf numFmtId="0" fontId="10" fillId="10" borderId="8" xfId="0" applyNumberFormat="1" applyFont="1" applyFill="1" applyBorder="1" applyAlignment="1">
      <alignment vertical="top"/>
    </xf>
    <xf numFmtId="3" fontId="10" fillId="9" borderId="6" xfId="0" applyNumberFormat="1" applyFont="1" applyFill="1" applyBorder="1" applyAlignment="1">
      <alignment vertical="top"/>
    </xf>
    <xf numFmtId="3" fontId="10" fillId="10" borderId="7" xfId="0" applyNumberFormat="1" applyFont="1" applyFill="1" applyBorder="1" applyAlignment="1">
      <alignment vertical="top"/>
    </xf>
    <xf numFmtId="3" fontId="10" fillId="9" borderId="7" xfId="0" applyNumberFormat="1" applyFont="1" applyFill="1" applyBorder="1" applyAlignment="1">
      <alignment vertical="top"/>
    </xf>
    <xf numFmtId="3" fontId="10" fillId="10" borderId="8" xfId="0" applyNumberFormat="1" applyFont="1" applyFill="1" applyBorder="1" applyAlignment="1">
      <alignment vertical="top"/>
    </xf>
    <xf numFmtId="0" fontId="10" fillId="6" borderId="6" xfId="0" applyNumberFormat="1" applyFont="1" applyFill="1" applyBorder="1" applyAlignment="1">
      <alignment vertical="top"/>
    </xf>
    <xf numFmtId="0" fontId="10" fillId="8" borderId="8" xfId="0" applyNumberFormat="1" applyFont="1" applyFill="1" applyBorder="1" applyAlignment="1">
      <alignment vertical="top"/>
    </xf>
    <xf numFmtId="3" fontId="10" fillId="6" borderId="6" xfId="0" applyNumberFormat="1" applyFont="1" applyFill="1" applyBorder="1" applyAlignment="1">
      <alignment vertical="top"/>
    </xf>
    <xf numFmtId="3" fontId="10" fillId="8" borderId="7" xfId="0" applyNumberFormat="1" applyFont="1" applyFill="1" applyBorder="1" applyAlignment="1">
      <alignment vertical="top"/>
    </xf>
    <xf numFmtId="3" fontId="10" fillId="6" borderId="7" xfId="0" applyNumberFormat="1" applyFont="1" applyFill="1" applyBorder="1" applyAlignment="1">
      <alignment vertical="top"/>
    </xf>
    <xf numFmtId="3" fontId="10" fillId="8" borderId="8" xfId="0" applyNumberFormat="1" applyFont="1" applyFill="1" applyBorder="1" applyAlignment="1">
      <alignment vertical="top"/>
    </xf>
    <xf numFmtId="0" fontId="10" fillId="9" borderId="18" xfId="0" applyNumberFormat="1" applyFont="1" applyFill="1" applyBorder="1" applyAlignment="1">
      <alignment vertical="top"/>
    </xf>
    <xf numFmtId="0" fontId="10" fillId="10" borderId="20" xfId="0" applyNumberFormat="1" applyFont="1" applyFill="1" applyBorder="1" applyAlignment="1">
      <alignment vertical="top"/>
    </xf>
    <xf numFmtId="3" fontId="10" fillId="9" borderId="18" xfId="0" applyNumberFormat="1" applyFont="1" applyFill="1" applyBorder="1" applyAlignment="1">
      <alignment vertical="top"/>
    </xf>
    <xf numFmtId="3" fontId="10" fillId="10" borderId="19" xfId="0" applyNumberFormat="1" applyFont="1" applyFill="1" applyBorder="1" applyAlignment="1">
      <alignment vertical="top"/>
    </xf>
    <xf numFmtId="3" fontId="10" fillId="9" borderId="19" xfId="0" applyNumberFormat="1" applyFont="1" applyFill="1" applyBorder="1" applyAlignment="1">
      <alignment vertical="top"/>
    </xf>
    <xf numFmtId="3" fontId="10" fillId="10" borderId="20" xfId="0" applyNumberFormat="1" applyFont="1" applyFill="1" applyBorder="1" applyAlignment="1">
      <alignment vertical="top"/>
    </xf>
    <xf numFmtId="0" fontId="10" fillId="6" borderId="24" xfId="0" applyNumberFormat="1" applyFont="1" applyFill="1" applyBorder="1" applyAlignment="1"/>
    <xf numFmtId="0" fontId="12" fillId="6" borderId="26" xfId="0" applyNumberFormat="1" applyFont="1" applyFill="1" applyBorder="1" applyAlignment="1"/>
    <xf numFmtId="0" fontId="10" fillId="6" borderId="26" xfId="0" applyNumberFormat="1" applyFont="1" applyFill="1" applyBorder="1" applyAlignment="1"/>
    <xf numFmtId="0" fontId="10" fillId="6" borderId="0" xfId="0" applyNumberFormat="1" applyFont="1" applyFill="1" applyBorder="1" applyAlignment="1"/>
    <xf numFmtId="0" fontId="10" fillId="6" borderId="25" xfId="0" applyNumberFormat="1" applyFont="1" applyFill="1" applyBorder="1" applyAlignment="1"/>
    <xf numFmtId="0" fontId="10" fillId="6" borderId="0" xfId="0" applyNumberFormat="1" applyFont="1" applyFill="1" applyAlignment="1"/>
    <xf numFmtId="0" fontId="10" fillId="6" borderId="21" xfId="0" applyNumberFormat="1" applyFont="1" applyFill="1" applyBorder="1" applyAlignment="1">
      <alignment vertical="top"/>
    </xf>
    <xf numFmtId="0" fontId="10" fillId="8" borderId="23" xfId="0" applyNumberFormat="1" applyFont="1" applyFill="1" applyBorder="1" applyAlignment="1">
      <alignment vertical="top"/>
    </xf>
    <xf numFmtId="3" fontId="10" fillId="6" borderId="21" xfId="0" applyNumberFormat="1" applyFont="1" applyFill="1" applyBorder="1" applyAlignment="1">
      <alignment vertical="top"/>
    </xf>
    <xf numFmtId="3" fontId="10" fillId="8" borderId="22" xfId="0" applyNumberFormat="1" applyFont="1" applyFill="1" applyBorder="1" applyAlignment="1">
      <alignment vertical="top"/>
    </xf>
    <xf numFmtId="3" fontId="10" fillId="6" borderId="22" xfId="0" applyNumberFormat="1" applyFont="1" applyFill="1" applyBorder="1" applyAlignment="1">
      <alignment vertical="top"/>
    </xf>
    <xf numFmtId="3" fontId="10" fillId="8" borderId="23" xfId="0" applyNumberFormat="1" applyFont="1" applyFill="1" applyBorder="1" applyAlignment="1">
      <alignment vertical="top"/>
    </xf>
    <xf numFmtId="0" fontId="10" fillId="6" borderId="9" xfId="0" applyNumberFormat="1" applyFont="1" applyFill="1" applyBorder="1" applyAlignment="1">
      <alignment vertical="top"/>
    </xf>
    <xf numFmtId="0" fontId="10" fillId="8" borderId="11" xfId="0" applyNumberFormat="1" applyFont="1" applyFill="1" applyBorder="1" applyAlignment="1">
      <alignment vertical="top"/>
    </xf>
    <xf numFmtId="3" fontId="10" fillId="6" borderId="9" xfId="0" applyNumberFormat="1" applyFont="1" applyFill="1" applyBorder="1" applyAlignment="1">
      <alignment vertical="top"/>
    </xf>
    <xf numFmtId="3" fontId="10" fillId="8" borderId="10" xfId="0" applyNumberFormat="1" applyFont="1" applyFill="1" applyBorder="1" applyAlignment="1">
      <alignment vertical="top"/>
    </xf>
    <xf numFmtId="3" fontId="10" fillId="6" borderId="10" xfId="0" applyNumberFormat="1" applyFont="1" applyFill="1" applyBorder="1" applyAlignment="1">
      <alignment vertical="top"/>
    </xf>
    <xf numFmtId="3" fontId="10" fillId="8" borderId="11" xfId="0" applyNumberFormat="1" applyFont="1" applyFill="1" applyBorder="1" applyAlignment="1">
      <alignment vertical="top"/>
    </xf>
    <xf numFmtId="0" fontId="13" fillId="6" borderId="24" xfId="0" applyNumberFormat="1" applyFont="1" applyFill="1" applyBorder="1" applyAlignment="1">
      <alignment vertical="top"/>
    </xf>
    <xf numFmtId="0" fontId="13" fillId="6" borderId="0" xfId="0" applyNumberFormat="1" applyFont="1" applyFill="1" applyBorder="1" applyAlignment="1">
      <alignment vertical="top"/>
    </xf>
    <xf numFmtId="0" fontId="13" fillId="6" borderId="25" xfId="0" applyNumberFormat="1" applyFont="1" applyFill="1" applyBorder="1" applyAlignment="1">
      <alignment vertical="top"/>
    </xf>
    <xf numFmtId="0" fontId="13" fillId="6" borderId="0" xfId="0" applyNumberFormat="1" applyFont="1" applyFill="1" applyAlignment="1">
      <alignment vertical="top"/>
    </xf>
    <xf numFmtId="3" fontId="12" fillId="7" borderId="1" xfId="0" applyNumberFormat="1" applyFont="1" applyFill="1" applyBorder="1" applyAlignment="1">
      <alignment vertical="top"/>
    </xf>
    <xf numFmtId="0" fontId="10" fillId="6" borderId="27" xfId="0" applyNumberFormat="1" applyFont="1" applyFill="1" applyBorder="1" applyAlignment="1">
      <alignment vertical="top"/>
    </xf>
    <xf numFmtId="0" fontId="10" fillId="6" borderId="12" xfId="0" applyNumberFormat="1" applyFont="1" applyFill="1" applyBorder="1" applyAlignment="1">
      <alignment vertical="top"/>
    </xf>
    <xf numFmtId="0" fontId="10" fillId="6" borderId="28" xfId="0" applyNumberFormat="1" applyFont="1" applyFill="1" applyBorder="1" applyAlignment="1">
      <alignment vertical="top"/>
    </xf>
    <xf numFmtId="0" fontId="12" fillId="7" borderId="29" xfId="0" applyNumberFormat="1" applyFont="1" applyFill="1" applyBorder="1" applyAlignment="1">
      <alignment vertical="top"/>
    </xf>
    <xf numFmtId="0" fontId="11" fillId="6" borderId="30" xfId="0" applyNumberFormat="1" applyFont="1" applyFill="1" applyBorder="1" applyAlignment="1">
      <alignment horizontal="centerContinuous" vertical="top"/>
    </xf>
    <xf numFmtId="0" fontId="11" fillId="6" borderId="31" xfId="0" applyNumberFormat="1" applyFont="1" applyFill="1" applyBorder="1" applyAlignment="1">
      <alignment horizontal="centerContinuous" vertical="top"/>
    </xf>
    <xf numFmtId="0" fontId="11" fillId="6" borderId="32" xfId="0" applyNumberFormat="1" applyFont="1" applyFill="1" applyBorder="1" applyAlignment="1">
      <alignment horizontal="centerContinuous" vertical="top"/>
    </xf>
    <xf numFmtId="0" fontId="11" fillId="6" borderId="33" xfId="0" applyNumberFormat="1" applyFont="1" applyFill="1" applyBorder="1" applyAlignment="1">
      <alignment vertical="top"/>
    </xf>
    <xf numFmtId="0" fontId="11" fillId="6" borderId="34" xfId="0" applyNumberFormat="1" applyFont="1" applyFill="1" applyBorder="1" applyAlignment="1">
      <alignment vertical="top"/>
    </xf>
    <xf numFmtId="165" fontId="0" fillId="0" borderId="1" xfId="0" applyNumberFormat="1" applyBorder="1" applyAlignment="1">
      <alignment vertical="top"/>
    </xf>
    <xf numFmtId="0" fontId="10" fillId="5" borderId="0" xfId="0" applyNumberFormat="1" applyFont="1" applyFill="1" applyAlignment="1">
      <alignment vertical="top"/>
    </xf>
    <xf numFmtId="165" fontId="10" fillId="6" borderId="0" xfId="0" applyNumberFormat="1" applyFont="1" applyFill="1" applyAlignment="1">
      <alignment vertical="top"/>
    </xf>
    <xf numFmtId="0" fontId="9" fillId="0" borderId="0" xfId="0" applyFont="1" applyBorder="1" applyAlignment="1">
      <alignment vertical="top"/>
    </xf>
    <xf numFmtId="0" fontId="0" fillId="0" borderId="16" xfId="0" applyBorder="1" applyAlignment="1">
      <alignment horizontal="centerContinuous" vertical="top" wrapText="1"/>
    </xf>
    <xf numFmtId="0" fontId="0" fillId="0" borderId="17" xfId="0" applyBorder="1" applyAlignment="1">
      <alignment horizontal="centerContinuous" vertical="top" wrapText="1"/>
    </xf>
    <xf numFmtId="9" fontId="10" fillId="6" borderId="0" xfId="8" applyFont="1" applyFill="1" applyAlignment="1">
      <alignment vertical="top"/>
    </xf>
    <xf numFmtId="9" fontId="0" fillId="5" borderId="4" xfId="8" applyFont="1" applyFill="1" applyBorder="1" applyAlignment="1">
      <alignment vertical="top"/>
    </xf>
    <xf numFmtId="9" fontId="0" fillId="5" borderId="7" xfId="8" applyFont="1" applyFill="1" applyBorder="1" applyAlignment="1">
      <alignment vertical="top"/>
    </xf>
    <xf numFmtId="9" fontId="10" fillId="5" borderId="7" xfId="8" applyFont="1" applyFill="1" applyBorder="1" applyAlignment="1">
      <alignment vertical="top"/>
    </xf>
    <xf numFmtId="0" fontId="14" fillId="6" borderId="0" xfId="0" applyNumberFormat="1" applyFont="1" applyFill="1" applyAlignment="1">
      <alignment vertical="top"/>
    </xf>
    <xf numFmtId="0" fontId="5" fillId="11" borderId="2" xfId="0" applyFont="1" applyFill="1" applyBorder="1" applyAlignment="1">
      <alignment vertical="top" wrapText="1"/>
    </xf>
    <xf numFmtId="165" fontId="5" fillId="11" borderId="2" xfId="7" applyFont="1" applyFill="1" applyBorder="1" applyAlignment="1">
      <alignment vertical="top" wrapText="1"/>
    </xf>
    <xf numFmtId="0" fontId="5" fillId="11" borderId="14" xfId="0" applyFont="1" applyFill="1" applyBorder="1" applyAlignment="1">
      <alignment vertical="top" wrapText="1"/>
    </xf>
    <xf numFmtId="165" fontId="5" fillId="11" borderId="14" xfId="7" applyFont="1" applyFill="1" applyBorder="1" applyAlignment="1">
      <alignment vertical="top" wrapText="1"/>
    </xf>
    <xf numFmtId="166" fontId="5" fillId="11" borderId="2" xfId="7" applyNumberFormat="1" applyFont="1" applyFill="1" applyBorder="1" applyAlignment="1">
      <alignment vertical="top" wrapText="1"/>
    </xf>
    <xf numFmtId="166" fontId="5" fillId="11" borderId="14" xfId="7" applyNumberFormat="1" applyFont="1" applyFill="1" applyBorder="1" applyAlignment="1">
      <alignment vertical="top" wrapText="1"/>
    </xf>
    <xf numFmtId="0" fontId="5" fillId="11" borderId="13" xfId="0" applyFont="1" applyFill="1" applyBorder="1" applyAlignment="1">
      <alignment vertical="top" wrapText="1"/>
    </xf>
    <xf numFmtId="3" fontId="0" fillId="0" borderId="4" xfId="0" applyNumberFormat="1" applyFont="1" applyFill="1" applyBorder="1" applyAlignment="1">
      <alignment vertical="top"/>
    </xf>
    <xf numFmtId="165" fontId="4" fillId="0" borderId="4" xfId="7" applyFont="1" applyFill="1" applyBorder="1" applyAlignment="1">
      <alignment vertical="top"/>
    </xf>
    <xf numFmtId="165" fontId="0" fillId="0" borderId="4" xfId="7" applyFont="1" applyFill="1" applyBorder="1" applyAlignment="1">
      <alignment vertical="top"/>
    </xf>
    <xf numFmtId="3" fontId="0" fillId="0" borderId="7" xfId="0" applyNumberFormat="1" applyFont="1" applyFill="1" applyBorder="1" applyAlignment="1">
      <alignment vertical="top"/>
    </xf>
    <xf numFmtId="165" fontId="4" fillId="0" borderId="7" xfId="7" applyFont="1" applyFill="1" applyBorder="1" applyAlignment="1">
      <alignment vertical="top"/>
    </xf>
    <xf numFmtId="165" fontId="0" fillId="0" borderId="7" xfId="7" applyFont="1" applyFill="1" applyBorder="1" applyAlignment="1">
      <alignment vertical="top"/>
    </xf>
    <xf numFmtId="165" fontId="8" fillId="0" borderId="7" xfId="7" applyFont="1" applyFill="1" applyBorder="1" applyAlignment="1">
      <alignment vertical="top"/>
    </xf>
    <xf numFmtId="165" fontId="0" fillId="0" borderId="10" xfId="7" applyFont="1" applyFill="1" applyBorder="1" applyAlignment="1">
      <alignment vertical="top"/>
    </xf>
    <xf numFmtId="165" fontId="0" fillId="0" borderId="0" xfId="7" applyFont="1" applyFill="1" applyAlignment="1">
      <alignment vertical="top"/>
    </xf>
    <xf numFmtId="3" fontId="0" fillId="0" borderId="12" xfId="0" applyNumberFormat="1" applyFill="1" applyBorder="1" applyAlignment="1">
      <alignment vertical="top"/>
    </xf>
    <xf numFmtId="0" fontId="0" fillId="0" borderId="12" xfId="0" applyFill="1" applyBorder="1" applyAlignment="1">
      <alignment vertical="top"/>
    </xf>
    <xf numFmtId="165" fontId="0" fillId="0" borderId="12" xfId="7" applyFont="1" applyFill="1" applyBorder="1" applyAlignment="1">
      <alignment vertical="top"/>
    </xf>
    <xf numFmtId="3" fontId="0" fillId="0" borderId="0" xfId="0" applyNumberFormat="1" applyFill="1" applyAlignment="1">
      <alignment vertical="top"/>
    </xf>
    <xf numFmtId="10" fontId="0" fillId="0" borderId="0" xfId="8" applyNumberFormat="1" applyFont="1" applyFill="1" applyAlignment="1">
      <alignment vertical="top"/>
    </xf>
    <xf numFmtId="166" fontId="0" fillId="0" borderId="0" xfId="7" applyNumberFormat="1" applyFont="1" applyFill="1" applyAlignment="1">
      <alignment vertical="top"/>
    </xf>
    <xf numFmtId="167" fontId="0" fillId="0" borderId="0" xfId="8" applyNumberFormat="1" applyFont="1" applyFill="1" applyAlignment="1">
      <alignment vertical="top"/>
    </xf>
    <xf numFmtId="0" fontId="0" fillId="12" borderId="7" xfId="0" applyFill="1" applyBorder="1" applyAlignment="1">
      <alignment vertical="top"/>
    </xf>
    <xf numFmtId="0" fontId="0" fillId="12" borderId="10" xfId="0" applyFill="1" applyBorder="1" applyAlignment="1">
      <alignment vertical="top"/>
    </xf>
    <xf numFmtId="0" fontId="0" fillId="13" borderId="4" xfId="0" applyFill="1" applyBorder="1" applyAlignment="1">
      <alignment vertical="top"/>
    </xf>
    <xf numFmtId="0" fontId="0" fillId="13" borderId="7" xfId="0" applyFill="1" applyBorder="1" applyAlignment="1">
      <alignment vertical="top"/>
    </xf>
    <xf numFmtId="0" fontId="0" fillId="14" borderId="4" xfId="0" applyFill="1" applyBorder="1" applyAlignment="1">
      <alignment vertical="top"/>
    </xf>
    <xf numFmtId="0" fontId="0" fillId="14" borderId="7" xfId="0" applyFill="1" applyBorder="1" applyAlignment="1">
      <alignment vertical="top"/>
    </xf>
    <xf numFmtId="0" fontId="0" fillId="0" borderId="0" xfId="7" applyNumberFormat="1" applyFont="1" applyFill="1" applyAlignment="1">
      <alignment vertical="top"/>
    </xf>
    <xf numFmtId="0" fontId="0" fillId="12" borderId="0" xfId="0" applyFill="1" applyAlignment="1">
      <alignment vertical="top"/>
    </xf>
    <xf numFmtId="0" fontId="0" fillId="12" borderId="4" xfId="0" applyFill="1" applyBorder="1" applyAlignment="1">
      <alignment vertical="top"/>
    </xf>
    <xf numFmtId="166" fontId="0" fillId="0" borderId="7" xfId="7" applyNumberFormat="1" applyFont="1" applyFill="1" applyBorder="1" applyAlignment="1">
      <alignment vertical="top"/>
    </xf>
    <xf numFmtId="166" fontId="4" fillId="0" borderId="7" xfId="7" applyNumberFormat="1" applyFont="1" applyFill="1" applyBorder="1" applyAlignment="1">
      <alignment vertical="top"/>
    </xf>
    <xf numFmtId="166" fontId="0" fillId="0" borderId="10" xfId="7" applyNumberFormat="1" applyFont="1" applyFill="1" applyBorder="1" applyAlignment="1">
      <alignment vertical="top"/>
    </xf>
    <xf numFmtId="166" fontId="0" fillId="0" borderId="12" xfId="7" applyNumberFormat="1" applyFont="1" applyFill="1" applyBorder="1" applyAlignment="1">
      <alignment vertical="top"/>
    </xf>
    <xf numFmtId="2" fontId="0" fillId="0" borderId="0" xfId="0" applyNumberFormat="1" applyFill="1" applyAlignment="1">
      <alignment vertical="top"/>
    </xf>
    <xf numFmtId="0" fontId="0" fillId="15" borderId="7" xfId="0" applyFill="1" applyBorder="1" applyAlignment="1">
      <alignment vertical="top"/>
    </xf>
    <xf numFmtId="0" fontId="0" fillId="14" borderId="10" xfId="0" applyFill="1" applyBorder="1" applyAlignment="1">
      <alignment vertical="top"/>
    </xf>
    <xf numFmtId="3" fontId="0" fillId="0" borderId="19" xfId="0" applyNumberFormat="1" applyFill="1" applyBorder="1" applyAlignment="1">
      <alignment vertical="top"/>
    </xf>
    <xf numFmtId="3" fontId="0" fillId="0" borderId="19" xfId="0" applyNumberFormat="1" applyFont="1" applyFill="1" applyBorder="1" applyAlignment="1">
      <alignment vertical="top"/>
    </xf>
    <xf numFmtId="3" fontId="0" fillId="0" borderId="22" xfId="0" applyNumberFormat="1" applyFill="1" applyBorder="1" applyAlignment="1">
      <alignment vertical="top"/>
    </xf>
    <xf numFmtId="3" fontId="0" fillId="0" borderId="22" xfId="0" applyNumberFormat="1" applyFont="1" applyFill="1" applyBorder="1" applyAlignment="1">
      <alignment vertical="top"/>
    </xf>
    <xf numFmtId="3" fontId="0" fillId="0" borderId="10" xfId="0" applyNumberFormat="1" applyFont="1" applyFill="1" applyBorder="1" applyAlignment="1">
      <alignment vertical="top"/>
    </xf>
    <xf numFmtId="3" fontId="0" fillId="0" borderId="0" xfId="0" applyNumberFormat="1" applyFill="1" applyBorder="1" applyAlignment="1">
      <alignment vertical="top"/>
    </xf>
    <xf numFmtId="0" fontId="0" fillId="13" borderId="19" xfId="0" applyFill="1" applyBorder="1" applyAlignment="1">
      <alignment vertical="top"/>
    </xf>
    <xf numFmtId="0" fontId="0" fillId="13" borderId="22" xfId="0" applyFill="1" applyBorder="1" applyAlignment="1">
      <alignment vertical="top"/>
    </xf>
    <xf numFmtId="9" fontId="0" fillId="0" borderId="36" xfId="8" applyFont="1" applyFill="1" applyBorder="1" applyAlignment="1">
      <alignment vertical="top"/>
    </xf>
    <xf numFmtId="9" fontId="0" fillId="0" borderId="0" xfId="8" applyFont="1" applyFill="1" applyBorder="1" applyAlignment="1">
      <alignment vertical="top"/>
    </xf>
    <xf numFmtId="9" fontId="0" fillId="0" borderId="37" xfId="8" applyFont="1" applyFill="1" applyBorder="1" applyAlignment="1">
      <alignment vertical="top"/>
    </xf>
    <xf numFmtId="9" fontId="0" fillId="0" borderId="38" xfId="8" applyFont="1" applyFill="1" applyBorder="1" applyAlignment="1">
      <alignment vertical="top"/>
    </xf>
    <xf numFmtId="9" fontId="0" fillId="0" borderId="35" xfId="8" applyFont="1" applyFill="1" applyBorder="1" applyAlignment="1">
      <alignment vertical="top"/>
    </xf>
    <xf numFmtId="0" fontId="0" fillId="0" borderId="0" xfId="0" applyFill="1" applyBorder="1" applyAlignment="1">
      <alignment vertical="top"/>
    </xf>
    <xf numFmtId="9" fontId="0" fillId="0" borderId="39" xfId="8" applyFont="1" applyFill="1" applyBorder="1" applyAlignment="1">
      <alignment vertical="top"/>
    </xf>
    <xf numFmtId="0" fontId="5" fillId="0" borderId="0" xfId="0" applyFont="1" applyAlignment="1">
      <alignment vertical="top"/>
    </xf>
    <xf numFmtId="3" fontId="5" fillId="0" borderId="0" xfId="0" applyNumberFormat="1" applyFont="1" applyFill="1" applyAlignment="1">
      <alignment vertical="top"/>
    </xf>
    <xf numFmtId="0" fontId="5" fillId="0" borderId="0" xfId="0" applyFont="1" applyFill="1" applyAlignment="1">
      <alignment vertical="top"/>
    </xf>
    <xf numFmtId="0" fontId="5" fillId="5" borderId="0" xfId="0" applyFont="1" applyFill="1" applyAlignment="1">
      <alignment vertical="top"/>
    </xf>
    <xf numFmtId="165" fontId="5" fillId="0" borderId="0" xfId="0" applyNumberFormat="1" applyFont="1" applyAlignment="1">
      <alignment vertical="top"/>
    </xf>
    <xf numFmtId="166" fontId="5" fillId="0" borderId="0" xfId="7" applyNumberFormat="1" applyFont="1" applyFill="1" applyAlignment="1">
      <alignment vertical="top"/>
    </xf>
    <xf numFmtId="0" fontId="0" fillId="5" borderId="0" xfId="0" applyFont="1" applyFill="1" applyAlignment="1">
      <alignment vertical="top"/>
    </xf>
    <xf numFmtId="165" fontId="5" fillId="0" borderId="0" xfId="7" applyFont="1" applyFill="1" applyAlignment="1">
      <alignment vertical="top"/>
    </xf>
    <xf numFmtId="165" fontId="15" fillId="0" borderId="0" xfId="7" applyFont="1" applyFill="1" applyAlignment="1">
      <alignment vertical="top"/>
    </xf>
    <xf numFmtId="165" fontId="0" fillId="0" borderId="0" xfId="7" applyFont="1" applyAlignment="1">
      <alignment vertical="top"/>
    </xf>
    <xf numFmtId="3" fontId="8" fillId="0" borderId="4" xfId="0" applyNumberFormat="1" applyFont="1" applyFill="1" applyBorder="1" applyAlignment="1">
      <alignment vertical="top"/>
    </xf>
    <xf numFmtId="3" fontId="8" fillId="0" borderId="7" xfId="0" applyNumberFormat="1" applyFont="1" applyFill="1" applyBorder="1" applyAlignment="1">
      <alignment vertical="top"/>
    </xf>
    <xf numFmtId="0" fontId="0" fillId="15" borderId="4" xfId="0" applyFill="1" applyBorder="1" applyAlignment="1">
      <alignment vertical="top"/>
    </xf>
    <xf numFmtId="0" fontId="0" fillId="5" borderId="7" xfId="0" applyFill="1" applyBorder="1" applyAlignment="1">
      <alignment horizontal="right" vertical="top"/>
    </xf>
    <xf numFmtId="165" fontId="5" fillId="0" borderId="0" xfId="7" applyFont="1" applyAlignment="1">
      <alignment vertical="top"/>
    </xf>
    <xf numFmtId="168" fontId="0" fillId="0" borderId="0" xfId="7" applyNumberFormat="1" applyFont="1" applyAlignment="1">
      <alignment vertical="top"/>
    </xf>
    <xf numFmtId="170" fontId="0" fillId="0" borderId="0" xfId="0" applyNumberFormat="1" applyAlignment="1">
      <alignment vertical="top"/>
    </xf>
    <xf numFmtId="169" fontId="0" fillId="0" borderId="0" xfId="0" applyNumberFormat="1" applyAlignment="1">
      <alignment vertical="top"/>
    </xf>
    <xf numFmtId="165" fontId="0" fillId="0" borderId="12" xfId="7" applyFont="1" applyBorder="1" applyAlignment="1">
      <alignment vertical="top"/>
    </xf>
    <xf numFmtId="0" fontId="16" fillId="6" borderId="0" xfId="0" applyFont="1" applyFill="1" applyAlignment="1"/>
    <xf numFmtId="0" fontId="8" fillId="6" borderId="0" xfId="0" applyFont="1" applyFill="1"/>
    <xf numFmtId="0" fontId="17" fillId="6" borderId="0" xfId="0" applyFont="1" applyFill="1" applyAlignment="1">
      <alignment horizontal="center"/>
    </xf>
    <xf numFmtId="0" fontId="8" fillId="6" borderId="0" xfId="0" applyFont="1" applyFill="1" applyAlignment="1">
      <alignment horizontal="left"/>
    </xf>
    <xf numFmtId="0" fontId="22" fillId="6" borderId="0" xfId="0" applyFont="1" applyFill="1" applyAlignment="1">
      <alignment wrapText="1"/>
    </xf>
    <xf numFmtId="0" fontId="22" fillId="6" borderId="0" xfId="0" applyFont="1" applyFill="1"/>
    <xf numFmtId="0" fontId="8" fillId="6" borderId="0" xfId="0" applyFont="1" applyFill="1" applyBorder="1" applyAlignment="1">
      <alignment horizontal="left"/>
    </xf>
    <xf numFmtId="0" fontId="22" fillId="6" borderId="0" xfId="0" applyFont="1" applyFill="1" applyAlignment="1">
      <alignment horizontal="left"/>
    </xf>
    <xf numFmtId="0" fontId="8" fillId="6" borderId="0" xfId="0" applyFont="1" applyFill="1" applyBorder="1"/>
    <xf numFmtId="0" fontId="22" fillId="6" borderId="0" xfId="0" applyFont="1" applyFill="1" applyBorder="1" applyAlignment="1">
      <alignment wrapText="1"/>
    </xf>
    <xf numFmtId="0" fontId="23" fillId="6" borderId="0" xfId="0" applyFont="1" applyFill="1" applyBorder="1" applyAlignment="1">
      <alignment vertical="center"/>
    </xf>
    <xf numFmtId="0" fontId="24" fillId="6" borderId="0" xfId="0" applyFont="1" applyFill="1" applyBorder="1" applyAlignment="1">
      <alignment vertical="center"/>
    </xf>
    <xf numFmtId="0" fontId="19" fillId="6" borderId="0" xfId="0" applyFont="1" applyFill="1"/>
    <xf numFmtId="172" fontId="25" fillId="6" borderId="0" xfId="0" applyNumberFormat="1" applyFont="1" applyFill="1" applyBorder="1" applyProtection="1"/>
    <xf numFmtId="0" fontId="25" fillId="6" borderId="0" xfId="0" applyFont="1" applyFill="1"/>
    <xf numFmtId="0" fontId="26" fillId="6" borderId="0" xfId="0" applyFont="1" applyFill="1" applyAlignment="1">
      <alignment vertical="center"/>
    </xf>
    <xf numFmtId="0" fontId="20" fillId="6" borderId="40" xfId="0" applyFont="1" applyFill="1" applyBorder="1" applyAlignment="1">
      <alignment horizontal="left" vertical="center" wrapText="1"/>
    </xf>
    <xf numFmtId="0" fontId="20" fillId="6" borderId="41" xfId="0" applyFont="1" applyFill="1" applyBorder="1" applyAlignment="1">
      <alignment horizontal="center" vertical="center" wrapText="1"/>
    </xf>
    <xf numFmtId="0" fontId="20" fillId="16" borderId="41" xfId="0" applyFont="1" applyFill="1" applyBorder="1" applyAlignment="1">
      <alignment horizontal="center" vertical="center" wrapText="1"/>
    </xf>
    <xf numFmtId="0" fontId="2" fillId="6" borderId="0" xfId="0" applyFont="1" applyFill="1" applyAlignment="1">
      <alignment vertical="center"/>
    </xf>
    <xf numFmtId="0" fontId="27" fillId="6" borderId="21" xfId="0" applyFont="1" applyFill="1" applyBorder="1" applyAlignment="1">
      <alignment horizontal="left" vertical="center" wrapText="1"/>
    </xf>
    <xf numFmtId="0" fontId="19" fillId="6" borderId="22" xfId="0" applyFont="1" applyFill="1" applyBorder="1" applyAlignment="1">
      <alignment horizontal="center" vertical="center" wrapText="1"/>
    </xf>
    <xf numFmtId="0" fontId="27" fillId="6" borderId="22" xfId="0" applyFont="1" applyFill="1" applyBorder="1" applyAlignment="1">
      <alignment horizontal="center"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19" fillId="6" borderId="7" xfId="0" applyFont="1" applyFill="1" applyBorder="1" applyAlignment="1">
      <alignment horizontal="center" vertical="center" wrapText="1"/>
    </xf>
    <xf numFmtId="172" fontId="3" fillId="6" borderId="0" xfId="0" applyNumberFormat="1" applyFont="1" applyFill="1" applyBorder="1" applyProtection="1"/>
    <xf numFmtId="0" fontId="19" fillId="6" borderId="6" xfId="0" applyFont="1" applyFill="1" applyBorder="1" applyAlignment="1">
      <alignment horizontal="left" vertical="center" wrapText="1"/>
    </xf>
    <xf numFmtId="0" fontId="19" fillId="6" borderId="7" xfId="0" applyFont="1" applyFill="1" applyBorder="1" applyAlignment="1">
      <alignment horizontal="center"/>
    </xf>
    <xf numFmtId="173" fontId="19" fillId="16" borderId="7" xfId="6" applyNumberFormat="1" applyFont="1" applyFill="1" applyBorder="1" applyAlignment="1" applyProtection="1">
      <alignment horizontal="center"/>
      <protection locked="0"/>
    </xf>
    <xf numFmtId="0" fontId="19" fillId="6" borderId="9" xfId="0" applyFont="1" applyFill="1" applyBorder="1" applyAlignment="1">
      <alignment horizontal="left" vertical="center" wrapText="1"/>
    </xf>
    <xf numFmtId="0" fontId="19" fillId="6" borderId="10" xfId="0" applyFont="1" applyFill="1" applyBorder="1" applyAlignment="1">
      <alignment horizontal="center"/>
    </xf>
    <xf numFmtId="173" fontId="19" fillId="16" borderId="10" xfId="6" applyNumberFormat="1" applyFont="1" applyFill="1" applyBorder="1" applyAlignment="1" applyProtection="1">
      <alignment horizontal="center"/>
      <protection locked="0"/>
    </xf>
    <xf numFmtId="173" fontId="19" fillId="16" borderId="10" xfId="6" applyNumberFormat="1" applyFont="1" applyFill="1" applyBorder="1"/>
    <xf numFmtId="0" fontId="19" fillId="6" borderId="0" xfId="0" applyFont="1" applyFill="1" applyBorder="1" applyAlignment="1">
      <alignment horizontal="left" vertical="center" wrapText="1"/>
    </xf>
    <xf numFmtId="0" fontId="19" fillId="6" borderId="0" xfId="0" applyFont="1" applyFill="1" applyBorder="1" applyAlignment="1">
      <alignment horizontal="center"/>
    </xf>
    <xf numFmtId="173" fontId="19" fillId="6" borderId="0" xfId="6" applyNumberFormat="1" applyFont="1" applyFill="1" applyBorder="1" applyAlignment="1" applyProtection="1">
      <alignment horizontal="center"/>
      <protection locked="0"/>
    </xf>
    <xf numFmtId="173" fontId="19" fillId="6" borderId="0" xfId="6" applyNumberFormat="1" applyFont="1" applyFill="1" applyBorder="1"/>
    <xf numFmtId="0" fontId="28" fillId="6" borderId="0" xfId="0" applyFont="1" applyFill="1" applyBorder="1" applyAlignment="1">
      <alignment horizontal="left" vertical="center" wrapText="1"/>
    </xf>
    <xf numFmtId="0" fontId="28" fillId="6" borderId="0" xfId="0" applyFont="1" applyFill="1" applyBorder="1" applyAlignment="1">
      <alignment horizontal="center"/>
    </xf>
    <xf numFmtId="172" fontId="28" fillId="6" borderId="0" xfId="0" applyNumberFormat="1" applyFont="1" applyFill="1" applyBorder="1" applyAlignment="1" applyProtection="1">
      <alignment horizontal="center"/>
      <protection locked="0"/>
    </xf>
    <xf numFmtId="0" fontId="16" fillId="6" borderId="0" xfId="0" applyFont="1" applyFill="1" applyBorder="1" applyAlignment="1"/>
    <xf numFmtId="0" fontId="29" fillId="6" borderId="0" xfId="0" applyFont="1" applyFill="1" applyBorder="1" applyAlignment="1">
      <alignment vertical="center"/>
    </xf>
    <xf numFmtId="0" fontId="30" fillId="17" borderId="42" xfId="0" applyFont="1" applyFill="1" applyBorder="1" applyAlignment="1">
      <alignment horizontal="left" vertical="center" wrapText="1"/>
    </xf>
    <xf numFmtId="0" fontId="30" fillId="17" borderId="45" xfId="0" applyFont="1" applyFill="1" applyBorder="1" applyAlignment="1">
      <alignment horizontal="center" vertical="center" wrapText="1"/>
    </xf>
    <xf numFmtId="0" fontId="30" fillId="17" borderId="46" xfId="0" applyFont="1" applyFill="1" applyBorder="1" applyAlignment="1">
      <alignment horizontal="center" vertical="center" wrapText="1"/>
    </xf>
    <xf numFmtId="0" fontId="19" fillId="6" borderId="24" xfId="0" applyFont="1" applyFill="1" applyBorder="1" applyAlignment="1">
      <alignment horizontal="left" vertical="center" wrapText="1"/>
    </xf>
    <xf numFmtId="173" fontId="19" fillId="6" borderId="0" xfId="6" applyNumberFormat="1" applyFont="1" applyFill="1" applyBorder="1" applyAlignment="1" applyProtection="1">
      <alignment horizontal="center"/>
    </xf>
    <xf numFmtId="0" fontId="19" fillId="6" borderId="27" xfId="0" applyFont="1" applyFill="1" applyBorder="1" applyAlignment="1">
      <alignment horizontal="left" vertical="center" wrapText="1"/>
    </xf>
    <xf numFmtId="173" fontId="19" fillId="6" borderId="12" xfId="6" applyNumberFormat="1" applyFont="1" applyFill="1" applyBorder="1" applyAlignment="1" applyProtection="1">
      <alignment horizontal="center"/>
    </xf>
    <xf numFmtId="173" fontId="19" fillId="6" borderId="28" xfId="6" applyNumberFormat="1" applyFont="1" applyFill="1" applyBorder="1" applyAlignment="1" applyProtection="1">
      <alignment horizontal="center"/>
    </xf>
    <xf numFmtId="0" fontId="50" fillId="6" borderId="0" xfId="0" applyFont="1" applyFill="1" applyBorder="1" applyAlignment="1">
      <alignment vertical="center"/>
    </xf>
    <xf numFmtId="165" fontId="0" fillId="0" borderId="0" xfId="0" applyNumberFormat="1"/>
    <xf numFmtId="0" fontId="0" fillId="0" borderId="0" xfId="0" applyAlignment="1">
      <alignment wrapText="1"/>
    </xf>
    <xf numFmtId="165" fontId="0" fillId="0" borderId="0" xfId="0" applyNumberFormat="1" applyFill="1" applyAlignment="1">
      <alignment vertical="top"/>
    </xf>
    <xf numFmtId="0" fontId="19" fillId="6" borderId="0" xfId="0" applyFont="1" applyFill="1" applyBorder="1" applyAlignment="1">
      <alignment horizontal="center"/>
    </xf>
    <xf numFmtId="0" fontId="19" fillId="6" borderId="12" xfId="0" applyFont="1" applyFill="1" applyBorder="1" applyAlignment="1">
      <alignment horizontal="center"/>
    </xf>
    <xf numFmtId="10" fontId="19" fillId="16" borderId="7" xfId="8" applyNumberFormat="1" applyFont="1" applyFill="1" applyBorder="1" applyAlignment="1" applyProtection="1">
      <alignment horizontal="center"/>
      <protection locked="0"/>
    </xf>
    <xf numFmtId="174" fontId="22" fillId="6" borderId="0" xfId="7" applyNumberFormat="1" applyFont="1" applyFill="1"/>
    <xf numFmtId="0" fontId="0" fillId="0" borderId="0" xfId="0" applyAlignment="1">
      <alignment horizontal="center" wrapText="1"/>
    </xf>
    <xf numFmtId="165" fontId="0" fillId="0" borderId="0" xfId="7" applyFont="1" applyAlignment="1">
      <alignment horizontal="center" wrapText="1"/>
    </xf>
    <xf numFmtId="165" fontId="0" fillId="0" borderId="0" xfId="7" quotePrefix="1" applyFont="1" applyAlignment="1">
      <alignment horizontal="center" wrapText="1"/>
    </xf>
    <xf numFmtId="165" fontId="0" fillId="0" borderId="12" xfId="0" applyNumberFormat="1" applyBorder="1"/>
    <xf numFmtId="164" fontId="0" fillId="0" borderId="0" xfId="0" applyNumberFormat="1"/>
    <xf numFmtId="165" fontId="0" fillId="0" borderId="0" xfId="7" applyFont="1"/>
    <xf numFmtId="0" fontId="0" fillId="0" borderId="0" xfId="0" applyAlignment="1">
      <alignment horizontal="center"/>
    </xf>
    <xf numFmtId="0" fontId="19" fillId="6" borderId="0" xfId="0" applyFont="1" applyFill="1" applyBorder="1" applyAlignment="1">
      <alignment horizontal="center"/>
    </xf>
    <xf numFmtId="168" fontId="0" fillId="0" borderId="0" xfId="7" applyNumberFormat="1" applyFont="1" applyBorder="1" applyAlignment="1">
      <alignment vertical="top"/>
    </xf>
    <xf numFmtId="0" fontId="0" fillId="0" borderId="0" xfId="0" applyAlignment="1">
      <alignment horizontal="center" vertical="top" wrapText="1"/>
    </xf>
    <xf numFmtId="0" fontId="5" fillId="0" borderId="0" xfId="0" applyFont="1"/>
    <xf numFmtId="0" fontId="0" fillId="0" borderId="12" xfId="0" applyBorder="1"/>
    <xf numFmtId="165" fontId="8" fillId="6" borderId="0" xfId="0" applyNumberFormat="1" applyFont="1" applyFill="1"/>
    <xf numFmtId="165" fontId="8" fillId="6" borderId="0" xfId="7" applyFont="1" applyFill="1"/>
    <xf numFmtId="0" fontId="20" fillId="6" borderId="0" xfId="0" applyFont="1" applyFill="1"/>
    <xf numFmtId="175" fontId="19" fillId="6" borderId="6" xfId="0" applyNumberFormat="1" applyFont="1" applyFill="1" applyBorder="1" applyAlignment="1">
      <alignment horizontal="left" vertical="center" wrapText="1"/>
    </xf>
    <xf numFmtId="165" fontId="19" fillId="16" borderId="7" xfId="7" applyFont="1" applyFill="1" applyBorder="1" applyAlignment="1" applyProtection="1">
      <alignment horizontal="center"/>
      <protection locked="0"/>
    </xf>
    <xf numFmtId="10" fontId="20" fillId="16" borderId="56" xfId="8" applyNumberFormat="1" applyFont="1" applyFill="1" applyBorder="1" applyAlignment="1" applyProtection="1">
      <alignment horizontal="center"/>
      <protection locked="0"/>
    </xf>
    <xf numFmtId="10" fontId="19" fillId="16" borderId="10" xfId="8" applyNumberFormat="1" applyFont="1" applyFill="1" applyBorder="1" applyAlignment="1" applyProtection="1">
      <alignment horizontal="center"/>
      <protection locked="0"/>
    </xf>
    <xf numFmtId="165" fontId="20" fillId="16" borderId="56" xfId="7" applyFont="1" applyFill="1" applyBorder="1" applyAlignment="1" applyProtection="1">
      <alignment horizontal="center"/>
      <protection locked="0"/>
    </xf>
    <xf numFmtId="165" fontId="19" fillId="16" borderId="10" xfId="7" applyFont="1" applyFill="1" applyBorder="1" applyAlignment="1" applyProtection="1">
      <alignment horizontal="center"/>
      <protection locked="0"/>
    </xf>
    <xf numFmtId="0" fontId="20" fillId="6" borderId="57" xfId="0" applyFont="1" applyFill="1" applyBorder="1" applyAlignment="1">
      <alignment horizontal="left" vertical="center" wrapText="1"/>
    </xf>
    <xf numFmtId="175" fontId="19" fillId="6" borderId="9" xfId="0" applyNumberFormat="1" applyFont="1" applyFill="1" applyBorder="1" applyAlignment="1">
      <alignment horizontal="left" vertical="center" wrapText="1"/>
    </xf>
    <xf numFmtId="0" fontId="52" fillId="6" borderId="0" xfId="0" applyFont="1" applyFill="1" applyBorder="1" applyAlignment="1">
      <alignment horizontal="left" vertical="center" wrapText="1"/>
    </xf>
    <xf numFmtId="0" fontId="53" fillId="6" borderId="0" xfId="0" applyFont="1" applyFill="1"/>
    <xf numFmtId="164" fontId="19" fillId="6" borderId="0" xfId="93" applyFont="1" applyFill="1"/>
    <xf numFmtId="165" fontId="19" fillId="6" borderId="12" xfId="7" applyFont="1" applyFill="1" applyBorder="1"/>
    <xf numFmtId="165" fontId="0" fillId="0" borderId="0" xfId="0" applyNumberFormat="1" applyAlignment="1">
      <alignment horizontal="center" wrapText="1"/>
    </xf>
    <xf numFmtId="165" fontId="0" fillId="40" borderId="0" xfId="7" applyFont="1" applyFill="1"/>
    <xf numFmtId="165" fontId="0" fillId="40" borderId="0" xfId="0" applyNumberFormat="1" applyFill="1"/>
    <xf numFmtId="165" fontId="0" fillId="40" borderId="12" xfId="0" applyNumberFormat="1" applyFill="1" applyBorder="1"/>
    <xf numFmtId="165" fontId="0" fillId="0" borderId="12" xfId="0" applyNumberFormat="1" applyBorder="1" applyAlignment="1">
      <alignment horizontal="center" wrapText="1"/>
    </xf>
    <xf numFmtId="0" fontId="51" fillId="0" borderId="0" xfId="0" applyFont="1"/>
    <xf numFmtId="0" fontId="54" fillId="0" borderId="0" xfId="0" applyFont="1"/>
    <xf numFmtId="164" fontId="5" fillId="0" borderId="0" xfId="93" applyFont="1" applyAlignment="1">
      <alignment horizontal="center" vertical="top" wrapText="1"/>
    </xf>
    <xf numFmtId="164" fontId="5" fillId="0" borderId="0" xfId="93" applyFont="1" applyAlignment="1">
      <alignment horizontal="center" wrapText="1"/>
    </xf>
    <xf numFmtId="0" fontId="5" fillId="0" borderId="0" xfId="0" applyFont="1" applyAlignment="1">
      <alignment wrapText="1"/>
    </xf>
    <xf numFmtId="165" fontId="5" fillId="0" borderId="0" xfId="7" quotePrefix="1" applyFont="1" applyAlignment="1">
      <alignment horizontal="center" wrapText="1"/>
    </xf>
    <xf numFmtId="165" fontId="5" fillId="0" borderId="0" xfId="7" applyFont="1" applyAlignment="1">
      <alignment horizontal="center" wrapText="1"/>
    </xf>
    <xf numFmtId="165" fontId="5" fillId="0" borderId="0" xfId="7" applyFont="1"/>
    <xf numFmtId="164" fontId="5" fillId="0" borderId="0" xfId="93" applyFont="1"/>
    <xf numFmtId="164" fontId="5" fillId="0" borderId="0" xfId="0" applyNumberFormat="1" applyFont="1"/>
    <xf numFmtId="165" fontId="0" fillId="0" borderId="12" xfId="7" applyFont="1" applyBorder="1"/>
    <xf numFmtId="173" fontId="19" fillId="0" borderId="0" xfId="6" applyNumberFormat="1" applyFont="1" applyFill="1" applyBorder="1" applyAlignment="1" applyProtection="1">
      <alignment horizontal="center"/>
    </xf>
    <xf numFmtId="173" fontId="19" fillId="16" borderId="0" xfId="6" applyNumberFormat="1" applyFont="1" applyFill="1" applyBorder="1" applyAlignment="1" applyProtection="1">
      <alignment horizontal="center"/>
      <protection locked="0"/>
    </xf>
    <xf numFmtId="173" fontId="19" fillId="16" borderId="0" xfId="6" applyNumberFormat="1" applyFont="1" applyFill="1" applyBorder="1"/>
    <xf numFmtId="0" fontId="20" fillId="6" borderId="0" xfId="0" applyFont="1" applyFill="1" applyBorder="1" applyAlignment="1">
      <alignment horizontal="left" vertical="center" wrapText="1"/>
    </xf>
    <xf numFmtId="0" fontId="20" fillId="0" borderId="41"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173" fontId="19" fillId="0" borderId="7" xfId="6" applyNumberFormat="1" applyFont="1" applyFill="1" applyBorder="1" applyAlignment="1" applyProtection="1">
      <alignment horizontal="center"/>
      <protection locked="0"/>
    </xf>
    <xf numFmtId="173" fontId="19" fillId="0" borderId="10" xfId="6" applyNumberFormat="1" applyFont="1" applyFill="1" applyBorder="1" applyAlignment="1" applyProtection="1">
      <alignment horizontal="center"/>
      <protection locked="0"/>
    </xf>
    <xf numFmtId="173" fontId="19" fillId="0" borderId="10" xfId="6" applyNumberFormat="1" applyFont="1" applyFill="1" applyBorder="1"/>
    <xf numFmtId="173" fontId="19" fillId="0" borderId="25" xfId="6" applyNumberFormat="1" applyFont="1" applyFill="1" applyBorder="1" applyAlignment="1" applyProtection="1">
      <alignment horizontal="center"/>
    </xf>
    <xf numFmtId="0" fontId="55" fillId="0" borderId="0" xfId="0" applyFont="1"/>
    <xf numFmtId="165" fontId="5" fillId="0" borderId="0" xfId="0" applyNumberFormat="1" applyFont="1"/>
    <xf numFmtId="0" fontId="10" fillId="6" borderId="26" xfId="0" applyNumberFormat="1" applyFont="1" applyFill="1" applyBorder="1" applyAlignment="1">
      <alignment vertical="top"/>
    </xf>
    <xf numFmtId="0" fontId="56" fillId="0" borderId="0" xfId="0" applyFont="1"/>
    <xf numFmtId="165" fontId="15" fillId="0" borderId="0" xfId="0" applyNumberFormat="1" applyFont="1"/>
    <xf numFmtId="0" fontId="57" fillId="0" borderId="0" xfId="0" applyFont="1" applyAlignment="1">
      <alignment horizontal="center" wrapText="1"/>
    </xf>
    <xf numFmtId="0" fontId="0" fillId="0" borderId="7" xfId="0" applyFill="1" applyBorder="1" applyAlignment="1">
      <alignment vertical="top"/>
    </xf>
    <xf numFmtId="165" fontId="0" fillId="0" borderId="29" xfId="0" applyNumberFormat="1" applyBorder="1" applyAlignment="1">
      <alignment vertical="top"/>
    </xf>
    <xf numFmtId="165" fontId="0" fillId="0" borderId="0" xfId="0" applyNumberFormat="1" applyBorder="1" applyAlignment="1">
      <alignment vertical="top"/>
    </xf>
    <xf numFmtId="165" fontId="0" fillId="0" borderId="26" xfId="0" applyNumberFormat="1" applyBorder="1" applyAlignment="1">
      <alignment vertical="top"/>
    </xf>
    <xf numFmtId="165" fontId="0" fillId="0" borderId="26" xfId="0" applyNumberFormat="1" applyFill="1" applyBorder="1" applyAlignment="1">
      <alignment vertical="top"/>
    </xf>
    <xf numFmtId="9" fontId="0" fillId="41" borderId="7" xfId="8" applyFont="1" applyFill="1" applyBorder="1" applyAlignment="1">
      <alignment vertical="top"/>
    </xf>
    <xf numFmtId="166" fontId="0" fillId="0" borderId="4" xfId="7" applyNumberFormat="1" applyFont="1" applyFill="1" applyBorder="1" applyAlignment="1">
      <alignment vertical="top"/>
    </xf>
    <xf numFmtId="166" fontId="8" fillId="0" borderId="7" xfId="7" applyNumberFormat="1" applyFont="1" applyFill="1" applyBorder="1" applyAlignment="1">
      <alignment vertical="top"/>
    </xf>
    <xf numFmtId="166" fontId="0" fillId="0" borderId="7" xfId="7" applyNumberFormat="1" applyFont="1" applyBorder="1" applyAlignment="1">
      <alignment vertical="top"/>
    </xf>
    <xf numFmtId="3" fontId="0" fillId="0" borderId="0" xfId="0" applyNumberFormat="1" applyAlignment="1">
      <alignment vertical="top"/>
    </xf>
    <xf numFmtId="0" fontId="58" fillId="0" borderId="0" xfId="0" applyFont="1"/>
    <xf numFmtId="0" fontId="12" fillId="6" borderId="0" xfId="0" applyNumberFormat="1" applyFont="1" applyFill="1" applyBorder="1" applyAlignment="1">
      <alignment vertical="top"/>
    </xf>
    <xf numFmtId="0" fontId="12" fillId="6" borderId="0" xfId="0" applyNumberFormat="1" applyFont="1" applyFill="1" applyBorder="1" applyAlignment="1">
      <alignment horizontal="left" vertical="top"/>
    </xf>
    <xf numFmtId="0" fontId="12" fillId="7" borderId="1" xfId="0" applyNumberFormat="1" applyFont="1" applyFill="1" applyBorder="1" applyAlignment="1">
      <alignment horizontal="center" vertical="top" wrapText="1"/>
    </xf>
    <xf numFmtId="0" fontId="10" fillId="8" borderId="58" xfId="0" applyNumberFormat="1" applyFont="1" applyFill="1" applyBorder="1" applyAlignment="1">
      <alignment horizontal="center" vertical="top"/>
    </xf>
    <xf numFmtId="0" fontId="10" fillId="10" borderId="59" xfId="0" applyNumberFormat="1" applyFont="1" applyFill="1" applyBorder="1" applyAlignment="1">
      <alignment horizontal="center" vertical="top"/>
    </xf>
    <xf numFmtId="0" fontId="10" fillId="8" borderId="59" xfId="0" applyNumberFormat="1" applyFont="1" applyFill="1" applyBorder="1" applyAlignment="1">
      <alignment horizontal="center" vertical="top"/>
    </xf>
    <xf numFmtId="0" fontId="10" fillId="8" borderId="59" xfId="0" applyNumberFormat="1" applyFont="1" applyFill="1" applyBorder="1" applyAlignment="1">
      <alignment vertical="top"/>
    </xf>
    <xf numFmtId="0" fontId="10" fillId="10" borderId="59" xfId="0" applyNumberFormat="1" applyFont="1" applyFill="1" applyBorder="1" applyAlignment="1">
      <alignment vertical="top"/>
    </xf>
    <xf numFmtId="0" fontId="10" fillId="10" borderId="60" xfId="0" applyNumberFormat="1" applyFont="1" applyFill="1" applyBorder="1" applyAlignment="1">
      <alignment vertical="top"/>
    </xf>
    <xf numFmtId="0" fontId="10" fillId="8" borderId="58" xfId="0" applyNumberFormat="1" applyFont="1" applyFill="1" applyBorder="1" applyAlignment="1">
      <alignment vertical="top"/>
    </xf>
    <xf numFmtId="0" fontId="10" fillId="8" borderId="60" xfId="0" applyNumberFormat="1" applyFont="1" applyFill="1" applyBorder="1" applyAlignment="1">
      <alignment vertical="top"/>
    </xf>
    <xf numFmtId="165" fontId="10" fillId="6" borderId="12" xfId="0" applyNumberFormat="1" applyFont="1" applyFill="1" applyBorder="1" applyAlignment="1">
      <alignment vertical="top"/>
    </xf>
    <xf numFmtId="164" fontId="5" fillId="0" borderId="0" xfId="0" applyNumberFormat="1" applyFont="1" applyAlignment="1">
      <alignment vertical="top"/>
    </xf>
    <xf numFmtId="164" fontId="5" fillId="0" borderId="0" xfId="0" applyNumberFormat="1" applyFont="1" applyFill="1" applyAlignment="1">
      <alignment vertical="top"/>
    </xf>
    <xf numFmtId="164" fontId="5" fillId="0" borderId="0" xfId="7" applyNumberFormat="1" applyFont="1" applyFill="1" applyAlignment="1">
      <alignment vertical="top"/>
    </xf>
    <xf numFmtId="0" fontId="11" fillId="6" borderId="30" xfId="0" applyNumberFormat="1" applyFont="1" applyFill="1" applyBorder="1" applyAlignment="1">
      <alignment vertical="top"/>
    </xf>
    <xf numFmtId="3" fontId="10" fillId="0" borderId="7" xfId="0" applyNumberFormat="1" applyFont="1" applyFill="1" applyBorder="1" applyAlignment="1">
      <alignment vertical="top"/>
    </xf>
    <xf numFmtId="165" fontId="0" fillId="0" borderId="2" xfId="0" applyNumberFormat="1" applyBorder="1" applyAlignment="1">
      <alignment vertical="top"/>
    </xf>
    <xf numFmtId="165" fontId="0" fillId="0" borderId="61" xfId="0" applyNumberFormat="1" applyBorder="1" applyAlignment="1">
      <alignment vertical="top"/>
    </xf>
    <xf numFmtId="165" fontId="0" fillId="0" borderId="14" xfId="0" applyNumberFormat="1" applyBorder="1" applyAlignment="1">
      <alignment vertical="top"/>
    </xf>
    <xf numFmtId="0" fontId="10" fillId="10" borderId="60" xfId="0" applyNumberFormat="1" applyFont="1" applyFill="1" applyBorder="1" applyAlignment="1">
      <alignment horizontal="center" vertical="top"/>
    </xf>
    <xf numFmtId="0" fontId="10" fillId="6" borderId="0" xfId="0" applyNumberFormat="1" applyFont="1" applyFill="1" applyBorder="1" applyAlignment="1">
      <alignment horizontal="center"/>
    </xf>
    <xf numFmtId="0" fontId="10" fillId="8" borderId="5" xfId="0" applyNumberFormat="1" applyFont="1" applyFill="1" applyBorder="1" applyAlignment="1">
      <alignment horizontal="center" vertical="top"/>
    </xf>
    <xf numFmtId="3" fontId="10" fillId="0" borderId="22" xfId="0" applyNumberFormat="1" applyFont="1" applyFill="1" applyBorder="1" applyAlignment="1">
      <alignment vertical="top"/>
    </xf>
    <xf numFmtId="0" fontId="10" fillId="10" borderId="8" xfId="0" applyNumberFormat="1" applyFont="1" applyFill="1" applyBorder="1" applyAlignment="1">
      <alignment horizontal="center" vertical="top"/>
    </xf>
    <xf numFmtId="3" fontId="10" fillId="10" borderId="22" xfId="0" applyNumberFormat="1" applyFont="1" applyFill="1" applyBorder="1" applyAlignment="1">
      <alignment vertical="top"/>
    </xf>
    <xf numFmtId="3" fontId="10" fillId="10" borderId="23" xfId="0" applyNumberFormat="1" applyFont="1" applyFill="1" applyBorder="1" applyAlignment="1">
      <alignment vertical="top"/>
    </xf>
    <xf numFmtId="0" fontId="10" fillId="8" borderId="23" xfId="0" applyNumberFormat="1" applyFont="1" applyFill="1" applyBorder="1" applyAlignment="1">
      <alignment horizontal="center" vertical="top"/>
    </xf>
    <xf numFmtId="0" fontId="10" fillId="8" borderId="8" xfId="0" applyNumberFormat="1" applyFont="1" applyFill="1" applyBorder="1" applyAlignment="1">
      <alignment horizontal="center" vertical="top"/>
    </xf>
    <xf numFmtId="0" fontId="10" fillId="10" borderId="24" xfId="0" applyNumberFormat="1" applyFont="1" applyFill="1" applyBorder="1" applyAlignment="1">
      <alignment vertical="top"/>
    </xf>
    <xf numFmtId="0" fontId="10" fillId="10" borderId="20" xfId="0" applyNumberFormat="1" applyFont="1" applyFill="1" applyBorder="1" applyAlignment="1">
      <alignment horizontal="center" vertical="top"/>
    </xf>
    <xf numFmtId="0" fontId="13" fillId="6" borderId="0" xfId="0" applyNumberFormat="1" applyFont="1" applyFill="1" applyBorder="1" applyAlignment="1">
      <alignment horizontal="center" vertical="top"/>
    </xf>
    <xf numFmtId="0" fontId="12" fillId="7" borderId="1" xfId="0" applyNumberFormat="1" applyFont="1" applyFill="1" applyBorder="1" applyAlignment="1">
      <alignment horizontal="center" vertical="top"/>
    </xf>
    <xf numFmtId="0" fontId="10" fillId="0" borderId="24" xfId="0" applyNumberFormat="1" applyFont="1" applyFill="1" applyBorder="1" applyAlignment="1">
      <alignment vertical="top"/>
    </xf>
    <xf numFmtId="0" fontId="0" fillId="0" borderId="6" xfId="0" applyFill="1" applyBorder="1" applyAlignment="1">
      <alignment vertical="top"/>
    </xf>
    <xf numFmtId="3" fontId="0" fillId="0" borderId="8" xfId="0" applyNumberFormat="1" applyFill="1" applyBorder="1" applyAlignment="1">
      <alignment vertical="top"/>
    </xf>
    <xf numFmtId="0" fontId="0" fillId="0" borderId="16" xfId="0" applyBorder="1" applyAlignment="1">
      <alignment horizontal="center" vertical="top" wrapText="1"/>
    </xf>
    <xf numFmtId="0" fontId="0" fillId="0" borderId="17" xfId="0" applyBorder="1" applyAlignment="1">
      <alignment horizontal="center" vertical="top" wrapText="1"/>
    </xf>
    <xf numFmtId="0" fontId="17" fillId="6" borderId="0" xfId="0" applyFont="1" applyFill="1" applyAlignment="1">
      <alignment horizontal="left"/>
    </xf>
    <xf numFmtId="0" fontId="18" fillId="6" borderId="0" xfId="0" applyFont="1" applyFill="1" applyBorder="1" applyAlignment="1">
      <alignment horizontal="left" vertical="top"/>
    </xf>
    <xf numFmtId="0" fontId="19" fillId="6" borderId="0" xfId="9" applyNumberFormat="1" applyFont="1" applyFill="1" applyBorder="1" applyAlignment="1">
      <alignment horizontal="left" vertical="top" wrapText="1"/>
    </xf>
    <xf numFmtId="171" fontId="21" fillId="16" borderId="0" xfId="9" applyNumberFormat="1" applyFont="1" applyFill="1" applyBorder="1" applyAlignment="1">
      <alignment horizontal="left" vertical="top"/>
    </xf>
    <xf numFmtId="171" fontId="21" fillId="0" borderId="0" xfId="9" applyNumberFormat="1" applyFont="1" applyFill="1" applyBorder="1" applyAlignment="1">
      <alignment horizontal="left" vertical="top"/>
    </xf>
    <xf numFmtId="0" fontId="19" fillId="6" borderId="0" xfId="0" applyFont="1" applyFill="1" applyBorder="1" applyAlignment="1">
      <alignment horizontal="center"/>
    </xf>
    <xf numFmtId="0" fontId="19" fillId="6" borderId="12" xfId="0" applyFont="1" applyFill="1" applyBorder="1" applyAlignment="1">
      <alignment horizontal="center"/>
    </xf>
    <xf numFmtId="0" fontId="30" fillId="17" borderId="43" xfId="0" applyFont="1" applyFill="1" applyBorder="1" applyAlignment="1">
      <alignment horizontal="center" vertical="center" wrapText="1"/>
    </xf>
    <xf numFmtId="0" fontId="30" fillId="17" borderId="44" xfId="0" applyFont="1" applyFill="1" applyBorder="1" applyAlignment="1">
      <alignment horizontal="center" vertical="center" wrapText="1"/>
    </xf>
    <xf numFmtId="165" fontId="19" fillId="6" borderId="0" xfId="7" applyFont="1" applyFill="1" applyBorder="1" applyAlignment="1">
      <alignment horizontal="center"/>
    </xf>
    <xf numFmtId="0" fontId="0" fillId="0" borderId="0" xfId="0" applyAlignment="1">
      <alignment horizontal="left" wrapText="1"/>
    </xf>
    <xf numFmtId="0" fontId="0" fillId="0" borderId="0" xfId="0" applyAlignment="1">
      <alignment horizontal="left" vertical="top" wrapText="1"/>
    </xf>
  </cellXfs>
  <cellStyles count="94">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Bad 2" xfId="34"/>
    <cellStyle name="Calculation 2" xfId="35"/>
    <cellStyle name="Calculation 2 2" xfId="36"/>
    <cellStyle name="Calculation 2 2 2" xfId="37"/>
    <cellStyle name="Calculation 2 3" xfId="38"/>
    <cellStyle name="Check Cell 2" xfId="39"/>
    <cellStyle name="Comma" xfId="7" builtinId="3"/>
    <cellStyle name="Comma 2" xfId="40"/>
    <cellStyle name="Comma 2 2" xfId="41"/>
    <cellStyle name="Comma 2 3" xfId="42"/>
    <cellStyle name="Comma 3" xfId="43"/>
    <cellStyle name="Comma 3 2" xfId="9"/>
    <cellStyle name="Comma 4" xfId="44"/>
    <cellStyle name="Comma 5" xfId="45"/>
    <cellStyle name="Currency" xfId="93" builtinId="4"/>
    <cellStyle name="Currency 10" xfId="6"/>
    <cellStyle name="Currency 2" xfId="46"/>
    <cellStyle name="Explanatory Text 2" xfId="47"/>
    <cellStyle name="Good 2" xfId="48"/>
    <cellStyle name="Heading 1 2" xfId="49"/>
    <cellStyle name="Heading 2 2" xfId="50"/>
    <cellStyle name="Heading 3 2" xfId="51"/>
    <cellStyle name="Heading 4 2" xfId="52"/>
    <cellStyle name="Input 2" xfId="53"/>
    <cellStyle name="Input 2 2" xfId="54"/>
    <cellStyle name="Input 2 2 2" xfId="55"/>
    <cellStyle name="Input 2 3" xfId="56"/>
    <cellStyle name="Linked Cell 2" xfId="57"/>
    <cellStyle name="Neutral 2" xfId="58"/>
    <cellStyle name="Normal" xfId="0" builtinId="0"/>
    <cellStyle name="Normal 10 7" xfId="5"/>
    <cellStyle name="Normal 2" xfId="59"/>
    <cellStyle name="Normal 2 2" xfId="60"/>
    <cellStyle name="Normal 2 2 2" xfId="61"/>
    <cellStyle name="Normal 2 3" xfId="62"/>
    <cellStyle name="Normal 3" xfId="4"/>
    <cellStyle name="Normal 3 2" xfId="63"/>
    <cellStyle name="Normal 4" xfId="64"/>
    <cellStyle name="Normal 5" xfId="65"/>
    <cellStyle name="Normal 5 2" xfId="66"/>
    <cellStyle name="Note 2" xfId="67"/>
    <cellStyle name="Note 2 2" xfId="68"/>
    <cellStyle name="Note 2 2 2" xfId="69"/>
    <cellStyle name="Note 2 3" xfId="70"/>
    <cellStyle name="Note 3" xfId="71"/>
    <cellStyle name="Note 3 2" xfId="72"/>
    <cellStyle name="Note 3 2 2" xfId="73"/>
    <cellStyle name="Note 3 3" xfId="74"/>
    <cellStyle name="Output 2" xfId="75"/>
    <cellStyle name="Output 2 2" xfId="76"/>
    <cellStyle name="Output 2 2 2" xfId="77"/>
    <cellStyle name="Output 2 3" xfId="78"/>
    <cellStyle name="Percent" xfId="8" builtinId="5"/>
    <cellStyle name="Percent 2" xfId="79"/>
    <cellStyle name="Percent 2 2" xfId="80"/>
    <cellStyle name="Percent 2 3" xfId="81"/>
    <cellStyle name="Percent 3" xfId="82"/>
    <cellStyle name="Percent 3 2" xfId="83"/>
    <cellStyle name="Style 21" xfId="1"/>
    <cellStyle name="Style 22" xfId="2"/>
    <cellStyle name="Style 23" xfId="3"/>
    <cellStyle name="Style 23 2" xfId="84"/>
    <cellStyle name="Style 23 2 2" xfId="85"/>
    <cellStyle name="Style 23 3" xfId="86"/>
    <cellStyle name="Title 2" xfId="87"/>
    <cellStyle name="Total 2" xfId="88"/>
    <cellStyle name="Total 2 2" xfId="89"/>
    <cellStyle name="Total 2 2 2" xfId="90"/>
    <cellStyle name="Total 2 3" xfId="91"/>
    <cellStyle name="Warning Text 2" xfId="92"/>
  </cellStyles>
  <dxfs count="11">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8DC53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50"/>
  </sheetPr>
  <dimension ref="A1:FR41"/>
  <sheetViews>
    <sheetView tabSelected="1" zoomScale="75" zoomScaleNormal="75" workbookViewId="0">
      <pane xSplit="15" ySplit="2" topLeftCell="P3" activePane="bottomRight" state="frozen"/>
      <selection pane="topRight" activeCell="O1" sqref="O1"/>
      <selection pane="bottomLeft" activeCell="A3" sqref="A3"/>
      <selection pane="bottomRight" activeCell="P3" sqref="P3"/>
    </sheetView>
  </sheetViews>
  <sheetFormatPr defaultColWidth="8.7109375" defaultRowHeight="15" x14ac:dyDescent="0.25"/>
  <cols>
    <col min="1" max="3" width="8.7109375" style="1"/>
    <col min="4" max="4" width="28.85546875" style="1" customWidth="1"/>
    <col min="5" max="5" width="4.7109375" style="1" customWidth="1"/>
    <col min="6" max="6" width="6.7109375" style="1" customWidth="1"/>
    <col min="7" max="7" width="9.42578125" style="1" customWidth="1"/>
    <col min="8" max="8" width="5.7109375" style="1" customWidth="1"/>
    <col min="9" max="9" width="13.7109375" style="1" hidden="1" customWidth="1"/>
    <col min="10" max="11" width="6.7109375" style="1" hidden="1" customWidth="1"/>
    <col min="12" max="12" width="0" style="1" hidden="1" customWidth="1"/>
    <col min="13" max="13" width="12.7109375" style="1" hidden="1" customWidth="1"/>
    <col min="14" max="15" width="0" style="1" hidden="1" customWidth="1"/>
    <col min="16" max="19" width="8.7109375" style="17"/>
    <col min="20" max="44" width="8.7109375" style="17" customWidth="1"/>
    <col min="45" max="45" width="8.7109375" style="17"/>
    <col min="46" max="46" width="15.140625" style="131" customWidth="1"/>
    <col min="47" max="47" width="16.140625" style="131" customWidth="1"/>
    <col min="48" max="48" width="14" style="17" customWidth="1"/>
    <col min="49" max="49" width="14.42578125" style="17" customWidth="1"/>
    <col min="50" max="55" width="14.5703125" style="17" customWidth="1"/>
    <col min="56" max="75" width="8.7109375" style="1" customWidth="1"/>
    <col min="76" max="76" width="2.7109375" style="1" customWidth="1"/>
    <col min="77" max="77" width="14.85546875" style="1" customWidth="1"/>
    <col min="78" max="78" width="15" style="1" customWidth="1"/>
    <col min="79" max="84" width="12.5703125" style="1" customWidth="1"/>
    <col min="85" max="85" width="2" style="1" customWidth="1"/>
    <col min="86" max="86" width="14.42578125" style="1" customWidth="1"/>
    <col min="87" max="87" width="15" style="1" customWidth="1"/>
    <col min="88" max="88" width="15.5703125" style="1" customWidth="1"/>
    <col min="89" max="89" width="16.28515625" style="1" customWidth="1"/>
    <col min="90" max="93" width="13.42578125" style="1" customWidth="1"/>
    <col min="94" max="94" width="2" style="1" customWidth="1"/>
    <col min="95" max="102" width="17.7109375" style="1" customWidth="1"/>
    <col min="103" max="103" width="2" style="1" customWidth="1"/>
    <col min="104" max="111" width="17.7109375" style="1" customWidth="1"/>
    <col min="112" max="112" width="2" style="1" customWidth="1"/>
    <col min="113" max="120" width="17.7109375" style="1" customWidth="1"/>
    <col min="121" max="121" width="2" style="1" customWidth="1"/>
    <col min="122" max="129" width="17.7109375" style="1" customWidth="1"/>
    <col min="130" max="130" width="2" style="1" customWidth="1"/>
    <col min="131" max="138" width="17.7109375" style="1" customWidth="1"/>
    <col min="139" max="139" width="2" style="1" customWidth="1"/>
    <col min="140" max="147" width="17.7109375" style="1" customWidth="1"/>
    <col min="148" max="148" width="2" style="1" customWidth="1"/>
    <col min="149" max="156" width="17.7109375" style="1" customWidth="1"/>
    <col min="157" max="157" width="2" style="1" customWidth="1"/>
    <col min="158" max="165" width="17.7109375" style="1" customWidth="1"/>
    <col min="166" max="166" width="2" style="1" customWidth="1"/>
    <col min="167" max="174" width="17.7109375" style="1" customWidth="1"/>
    <col min="175" max="16384" width="8.7109375" style="1"/>
  </cols>
  <sheetData>
    <row r="1" spans="1:174" ht="120" customHeight="1" x14ac:dyDescent="0.25">
      <c r="B1" s="2" t="s">
        <v>2</v>
      </c>
      <c r="C1" s="2" t="s">
        <v>0</v>
      </c>
      <c r="D1" s="2" t="s">
        <v>1</v>
      </c>
      <c r="E1" s="2" t="s">
        <v>3</v>
      </c>
      <c r="F1" s="2" t="s">
        <v>4</v>
      </c>
      <c r="G1" s="116" t="s">
        <v>5</v>
      </c>
      <c r="H1" s="116" t="s">
        <v>6</v>
      </c>
      <c r="I1" s="116" t="s">
        <v>92</v>
      </c>
      <c r="J1" s="116" t="s">
        <v>7</v>
      </c>
      <c r="K1" s="116" t="s">
        <v>60</v>
      </c>
      <c r="L1" s="116" t="s">
        <v>8</v>
      </c>
      <c r="M1" s="116" t="s">
        <v>9</v>
      </c>
      <c r="N1" s="116" t="s">
        <v>93</v>
      </c>
      <c r="O1" s="116" t="s">
        <v>94</v>
      </c>
      <c r="P1" s="116" t="s">
        <v>95</v>
      </c>
      <c r="Q1" s="116" t="s">
        <v>96</v>
      </c>
      <c r="R1" s="116" t="s">
        <v>97</v>
      </c>
      <c r="S1" s="116" t="s">
        <v>98</v>
      </c>
      <c r="T1" s="116" t="s">
        <v>99</v>
      </c>
      <c r="U1" s="116" t="s">
        <v>100</v>
      </c>
      <c r="V1" s="116" t="s">
        <v>101</v>
      </c>
      <c r="W1" s="116" t="s">
        <v>102</v>
      </c>
      <c r="X1" s="116" t="s">
        <v>103</v>
      </c>
      <c r="Y1" s="116" t="s">
        <v>104</v>
      </c>
      <c r="Z1" s="116" t="s">
        <v>105</v>
      </c>
      <c r="AA1" s="116" t="s">
        <v>106</v>
      </c>
      <c r="AB1" s="116" t="s">
        <v>107</v>
      </c>
      <c r="AC1" s="116" t="s">
        <v>108</v>
      </c>
      <c r="AD1" s="116" t="s">
        <v>109</v>
      </c>
      <c r="AE1" s="116" t="s">
        <v>110</v>
      </c>
      <c r="AF1" s="116" t="s">
        <v>111</v>
      </c>
      <c r="AG1" s="116" t="s">
        <v>112</v>
      </c>
      <c r="AH1" s="116" t="s">
        <v>113</v>
      </c>
      <c r="AI1" s="116" t="s">
        <v>114</v>
      </c>
      <c r="AJ1" s="116" t="s">
        <v>115</v>
      </c>
      <c r="AK1" s="116" t="s">
        <v>116</v>
      </c>
      <c r="AL1" s="116" t="s">
        <v>117</v>
      </c>
      <c r="AM1" s="116" t="s">
        <v>118</v>
      </c>
      <c r="AN1" s="116" t="s">
        <v>119</v>
      </c>
      <c r="AO1" s="116" t="s">
        <v>120</v>
      </c>
      <c r="AP1" s="116" t="s">
        <v>121</v>
      </c>
      <c r="AQ1" s="116" t="s">
        <v>122</v>
      </c>
      <c r="AR1" s="116" t="s">
        <v>123</v>
      </c>
      <c r="AS1" s="116" t="s">
        <v>124</v>
      </c>
      <c r="AT1" s="117" t="s">
        <v>125</v>
      </c>
      <c r="AU1" s="117" t="s">
        <v>126</v>
      </c>
      <c r="AV1" s="116" t="s">
        <v>127</v>
      </c>
      <c r="AW1" s="116" t="s">
        <v>128</v>
      </c>
      <c r="AX1" s="116" t="s">
        <v>129</v>
      </c>
      <c r="AY1" s="116" t="s">
        <v>130</v>
      </c>
      <c r="AZ1" s="116" t="s">
        <v>131</v>
      </c>
      <c r="BA1" s="116" t="s">
        <v>132</v>
      </c>
      <c r="BB1" s="2" t="s">
        <v>133</v>
      </c>
      <c r="BC1" s="2" t="s">
        <v>134</v>
      </c>
      <c r="BD1" s="2" t="s">
        <v>135</v>
      </c>
      <c r="BE1" s="2" t="s">
        <v>136</v>
      </c>
      <c r="BF1" s="2" t="s">
        <v>137</v>
      </c>
      <c r="BG1" s="2" t="s">
        <v>138</v>
      </c>
      <c r="BH1" s="2" t="s">
        <v>139</v>
      </c>
      <c r="BI1" s="2" t="s">
        <v>140</v>
      </c>
      <c r="BJ1" s="2" t="s">
        <v>141</v>
      </c>
      <c r="BK1" s="2" t="s">
        <v>142</v>
      </c>
      <c r="BL1" s="2" t="s">
        <v>143</v>
      </c>
      <c r="BM1" s="2" t="s">
        <v>144</v>
      </c>
      <c r="BN1" s="2" t="s">
        <v>145</v>
      </c>
      <c r="BO1" s="2" t="s">
        <v>146</v>
      </c>
      <c r="BP1" s="2" t="s">
        <v>147</v>
      </c>
      <c r="BQ1" s="2" t="s">
        <v>148</v>
      </c>
      <c r="BR1" s="2" t="s">
        <v>149</v>
      </c>
      <c r="BS1" s="2" t="s">
        <v>150</v>
      </c>
      <c r="BT1" s="2" t="s">
        <v>151</v>
      </c>
      <c r="BU1" s="2" t="s">
        <v>152</v>
      </c>
      <c r="BV1" s="2" t="s">
        <v>153</v>
      </c>
      <c r="BW1" s="2" t="s">
        <v>154</v>
      </c>
      <c r="BY1" s="357" t="s">
        <v>166</v>
      </c>
      <c r="BZ1" s="358"/>
      <c r="CA1" s="23" t="s">
        <v>165</v>
      </c>
      <c r="CB1" s="23"/>
      <c r="CC1" s="23"/>
      <c r="CD1" s="23"/>
      <c r="CE1" s="23"/>
      <c r="CF1" s="23"/>
      <c r="CH1" s="23" t="s">
        <v>167</v>
      </c>
      <c r="CI1" s="23"/>
      <c r="CJ1" s="23"/>
      <c r="CK1" s="23"/>
      <c r="CL1" s="23"/>
      <c r="CM1" s="23"/>
      <c r="CN1" s="23"/>
      <c r="CO1" s="23"/>
      <c r="CQ1" s="23" t="s">
        <v>168</v>
      </c>
      <c r="CR1" s="23"/>
      <c r="CS1" s="23"/>
      <c r="CT1" s="23"/>
      <c r="CU1" s="23"/>
      <c r="CV1" s="23"/>
      <c r="CW1" s="23"/>
      <c r="CX1" s="23"/>
      <c r="CZ1" s="23" t="s">
        <v>169</v>
      </c>
      <c r="DA1" s="23"/>
      <c r="DB1" s="23"/>
      <c r="DC1" s="23"/>
      <c r="DD1" s="23"/>
      <c r="DE1" s="23"/>
      <c r="DF1" s="23"/>
      <c r="DG1" s="23"/>
      <c r="DI1" s="23" t="s">
        <v>170</v>
      </c>
      <c r="DJ1" s="23"/>
      <c r="DK1" s="23"/>
      <c r="DL1" s="23"/>
      <c r="DM1" s="23"/>
      <c r="DN1" s="23"/>
      <c r="DO1" s="23"/>
      <c r="DP1" s="23"/>
      <c r="DR1" s="23" t="s">
        <v>171</v>
      </c>
      <c r="DS1" s="23"/>
      <c r="DT1" s="23"/>
      <c r="DU1" s="23"/>
      <c r="DV1" s="23"/>
      <c r="DW1" s="23"/>
      <c r="DX1" s="23"/>
      <c r="DY1" s="23"/>
      <c r="EA1" s="23" t="s">
        <v>172</v>
      </c>
      <c r="EB1" s="23"/>
      <c r="EC1" s="23"/>
      <c r="ED1" s="23"/>
      <c r="EE1" s="23"/>
      <c r="EF1" s="23"/>
      <c r="EG1" s="23"/>
      <c r="EH1" s="23"/>
      <c r="EJ1" s="23" t="s">
        <v>173</v>
      </c>
      <c r="EK1" s="23"/>
      <c r="EL1" s="23"/>
      <c r="EM1" s="23"/>
      <c r="EN1" s="23"/>
      <c r="EO1" s="23"/>
      <c r="EP1" s="23"/>
      <c r="EQ1" s="23"/>
      <c r="ES1" s="23" t="s">
        <v>174</v>
      </c>
      <c r="ET1" s="23"/>
      <c r="EU1" s="23"/>
      <c r="EV1" s="23"/>
      <c r="EW1" s="23"/>
      <c r="EX1" s="23"/>
      <c r="EY1" s="23"/>
      <c r="EZ1" s="23"/>
      <c r="FB1" s="23" t="s">
        <v>175</v>
      </c>
      <c r="FC1" s="23"/>
      <c r="FD1" s="23"/>
      <c r="FE1" s="23"/>
      <c r="FF1" s="23"/>
      <c r="FG1" s="23"/>
      <c r="FH1" s="23"/>
      <c r="FI1" s="23"/>
      <c r="FK1" s="23" t="s">
        <v>176</v>
      </c>
      <c r="FL1" s="23"/>
      <c r="FM1" s="23"/>
      <c r="FN1" s="23"/>
      <c r="FO1" s="23"/>
      <c r="FP1" s="23"/>
      <c r="FQ1" s="23"/>
      <c r="FR1" s="23"/>
    </row>
    <row r="2" spans="1:174" ht="49.5" customHeight="1" x14ac:dyDescent="0.25">
      <c r="B2" s="18"/>
      <c r="C2" s="19"/>
      <c r="D2" s="19"/>
      <c r="E2" s="19"/>
      <c r="F2" s="19"/>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9"/>
      <c r="AU2" s="119"/>
      <c r="AV2" s="118"/>
      <c r="AW2" s="118"/>
      <c r="AX2" s="118"/>
      <c r="AY2" s="118"/>
      <c r="AZ2" s="118"/>
      <c r="BA2" s="118"/>
      <c r="BB2" s="19"/>
      <c r="BC2" s="19"/>
      <c r="BD2" s="19"/>
      <c r="BE2" s="19"/>
      <c r="BF2" s="19"/>
      <c r="BG2" s="19"/>
      <c r="BH2" s="19"/>
      <c r="BI2" s="19"/>
      <c r="BJ2" s="19"/>
      <c r="BK2" s="19"/>
      <c r="BL2" s="19"/>
      <c r="BM2" s="19"/>
      <c r="BN2" s="19"/>
      <c r="BO2" s="19"/>
      <c r="BP2" s="19"/>
      <c r="BQ2" s="19"/>
      <c r="BR2" s="19"/>
      <c r="BS2" s="19"/>
      <c r="BT2" s="19"/>
      <c r="BU2" s="19"/>
      <c r="BV2" s="19"/>
      <c r="BW2" s="20"/>
      <c r="BY2" s="21" t="s">
        <v>14</v>
      </c>
      <c r="BZ2" s="21" t="s">
        <v>159</v>
      </c>
      <c r="CA2" s="21" t="s">
        <v>160</v>
      </c>
      <c r="CB2" s="21" t="s">
        <v>161</v>
      </c>
      <c r="CC2" s="21" t="s">
        <v>162</v>
      </c>
      <c r="CD2" s="21" t="s">
        <v>163</v>
      </c>
      <c r="CE2" s="21" t="s">
        <v>164</v>
      </c>
      <c r="CF2" s="21" t="s">
        <v>86</v>
      </c>
      <c r="CH2" s="21" t="s">
        <v>14</v>
      </c>
      <c r="CI2" s="21" t="s">
        <v>159</v>
      </c>
      <c r="CJ2" s="21" t="s">
        <v>160</v>
      </c>
      <c r="CK2" s="21" t="s">
        <v>161</v>
      </c>
      <c r="CL2" s="21" t="s">
        <v>162</v>
      </c>
      <c r="CM2" s="21" t="s">
        <v>163</v>
      </c>
      <c r="CN2" s="21" t="s">
        <v>164</v>
      </c>
      <c r="CO2" s="21" t="s">
        <v>86</v>
      </c>
      <c r="CQ2" s="21" t="s">
        <v>14</v>
      </c>
      <c r="CR2" s="21" t="s">
        <v>159</v>
      </c>
      <c r="CS2" s="21" t="s">
        <v>160</v>
      </c>
      <c r="CT2" s="21" t="s">
        <v>161</v>
      </c>
      <c r="CU2" s="21" t="s">
        <v>162</v>
      </c>
      <c r="CV2" s="21" t="s">
        <v>163</v>
      </c>
      <c r="CW2" s="21" t="s">
        <v>164</v>
      </c>
      <c r="CX2" s="21" t="s">
        <v>86</v>
      </c>
      <c r="CZ2" s="21" t="s">
        <v>14</v>
      </c>
      <c r="DA2" s="21" t="s">
        <v>159</v>
      </c>
      <c r="DB2" s="21" t="s">
        <v>160</v>
      </c>
      <c r="DC2" s="21" t="s">
        <v>161</v>
      </c>
      <c r="DD2" s="21" t="s">
        <v>162</v>
      </c>
      <c r="DE2" s="21" t="s">
        <v>163</v>
      </c>
      <c r="DF2" s="21" t="s">
        <v>164</v>
      </c>
      <c r="DG2" s="21" t="s">
        <v>86</v>
      </c>
      <c r="DI2" s="21" t="s">
        <v>14</v>
      </c>
      <c r="DJ2" s="21" t="s">
        <v>159</v>
      </c>
      <c r="DK2" s="21" t="s">
        <v>160</v>
      </c>
      <c r="DL2" s="21" t="s">
        <v>161</v>
      </c>
      <c r="DM2" s="21" t="s">
        <v>162</v>
      </c>
      <c r="DN2" s="21" t="s">
        <v>163</v>
      </c>
      <c r="DO2" s="21" t="s">
        <v>164</v>
      </c>
      <c r="DP2" s="21" t="s">
        <v>86</v>
      </c>
      <c r="DR2" s="21" t="s">
        <v>14</v>
      </c>
      <c r="DS2" s="21" t="s">
        <v>159</v>
      </c>
      <c r="DT2" s="21" t="s">
        <v>160</v>
      </c>
      <c r="DU2" s="21" t="s">
        <v>161</v>
      </c>
      <c r="DV2" s="21" t="s">
        <v>162</v>
      </c>
      <c r="DW2" s="21" t="s">
        <v>163</v>
      </c>
      <c r="DX2" s="21" t="s">
        <v>164</v>
      </c>
      <c r="DY2" s="21" t="s">
        <v>86</v>
      </c>
      <c r="EA2" s="21" t="s">
        <v>14</v>
      </c>
      <c r="EB2" s="21" t="s">
        <v>159</v>
      </c>
      <c r="EC2" s="21" t="s">
        <v>160</v>
      </c>
      <c r="ED2" s="21" t="s">
        <v>161</v>
      </c>
      <c r="EE2" s="21" t="s">
        <v>162</v>
      </c>
      <c r="EF2" s="21" t="s">
        <v>163</v>
      </c>
      <c r="EG2" s="21" t="s">
        <v>164</v>
      </c>
      <c r="EH2" s="21" t="s">
        <v>86</v>
      </c>
      <c r="EJ2" s="21" t="s">
        <v>14</v>
      </c>
      <c r="EK2" s="21" t="s">
        <v>159</v>
      </c>
      <c r="EL2" s="21" t="s">
        <v>160</v>
      </c>
      <c r="EM2" s="21" t="s">
        <v>161</v>
      </c>
      <c r="EN2" s="21" t="s">
        <v>162</v>
      </c>
      <c r="EO2" s="21" t="s">
        <v>163</v>
      </c>
      <c r="EP2" s="21" t="s">
        <v>164</v>
      </c>
      <c r="EQ2" s="21" t="s">
        <v>86</v>
      </c>
      <c r="ES2" s="21" t="s">
        <v>14</v>
      </c>
      <c r="ET2" s="21" t="s">
        <v>159</v>
      </c>
      <c r="EU2" s="21" t="s">
        <v>160</v>
      </c>
      <c r="EV2" s="21" t="s">
        <v>161</v>
      </c>
      <c r="EW2" s="21" t="s">
        <v>162</v>
      </c>
      <c r="EX2" s="21" t="s">
        <v>163</v>
      </c>
      <c r="EY2" s="21" t="s">
        <v>164</v>
      </c>
      <c r="EZ2" s="21" t="s">
        <v>86</v>
      </c>
      <c r="FB2" s="21" t="s">
        <v>14</v>
      </c>
      <c r="FC2" s="21" t="s">
        <v>159</v>
      </c>
      <c r="FD2" s="21" t="s">
        <v>160</v>
      </c>
      <c r="FE2" s="21" t="s">
        <v>161</v>
      </c>
      <c r="FF2" s="21" t="s">
        <v>162</v>
      </c>
      <c r="FG2" s="21" t="s">
        <v>163</v>
      </c>
      <c r="FH2" s="21" t="s">
        <v>164</v>
      </c>
      <c r="FI2" s="21" t="s">
        <v>86</v>
      </c>
      <c r="FK2" s="21" t="s">
        <v>14</v>
      </c>
      <c r="FL2" s="21" t="s">
        <v>159</v>
      </c>
      <c r="FM2" s="21" t="s">
        <v>160</v>
      </c>
      <c r="FN2" s="21" t="s">
        <v>161</v>
      </c>
      <c r="FO2" s="21" t="s">
        <v>162</v>
      </c>
      <c r="FP2" s="21" t="s">
        <v>163</v>
      </c>
      <c r="FQ2" s="21" t="s">
        <v>164</v>
      </c>
      <c r="FR2" s="21" t="s">
        <v>86</v>
      </c>
    </row>
    <row r="3" spans="1:174" ht="15" customHeight="1" x14ac:dyDescent="0.25">
      <c r="A3" s="1" t="s">
        <v>290</v>
      </c>
      <c r="B3" s="3" t="s">
        <v>10</v>
      </c>
      <c r="C3" s="4" t="s">
        <v>11</v>
      </c>
      <c r="D3" s="4" t="s">
        <v>12</v>
      </c>
      <c r="E3" s="4" t="s">
        <v>13</v>
      </c>
      <c r="F3" s="4" t="s">
        <v>14</v>
      </c>
      <c r="G3" s="4" t="s">
        <v>15</v>
      </c>
      <c r="H3" s="147">
        <v>2011</v>
      </c>
      <c r="I3" s="4"/>
      <c r="J3" s="4" t="s">
        <v>16</v>
      </c>
      <c r="K3" s="4" t="s">
        <v>17</v>
      </c>
      <c r="L3" s="4" t="s">
        <v>18</v>
      </c>
      <c r="M3" s="9">
        <v>97.163609778922961</v>
      </c>
      <c r="N3" s="9">
        <v>18.908190278050842</v>
      </c>
      <c r="O3" s="9">
        <v>22888.147270977573</v>
      </c>
      <c r="P3" s="123">
        <v>9.7446218697741251</v>
      </c>
      <c r="Q3" s="35">
        <v>9.7446218697741251</v>
      </c>
      <c r="R3" s="35">
        <v>9.7446218697741251</v>
      </c>
      <c r="S3" s="35">
        <v>3.4670974661051401</v>
      </c>
      <c r="T3" s="35">
        <v>0</v>
      </c>
      <c r="U3" s="35">
        <v>0</v>
      </c>
      <c r="V3" s="35">
        <v>0</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124">
        <v>11795.752907896524</v>
      </c>
      <c r="AU3" s="125">
        <v>11795.752907896524</v>
      </c>
      <c r="AV3" s="35">
        <v>11795.752907896524</v>
      </c>
      <c r="AW3" s="35">
        <v>6182.0489612477868</v>
      </c>
      <c r="AX3" s="35">
        <v>0</v>
      </c>
      <c r="AY3" s="35">
        <v>0</v>
      </c>
      <c r="AZ3" s="35">
        <v>0</v>
      </c>
      <c r="BA3" s="35">
        <v>0</v>
      </c>
      <c r="BB3" s="35">
        <v>0</v>
      </c>
      <c r="BC3" s="35">
        <v>0</v>
      </c>
      <c r="BD3" s="9">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10">
        <v>0</v>
      </c>
      <c r="BY3" s="112">
        <v>1</v>
      </c>
      <c r="BZ3" s="112"/>
      <c r="CA3" s="112"/>
      <c r="CB3" s="112"/>
      <c r="CC3" s="112"/>
      <c r="CD3" s="112"/>
      <c r="CE3" s="112"/>
      <c r="CF3" s="112"/>
      <c r="CH3" s="24">
        <f>+BY3*$AT3</f>
        <v>11795.752907896524</v>
      </c>
      <c r="CI3" s="24">
        <f>+BZ3*$AT3</f>
        <v>0</v>
      </c>
      <c r="CJ3" s="24">
        <f t="shared" ref="CJ3:CO3" si="0">+CA3*$P3*12</f>
        <v>0</v>
      </c>
      <c r="CK3" s="24">
        <f t="shared" si="0"/>
        <v>0</v>
      </c>
      <c r="CL3" s="24">
        <f t="shared" si="0"/>
        <v>0</v>
      </c>
      <c r="CM3" s="24">
        <f t="shared" si="0"/>
        <v>0</v>
      </c>
      <c r="CN3" s="24">
        <f t="shared" si="0"/>
        <v>0</v>
      </c>
      <c r="CO3" s="24">
        <f t="shared" si="0"/>
        <v>0</v>
      </c>
      <c r="CQ3" s="24">
        <f>+BY3*$AU3</f>
        <v>11795.752907896524</v>
      </c>
      <c r="CR3" s="24">
        <f>+BZ3*$AU3</f>
        <v>0</v>
      </c>
      <c r="CS3" s="24">
        <f t="shared" ref="CS3:CX3" si="1">+CA3*$Q3*12</f>
        <v>0</v>
      </c>
      <c r="CT3" s="24">
        <f t="shared" si="1"/>
        <v>0</v>
      </c>
      <c r="CU3" s="24">
        <f t="shared" si="1"/>
        <v>0</v>
      </c>
      <c r="CV3" s="24">
        <f t="shared" si="1"/>
        <v>0</v>
      </c>
      <c r="CW3" s="24">
        <f t="shared" si="1"/>
        <v>0</v>
      </c>
      <c r="CX3" s="24">
        <f t="shared" si="1"/>
        <v>0</v>
      </c>
      <c r="CZ3" s="24">
        <f>+$BY3*$AV3</f>
        <v>11795.752907896524</v>
      </c>
      <c r="DA3" s="24">
        <f>+$BZ3*$AV3</f>
        <v>0</v>
      </c>
      <c r="DB3" s="24">
        <f>+$CA3*$R3*12</f>
        <v>0</v>
      </c>
      <c r="DC3" s="24">
        <f>+$CB3*$R3*12</f>
        <v>0</v>
      </c>
      <c r="DD3" s="24">
        <f>+$CC3*$R3*12</f>
        <v>0</v>
      </c>
      <c r="DE3" s="24">
        <f>+$CD3*$R3*12</f>
        <v>0</v>
      </c>
      <c r="DF3" s="24">
        <f>+$CE3*$R3*12</f>
        <v>0</v>
      </c>
      <c r="DG3" s="24">
        <f>+$CF3*$R3*12</f>
        <v>0</v>
      </c>
      <c r="DI3" s="24">
        <f t="shared" ref="DI3:DI17" si="2">+$BY3*$AW3</f>
        <v>6182.0489612477868</v>
      </c>
      <c r="DJ3" s="24">
        <f t="shared" ref="DJ3:DJ17" si="3">+$BZ3*$AW3</f>
        <v>0</v>
      </c>
      <c r="DK3" s="24">
        <f t="shared" ref="DK3:DK17" si="4">+$CA3*$S3*12</f>
        <v>0</v>
      </c>
      <c r="DL3" s="24">
        <f t="shared" ref="DL3:DL17" si="5">+$CB3*$S3*12</f>
        <v>0</v>
      </c>
      <c r="DM3" s="24">
        <f t="shared" ref="DM3:DM17" si="6">+$CC3*$S3*12</f>
        <v>0</v>
      </c>
      <c r="DN3" s="24">
        <f t="shared" ref="DN3:DN17" si="7">+$CD3*$S3*12</f>
        <v>0</v>
      </c>
      <c r="DO3" s="24">
        <f t="shared" ref="DO3:DO17" si="8">+$CE3*$S3*12</f>
        <v>0</v>
      </c>
      <c r="DP3" s="24">
        <f t="shared" ref="DP3:DP17" si="9">+$CF3*$S3*12</f>
        <v>0</v>
      </c>
      <c r="DR3" s="24">
        <f t="shared" ref="DR3:DR17" si="10">+$BY3*$AX3</f>
        <v>0</v>
      </c>
      <c r="DS3" s="24">
        <f t="shared" ref="DS3:DS17" si="11">+$BZ3*$AX3</f>
        <v>0</v>
      </c>
      <c r="DT3" s="24">
        <f t="shared" ref="DT3:DT17" si="12">+$CA3*$T3*12</f>
        <v>0</v>
      </c>
      <c r="DU3" s="24">
        <f t="shared" ref="DU3:DU17" si="13">+$CB3*$T3*12</f>
        <v>0</v>
      </c>
      <c r="DV3" s="24">
        <f t="shared" ref="DV3:DV17" si="14">+$CC3*$T3*12</f>
        <v>0</v>
      </c>
      <c r="DW3" s="24">
        <f t="shared" ref="DW3:DW17" si="15">+$CD3*$T3*12</f>
        <v>0</v>
      </c>
      <c r="DX3" s="24">
        <f t="shared" ref="DX3:DX17" si="16">+$CE3*$T3*12</f>
        <v>0</v>
      </c>
      <c r="DY3" s="24">
        <f t="shared" ref="DY3:DY17" si="17">+$CF3*$T3*12</f>
        <v>0</v>
      </c>
      <c r="EA3" s="24">
        <f t="shared" ref="EA3:EA17" si="18">+$BY3*$AY3</f>
        <v>0</v>
      </c>
      <c r="EB3" s="24">
        <f t="shared" ref="EB3:EB17" si="19">+$BZ3*$AY3</f>
        <v>0</v>
      </c>
      <c r="EC3" s="24">
        <f t="shared" ref="EC3:EC17" si="20">+$CA3*$U3*12</f>
        <v>0</v>
      </c>
      <c r="ED3" s="24">
        <f t="shared" ref="ED3:ED17" si="21">+$CB3*$U3*12</f>
        <v>0</v>
      </c>
      <c r="EE3" s="24">
        <f t="shared" ref="EE3:EE17" si="22">+$CC3*$U3*12</f>
        <v>0</v>
      </c>
      <c r="EF3" s="24">
        <f t="shared" ref="EF3:EF17" si="23">+$CD3*$U3*12</f>
        <v>0</v>
      </c>
      <c r="EG3" s="24">
        <f t="shared" ref="EG3:EG17" si="24">+$CE3*$U3*12</f>
        <v>0</v>
      </c>
      <c r="EH3" s="24">
        <f t="shared" ref="EH3:EH17" si="25">+$CF3*$U3*12</f>
        <v>0</v>
      </c>
      <c r="EJ3" s="24">
        <f t="shared" ref="EJ3:EJ17" si="26">+$BY3*$AZ3</f>
        <v>0</v>
      </c>
      <c r="EK3" s="24">
        <f t="shared" ref="EK3:EK17" si="27">+$BZ3*$AZ3</f>
        <v>0</v>
      </c>
      <c r="EL3" s="24">
        <f t="shared" ref="EL3:EL17" si="28">+$CA3*$V3*12</f>
        <v>0</v>
      </c>
      <c r="EM3" s="24">
        <f t="shared" ref="EM3:EM17" si="29">+$CB3*$V3*12</f>
        <v>0</v>
      </c>
      <c r="EN3" s="24">
        <f t="shared" ref="EN3:EN17" si="30">+$CC3*$V3*12</f>
        <v>0</v>
      </c>
      <c r="EO3" s="24">
        <f t="shared" ref="EO3:EO17" si="31">+$CD3*$V3*12</f>
        <v>0</v>
      </c>
      <c r="EP3" s="24">
        <f t="shared" ref="EP3:EP17" si="32">+$CE3*$V3*12</f>
        <v>0</v>
      </c>
      <c r="EQ3" s="24">
        <f t="shared" ref="EQ3:EQ17" si="33">+$CF3*$V3*12</f>
        <v>0</v>
      </c>
      <c r="ES3" s="24">
        <f t="shared" ref="ES3:ES17" si="34">+$BY3*$BA3</f>
        <v>0</v>
      </c>
      <c r="ET3" s="24">
        <f t="shared" ref="ET3:ET17" si="35">+$BZ3*$BA3</f>
        <v>0</v>
      </c>
      <c r="EU3" s="24">
        <f t="shared" ref="EU3:EU17" si="36">+$CA3*$W3*12</f>
        <v>0</v>
      </c>
      <c r="EV3" s="24">
        <f t="shared" ref="EV3:EV17" si="37">+$CB3*$W3*12</f>
        <v>0</v>
      </c>
      <c r="EW3" s="24">
        <f t="shared" ref="EW3:EW17" si="38">+$CC3*$W3*12</f>
        <v>0</v>
      </c>
      <c r="EX3" s="24">
        <f t="shared" ref="EX3:EX17" si="39">+$CD3*$W3*12</f>
        <v>0</v>
      </c>
      <c r="EY3" s="24">
        <f t="shared" ref="EY3:EY17" si="40">+$CE3*$W3*12</f>
        <v>0</v>
      </c>
      <c r="EZ3" s="24">
        <f t="shared" ref="EZ3:EZ17" si="41">+$CF3*$W3*12</f>
        <v>0</v>
      </c>
      <c r="FB3" s="24">
        <f t="shared" ref="FB3:FB17" si="42">+$BY3*$BB3</f>
        <v>0</v>
      </c>
      <c r="FC3" s="24">
        <f t="shared" ref="FC3:FC17" si="43">+$BZ3*$BB3</f>
        <v>0</v>
      </c>
      <c r="FD3" s="24">
        <f t="shared" ref="FD3:FD17" si="44">+$CA3*$X3*12</f>
        <v>0</v>
      </c>
      <c r="FE3" s="24">
        <f t="shared" ref="FE3:FE17" si="45">+$CB3*$X3*12</f>
        <v>0</v>
      </c>
      <c r="FF3" s="24">
        <f t="shared" ref="FF3:FF17" si="46">+$CC3*$X3*12</f>
        <v>0</v>
      </c>
      <c r="FG3" s="24">
        <f t="shared" ref="FG3:FG17" si="47">+$CD3*$X3*12</f>
        <v>0</v>
      </c>
      <c r="FH3" s="24">
        <f t="shared" ref="FH3:FH17" si="48">+$CE3*$X3*12</f>
        <v>0</v>
      </c>
      <c r="FI3" s="24">
        <f t="shared" ref="FI3:FI17" si="49">+$CF3*$X3*12</f>
        <v>0</v>
      </c>
      <c r="FK3" s="24">
        <f t="shared" ref="FK3:FK17" si="50">+$BY3*$BC3</f>
        <v>0</v>
      </c>
      <c r="FL3" s="24">
        <f t="shared" ref="FL3:FL17" si="51">+$BZ3*$BC3</f>
        <v>0</v>
      </c>
      <c r="FM3" s="24">
        <f t="shared" ref="FM3:FM17" si="52">+$CA3*$Y3*12</f>
        <v>0</v>
      </c>
      <c r="FN3" s="24">
        <f t="shared" ref="FN3:FN17" si="53">+$CB3*$Y3*12</f>
        <v>0</v>
      </c>
      <c r="FO3" s="24">
        <f t="shared" ref="FO3:FO17" si="54">+$CC3*$Y3*12</f>
        <v>0</v>
      </c>
      <c r="FP3" s="24">
        <f t="shared" ref="FP3:FP17" si="55">+$CD3*$Y3*12</f>
        <v>0</v>
      </c>
      <c r="FQ3" s="24">
        <f t="shared" ref="FQ3:FQ17" si="56">+$CE3*$Y3*12</f>
        <v>0</v>
      </c>
      <c r="FR3" s="24">
        <f t="shared" ref="FR3:FR17" si="57">+$CF3*$Y3*12</f>
        <v>0</v>
      </c>
    </row>
    <row r="4" spans="1:174" ht="15" customHeight="1" x14ac:dyDescent="0.25">
      <c r="A4" s="1" t="s">
        <v>291</v>
      </c>
      <c r="B4" s="5" t="s">
        <v>10</v>
      </c>
      <c r="C4" s="6" t="s">
        <v>11</v>
      </c>
      <c r="D4" s="6" t="s">
        <v>19</v>
      </c>
      <c r="E4" s="6" t="s">
        <v>13</v>
      </c>
      <c r="F4" s="6" t="s">
        <v>14</v>
      </c>
      <c r="G4" s="6" t="s">
        <v>15</v>
      </c>
      <c r="H4" s="139">
        <v>2011</v>
      </c>
      <c r="I4" s="6"/>
      <c r="J4" s="6" t="s">
        <v>16</v>
      </c>
      <c r="K4" s="6" t="s">
        <v>17</v>
      </c>
      <c r="L4" s="6" t="s">
        <v>18</v>
      </c>
      <c r="M4" s="11">
        <v>399.92254936152818</v>
      </c>
      <c r="N4" s="11">
        <v>44.779607729409918</v>
      </c>
      <c r="O4" s="11">
        <v>333986.13408352464</v>
      </c>
      <c r="P4" s="126">
        <v>22.1237530459161</v>
      </c>
      <c r="Q4" s="36">
        <v>22.1237530459161</v>
      </c>
      <c r="R4" s="36">
        <v>22.1237530459161</v>
      </c>
      <c r="S4" s="36">
        <v>22.007437895111089</v>
      </c>
      <c r="T4" s="36">
        <v>17.21574303960697</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127">
        <v>165482.38150011963</v>
      </c>
      <c r="AU4" s="128">
        <v>165482.38150011963</v>
      </c>
      <c r="AV4" s="36">
        <v>165482.38150011963</v>
      </c>
      <c r="AW4" s="36">
        <v>165378.36616236201</v>
      </c>
      <c r="AX4" s="36">
        <v>130938.38807413966</v>
      </c>
      <c r="AY4" s="36">
        <v>0</v>
      </c>
      <c r="AZ4" s="36">
        <v>0</v>
      </c>
      <c r="BA4" s="36">
        <v>0</v>
      </c>
      <c r="BB4" s="36">
        <v>0</v>
      </c>
      <c r="BC4" s="36">
        <v>0</v>
      </c>
      <c r="BD4" s="11">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2">
        <v>0</v>
      </c>
      <c r="BY4" s="113">
        <v>1</v>
      </c>
      <c r="BZ4" s="113"/>
      <c r="CA4" s="113"/>
      <c r="CB4" s="113"/>
      <c r="CC4" s="113"/>
      <c r="CD4" s="113"/>
      <c r="CE4" s="113"/>
      <c r="CF4" s="113"/>
      <c r="CH4" s="24">
        <f t="shared" ref="CH4:CH17" si="58">+BY4*$AT4</f>
        <v>165482.38150011963</v>
      </c>
      <c r="CI4" s="24">
        <f t="shared" ref="CI4:CI17" si="59">+BZ4*$AT4</f>
        <v>0</v>
      </c>
      <c r="CJ4" s="24">
        <f t="shared" ref="CJ4:CJ17" si="60">+CA4*$P4*12</f>
        <v>0</v>
      </c>
      <c r="CK4" s="24">
        <f t="shared" ref="CK4:CK17" si="61">+CB4*$P4*12</f>
        <v>0</v>
      </c>
      <c r="CL4" s="24">
        <f t="shared" ref="CL4:CL17" si="62">+CC4*$P4*12</f>
        <v>0</v>
      </c>
      <c r="CM4" s="24">
        <f t="shared" ref="CM4:CM17" si="63">+CD4*$P4*12</f>
        <v>0</v>
      </c>
      <c r="CN4" s="24">
        <f t="shared" ref="CN4:CN17" si="64">+CE4*$P4*12</f>
        <v>0</v>
      </c>
      <c r="CO4" s="24">
        <f t="shared" ref="CO4:CO17" si="65">+CF4*$P4*12</f>
        <v>0</v>
      </c>
      <c r="CQ4" s="24">
        <f t="shared" ref="CQ4:CQ17" si="66">+BY4*$AU4</f>
        <v>165482.38150011963</v>
      </c>
      <c r="CR4" s="24">
        <f t="shared" ref="CR4:CR17" si="67">+BZ4*$AU4</f>
        <v>0</v>
      </c>
      <c r="CS4" s="24">
        <f t="shared" ref="CS4:CS17" si="68">+CA4*$Q4*12</f>
        <v>0</v>
      </c>
      <c r="CT4" s="24">
        <f t="shared" ref="CT4:CT17" si="69">+CB4*$Q4*12</f>
        <v>0</v>
      </c>
      <c r="CU4" s="24">
        <f t="shared" ref="CU4:CU17" si="70">+CC4*$Q4*12</f>
        <v>0</v>
      </c>
      <c r="CV4" s="24">
        <f t="shared" ref="CV4:CV17" si="71">+CD4*$Q4*12</f>
        <v>0</v>
      </c>
      <c r="CW4" s="24">
        <f t="shared" ref="CW4:CW17" si="72">+CE4*$Q4*12</f>
        <v>0</v>
      </c>
      <c r="CX4" s="24">
        <f t="shared" ref="CX4:CX17" si="73">+CF4*$Q4*12</f>
        <v>0</v>
      </c>
      <c r="CZ4" s="24">
        <f>+$BY4*$AV4</f>
        <v>165482.38150011963</v>
      </c>
      <c r="DA4" s="24">
        <f t="shared" ref="DA4:DA17" si="74">+$BZ4*$AV4</f>
        <v>0</v>
      </c>
      <c r="DB4" s="24">
        <f t="shared" ref="DB4:DB17" si="75">+$CA4*$R4*12</f>
        <v>0</v>
      </c>
      <c r="DC4" s="24">
        <f t="shared" ref="DC4:DC17" si="76">+$CB4*$R4*12</f>
        <v>0</v>
      </c>
      <c r="DD4" s="24">
        <f t="shared" ref="DD4:DD17" si="77">+$CC4*$R4*12</f>
        <v>0</v>
      </c>
      <c r="DE4" s="24">
        <f t="shared" ref="DE4:DE17" si="78">+$CD4*$R4*12</f>
        <v>0</v>
      </c>
      <c r="DF4" s="24">
        <f t="shared" ref="DF4:DF17" si="79">+$CE4*$R4*12</f>
        <v>0</v>
      </c>
      <c r="DG4" s="24">
        <f t="shared" ref="DG4:DG17" si="80">+$CF4*$R4*12</f>
        <v>0</v>
      </c>
      <c r="DI4" s="24">
        <f t="shared" si="2"/>
        <v>165378.36616236201</v>
      </c>
      <c r="DJ4" s="24">
        <f t="shared" si="3"/>
        <v>0</v>
      </c>
      <c r="DK4" s="24">
        <f t="shared" si="4"/>
        <v>0</v>
      </c>
      <c r="DL4" s="24">
        <f t="shared" si="5"/>
        <v>0</v>
      </c>
      <c r="DM4" s="24">
        <f t="shared" si="6"/>
        <v>0</v>
      </c>
      <c r="DN4" s="24">
        <f t="shared" si="7"/>
        <v>0</v>
      </c>
      <c r="DO4" s="24">
        <f t="shared" si="8"/>
        <v>0</v>
      </c>
      <c r="DP4" s="24">
        <f t="shared" si="9"/>
        <v>0</v>
      </c>
      <c r="DR4" s="24">
        <f t="shared" si="10"/>
        <v>130938.38807413966</v>
      </c>
      <c r="DS4" s="24">
        <f t="shared" si="11"/>
        <v>0</v>
      </c>
      <c r="DT4" s="24">
        <f t="shared" si="12"/>
        <v>0</v>
      </c>
      <c r="DU4" s="24">
        <f t="shared" si="13"/>
        <v>0</v>
      </c>
      <c r="DV4" s="24">
        <f t="shared" si="14"/>
        <v>0</v>
      </c>
      <c r="DW4" s="24">
        <f t="shared" si="15"/>
        <v>0</v>
      </c>
      <c r="DX4" s="24">
        <f t="shared" si="16"/>
        <v>0</v>
      </c>
      <c r="DY4" s="24">
        <f t="shared" si="17"/>
        <v>0</v>
      </c>
      <c r="EA4" s="24">
        <f t="shared" si="18"/>
        <v>0</v>
      </c>
      <c r="EB4" s="24">
        <f t="shared" si="19"/>
        <v>0</v>
      </c>
      <c r="EC4" s="24">
        <f t="shared" si="20"/>
        <v>0</v>
      </c>
      <c r="ED4" s="24">
        <f t="shared" si="21"/>
        <v>0</v>
      </c>
      <c r="EE4" s="24">
        <f t="shared" si="22"/>
        <v>0</v>
      </c>
      <c r="EF4" s="24">
        <f t="shared" si="23"/>
        <v>0</v>
      </c>
      <c r="EG4" s="24">
        <f t="shared" si="24"/>
        <v>0</v>
      </c>
      <c r="EH4" s="24">
        <f t="shared" si="25"/>
        <v>0</v>
      </c>
      <c r="EJ4" s="24">
        <f t="shared" si="26"/>
        <v>0</v>
      </c>
      <c r="EK4" s="24">
        <f t="shared" si="27"/>
        <v>0</v>
      </c>
      <c r="EL4" s="24">
        <f t="shared" si="28"/>
        <v>0</v>
      </c>
      <c r="EM4" s="24">
        <f t="shared" si="29"/>
        <v>0</v>
      </c>
      <c r="EN4" s="24">
        <f t="shared" si="30"/>
        <v>0</v>
      </c>
      <c r="EO4" s="24">
        <f t="shared" si="31"/>
        <v>0</v>
      </c>
      <c r="EP4" s="24">
        <f t="shared" si="32"/>
        <v>0</v>
      </c>
      <c r="EQ4" s="24">
        <f t="shared" si="33"/>
        <v>0</v>
      </c>
      <c r="ES4" s="24">
        <f t="shared" si="34"/>
        <v>0</v>
      </c>
      <c r="ET4" s="24">
        <f t="shared" si="35"/>
        <v>0</v>
      </c>
      <c r="EU4" s="24">
        <f t="shared" si="36"/>
        <v>0</v>
      </c>
      <c r="EV4" s="24">
        <f t="shared" si="37"/>
        <v>0</v>
      </c>
      <c r="EW4" s="24">
        <f t="shared" si="38"/>
        <v>0</v>
      </c>
      <c r="EX4" s="24">
        <f t="shared" si="39"/>
        <v>0</v>
      </c>
      <c r="EY4" s="24">
        <f t="shared" si="40"/>
        <v>0</v>
      </c>
      <c r="EZ4" s="24">
        <f t="shared" si="41"/>
        <v>0</v>
      </c>
      <c r="FB4" s="24">
        <f t="shared" si="42"/>
        <v>0</v>
      </c>
      <c r="FC4" s="24">
        <f t="shared" si="43"/>
        <v>0</v>
      </c>
      <c r="FD4" s="24">
        <f t="shared" si="44"/>
        <v>0</v>
      </c>
      <c r="FE4" s="24">
        <f t="shared" si="45"/>
        <v>0</v>
      </c>
      <c r="FF4" s="24">
        <f t="shared" si="46"/>
        <v>0</v>
      </c>
      <c r="FG4" s="24">
        <f t="shared" si="47"/>
        <v>0</v>
      </c>
      <c r="FH4" s="24">
        <f t="shared" si="48"/>
        <v>0</v>
      </c>
      <c r="FI4" s="24">
        <f t="shared" si="49"/>
        <v>0</v>
      </c>
      <c r="FK4" s="24">
        <f t="shared" si="50"/>
        <v>0</v>
      </c>
      <c r="FL4" s="24">
        <f t="shared" si="51"/>
        <v>0</v>
      </c>
      <c r="FM4" s="24">
        <f t="shared" si="52"/>
        <v>0</v>
      </c>
      <c r="FN4" s="24">
        <f t="shared" si="53"/>
        <v>0</v>
      </c>
      <c r="FO4" s="24">
        <f t="shared" si="54"/>
        <v>0</v>
      </c>
      <c r="FP4" s="24">
        <f t="shared" si="55"/>
        <v>0</v>
      </c>
      <c r="FQ4" s="24">
        <f t="shared" si="56"/>
        <v>0</v>
      </c>
      <c r="FR4" s="24">
        <f t="shared" si="57"/>
        <v>0</v>
      </c>
    </row>
    <row r="5" spans="1:174" ht="15" customHeight="1" x14ac:dyDescent="0.25">
      <c r="A5" s="1" t="s">
        <v>292</v>
      </c>
      <c r="B5" s="5" t="s">
        <v>10</v>
      </c>
      <c r="C5" s="6" t="s">
        <v>11</v>
      </c>
      <c r="D5" s="6" t="s">
        <v>20</v>
      </c>
      <c r="E5" s="6" t="s">
        <v>13</v>
      </c>
      <c r="F5" s="6" t="s">
        <v>14</v>
      </c>
      <c r="G5" s="6" t="s">
        <v>15</v>
      </c>
      <c r="H5" s="139">
        <v>2011</v>
      </c>
      <c r="I5" s="6"/>
      <c r="J5" s="6" t="s">
        <v>16</v>
      </c>
      <c r="K5" s="6" t="s">
        <v>17</v>
      </c>
      <c r="L5" s="6" t="s">
        <v>21</v>
      </c>
      <c r="M5" s="11">
        <v>13526.928488328933</v>
      </c>
      <c r="N5" s="11">
        <v>23.375881745702625</v>
      </c>
      <c r="O5" s="11">
        <v>418075.4345546611</v>
      </c>
      <c r="P5" s="126">
        <v>26.133974132189195</v>
      </c>
      <c r="Q5" s="36">
        <v>26.133974132189195</v>
      </c>
      <c r="R5" s="36">
        <v>26.133974132189195</v>
      </c>
      <c r="S5" s="36">
        <v>26.133974132189195</v>
      </c>
      <c r="T5" s="36">
        <v>24.313622554462071</v>
      </c>
      <c r="U5" s="36">
        <v>22.324965134367769</v>
      </c>
      <c r="V5" s="36">
        <v>18.058278944462391</v>
      </c>
      <c r="W5" s="36">
        <v>17.940703946216495</v>
      </c>
      <c r="X5" s="36">
        <v>21.749712944037917</v>
      </c>
      <c r="Y5" s="36">
        <v>10.317330525202669</v>
      </c>
      <c r="Z5" s="36">
        <v>1.4672227732042018</v>
      </c>
      <c r="AA5" s="36">
        <v>1.4666124795119251</v>
      </c>
      <c r="AB5" s="36">
        <v>1.4666124795119251</v>
      </c>
      <c r="AC5" s="36">
        <v>1.3612762383604644</v>
      </c>
      <c r="AD5" s="36">
        <v>1.3612762383604644</v>
      </c>
      <c r="AE5" s="36">
        <v>1.1489676079443985</v>
      </c>
      <c r="AF5" s="36">
        <v>0</v>
      </c>
      <c r="AG5" s="36">
        <v>0</v>
      </c>
      <c r="AH5" s="36">
        <v>0</v>
      </c>
      <c r="AI5" s="36">
        <v>0</v>
      </c>
      <c r="AJ5" s="36">
        <v>0</v>
      </c>
      <c r="AK5" s="36">
        <v>0</v>
      </c>
      <c r="AL5" s="36">
        <v>0</v>
      </c>
      <c r="AM5" s="36">
        <v>0</v>
      </c>
      <c r="AN5" s="36">
        <v>0</v>
      </c>
      <c r="AO5" s="36">
        <v>0</v>
      </c>
      <c r="AP5" s="36">
        <v>0</v>
      </c>
      <c r="AQ5" s="36">
        <v>0</v>
      </c>
      <c r="AR5" s="36">
        <v>0</v>
      </c>
      <c r="AS5" s="36">
        <v>0</v>
      </c>
      <c r="AT5" s="127">
        <v>456747.75218927866</v>
      </c>
      <c r="AU5" s="128">
        <v>456747.75218927866</v>
      </c>
      <c r="AV5" s="36">
        <v>456747.75218927866</v>
      </c>
      <c r="AW5" s="36">
        <v>456747.75218927866</v>
      </c>
      <c r="AX5" s="36">
        <v>417433.80839782709</v>
      </c>
      <c r="AY5" s="36">
        <v>374484.98082482739</v>
      </c>
      <c r="AZ5" s="36">
        <v>282337.802720287</v>
      </c>
      <c r="BA5" s="36">
        <v>281307.84573565295</v>
      </c>
      <c r="BB5" s="36">
        <v>363570.61710010417</v>
      </c>
      <c r="BC5" s="36">
        <v>116666.64244173105</v>
      </c>
      <c r="BD5" s="11">
        <v>42007.883512079417</v>
      </c>
      <c r="BE5" s="11">
        <v>36978.365333559632</v>
      </c>
      <c r="BF5" s="11">
        <v>36978.365333559632</v>
      </c>
      <c r="BG5" s="11">
        <v>27310.075952555675</v>
      </c>
      <c r="BH5" s="11">
        <v>27310.075952555675</v>
      </c>
      <c r="BI5" s="11">
        <v>24814.133989063816</v>
      </c>
      <c r="BJ5" s="11">
        <v>0</v>
      </c>
      <c r="BK5" s="11">
        <v>0</v>
      </c>
      <c r="BL5" s="11">
        <v>0</v>
      </c>
      <c r="BM5" s="11">
        <v>0</v>
      </c>
      <c r="BN5" s="11">
        <v>0</v>
      </c>
      <c r="BO5" s="11">
        <v>0</v>
      </c>
      <c r="BP5" s="11">
        <v>0</v>
      </c>
      <c r="BQ5" s="11">
        <v>0</v>
      </c>
      <c r="BR5" s="11">
        <v>0</v>
      </c>
      <c r="BS5" s="11">
        <v>0</v>
      </c>
      <c r="BT5" s="11">
        <v>0</v>
      </c>
      <c r="BU5" s="11">
        <v>0</v>
      </c>
      <c r="BV5" s="11">
        <v>0</v>
      </c>
      <c r="BW5" s="12">
        <v>0</v>
      </c>
      <c r="BY5" s="113">
        <v>1</v>
      </c>
      <c r="BZ5" s="113"/>
      <c r="CA5" s="113"/>
      <c r="CB5" s="113"/>
      <c r="CC5" s="113"/>
      <c r="CD5" s="113"/>
      <c r="CE5" s="113"/>
      <c r="CF5" s="113"/>
      <c r="CH5" s="24">
        <f t="shared" si="58"/>
        <v>456747.75218927866</v>
      </c>
      <c r="CI5" s="24">
        <f t="shared" si="59"/>
        <v>0</v>
      </c>
      <c r="CJ5" s="24">
        <f t="shared" si="60"/>
        <v>0</v>
      </c>
      <c r="CK5" s="24">
        <f t="shared" si="61"/>
        <v>0</v>
      </c>
      <c r="CL5" s="24">
        <f t="shared" si="62"/>
        <v>0</v>
      </c>
      <c r="CM5" s="24">
        <f t="shared" si="63"/>
        <v>0</v>
      </c>
      <c r="CN5" s="24">
        <f t="shared" si="64"/>
        <v>0</v>
      </c>
      <c r="CO5" s="24">
        <f t="shared" si="65"/>
        <v>0</v>
      </c>
      <c r="CQ5" s="24">
        <f t="shared" si="66"/>
        <v>456747.75218927866</v>
      </c>
      <c r="CR5" s="24">
        <f t="shared" si="67"/>
        <v>0</v>
      </c>
      <c r="CS5" s="24">
        <f t="shared" si="68"/>
        <v>0</v>
      </c>
      <c r="CT5" s="24">
        <f t="shared" si="69"/>
        <v>0</v>
      </c>
      <c r="CU5" s="24">
        <f t="shared" si="70"/>
        <v>0</v>
      </c>
      <c r="CV5" s="24">
        <f t="shared" si="71"/>
        <v>0</v>
      </c>
      <c r="CW5" s="24">
        <f t="shared" si="72"/>
        <v>0</v>
      </c>
      <c r="CX5" s="24">
        <f t="shared" si="73"/>
        <v>0</v>
      </c>
      <c r="CZ5" s="24">
        <f t="shared" ref="CZ5:CZ17" si="81">+$BY5*$AV5</f>
        <v>456747.75218927866</v>
      </c>
      <c r="DA5" s="24">
        <f t="shared" si="74"/>
        <v>0</v>
      </c>
      <c r="DB5" s="24">
        <f t="shared" si="75"/>
        <v>0</v>
      </c>
      <c r="DC5" s="24">
        <f t="shared" si="76"/>
        <v>0</v>
      </c>
      <c r="DD5" s="24">
        <f t="shared" si="77"/>
        <v>0</v>
      </c>
      <c r="DE5" s="24">
        <f t="shared" si="78"/>
        <v>0</v>
      </c>
      <c r="DF5" s="24">
        <f t="shared" si="79"/>
        <v>0</v>
      </c>
      <c r="DG5" s="24">
        <f t="shared" si="80"/>
        <v>0</v>
      </c>
      <c r="DI5" s="24">
        <f t="shared" si="2"/>
        <v>456747.75218927866</v>
      </c>
      <c r="DJ5" s="24">
        <f t="shared" si="3"/>
        <v>0</v>
      </c>
      <c r="DK5" s="24">
        <f t="shared" si="4"/>
        <v>0</v>
      </c>
      <c r="DL5" s="24">
        <f t="shared" si="5"/>
        <v>0</v>
      </c>
      <c r="DM5" s="24">
        <f t="shared" si="6"/>
        <v>0</v>
      </c>
      <c r="DN5" s="24">
        <f t="shared" si="7"/>
        <v>0</v>
      </c>
      <c r="DO5" s="24">
        <f t="shared" si="8"/>
        <v>0</v>
      </c>
      <c r="DP5" s="24">
        <f t="shared" si="9"/>
        <v>0</v>
      </c>
      <c r="DR5" s="24">
        <f t="shared" si="10"/>
        <v>417433.80839782709</v>
      </c>
      <c r="DS5" s="24">
        <f t="shared" si="11"/>
        <v>0</v>
      </c>
      <c r="DT5" s="24">
        <f t="shared" si="12"/>
        <v>0</v>
      </c>
      <c r="DU5" s="24">
        <f t="shared" si="13"/>
        <v>0</v>
      </c>
      <c r="DV5" s="24">
        <f t="shared" si="14"/>
        <v>0</v>
      </c>
      <c r="DW5" s="24">
        <f t="shared" si="15"/>
        <v>0</v>
      </c>
      <c r="DX5" s="24">
        <f t="shared" si="16"/>
        <v>0</v>
      </c>
      <c r="DY5" s="24">
        <f t="shared" si="17"/>
        <v>0</v>
      </c>
      <c r="EA5" s="24">
        <f t="shared" si="18"/>
        <v>374484.98082482739</v>
      </c>
      <c r="EB5" s="24">
        <f t="shared" si="19"/>
        <v>0</v>
      </c>
      <c r="EC5" s="24">
        <f t="shared" si="20"/>
        <v>0</v>
      </c>
      <c r="ED5" s="24">
        <f t="shared" si="21"/>
        <v>0</v>
      </c>
      <c r="EE5" s="24">
        <f t="shared" si="22"/>
        <v>0</v>
      </c>
      <c r="EF5" s="24">
        <f t="shared" si="23"/>
        <v>0</v>
      </c>
      <c r="EG5" s="24">
        <f t="shared" si="24"/>
        <v>0</v>
      </c>
      <c r="EH5" s="24">
        <f t="shared" si="25"/>
        <v>0</v>
      </c>
      <c r="EJ5" s="24">
        <f t="shared" si="26"/>
        <v>282337.802720287</v>
      </c>
      <c r="EK5" s="24">
        <f t="shared" si="27"/>
        <v>0</v>
      </c>
      <c r="EL5" s="24">
        <f t="shared" si="28"/>
        <v>0</v>
      </c>
      <c r="EM5" s="24">
        <f t="shared" si="29"/>
        <v>0</v>
      </c>
      <c r="EN5" s="24">
        <f t="shared" si="30"/>
        <v>0</v>
      </c>
      <c r="EO5" s="24">
        <f t="shared" si="31"/>
        <v>0</v>
      </c>
      <c r="EP5" s="24">
        <f t="shared" si="32"/>
        <v>0</v>
      </c>
      <c r="EQ5" s="24">
        <f t="shared" si="33"/>
        <v>0</v>
      </c>
      <c r="ES5" s="24">
        <f t="shared" si="34"/>
        <v>281307.84573565295</v>
      </c>
      <c r="ET5" s="24">
        <f t="shared" si="35"/>
        <v>0</v>
      </c>
      <c r="EU5" s="24">
        <f t="shared" si="36"/>
        <v>0</v>
      </c>
      <c r="EV5" s="24">
        <f t="shared" si="37"/>
        <v>0</v>
      </c>
      <c r="EW5" s="24">
        <f t="shared" si="38"/>
        <v>0</v>
      </c>
      <c r="EX5" s="24">
        <f t="shared" si="39"/>
        <v>0</v>
      </c>
      <c r="EY5" s="24">
        <f t="shared" si="40"/>
        <v>0</v>
      </c>
      <c r="EZ5" s="24">
        <f t="shared" si="41"/>
        <v>0</v>
      </c>
      <c r="FB5" s="24">
        <f t="shared" si="42"/>
        <v>363570.61710010417</v>
      </c>
      <c r="FC5" s="24">
        <f t="shared" si="43"/>
        <v>0</v>
      </c>
      <c r="FD5" s="24">
        <f t="shared" si="44"/>
        <v>0</v>
      </c>
      <c r="FE5" s="24">
        <f t="shared" si="45"/>
        <v>0</v>
      </c>
      <c r="FF5" s="24">
        <f t="shared" si="46"/>
        <v>0</v>
      </c>
      <c r="FG5" s="24">
        <f t="shared" si="47"/>
        <v>0</v>
      </c>
      <c r="FH5" s="24">
        <f t="shared" si="48"/>
        <v>0</v>
      </c>
      <c r="FI5" s="24">
        <f t="shared" si="49"/>
        <v>0</v>
      </c>
      <c r="FK5" s="24">
        <f t="shared" si="50"/>
        <v>116666.64244173105</v>
      </c>
      <c r="FL5" s="24">
        <f t="shared" si="51"/>
        <v>0</v>
      </c>
      <c r="FM5" s="24">
        <f t="shared" si="52"/>
        <v>0</v>
      </c>
      <c r="FN5" s="24">
        <f t="shared" si="53"/>
        <v>0</v>
      </c>
      <c r="FO5" s="24">
        <f t="shared" si="54"/>
        <v>0</v>
      </c>
      <c r="FP5" s="24">
        <f t="shared" si="55"/>
        <v>0</v>
      </c>
      <c r="FQ5" s="24">
        <f t="shared" si="56"/>
        <v>0</v>
      </c>
      <c r="FR5" s="24">
        <f t="shared" si="57"/>
        <v>0</v>
      </c>
    </row>
    <row r="6" spans="1:174" ht="15" customHeight="1" x14ac:dyDescent="0.25">
      <c r="A6" s="1" t="s">
        <v>293</v>
      </c>
      <c r="B6" s="5" t="s">
        <v>10</v>
      </c>
      <c r="C6" s="6" t="s">
        <v>11</v>
      </c>
      <c r="D6" s="6" t="s">
        <v>22</v>
      </c>
      <c r="E6" s="6" t="s">
        <v>13</v>
      </c>
      <c r="F6" s="6" t="s">
        <v>14</v>
      </c>
      <c r="G6" s="6" t="s">
        <v>15</v>
      </c>
      <c r="H6" s="139">
        <v>2011</v>
      </c>
      <c r="I6" s="6"/>
      <c r="J6" s="6" t="s">
        <v>16</v>
      </c>
      <c r="K6" s="6" t="s">
        <v>17</v>
      </c>
      <c r="L6" s="6" t="s">
        <v>21</v>
      </c>
      <c r="M6" s="11">
        <v>7800.0124522189253</v>
      </c>
      <c r="N6" s="11">
        <v>16.017763022797745</v>
      </c>
      <c r="O6" s="11">
        <v>265399.50052038464</v>
      </c>
      <c r="P6" s="126">
        <v>18.110173938890473</v>
      </c>
      <c r="Q6" s="36">
        <v>18.110173938890473</v>
      </c>
      <c r="R6" s="36">
        <v>18.110173938890473</v>
      </c>
      <c r="S6" s="36">
        <v>18.110173938890473</v>
      </c>
      <c r="T6" s="36">
        <v>17.028812039964286</v>
      </c>
      <c r="U6" s="36">
        <v>15.847469715537118</v>
      </c>
      <c r="V6" s="36">
        <v>13.391652714834736</v>
      </c>
      <c r="W6" s="36">
        <v>13.252428986753085</v>
      </c>
      <c r="X6" s="36">
        <v>15.515133210106434</v>
      </c>
      <c r="Y6" s="36">
        <v>8.7238392024303</v>
      </c>
      <c r="Z6" s="36">
        <v>1.0658324991247723</v>
      </c>
      <c r="AA6" s="36">
        <v>1.0651514456488052</v>
      </c>
      <c r="AB6" s="36">
        <v>1.0651514456488052</v>
      </c>
      <c r="AC6" s="36">
        <v>1.0453223644256526</v>
      </c>
      <c r="AD6" s="36">
        <v>1.0453223644256526</v>
      </c>
      <c r="AE6" s="36">
        <v>0.99311883151851099</v>
      </c>
      <c r="AF6" s="36">
        <v>0</v>
      </c>
      <c r="AG6" s="36">
        <v>0</v>
      </c>
      <c r="AH6" s="36">
        <v>0</v>
      </c>
      <c r="AI6" s="36">
        <v>0</v>
      </c>
      <c r="AJ6" s="36">
        <v>0</v>
      </c>
      <c r="AK6" s="36">
        <v>0</v>
      </c>
      <c r="AL6" s="36">
        <v>0</v>
      </c>
      <c r="AM6" s="36">
        <v>0</v>
      </c>
      <c r="AN6" s="36">
        <v>0</v>
      </c>
      <c r="AO6" s="36">
        <v>0</v>
      </c>
      <c r="AP6" s="36">
        <v>0</v>
      </c>
      <c r="AQ6" s="36">
        <v>0</v>
      </c>
      <c r="AR6" s="36">
        <v>0</v>
      </c>
      <c r="AS6" s="36">
        <v>0</v>
      </c>
      <c r="AT6" s="127">
        <v>292536.56480978127</v>
      </c>
      <c r="AU6" s="128">
        <v>292536.56480978127</v>
      </c>
      <c r="AV6" s="36">
        <v>292536.56480978127</v>
      </c>
      <c r="AW6" s="36">
        <v>292536.56480978127</v>
      </c>
      <c r="AX6" s="36">
        <v>269182.50429050392</v>
      </c>
      <c r="AY6" s="36">
        <v>243669.17691504114</v>
      </c>
      <c r="AZ6" s="36">
        <v>190631.15244272826</v>
      </c>
      <c r="BA6" s="36">
        <v>189411.552584733</v>
      </c>
      <c r="BB6" s="36">
        <v>238278.94047947315</v>
      </c>
      <c r="BC6" s="36">
        <v>91608.06977747081</v>
      </c>
      <c r="BD6" s="11">
        <v>29494.671584028321</v>
      </c>
      <c r="BE6" s="11">
        <v>23882.011841234886</v>
      </c>
      <c r="BF6" s="11">
        <v>23882.011841234886</v>
      </c>
      <c r="BG6" s="11">
        <v>22061.999153016695</v>
      </c>
      <c r="BH6" s="11">
        <v>22061.999153016695</v>
      </c>
      <c r="BI6" s="11">
        <v>21448.284165688503</v>
      </c>
      <c r="BJ6" s="11">
        <v>0</v>
      </c>
      <c r="BK6" s="11">
        <v>0</v>
      </c>
      <c r="BL6" s="11">
        <v>0</v>
      </c>
      <c r="BM6" s="11">
        <v>0</v>
      </c>
      <c r="BN6" s="11">
        <v>0</v>
      </c>
      <c r="BO6" s="11">
        <v>0</v>
      </c>
      <c r="BP6" s="11">
        <v>0</v>
      </c>
      <c r="BQ6" s="11">
        <v>0</v>
      </c>
      <c r="BR6" s="11">
        <v>0</v>
      </c>
      <c r="BS6" s="11">
        <v>0</v>
      </c>
      <c r="BT6" s="11">
        <v>0</v>
      </c>
      <c r="BU6" s="11">
        <v>0</v>
      </c>
      <c r="BV6" s="11">
        <v>0</v>
      </c>
      <c r="BW6" s="12">
        <v>0</v>
      </c>
      <c r="BY6" s="113">
        <v>1</v>
      </c>
      <c r="BZ6" s="113"/>
      <c r="CA6" s="113"/>
      <c r="CB6" s="113"/>
      <c r="CC6" s="113"/>
      <c r="CD6" s="113"/>
      <c r="CE6" s="113"/>
      <c r="CF6" s="113"/>
      <c r="CH6" s="24">
        <f t="shared" si="58"/>
        <v>292536.56480978127</v>
      </c>
      <c r="CI6" s="24">
        <f t="shared" si="59"/>
        <v>0</v>
      </c>
      <c r="CJ6" s="24">
        <f t="shared" si="60"/>
        <v>0</v>
      </c>
      <c r="CK6" s="24">
        <f t="shared" si="61"/>
        <v>0</v>
      </c>
      <c r="CL6" s="24">
        <f t="shared" si="62"/>
        <v>0</v>
      </c>
      <c r="CM6" s="24">
        <f t="shared" si="63"/>
        <v>0</v>
      </c>
      <c r="CN6" s="24">
        <f t="shared" si="64"/>
        <v>0</v>
      </c>
      <c r="CO6" s="24">
        <f t="shared" si="65"/>
        <v>0</v>
      </c>
      <c r="CQ6" s="24">
        <f t="shared" si="66"/>
        <v>292536.56480978127</v>
      </c>
      <c r="CR6" s="24">
        <f t="shared" si="67"/>
        <v>0</v>
      </c>
      <c r="CS6" s="24">
        <f t="shared" si="68"/>
        <v>0</v>
      </c>
      <c r="CT6" s="24">
        <f t="shared" si="69"/>
        <v>0</v>
      </c>
      <c r="CU6" s="24">
        <f t="shared" si="70"/>
        <v>0</v>
      </c>
      <c r="CV6" s="24">
        <f t="shared" si="71"/>
        <v>0</v>
      </c>
      <c r="CW6" s="24">
        <f t="shared" si="72"/>
        <v>0</v>
      </c>
      <c r="CX6" s="24">
        <f t="shared" si="73"/>
        <v>0</v>
      </c>
      <c r="CZ6" s="24">
        <f t="shared" si="81"/>
        <v>292536.56480978127</v>
      </c>
      <c r="DA6" s="24">
        <f t="shared" si="74"/>
        <v>0</v>
      </c>
      <c r="DB6" s="24">
        <f t="shared" si="75"/>
        <v>0</v>
      </c>
      <c r="DC6" s="24">
        <f t="shared" si="76"/>
        <v>0</v>
      </c>
      <c r="DD6" s="24">
        <f t="shared" si="77"/>
        <v>0</v>
      </c>
      <c r="DE6" s="24">
        <f t="shared" si="78"/>
        <v>0</v>
      </c>
      <c r="DF6" s="24">
        <f t="shared" si="79"/>
        <v>0</v>
      </c>
      <c r="DG6" s="24">
        <f t="shared" si="80"/>
        <v>0</v>
      </c>
      <c r="DI6" s="24">
        <f t="shared" si="2"/>
        <v>292536.56480978127</v>
      </c>
      <c r="DJ6" s="24">
        <f t="shared" si="3"/>
        <v>0</v>
      </c>
      <c r="DK6" s="24">
        <f t="shared" si="4"/>
        <v>0</v>
      </c>
      <c r="DL6" s="24">
        <f t="shared" si="5"/>
        <v>0</v>
      </c>
      <c r="DM6" s="24">
        <f t="shared" si="6"/>
        <v>0</v>
      </c>
      <c r="DN6" s="24">
        <f t="shared" si="7"/>
        <v>0</v>
      </c>
      <c r="DO6" s="24">
        <f t="shared" si="8"/>
        <v>0</v>
      </c>
      <c r="DP6" s="24">
        <f t="shared" si="9"/>
        <v>0</v>
      </c>
      <c r="DR6" s="24">
        <f t="shared" si="10"/>
        <v>269182.50429050392</v>
      </c>
      <c r="DS6" s="24">
        <f t="shared" si="11"/>
        <v>0</v>
      </c>
      <c r="DT6" s="24">
        <f t="shared" si="12"/>
        <v>0</v>
      </c>
      <c r="DU6" s="24">
        <f t="shared" si="13"/>
        <v>0</v>
      </c>
      <c r="DV6" s="24">
        <f t="shared" si="14"/>
        <v>0</v>
      </c>
      <c r="DW6" s="24">
        <f t="shared" si="15"/>
        <v>0</v>
      </c>
      <c r="DX6" s="24">
        <f t="shared" si="16"/>
        <v>0</v>
      </c>
      <c r="DY6" s="24">
        <f t="shared" si="17"/>
        <v>0</v>
      </c>
      <c r="EA6" s="24">
        <f t="shared" si="18"/>
        <v>243669.17691504114</v>
      </c>
      <c r="EB6" s="24">
        <f t="shared" si="19"/>
        <v>0</v>
      </c>
      <c r="EC6" s="24">
        <f t="shared" si="20"/>
        <v>0</v>
      </c>
      <c r="ED6" s="24">
        <f t="shared" si="21"/>
        <v>0</v>
      </c>
      <c r="EE6" s="24">
        <f t="shared" si="22"/>
        <v>0</v>
      </c>
      <c r="EF6" s="24">
        <f t="shared" si="23"/>
        <v>0</v>
      </c>
      <c r="EG6" s="24">
        <f t="shared" si="24"/>
        <v>0</v>
      </c>
      <c r="EH6" s="24">
        <f t="shared" si="25"/>
        <v>0</v>
      </c>
      <c r="EJ6" s="24">
        <f t="shared" si="26"/>
        <v>190631.15244272826</v>
      </c>
      <c r="EK6" s="24">
        <f t="shared" si="27"/>
        <v>0</v>
      </c>
      <c r="EL6" s="24">
        <f t="shared" si="28"/>
        <v>0</v>
      </c>
      <c r="EM6" s="24">
        <f t="shared" si="29"/>
        <v>0</v>
      </c>
      <c r="EN6" s="24">
        <f t="shared" si="30"/>
        <v>0</v>
      </c>
      <c r="EO6" s="24">
        <f t="shared" si="31"/>
        <v>0</v>
      </c>
      <c r="EP6" s="24">
        <f t="shared" si="32"/>
        <v>0</v>
      </c>
      <c r="EQ6" s="24">
        <f t="shared" si="33"/>
        <v>0</v>
      </c>
      <c r="ES6" s="24">
        <f t="shared" si="34"/>
        <v>189411.552584733</v>
      </c>
      <c r="ET6" s="24">
        <f t="shared" si="35"/>
        <v>0</v>
      </c>
      <c r="EU6" s="24">
        <f t="shared" si="36"/>
        <v>0</v>
      </c>
      <c r="EV6" s="24">
        <f t="shared" si="37"/>
        <v>0</v>
      </c>
      <c r="EW6" s="24">
        <f t="shared" si="38"/>
        <v>0</v>
      </c>
      <c r="EX6" s="24">
        <f t="shared" si="39"/>
        <v>0</v>
      </c>
      <c r="EY6" s="24">
        <f t="shared" si="40"/>
        <v>0</v>
      </c>
      <c r="EZ6" s="24">
        <f t="shared" si="41"/>
        <v>0</v>
      </c>
      <c r="FB6" s="24">
        <f t="shared" si="42"/>
        <v>238278.94047947315</v>
      </c>
      <c r="FC6" s="24">
        <f t="shared" si="43"/>
        <v>0</v>
      </c>
      <c r="FD6" s="24">
        <f t="shared" si="44"/>
        <v>0</v>
      </c>
      <c r="FE6" s="24">
        <f t="shared" si="45"/>
        <v>0</v>
      </c>
      <c r="FF6" s="24">
        <f t="shared" si="46"/>
        <v>0</v>
      </c>
      <c r="FG6" s="24">
        <f t="shared" si="47"/>
        <v>0</v>
      </c>
      <c r="FH6" s="24">
        <f t="shared" si="48"/>
        <v>0</v>
      </c>
      <c r="FI6" s="24">
        <f t="shared" si="49"/>
        <v>0</v>
      </c>
      <c r="FK6" s="24">
        <f t="shared" si="50"/>
        <v>91608.06977747081</v>
      </c>
      <c r="FL6" s="24">
        <f t="shared" si="51"/>
        <v>0</v>
      </c>
      <c r="FM6" s="24">
        <f t="shared" si="52"/>
        <v>0</v>
      </c>
      <c r="FN6" s="24">
        <f t="shared" si="53"/>
        <v>0</v>
      </c>
      <c r="FO6" s="24">
        <f t="shared" si="54"/>
        <v>0</v>
      </c>
      <c r="FP6" s="24">
        <f t="shared" si="55"/>
        <v>0</v>
      </c>
      <c r="FQ6" s="24">
        <f t="shared" si="56"/>
        <v>0</v>
      </c>
      <c r="FR6" s="24">
        <f t="shared" si="57"/>
        <v>0</v>
      </c>
    </row>
    <row r="7" spans="1:174" ht="15" customHeight="1" x14ac:dyDescent="0.25">
      <c r="A7" s="1" t="s">
        <v>294</v>
      </c>
      <c r="B7" s="5" t="s">
        <v>10</v>
      </c>
      <c r="C7" s="6" t="s">
        <v>11</v>
      </c>
      <c r="D7" s="6" t="s">
        <v>23</v>
      </c>
      <c r="E7" s="6" t="s">
        <v>13</v>
      </c>
      <c r="F7" s="6" t="s">
        <v>14</v>
      </c>
      <c r="G7" s="6" t="s">
        <v>15</v>
      </c>
      <c r="H7" s="139">
        <v>2011</v>
      </c>
      <c r="I7" s="6"/>
      <c r="J7" s="6" t="s">
        <v>16</v>
      </c>
      <c r="K7" s="6" t="s">
        <v>17</v>
      </c>
      <c r="L7" s="6" t="s">
        <v>24</v>
      </c>
      <c r="M7" s="11">
        <v>2379.9145902581358</v>
      </c>
      <c r="N7" s="11">
        <v>1159.8914010133874</v>
      </c>
      <c r="O7" s="11">
        <v>2183395.838122529</v>
      </c>
      <c r="P7" s="126">
        <v>698.42693946413306</v>
      </c>
      <c r="Q7" s="36">
        <v>698.42693946413306</v>
      </c>
      <c r="R7" s="36">
        <v>698.42693946413306</v>
      </c>
      <c r="S7" s="36">
        <v>698.42693946413306</v>
      </c>
      <c r="T7" s="36">
        <v>698.42693946413306</v>
      </c>
      <c r="U7" s="36">
        <v>698.42693946413306</v>
      </c>
      <c r="V7" s="36">
        <v>698.42693946413306</v>
      </c>
      <c r="W7" s="36">
        <v>698.42693946413306</v>
      </c>
      <c r="X7" s="36">
        <v>698.42693946413306</v>
      </c>
      <c r="Y7" s="36">
        <v>698.42693946413306</v>
      </c>
      <c r="Z7" s="36">
        <v>698.42693946413306</v>
      </c>
      <c r="AA7" s="36">
        <v>698.42693946413306</v>
      </c>
      <c r="AB7" s="36">
        <v>698.42693946413306</v>
      </c>
      <c r="AC7" s="36">
        <v>698.42693946413306</v>
      </c>
      <c r="AD7" s="36">
        <v>698.42693946413306</v>
      </c>
      <c r="AE7" s="36">
        <v>698.42693946413306</v>
      </c>
      <c r="AF7" s="36">
        <v>698.42693946413306</v>
      </c>
      <c r="AG7" s="36">
        <v>698.42693946413306</v>
      </c>
      <c r="AH7" s="36">
        <v>586.59211337869306</v>
      </c>
      <c r="AI7" s="36">
        <v>0</v>
      </c>
      <c r="AJ7" s="36">
        <v>0</v>
      </c>
      <c r="AK7" s="36">
        <v>0</v>
      </c>
      <c r="AL7" s="36">
        <v>0</v>
      </c>
      <c r="AM7" s="36">
        <v>0</v>
      </c>
      <c r="AN7" s="36">
        <v>0</v>
      </c>
      <c r="AO7" s="36">
        <v>0</v>
      </c>
      <c r="AP7" s="36">
        <v>0</v>
      </c>
      <c r="AQ7" s="36">
        <v>0</v>
      </c>
      <c r="AR7" s="36">
        <v>0</v>
      </c>
      <c r="AS7" s="36">
        <v>0</v>
      </c>
      <c r="AT7" s="127">
        <v>1305397.4168605858</v>
      </c>
      <c r="AU7" s="128">
        <v>1305397.4168605858</v>
      </c>
      <c r="AV7" s="36">
        <v>1305397.4168605858</v>
      </c>
      <c r="AW7" s="36">
        <v>1305397.4168605858</v>
      </c>
      <c r="AX7" s="36">
        <v>1305397.4168605858</v>
      </c>
      <c r="AY7" s="36">
        <v>1305397.4168605858</v>
      </c>
      <c r="AZ7" s="36">
        <v>1305397.4168605858</v>
      </c>
      <c r="BA7" s="36">
        <v>1305397.4168605858</v>
      </c>
      <c r="BB7" s="36">
        <v>1305397.4168605858</v>
      </c>
      <c r="BC7" s="36">
        <v>1305397.4168605858</v>
      </c>
      <c r="BD7" s="11">
        <v>1305397.4168605858</v>
      </c>
      <c r="BE7" s="11">
        <v>1305397.4168605858</v>
      </c>
      <c r="BF7" s="11">
        <v>1305397.4168605858</v>
      </c>
      <c r="BG7" s="11">
        <v>1305397.4168605858</v>
      </c>
      <c r="BH7" s="11">
        <v>1305397.4168605858</v>
      </c>
      <c r="BI7" s="11">
        <v>1305397.4168605858</v>
      </c>
      <c r="BJ7" s="11">
        <v>1305397.4168605858</v>
      </c>
      <c r="BK7" s="11">
        <v>1305397.4168605858</v>
      </c>
      <c r="BL7" s="11">
        <v>1205376.8534713099</v>
      </c>
      <c r="BM7" s="11">
        <v>0</v>
      </c>
      <c r="BN7" s="11">
        <v>0</v>
      </c>
      <c r="BO7" s="11">
        <v>0</v>
      </c>
      <c r="BP7" s="11">
        <v>0</v>
      </c>
      <c r="BQ7" s="11">
        <v>0</v>
      </c>
      <c r="BR7" s="11">
        <v>0</v>
      </c>
      <c r="BS7" s="11">
        <v>0</v>
      </c>
      <c r="BT7" s="11">
        <v>0</v>
      </c>
      <c r="BU7" s="11">
        <v>0</v>
      </c>
      <c r="BV7" s="11">
        <v>0</v>
      </c>
      <c r="BW7" s="12">
        <v>0</v>
      </c>
      <c r="BY7" s="113">
        <v>1</v>
      </c>
      <c r="BZ7" s="113"/>
      <c r="CA7" s="113"/>
      <c r="CB7" s="113"/>
      <c r="CC7" s="113"/>
      <c r="CD7" s="113"/>
      <c r="CE7" s="113"/>
      <c r="CF7" s="113"/>
      <c r="CH7" s="24">
        <f t="shared" si="58"/>
        <v>1305397.4168605858</v>
      </c>
      <c r="CI7" s="24">
        <f t="shared" si="59"/>
        <v>0</v>
      </c>
      <c r="CJ7" s="24">
        <f t="shared" si="60"/>
        <v>0</v>
      </c>
      <c r="CK7" s="24">
        <f t="shared" si="61"/>
        <v>0</v>
      </c>
      <c r="CL7" s="24">
        <f t="shared" si="62"/>
        <v>0</v>
      </c>
      <c r="CM7" s="24">
        <f t="shared" si="63"/>
        <v>0</v>
      </c>
      <c r="CN7" s="24">
        <f t="shared" si="64"/>
        <v>0</v>
      </c>
      <c r="CO7" s="24">
        <f t="shared" si="65"/>
        <v>0</v>
      </c>
      <c r="CQ7" s="24">
        <f t="shared" si="66"/>
        <v>1305397.4168605858</v>
      </c>
      <c r="CR7" s="24">
        <f t="shared" si="67"/>
        <v>0</v>
      </c>
      <c r="CS7" s="24">
        <f t="shared" si="68"/>
        <v>0</v>
      </c>
      <c r="CT7" s="24">
        <f t="shared" si="69"/>
        <v>0</v>
      </c>
      <c r="CU7" s="24">
        <f t="shared" si="70"/>
        <v>0</v>
      </c>
      <c r="CV7" s="24">
        <f t="shared" si="71"/>
        <v>0</v>
      </c>
      <c r="CW7" s="24">
        <f t="shared" si="72"/>
        <v>0</v>
      </c>
      <c r="CX7" s="24">
        <f t="shared" si="73"/>
        <v>0</v>
      </c>
      <c r="CZ7" s="24">
        <f t="shared" si="81"/>
        <v>1305397.4168605858</v>
      </c>
      <c r="DA7" s="24">
        <f t="shared" si="74"/>
        <v>0</v>
      </c>
      <c r="DB7" s="24">
        <f t="shared" si="75"/>
        <v>0</v>
      </c>
      <c r="DC7" s="24">
        <f t="shared" si="76"/>
        <v>0</v>
      </c>
      <c r="DD7" s="24">
        <f t="shared" si="77"/>
        <v>0</v>
      </c>
      <c r="DE7" s="24">
        <f t="shared" si="78"/>
        <v>0</v>
      </c>
      <c r="DF7" s="24">
        <f t="shared" si="79"/>
        <v>0</v>
      </c>
      <c r="DG7" s="24">
        <f t="shared" si="80"/>
        <v>0</v>
      </c>
      <c r="DI7" s="24">
        <f t="shared" si="2"/>
        <v>1305397.4168605858</v>
      </c>
      <c r="DJ7" s="24">
        <f t="shared" si="3"/>
        <v>0</v>
      </c>
      <c r="DK7" s="24">
        <f t="shared" si="4"/>
        <v>0</v>
      </c>
      <c r="DL7" s="24">
        <f t="shared" si="5"/>
        <v>0</v>
      </c>
      <c r="DM7" s="24">
        <f t="shared" si="6"/>
        <v>0</v>
      </c>
      <c r="DN7" s="24">
        <f t="shared" si="7"/>
        <v>0</v>
      </c>
      <c r="DO7" s="24">
        <f t="shared" si="8"/>
        <v>0</v>
      </c>
      <c r="DP7" s="24">
        <f t="shared" si="9"/>
        <v>0</v>
      </c>
      <c r="DR7" s="24">
        <f t="shared" si="10"/>
        <v>1305397.4168605858</v>
      </c>
      <c r="DS7" s="24">
        <f t="shared" si="11"/>
        <v>0</v>
      </c>
      <c r="DT7" s="24">
        <f t="shared" si="12"/>
        <v>0</v>
      </c>
      <c r="DU7" s="24">
        <f t="shared" si="13"/>
        <v>0</v>
      </c>
      <c r="DV7" s="24">
        <f t="shared" si="14"/>
        <v>0</v>
      </c>
      <c r="DW7" s="24">
        <f t="shared" si="15"/>
        <v>0</v>
      </c>
      <c r="DX7" s="24">
        <f t="shared" si="16"/>
        <v>0</v>
      </c>
      <c r="DY7" s="24">
        <f t="shared" si="17"/>
        <v>0</v>
      </c>
      <c r="EA7" s="24">
        <f t="shared" si="18"/>
        <v>1305397.4168605858</v>
      </c>
      <c r="EB7" s="24">
        <f t="shared" si="19"/>
        <v>0</v>
      </c>
      <c r="EC7" s="24">
        <f t="shared" si="20"/>
        <v>0</v>
      </c>
      <c r="ED7" s="24">
        <f t="shared" si="21"/>
        <v>0</v>
      </c>
      <c r="EE7" s="24">
        <f t="shared" si="22"/>
        <v>0</v>
      </c>
      <c r="EF7" s="24">
        <f t="shared" si="23"/>
        <v>0</v>
      </c>
      <c r="EG7" s="24">
        <f t="shared" si="24"/>
        <v>0</v>
      </c>
      <c r="EH7" s="24">
        <f t="shared" si="25"/>
        <v>0</v>
      </c>
      <c r="EJ7" s="24">
        <f t="shared" si="26"/>
        <v>1305397.4168605858</v>
      </c>
      <c r="EK7" s="24">
        <f t="shared" si="27"/>
        <v>0</v>
      </c>
      <c r="EL7" s="24">
        <f t="shared" si="28"/>
        <v>0</v>
      </c>
      <c r="EM7" s="24">
        <f t="shared" si="29"/>
        <v>0</v>
      </c>
      <c r="EN7" s="24">
        <f t="shared" si="30"/>
        <v>0</v>
      </c>
      <c r="EO7" s="24">
        <f t="shared" si="31"/>
        <v>0</v>
      </c>
      <c r="EP7" s="24">
        <f t="shared" si="32"/>
        <v>0</v>
      </c>
      <c r="EQ7" s="24">
        <f t="shared" si="33"/>
        <v>0</v>
      </c>
      <c r="ES7" s="24">
        <f t="shared" si="34"/>
        <v>1305397.4168605858</v>
      </c>
      <c r="ET7" s="24">
        <f t="shared" si="35"/>
        <v>0</v>
      </c>
      <c r="EU7" s="24">
        <f t="shared" si="36"/>
        <v>0</v>
      </c>
      <c r="EV7" s="24">
        <f t="shared" si="37"/>
        <v>0</v>
      </c>
      <c r="EW7" s="24">
        <f t="shared" si="38"/>
        <v>0</v>
      </c>
      <c r="EX7" s="24">
        <f t="shared" si="39"/>
        <v>0</v>
      </c>
      <c r="EY7" s="24">
        <f t="shared" si="40"/>
        <v>0</v>
      </c>
      <c r="EZ7" s="24">
        <f t="shared" si="41"/>
        <v>0</v>
      </c>
      <c r="FB7" s="24">
        <f t="shared" si="42"/>
        <v>1305397.4168605858</v>
      </c>
      <c r="FC7" s="24">
        <f t="shared" si="43"/>
        <v>0</v>
      </c>
      <c r="FD7" s="24">
        <f t="shared" si="44"/>
        <v>0</v>
      </c>
      <c r="FE7" s="24">
        <f t="shared" si="45"/>
        <v>0</v>
      </c>
      <c r="FF7" s="24">
        <f t="shared" si="46"/>
        <v>0</v>
      </c>
      <c r="FG7" s="24">
        <f t="shared" si="47"/>
        <v>0</v>
      </c>
      <c r="FH7" s="24">
        <f t="shared" si="48"/>
        <v>0</v>
      </c>
      <c r="FI7" s="24">
        <f t="shared" si="49"/>
        <v>0</v>
      </c>
      <c r="FK7" s="24">
        <f t="shared" si="50"/>
        <v>1305397.4168605858</v>
      </c>
      <c r="FL7" s="24">
        <f t="shared" si="51"/>
        <v>0</v>
      </c>
      <c r="FM7" s="24">
        <f t="shared" si="52"/>
        <v>0</v>
      </c>
      <c r="FN7" s="24">
        <f t="shared" si="53"/>
        <v>0</v>
      </c>
      <c r="FO7" s="24">
        <f t="shared" si="54"/>
        <v>0</v>
      </c>
      <c r="FP7" s="24">
        <f t="shared" si="55"/>
        <v>0</v>
      </c>
      <c r="FQ7" s="24">
        <f t="shared" si="56"/>
        <v>0</v>
      </c>
      <c r="FR7" s="24">
        <f t="shared" si="57"/>
        <v>0</v>
      </c>
    </row>
    <row r="8" spans="1:174" ht="15" customHeight="1" x14ac:dyDescent="0.25">
      <c r="A8" s="1" t="s">
        <v>295</v>
      </c>
      <c r="B8" s="5" t="s">
        <v>10</v>
      </c>
      <c r="C8" s="6" t="s">
        <v>11</v>
      </c>
      <c r="D8" s="6" t="s">
        <v>25</v>
      </c>
      <c r="E8" s="6" t="s">
        <v>13</v>
      </c>
      <c r="F8" s="6" t="s">
        <v>14</v>
      </c>
      <c r="G8" s="6" t="s">
        <v>26</v>
      </c>
      <c r="H8" s="139">
        <v>2011</v>
      </c>
      <c r="I8" s="6"/>
      <c r="J8" s="6" t="s">
        <v>16</v>
      </c>
      <c r="K8" s="6" t="s">
        <v>27</v>
      </c>
      <c r="L8" s="6" t="s">
        <v>28</v>
      </c>
      <c r="M8" s="11">
        <v>621</v>
      </c>
      <c r="N8" s="11">
        <v>347.76000000000005</v>
      </c>
      <c r="O8" s="11">
        <v>0</v>
      </c>
      <c r="P8" s="126">
        <v>347.76000000000005</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127">
        <v>0</v>
      </c>
      <c r="AU8" s="128">
        <v>0</v>
      </c>
      <c r="AV8" s="36">
        <v>0</v>
      </c>
      <c r="AW8" s="36">
        <v>0</v>
      </c>
      <c r="AX8" s="36">
        <v>0</v>
      </c>
      <c r="AY8" s="36">
        <v>0</v>
      </c>
      <c r="AZ8" s="36">
        <v>0</v>
      </c>
      <c r="BA8" s="36">
        <v>0</v>
      </c>
      <c r="BB8" s="36">
        <v>0</v>
      </c>
      <c r="BC8" s="36">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2">
        <v>0</v>
      </c>
      <c r="BY8" s="163"/>
      <c r="BZ8" s="163"/>
      <c r="CA8" s="163"/>
      <c r="CB8" s="163"/>
      <c r="CC8" s="163"/>
      <c r="CD8" s="163"/>
      <c r="CE8" s="163"/>
      <c r="CF8" s="163"/>
      <c r="CH8" s="24">
        <f t="shared" si="58"/>
        <v>0</v>
      </c>
      <c r="CI8" s="24">
        <f t="shared" si="59"/>
        <v>0</v>
      </c>
      <c r="CJ8" s="24">
        <f t="shared" si="60"/>
        <v>0</v>
      </c>
      <c r="CK8" s="24">
        <f t="shared" si="61"/>
        <v>0</v>
      </c>
      <c r="CL8" s="24">
        <f t="shared" si="62"/>
        <v>0</v>
      </c>
      <c r="CM8" s="24">
        <f t="shared" si="63"/>
        <v>0</v>
      </c>
      <c r="CN8" s="24">
        <f t="shared" si="64"/>
        <v>0</v>
      </c>
      <c r="CO8" s="24">
        <f t="shared" si="65"/>
        <v>0</v>
      </c>
      <c r="CQ8" s="24">
        <f t="shared" si="66"/>
        <v>0</v>
      </c>
      <c r="CR8" s="24">
        <f t="shared" si="67"/>
        <v>0</v>
      </c>
      <c r="CS8" s="24">
        <f t="shared" si="68"/>
        <v>0</v>
      </c>
      <c r="CT8" s="24">
        <f t="shared" si="69"/>
        <v>0</v>
      </c>
      <c r="CU8" s="24">
        <f t="shared" si="70"/>
        <v>0</v>
      </c>
      <c r="CV8" s="24">
        <f t="shared" si="71"/>
        <v>0</v>
      </c>
      <c r="CW8" s="24">
        <f t="shared" si="72"/>
        <v>0</v>
      </c>
      <c r="CX8" s="24">
        <f t="shared" si="73"/>
        <v>0</v>
      </c>
      <c r="CZ8" s="24">
        <f t="shared" si="81"/>
        <v>0</v>
      </c>
      <c r="DA8" s="24">
        <f t="shared" si="74"/>
        <v>0</v>
      </c>
      <c r="DB8" s="24">
        <f t="shared" si="75"/>
        <v>0</v>
      </c>
      <c r="DC8" s="24">
        <f t="shared" si="76"/>
        <v>0</v>
      </c>
      <c r="DD8" s="24">
        <f t="shared" si="77"/>
        <v>0</v>
      </c>
      <c r="DE8" s="24">
        <f t="shared" si="78"/>
        <v>0</v>
      </c>
      <c r="DF8" s="24">
        <f t="shared" si="79"/>
        <v>0</v>
      </c>
      <c r="DG8" s="24">
        <f t="shared" si="80"/>
        <v>0</v>
      </c>
      <c r="DI8" s="24">
        <f t="shared" si="2"/>
        <v>0</v>
      </c>
      <c r="DJ8" s="24">
        <f t="shared" si="3"/>
        <v>0</v>
      </c>
      <c r="DK8" s="24">
        <f t="shared" si="4"/>
        <v>0</v>
      </c>
      <c r="DL8" s="24">
        <f t="shared" si="5"/>
        <v>0</v>
      </c>
      <c r="DM8" s="24">
        <f t="shared" si="6"/>
        <v>0</v>
      </c>
      <c r="DN8" s="24">
        <f t="shared" si="7"/>
        <v>0</v>
      </c>
      <c r="DO8" s="24">
        <f t="shared" si="8"/>
        <v>0</v>
      </c>
      <c r="DP8" s="24">
        <f t="shared" si="9"/>
        <v>0</v>
      </c>
      <c r="DR8" s="24">
        <f t="shared" si="10"/>
        <v>0</v>
      </c>
      <c r="DS8" s="24">
        <f t="shared" si="11"/>
        <v>0</v>
      </c>
      <c r="DT8" s="24">
        <f t="shared" si="12"/>
        <v>0</v>
      </c>
      <c r="DU8" s="24">
        <f t="shared" si="13"/>
        <v>0</v>
      </c>
      <c r="DV8" s="24">
        <f t="shared" si="14"/>
        <v>0</v>
      </c>
      <c r="DW8" s="24">
        <f t="shared" si="15"/>
        <v>0</v>
      </c>
      <c r="DX8" s="24">
        <f t="shared" si="16"/>
        <v>0</v>
      </c>
      <c r="DY8" s="24">
        <f t="shared" si="17"/>
        <v>0</v>
      </c>
      <c r="EA8" s="24">
        <f t="shared" si="18"/>
        <v>0</v>
      </c>
      <c r="EB8" s="24">
        <f t="shared" si="19"/>
        <v>0</v>
      </c>
      <c r="EC8" s="24">
        <f t="shared" si="20"/>
        <v>0</v>
      </c>
      <c r="ED8" s="24">
        <f t="shared" si="21"/>
        <v>0</v>
      </c>
      <c r="EE8" s="24">
        <f t="shared" si="22"/>
        <v>0</v>
      </c>
      <c r="EF8" s="24">
        <f t="shared" si="23"/>
        <v>0</v>
      </c>
      <c r="EG8" s="24">
        <f t="shared" si="24"/>
        <v>0</v>
      </c>
      <c r="EH8" s="24">
        <f t="shared" si="25"/>
        <v>0</v>
      </c>
      <c r="EJ8" s="24">
        <f t="shared" si="26"/>
        <v>0</v>
      </c>
      <c r="EK8" s="24">
        <f t="shared" si="27"/>
        <v>0</v>
      </c>
      <c r="EL8" s="24">
        <f t="shared" si="28"/>
        <v>0</v>
      </c>
      <c r="EM8" s="24">
        <f t="shared" si="29"/>
        <v>0</v>
      </c>
      <c r="EN8" s="24">
        <f t="shared" si="30"/>
        <v>0</v>
      </c>
      <c r="EO8" s="24">
        <f t="shared" si="31"/>
        <v>0</v>
      </c>
      <c r="EP8" s="24">
        <f t="shared" si="32"/>
        <v>0</v>
      </c>
      <c r="EQ8" s="24">
        <f t="shared" si="33"/>
        <v>0</v>
      </c>
      <c r="ES8" s="24">
        <f t="shared" si="34"/>
        <v>0</v>
      </c>
      <c r="ET8" s="24">
        <f t="shared" si="35"/>
        <v>0</v>
      </c>
      <c r="EU8" s="24">
        <f t="shared" si="36"/>
        <v>0</v>
      </c>
      <c r="EV8" s="24">
        <f t="shared" si="37"/>
        <v>0</v>
      </c>
      <c r="EW8" s="24">
        <f t="shared" si="38"/>
        <v>0</v>
      </c>
      <c r="EX8" s="24">
        <f t="shared" si="39"/>
        <v>0</v>
      </c>
      <c r="EY8" s="24">
        <f t="shared" si="40"/>
        <v>0</v>
      </c>
      <c r="EZ8" s="24">
        <f t="shared" si="41"/>
        <v>0</v>
      </c>
      <c r="FB8" s="24">
        <f t="shared" si="42"/>
        <v>0</v>
      </c>
      <c r="FC8" s="24">
        <f t="shared" si="43"/>
        <v>0</v>
      </c>
      <c r="FD8" s="24">
        <f t="shared" si="44"/>
        <v>0</v>
      </c>
      <c r="FE8" s="24">
        <f t="shared" si="45"/>
        <v>0</v>
      </c>
      <c r="FF8" s="24">
        <f t="shared" si="46"/>
        <v>0</v>
      </c>
      <c r="FG8" s="24">
        <f t="shared" si="47"/>
        <v>0</v>
      </c>
      <c r="FH8" s="24">
        <f t="shared" si="48"/>
        <v>0</v>
      </c>
      <c r="FI8" s="24">
        <f t="shared" si="49"/>
        <v>0</v>
      </c>
      <c r="FK8" s="24">
        <f t="shared" si="50"/>
        <v>0</v>
      </c>
      <c r="FL8" s="24">
        <f t="shared" si="51"/>
        <v>0</v>
      </c>
      <c r="FM8" s="24">
        <f t="shared" si="52"/>
        <v>0</v>
      </c>
      <c r="FN8" s="24">
        <f t="shared" si="53"/>
        <v>0</v>
      </c>
      <c r="FO8" s="24">
        <f t="shared" si="54"/>
        <v>0</v>
      </c>
      <c r="FP8" s="24">
        <f t="shared" si="55"/>
        <v>0</v>
      </c>
      <c r="FQ8" s="24">
        <f t="shared" si="56"/>
        <v>0</v>
      </c>
      <c r="FR8" s="24">
        <f t="shared" si="57"/>
        <v>0</v>
      </c>
    </row>
    <row r="9" spans="1:174" ht="15" customHeight="1" x14ac:dyDescent="0.25">
      <c r="A9" s="1" t="s">
        <v>296</v>
      </c>
      <c r="B9" s="5" t="s">
        <v>10</v>
      </c>
      <c r="C9" s="6" t="s">
        <v>11</v>
      </c>
      <c r="D9" s="6" t="s">
        <v>29</v>
      </c>
      <c r="E9" s="6" t="s">
        <v>13</v>
      </c>
      <c r="F9" s="6" t="s">
        <v>14</v>
      </c>
      <c r="G9" s="6" t="s">
        <v>15</v>
      </c>
      <c r="H9" s="139">
        <v>2011</v>
      </c>
      <c r="I9" s="6"/>
      <c r="J9" s="6" t="s">
        <v>16</v>
      </c>
      <c r="K9" s="6" t="s">
        <v>30</v>
      </c>
      <c r="L9" s="6" t="s">
        <v>21</v>
      </c>
      <c r="M9" s="11">
        <v>0</v>
      </c>
      <c r="N9" s="11">
        <v>0</v>
      </c>
      <c r="O9" s="11">
        <v>0</v>
      </c>
      <c r="P9" s="12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6">
        <v>0</v>
      </c>
      <c r="AN9" s="36">
        <v>0</v>
      </c>
      <c r="AO9" s="36">
        <v>0</v>
      </c>
      <c r="AP9" s="36">
        <v>0</v>
      </c>
      <c r="AQ9" s="36">
        <v>0</v>
      </c>
      <c r="AR9" s="36">
        <v>0</v>
      </c>
      <c r="AS9" s="36">
        <v>0</v>
      </c>
      <c r="AT9" s="127">
        <v>0</v>
      </c>
      <c r="AU9" s="128">
        <v>0</v>
      </c>
      <c r="AV9" s="36">
        <v>0</v>
      </c>
      <c r="AW9" s="36">
        <v>0</v>
      </c>
      <c r="AX9" s="36">
        <v>0</v>
      </c>
      <c r="AY9" s="36">
        <v>0</v>
      </c>
      <c r="AZ9" s="36">
        <v>0</v>
      </c>
      <c r="BA9" s="36">
        <v>0</v>
      </c>
      <c r="BB9" s="36">
        <v>0</v>
      </c>
      <c r="BC9" s="36">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2">
        <v>0</v>
      </c>
      <c r="BY9" s="165"/>
      <c r="BZ9" s="165"/>
      <c r="CA9" s="164"/>
      <c r="CB9" s="164"/>
      <c r="CC9" s="164"/>
      <c r="CD9" s="164"/>
      <c r="CE9" s="164"/>
      <c r="CF9" s="164"/>
      <c r="CH9" s="24">
        <f t="shared" si="58"/>
        <v>0</v>
      </c>
      <c r="CI9" s="24">
        <f t="shared" si="59"/>
        <v>0</v>
      </c>
      <c r="CJ9" s="24">
        <f t="shared" si="60"/>
        <v>0</v>
      </c>
      <c r="CK9" s="24">
        <f t="shared" si="61"/>
        <v>0</v>
      </c>
      <c r="CL9" s="24">
        <f t="shared" si="62"/>
        <v>0</v>
      </c>
      <c r="CM9" s="24">
        <f t="shared" si="63"/>
        <v>0</v>
      </c>
      <c r="CN9" s="24">
        <f t="shared" si="64"/>
        <v>0</v>
      </c>
      <c r="CO9" s="24">
        <f t="shared" si="65"/>
        <v>0</v>
      </c>
      <c r="CQ9" s="24">
        <f t="shared" si="66"/>
        <v>0</v>
      </c>
      <c r="CR9" s="24">
        <f t="shared" si="67"/>
        <v>0</v>
      </c>
      <c r="CS9" s="24">
        <f t="shared" si="68"/>
        <v>0</v>
      </c>
      <c r="CT9" s="24">
        <f t="shared" si="69"/>
        <v>0</v>
      </c>
      <c r="CU9" s="24">
        <f t="shared" si="70"/>
        <v>0</v>
      </c>
      <c r="CV9" s="24">
        <f t="shared" si="71"/>
        <v>0</v>
      </c>
      <c r="CW9" s="24">
        <f t="shared" si="72"/>
        <v>0</v>
      </c>
      <c r="CX9" s="24">
        <f t="shared" si="73"/>
        <v>0</v>
      </c>
      <c r="CZ9" s="24">
        <f t="shared" si="81"/>
        <v>0</v>
      </c>
      <c r="DA9" s="24">
        <f t="shared" si="74"/>
        <v>0</v>
      </c>
      <c r="DB9" s="24">
        <f t="shared" si="75"/>
        <v>0</v>
      </c>
      <c r="DC9" s="24">
        <f t="shared" si="76"/>
        <v>0</v>
      </c>
      <c r="DD9" s="24">
        <f t="shared" si="77"/>
        <v>0</v>
      </c>
      <c r="DE9" s="24">
        <f t="shared" si="78"/>
        <v>0</v>
      </c>
      <c r="DF9" s="24">
        <f t="shared" si="79"/>
        <v>0</v>
      </c>
      <c r="DG9" s="24">
        <f t="shared" si="80"/>
        <v>0</v>
      </c>
      <c r="DI9" s="24">
        <f t="shared" si="2"/>
        <v>0</v>
      </c>
      <c r="DJ9" s="24">
        <f t="shared" si="3"/>
        <v>0</v>
      </c>
      <c r="DK9" s="24">
        <f t="shared" si="4"/>
        <v>0</v>
      </c>
      <c r="DL9" s="24">
        <f t="shared" si="5"/>
        <v>0</v>
      </c>
      <c r="DM9" s="24">
        <f t="shared" si="6"/>
        <v>0</v>
      </c>
      <c r="DN9" s="24">
        <f t="shared" si="7"/>
        <v>0</v>
      </c>
      <c r="DO9" s="24">
        <f t="shared" si="8"/>
        <v>0</v>
      </c>
      <c r="DP9" s="24">
        <f t="shared" si="9"/>
        <v>0</v>
      </c>
      <c r="DR9" s="24">
        <f t="shared" si="10"/>
        <v>0</v>
      </c>
      <c r="DS9" s="24">
        <f t="shared" si="11"/>
        <v>0</v>
      </c>
      <c r="DT9" s="24">
        <f t="shared" si="12"/>
        <v>0</v>
      </c>
      <c r="DU9" s="24">
        <f t="shared" si="13"/>
        <v>0</v>
      </c>
      <c r="DV9" s="24">
        <f t="shared" si="14"/>
        <v>0</v>
      </c>
      <c r="DW9" s="24">
        <f t="shared" si="15"/>
        <v>0</v>
      </c>
      <c r="DX9" s="24">
        <f t="shared" si="16"/>
        <v>0</v>
      </c>
      <c r="DY9" s="24">
        <f t="shared" si="17"/>
        <v>0</v>
      </c>
      <c r="EA9" s="24">
        <f t="shared" si="18"/>
        <v>0</v>
      </c>
      <c r="EB9" s="24">
        <f t="shared" si="19"/>
        <v>0</v>
      </c>
      <c r="EC9" s="24">
        <f t="shared" si="20"/>
        <v>0</v>
      </c>
      <c r="ED9" s="24">
        <f t="shared" si="21"/>
        <v>0</v>
      </c>
      <c r="EE9" s="24">
        <f t="shared" si="22"/>
        <v>0</v>
      </c>
      <c r="EF9" s="24">
        <f t="shared" si="23"/>
        <v>0</v>
      </c>
      <c r="EG9" s="24">
        <f t="shared" si="24"/>
        <v>0</v>
      </c>
      <c r="EH9" s="24">
        <f t="shared" si="25"/>
        <v>0</v>
      </c>
      <c r="EJ9" s="24">
        <f t="shared" si="26"/>
        <v>0</v>
      </c>
      <c r="EK9" s="24">
        <f t="shared" si="27"/>
        <v>0</v>
      </c>
      <c r="EL9" s="24">
        <f t="shared" si="28"/>
        <v>0</v>
      </c>
      <c r="EM9" s="24">
        <f t="shared" si="29"/>
        <v>0</v>
      </c>
      <c r="EN9" s="24">
        <f t="shared" si="30"/>
        <v>0</v>
      </c>
      <c r="EO9" s="24">
        <f t="shared" si="31"/>
        <v>0</v>
      </c>
      <c r="EP9" s="24">
        <f t="shared" si="32"/>
        <v>0</v>
      </c>
      <c r="EQ9" s="24">
        <f t="shared" si="33"/>
        <v>0</v>
      </c>
      <c r="ES9" s="24">
        <f t="shared" si="34"/>
        <v>0</v>
      </c>
      <c r="ET9" s="24">
        <f t="shared" si="35"/>
        <v>0</v>
      </c>
      <c r="EU9" s="24">
        <f t="shared" si="36"/>
        <v>0</v>
      </c>
      <c r="EV9" s="24">
        <f t="shared" si="37"/>
        <v>0</v>
      </c>
      <c r="EW9" s="24">
        <f t="shared" si="38"/>
        <v>0</v>
      </c>
      <c r="EX9" s="24">
        <f t="shared" si="39"/>
        <v>0</v>
      </c>
      <c r="EY9" s="24">
        <f t="shared" si="40"/>
        <v>0</v>
      </c>
      <c r="EZ9" s="24">
        <f t="shared" si="41"/>
        <v>0</v>
      </c>
      <c r="FB9" s="24">
        <f t="shared" si="42"/>
        <v>0</v>
      </c>
      <c r="FC9" s="24">
        <f t="shared" si="43"/>
        <v>0</v>
      </c>
      <c r="FD9" s="24">
        <f t="shared" si="44"/>
        <v>0</v>
      </c>
      <c r="FE9" s="24">
        <f t="shared" si="45"/>
        <v>0</v>
      </c>
      <c r="FF9" s="24">
        <f t="shared" si="46"/>
        <v>0</v>
      </c>
      <c r="FG9" s="24">
        <f t="shared" si="47"/>
        <v>0</v>
      </c>
      <c r="FH9" s="24">
        <f t="shared" si="48"/>
        <v>0</v>
      </c>
      <c r="FI9" s="24">
        <f t="shared" si="49"/>
        <v>0</v>
      </c>
      <c r="FK9" s="24">
        <f t="shared" si="50"/>
        <v>0</v>
      </c>
      <c r="FL9" s="24">
        <f t="shared" si="51"/>
        <v>0</v>
      </c>
      <c r="FM9" s="24">
        <f t="shared" si="52"/>
        <v>0</v>
      </c>
      <c r="FN9" s="24">
        <f t="shared" si="53"/>
        <v>0</v>
      </c>
      <c r="FO9" s="24">
        <f t="shared" si="54"/>
        <v>0</v>
      </c>
      <c r="FP9" s="24">
        <f t="shared" si="55"/>
        <v>0</v>
      </c>
      <c r="FQ9" s="24">
        <f t="shared" si="56"/>
        <v>0</v>
      </c>
      <c r="FR9" s="24">
        <f t="shared" si="57"/>
        <v>0</v>
      </c>
    </row>
    <row r="10" spans="1:174" ht="15" customHeight="1" x14ac:dyDescent="0.25">
      <c r="A10" s="1" t="s">
        <v>297</v>
      </c>
      <c r="B10" s="5" t="s">
        <v>10</v>
      </c>
      <c r="C10" s="6" t="s">
        <v>31</v>
      </c>
      <c r="D10" s="6" t="s">
        <v>32</v>
      </c>
      <c r="E10" s="6" t="s">
        <v>13</v>
      </c>
      <c r="F10" s="6" t="s">
        <v>33</v>
      </c>
      <c r="G10" s="6" t="s">
        <v>26</v>
      </c>
      <c r="H10" s="139">
        <v>2011</v>
      </c>
      <c r="I10" s="6"/>
      <c r="J10" s="6" t="s">
        <v>16</v>
      </c>
      <c r="K10" s="6" t="s">
        <v>34</v>
      </c>
      <c r="L10" s="6" t="s">
        <v>35</v>
      </c>
      <c r="M10" s="11">
        <v>3</v>
      </c>
      <c r="N10" s="11">
        <v>310</v>
      </c>
      <c r="O10" s="11">
        <v>9180.009</v>
      </c>
      <c r="P10" s="126">
        <v>235.12569999999999</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128">
        <v>9180.009</v>
      </c>
      <c r="AU10" s="128">
        <v>0</v>
      </c>
      <c r="AV10" s="36">
        <v>0</v>
      </c>
      <c r="AW10" s="36">
        <v>0</v>
      </c>
      <c r="AX10" s="36">
        <v>0</v>
      </c>
      <c r="AY10" s="36">
        <v>0</v>
      </c>
      <c r="AZ10" s="36">
        <v>0</v>
      </c>
      <c r="BA10" s="36">
        <v>0</v>
      </c>
      <c r="BB10" s="36">
        <v>0</v>
      </c>
      <c r="BC10" s="36">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2">
        <v>0</v>
      </c>
      <c r="BY10" s="113"/>
      <c r="BZ10" s="113"/>
      <c r="CA10" s="169"/>
      <c r="CB10" s="165"/>
      <c r="CC10" s="165"/>
      <c r="CD10" s="165"/>
      <c r="CE10" s="165"/>
      <c r="CF10" s="165"/>
      <c r="CH10" s="24">
        <f t="shared" si="58"/>
        <v>0</v>
      </c>
      <c r="CI10" s="24">
        <f t="shared" si="59"/>
        <v>0</v>
      </c>
      <c r="CJ10" s="24">
        <f t="shared" si="60"/>
        <v>0</v>
      </c>
      <c r="CK10" s="24">
        <f t="shared" si="61"/>
        <v>0</v>
      </c>
      <c r="CL10" s="24">
        <f t="shared" si="62"/>
        <v>0</v>
      </c>
      <c r="CM10" s="24">
        <f t="shared" si="63"/>
        <v>0</v>
      </c>
      <c r="CN10" s="24">
        <f t="shared" si="64"/>
        <v>0</v>
      </c>
      <c r="CO10" s="24">
        <f t="shared" si="65"/>
        <v>0</v>
      </c>
      <c r="CQ10" s="24">
        <f t="shared" si="66"/>
        <v>0</v>
      </c>
      <c r="CR10" s="24">
        <f t="shared" si="67"/>
        <v>0</v>
      </c>
      <c r="CS10" s="24">
        <f t="shared" si="68"/>
        <v>0</v>
      </c>
      <c r="CT10" s="24">
        <f t="shared" si="69"/>
        <v>0</v>
      </c>
      <c r="CU10" s="24">
        <f t="shared" si="70"/>
        <v>0</v>
      </c>
      <c r="CV10" s="24">
        <f t="shared" si="71"/>
        <v>0</v>
      </c>
      <c r="CW10" s="24">
        <f t="shared" si="72"/>
        <v>0</v>
      </c>
      <c r="CX10" s="24">
        <f t="shared" si="73"/>
        <v>0</v>
      </c>
      <c r="CZ10" s="24">
        <f t="shared" si="81"/>
        <v>0</v>
      </c>
      <c r="DA10" s="24">
        <f t="shared" si="74"/>
        <v>0</v>
      </c>
      <c r="DB10" s="24">
        <f t="shared" si="75"/>
        <v>0</v>
      </c>
      <c r="DC10" s="24">
        <f t="shared" si="76"/>
        <v>0</v>
      </c>
      <c r="DD10" s="24">
        <f t="shared" si="77"/>
        <v>0</v>
      </c>
      <c r="DE10" s="24">
        <f t="shared" si="78"/>
        <v>0</v>
      </c>
      <c r="DF10" s="24">
        <f t="shared" si="79"/>
        <v>0</v>
      </c>
      <c r="DG10" s="24">
        <f t="shared" si="80"/>
        <v>0</v>
      </c>
      <c r="DI10" s="24">
        <f t="shared" si="2"/>
        <v>0</v>
      </c>
      <c r="DJ10" s="24">
        <f t="shared" si="3"/>
        <v>0</v>
      </c>
      <c r="DK10" s="24">
        <f t="shared" si="4"/>
        <v>0</v>
      </c>
      <c r="DL10" s="24">
        <f t="shared" si="5"/>
        <v>0</v>
      </c>
      <c r="DM10" s="24">
        <f t="shared" si="6"/>
        <v>0</v>
      </c>
      <c r="DN10" s="24">
        <f t="shared" si="7"/>
        <v>0</v>
      </c>
      <c r="DO10" s="24">
        <f t="shared" si="8"/>
        <v>0</v>
      </c>
      <c r="DP10" s="24">
        <f t="shared" si="9"/>
        <v>0</v>
      </c>
      <c r="DR10" s="24">
        <f t="shared" si="10"/>
        <v>0</v>
      </c>
      <c r="DS10" s="24">
        <f t="shared" si="11"/>
        <v>0</v>
      </c>
      <c r="DT10" s="24">
        <f t="shared" si="12"/>
        <v>0</v>
      </c>
      <c r="DU10" s="24">
        <f t="shared" si="13"/>
        <v>0</v>
      </c>
      <c r="DV10" s="24">
        <f t="shared" si="14"/>
        <v>0</v>
      </c>
      <c r="DW10" s="24">
        <f t="shared" si="15"/>
        <v>0</v>
      </c>
      <c r="DX10" s="24">
        <f t="shared" si="16"/>
        <v>0</v>
      </c>
      <c r="DY10" s="24">
        <f t="shared" si="17"/>
        <v>0</v>
      </c>
      <c r="EA10" s="24">
        <f t="shared" si="18"/>
        <v>0</v>
      </c>
      <c r="EB10" s="24">
        <f t="shared" si="19"/>
        <v>0</v>
      </c>
      <c r="EC10" s="24">
        <f t="shared" si="20"/>
        <v>0</v>
      </c>
      <c r="ED10" s="24">
        <f t="shared" si="21"/>
        <v>0</v>
      </c>
      <c r="EE10" s="24">
        <f t="shared" si="22"/>
        <v>0</v>
      </c>
      <c r="EF10" s="24">
        <f t="shared" si="23"/>
        <v>0</v>
      </c>
      <c r="EG10" s="24">
        <f t="shared" si="24"/>
        <v>0</v>
      </c>
      <c r="EH10" s="24">
        <f t="shared" si="25"/>
        <v>0</v>
      </c>
      <c r="EJ10" s="24">
        <f t="shared" si="26"/>
        <v>0</v>
      </c>
      <c r="EK10" s="24">
        <f t="shared" si="27"/>
        <v>0</v>
      </c>
      <c r="EL10" s="24">
        <f t="shared" si="28"/>
        <v>0</v>
      </c>
      <c r="EM10" s="24">
        <f t="shared" si="29"/>
        <v>0</v>
      </c>
      <c r="EN10" s="24">
        <f t="shared" si="30"/>
        <v>0</v>
      </c>
      <c r="EO10" s="24">
        <f t="shared" si="31"/>
        <v>0</v>
      </c>
      <c r="EP10" s="24">
        <f t="shared" si="32"/>
        <v>0</v>
      </c>
      <c r="EQ10" s="24">
        <f t="shared" si="33"/>
        <v>0</v>
      </c>
      <c r="ES10" s="24">
        <f t="shared" si="34"/>
        <v>0</v>
      </c>
      <c r="ET10" s="24">
        <f t="shared" si="35"/>
        <v>0</v>
      </c>
      <c r="EU10" s="24">
        <f t="shared" si="36"/>
        <v>0</v>
      </c>
      <c r="EV10" s="24">
        <f t="shared" si="37"/>
        <v>0</v>
      </c>
      <c r="EW10" s="24">
        <f t="shared" si="38"/>
        <v>0</v>
      </c>
      <c r="EX10" s="24">
        <f t="shared" si="39"/>
        <v>0</v>
      </c>
      <c r="EY10" s="24">
        <f t="shared" si="40"/>
        <v>0</v>
      </c>
      <c r="EZ10" s="24">
        <f t="shared" si="41"/>
        <v>0</v>
      </c>
      <c r="FB10" s="24">
        <f t="shared" si="42"/>
        <v>0</v>
      </c>
      <c r="FC10" s="24">
        <f t="shared" si="43"/>
        <v>0</v>
      </c>
      <c r="FD10" s="24">
        <f t="shared" si="44"/>
        <v>0</v>
      </c>
      <c r="FE10" s="24">
        <f t="shared" si="45"/>
        <v>0</v>
      </c>
      <c r="FF10" s="24">
        <f t="shared" si="46"/>
        <v>0</v>
      </c>
      <c r="FG10" s="24">
        <f t="shared" si="47"/>
        <v>0</v>
      </c>
      <c r="FH10" s="24">
        <f t="shared" si="48"/>
        <v>0</v>
      </c>
      <c r="FI10" s="24">
        <f t="shared" si="49"/>
        <v>0</v>
      </c>
      <c r="FK10" s="24">
        <f t="shared" si="50"/>
        <v>0</v>
      </c>
      <c r="FL10" s="24">
        <f t="shared" si="51"/>
        <v>0</v>
      </c>
      <c r="FM10" s="24">
        <f t="shared" si="52"/>
        <v>0</v>
      </c>
      <c r="FN10" s="24">
        <f t="shared" si="53"/>
        <v>0</v>
      </c>
      <c r="FO10" s="24">
        <f t="shared" si="54"/>
        <v>0</v>
      </c>
      <c r="FP10" s="24">
        <f t="shared" si="55"/>
        <v>0</v>
      </c>
      <c r="FQ10" s="24">
        <f t="shared" si="56"/>
        <v>0</v>
      </c>
      <c r="FR10" s="24">
        <f t="shared" si="57"/>
        <v>0</v>
      </c>
    </row>
    <row r="11" spans="1:174" ht="15" customHeight="1" x14ac:dyDescent="0.25">
      <c r="A11" s="1" t="s">
        <v>298</v>
      </c>
      <c r="B11" s="5" t="s">
        <v>10</v>
      </c>
      <c r="C11" s="6" t="s">
        <v>31</v>
      </c>
      <c r="D11" s="6" t="s">
        <v>36</v>
      </c>
      <c r="E11" s="6" t="s">
        <v>13</v>
      </c>
      <c r="F11" s="6" t="s">
        <v>33</v>
      </c>
      <c r="G11" s="6" t="s">
        <v>15</v>
      </c>
      <c r="H11" s="139">
        <v>2011</v>
      </c>
      <c r="I11" s="6"/>
      <c r="J11" s="6" t="s">
        <v>16</v>
      </c>
      <c r="K11" s="6" t="s">
        <v>17</v>
      </c>
      <c r="L11" s="6" t="s">
        <v>37</v>
      </c>
      <c r="M11" s="11">
        <v>508</v>
      </c>
      <c r="N11" s="11">
        <v>617.75655006003092</v>
      </c>
      <c r="O11" s="11">
        <v>1844873.8405281063</v>
      </c>
      <c r="P11" s="126">
        <v>661.505206545801</v>
      </c>
      <c r="Q11" s="36">
        <v>657.83270916340439</v>
      </c>
      <c r="R11" s="36">
        <v>657.83270916340439</v>
      </c>
      <c r="S11" s="36">
        <v>356.54736076982192</v>
      </c>
      <c r="T11" s="36">
        <v>356.36999398880562</v>
      </c>
      <c r="U11" s="36">
        <v>356.23392938086391</v>
      </c>
      <c r="V11" s="36">
        <v>65.768478373348501</v>
      </c>
      <c r="W11" s="36">
        <v>65.360615134644689</v>
      </c>
      <c r="X11" s="36">
        <v>65.360615134644689</v>
      </c>
      <c r="Y11" s="36">
        <v>65.360615134644689</v>
      </c>
      <c r="Z11" s="36">
        <v>57.054722231210491</v>
      </c>
      <c r="AA11" s="36">
        <v>57.054722231210491</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129">
        <v>1713037.5342462871</v>
      </c>
      <c r="AU11" s="128">
        <v>1701347.6274406156</v>
      </c>
      <c r="AV11" s="36">
        <v>1701347.6274406156</v>
      </c>
      <c r="AW11" s="36">
        <v>883070.78945979581</v>
      </c>
      <c r="AX11" s="36">
        <v>882428.3990095862</v>
      </c>
      <c r="AY11" s="36">
        <v>882088.82960462465</v>
      </c>
      <c r="AZ11" s="36">
        <v>188997.71265844189</v>
      </c>
      <c r="BA11" s="36">
        <v>188691.55576836006</v>
      </c>
      <c r="BB11" s="36">
        <v>188691.55576836006</v>
      </c>
      <c r="BC11" s="36">
        <v>188691.55576836006</v>
      </c>
      <c r="BD11" s="11">
        <v>134075.5535636874</v>
      </c>
      <c r="BE11" s="11">
        <v>134075.5535636874</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2">
        <v>0</v>
      </c>
      <c r="BY11" s="113"/>
      <c r="BZ11" s="113">
        <v>1</v>
      </c>
      <c r="CA11" s="113"/>
      <c r="CB11" s="113"/>
      <c r="CC11" s="113"/>
      <c r="CD11" s="113"/>
      <c r="CE11" s="113"/>
      <c r="CF11" s="113"/>
      <c r="CH11" s="24">
        <f t="shared" si="58"/>
        <v>0</v>
      </c>
      <c r="CI11" s="24">
        <f t="shared" si="59"/>
        <v>1713037.5342462871</v>
      </c>
      <c r="CJ11" s="24">
        <f t="shared" si="60"/>
        <v>0</v>
      </c>
      <c r="CK11" s="24">
        <f t="shared" si="61"/>
        <v>0</v>
      </c>
      <c r="CL11" s="24">
        <f t="shared" si="62"/>
        <v>0</v>
      </c>
      <c r="CM11" s="24">
        <f t="shared" si="63"/>
        <v>0</v>
      </c>
      <c r="CN11" s="24">
        <f t="shared" si="64"/>
        <v>0</v>
      </c>
      <c r="CO11" s="24">
        <f t="shared" si="65"/>
        <v>0</v>
      </c>
      <c r="CQ11" s="24">
        <f t="shared" si="66"/>
        <v>0</v>
      </c>
      <c r="CR11" s="24">
        <f t="shared" si="67"/>
        <v>1701347.6274406156</v>
      </c>
      <c r="CS11" s="24">
        <f t="shared" si="68"/>
        <v>0</v>
      </c>
      <c r="CT11" s="24">
        <f t="shared" si="69"/>
        <v>0</v>
      </c>
      <c r="CU11" s="24">
        <f t="shared" si="70"/>
        <v>0</v>
      </c>
      <c r="CV11" s="24">
        <f t="shared" si="71"/>
        <v>0</v>
      </c>
      <c r="CW11" s="24">
        <f t="shared" si="72"/>
        <v>0</v>
      </c>
      <c r="CX11" s="24">
        <f t="shared" si="73"/>
        <v>0</v>
      </c>
      <c r="CZ11" s="24">
        <f t="shared" si="81"/>
        <v>0</v>
      </c>
      <c r="DA11" s="24">
        <f t="shared" si="74"/>
        <v>1701347.6274406156</v>
      </c>
      <c r="DB11" s="24">
        <f t="shared" si="75"/>
        <v>0</v>
      </c>
      <c r="DC11" s="24">
        <f t="shared" si="76"/>
        <v>0</v>
      </c>
      <c r="DD11" s="24">
        <f t="shared" si="77"/>
        <v>0</v>
      </c>
      <c r="DE11" s="24">
        <f t="shared" si="78"/>
        <v>0</v>
      </c>
      <c r="DF11" s="24">
        <f t="shared" si="79"/>
        <v>0</v>
      </c>
      <c r="DG11" s="24">
        <f t="shared" si="80"/>
        <v>0</v>
      </c>
      <c r="DI11" s="24">
        <f t="shared" si="2"/>
        <v>0</v>
      </c>
      <c r="DJ11" s="24">
        <f t="shared" si="3"/>
        <v>883070.78945979581</v>
      </c>
      <c r="DK11" s="24">
        <f t="shared" si="4"/>
        <v>0</v>
      </c>
      <c r="DL11" s="24">
        <f t="shared" si="5"/>
        <v>0</v>
      </c>
      <c r="DM11" s="24">
        <f t="shared" si="6"/>
        <v>0</v>
      </c>
      <c r="DN11" s="24">
        <f t="shared" si="7"/>
        <v>0</v>
      </c>
      <c r="DO11" s="24">
        <f t="shared" si="8"/>
        <v>0</v>
      </c>
      <c r="DP11" s="24">
        <f t="shared" si="9"/>
        <v>0</v>
      </c>
      <c r="DR11" s="24">
        <f t="shared" si="10"/>
        <v>0</v>
      </c>
      <c r="DS11" s="24">
        <f t="shared" si="11"/>
        <v>882428.3990095862</v>
      </c>
      <c r="DT11" s="24">
        <f t="shared" si="12"/>
        <v>0</v>
      </c>
      <c r="DU11" s="24">
        <f t="shared" si="13"/>
        <v>0</v>
      </c>
      <c r="DV11" s="24">
        <f t="shared" si="14"/>
        <v>0</v>
      </c>
      <c r="DW11" s="24">
        <f t="shared" si="15"/>
        <v>0</v>
      </c>
      <c r="DX11" s="24">
        <f t="shared" si="16"/>
        <v>0</v>
      </c>
      <c r="DY11" s="24">
        <f t="shared" si="17"/>
        <v>0</v>
      </c>
      <c r="EA11" s="24">
        <f t="shared" si="18"/>
        <v>0</v>
      </c>
      <c r="EB11" s="24">
        <f t="shared" si="19"/>
        <v>882088.82960462465</v>
      </c>
      <c r="EC11" s="24">
        <f t="shared" si="20"/>
        <v>0</v>
      </c>
      <c r="ED11" s="24">
        <f t="shared" si="21"/>
        <v>0</v>
      </c>
      <c r="EE11" s="24">
        <f t="shared" si="22"/>
        <v>0</v>
      </c>
      <c r="EF11" s="24">
        <f t="shared" si="23"/>
        <v>0</v>
      </c>
      <c r="EG11" s="24">
        <f t="shared" si="24"/>
        <v>0</v>
      </c>
      <c r="EH11" s="24">
        <f t="shared" si="25"/>
        <v>0</v>
      </c>
      <c r="EJ11" s="24">
        <f t="shared" si="26"/>
        <v>0</v>
      </c>
      <c r="EK11" s="24">
        <f t="shared" si="27"/>
        <v>188997.71265844189</v>
      </c>
      <c r="EL11" s="24">
        <f t="shared" si="28"/>
        <v>0</v>
      </c>
      <c r="EM11" s="24">
        <f t="shared" si="29"/>
        <v>0</v>
      </c>
      <c r="EN11" s="24">
        <f t="shared" si="30"/>
        <v>0</v>
      </c>
      <c r="EO11" s="24">
        <f t="shared" si="31"/>
        <v>0</v>
      </c>
      <c r="EP11" s="24">
        <f t="shared" si="32"/>
        <v>0</v>
      </c>
      <c r="EQ11" s="24">
        <f t="shared" si="33"/>
        <v>0</v>
      </c>
      <c r="ES11" s="24">
        <f t="shared" si="34"/>
        <v>0</v>
      </c>
      <c r="ET11" s="24">
        <f t="shared" si="35"/>
        <v>188691.55576836006</v>
      </c>
      <c r="EU11" s="24">
        <f t="shared" si="36"/>
        <v>0</v>
      </c>
      <c r="EV11" s="24">
        <f t="shared" si="37"/>
        <v>0</v>
      </c>
      <c r="EW11" s="24">
        <f t="shared" si="38"/>
        <v>0</v>
      </c>
      <c r="EX11" s="24">
        <f t="shared" si="39"/>
        <v>0</v>
      </c>
      <c r="EY11" s="24">
        <f t="shared" si="40"/>
        <v>0</v>
      </c>
      <c r="EZ11" s="24">
        <f t="shared" si="41"/>
        <v>0</v>
      </c>
      <c r="FB11" s="24">
        <f t="shared" si="42"/>
        <v>0</v>
      </c>
      <c r="FC11" s="24">
        <f t="shared" si="43"/>
        <v>188691.55576836006</v>
      </c>
      <c r="FD11" s="24">
        <f t="shared" si="44"/>
        <v>0</v>
      </c>
      <c r="FE11" s="24">
        <f t="shared" si="45"/>
        <v>0</v>
      </c>
      <c r="FF11" s="24">
        <f t="shared" si="46"/>
        <v>0</v>
      </c>
      <c r="FG11" s="24">
        <f t="shared" si="47"/>
        <v>0</v>
      </c>
      <c r="FH11" s="24">
        <f t="shared" si="48"/>
        <v>0</v>
      </c>
      <c r="FI11" s="24">
        <f t="shared" si="49"/>
        <v>0</v>
      </c>
      <c r="FK11" s="24">
        <f t="shared" si="50"/>
        <v>0</v>
      </c>
      <c r="FL11" s="24">
        <f t="shared" si="51"/>
        <v>188691.55576836006</v>
      </c>
      <c r="FM11" s="24">
        <f t="shared" si="52"/>
        <v>0</v>
      </c>
      <c r="FN11" s="24">
        <f t="shared" si="53"/>
        <v>0</v>
      </c>
      <c r="FO11" s="24">
        <f t="shared" si="54"/>
        <v>0</v>
      </c>
      <c r="FP11" s="24">
        <f t="shared" si="55"/>
        <v>0</v>
      </c>
      <c r="FQ11" s="24">
        <f t="shared" si="56"/>
        <v>0</v>
      </c>
      <c r="FR11" s="24">
        <f t="shared" si="57"/>
        <v>0</v>
      </c>
    </row>
    <row r="12" spans="1:174" s="17" customFormat="1" ht="15" customHeight="1" x14ac:dyDescent="0.25">
      <c r="A12" s="17" t="s">
        <v>299</v>
      </c>
      <c r="B12" s="355" t="s">
        <v>10</v>
      </c>
      <c r="C12" s="310" t="s">
        <v>31</v>
      </c>
      <c r="D12" s="310" t="s">
        <v>38</v>
      </c>
      <c r="E12" s="310" t="s">
        <v>13</v>
      </c>
      <c r="F12" s="310" t="s">
        <v>33</v>
      </c>
      <c r="G12" s="310" t="s">
        <v>15</v>
      </c>
      <c r="H12" s="139">
        <v>2011</v>
      </c>
      <c r="I12" s="310"/>
      <c r="J12" s="310" t="s">
        <v>16</v>
      </c>
      <c r="K12" s="310" t="s">
        <v>17</v>
      </c>
      <c r="L12" s="310" t="s">
        <v>37</v>
      </c>
      <c r="M12" s="36">
        <v>39</v>
      </c>
      <c r="N12" s="36">
        <v>342.23095109236567</v>
      </c>
      <c r="O12" s="36">
        <v>1759966.7329655057</v>
      </c>
      <c r="P12" s="126">
        <v>250.15634366213712</v>
      </c>
      <c r="Q12" s="36">
        <v>250.15634366213712</v>
      </c>
      <c r="R12" s="36">
        <v>250.15634366213712</v>
      </c>
      <c r="S12" s="36">
        <v>250.15634366213712</v>
      </c>
      <c r="T12" s="36">
        <v>250.15634366213712</v>
      </c>
      <c r="U12" s="36">
        <v>250.15634366213712</v>
      </c>
      <c r="V12" s="36">
        <v>250.15634366213712</v>
      </c>
      <c r="W12" s="36">
        <v>250.15634366213712</v>
      </c>
      <c r="X12" s="36">
        <v>203.52772765421929</v>
      </c>
      <c r="Y12" s="36">
        <v>0.90723886031244916</v>
      </c>
      <c r="Z12" s="36">
        <v>0.90723886031244916</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128">
        <v>1326534.4947784324</v>
      </c>
      <c r="AU12" s="128">
        <v>1326534.4947784324</v>
      </c>
      <c r="AV12" s="36">
        <v>1326534.4947784324</v>
      </c>
      <c r="AW12" s="36">
        <v>1326534.4947784324</v>
      </c>
      <c r="AX12" s="36">
        <v>1326534.4947784324</v>
      </c>
      <c r="AY12" s="36">
        <v>1326534.4947784324</v>
      </c>
      <c r="AZ12" s="36">
        <v>1326534.4947784324</v>
      </c>
      <c r="BA12" s="36">
        <v>1326534.4947784324</v>
      </c>
      <c r="BB12" s="36">
        <v>1153089.3569503853</v>
      </c>
      <c r="BC12" s="36">
        <v>84325.085665835883</v>
      </c>
      <c r="BD12" s="36">
        <v>84325.085665835883</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56">
        <v>0</v>
      </c>
      <c r="BY12" s="113"/>
      <c r="BZ12" s="113">
        <v>0.19700000000000001</v>
      </c>
      <c r="CA12" s="113">
        <v>0.86799999999999999</v>
      </c>
      <c r="CB12" s="113"/>
      <c r="CC12" s="113"/>
      <c r="CD12" s="113"/>
      <c r="CE12" s="113"/>
      <c r="CF12" s="113"/>
      <c r="CH12" s="244">
        <f t="shared" si="58"/>
        <v>0</v>
      </c>
      <c r="CI12" s="244">
        <f t="shared" si="59"/>
        <v>261327.29547135119</v>
      </c>
      <c r="CJ12" s="244">
        <f t="shared" si="60"/>
        <v>2605.6284755848201</v>
      </c>
      <c r="CK12" s="244">
        <f t="shared" si="61"/>
        <v>0</v>
      </c>
      <c r="CL12" s="244">
        <f t="shared" si="62"/>
        <v>0</v>
      </c>
      <c r="CM12" s="244">
        <f t="shared" si="63"/>
        <v>0</v>
      </c>
      <c r="CN12" s="244">
        <f t="shared" si="64"/>
        <v>0</v>
      </c>
      <c r="CO12" s="244">
        <f t="shared" si="65"/>
        <v>0</v>
      </c>
      <c r="CQ12" s="244">
        <f t="shared" si="66"/>
        <v>0</v>
      </c>
      <c r="CR12" s="244">
        <f t="shared" si="67"/>
        <v>261327.29547135119</v>
      </c>
      <c r="CS12" s="244">
        <f t="shared" si="68"/>
        <v>2605.6284755848201</v>
      </c>
      <c r="CT12" s="244">
        <f t="shared" si="69"/>
        <v>0</v>
      </c>
      <c r="CU12" s="244">
        <f t="shared" si="70"/>
        <v>0</v>
      </c>
      <c r="CV12" s="244">
        <f t="shared" si="71"/>
        <v>0</v>
      </c>
      <c r="CW12" s="244">
        <f t="shared" si="72"/>
        <v>0</v>
      </c>
      <c r="CX12" s="244">
        <f t="shared" si="73"/>
        <v>0</v>
      </c>
      <c r="CZ12" s="244">
        <f t="shared" si="81"/>
        <v>0</v>
      </c>
      <c r="DA12" s="244">
        <f t="shared" si="74"/>
        <v>261327.29547135119</v>
      </c>
      <c r="DB12" s="244">
        <f t="shared" si="75"/>
        <v>2605.6284755848201</v>
      </c>
      <c r="DC12" s="244">
        <f t="shared" si="76"/>
        <v>0</v>
      </c>
      <c r="DD12" s="244">
        <f t="shared" si="77"/>
        <v>0</v>
      </c>
      <c r="DE12" s="244">
        <f t="shared" si="78"/>
        <v>0</v>
      </c>
      <c r="DF12" s="244">
        <f t="shared" si="79"/>
        <v>0</v>
      </c>
      <c r="DG12" s="244">
        <f t="shared" si="80"/>
        <v>0</v>
      </c>
      <c r="DI12" s="244">
        <f t="shared" si="2"/>
        <v>0</v>
      </c>
      <c r="DJ12" s="244">
        <f t="shared" si="3"/>
        <v>261327.29547135119</v>
      </c>
      <c r="DK12" s="244">
        <f t="shared" si="4"/>
        <v>2605.6284755848201</v>
      </c>
      <c r="DL12" s="244">
        <f t="shared" si="5"/>
        <v>0</v>
      </c>
      <c r="DM12" s="244">
        <f t="shared" si="6"/>
        <v>0</v>
      </c>
      <c r="DN12" s="244">
        <f t="shared" si="7"/>
        <v>0</v>
      </c>
      <c r="DO12" s="244">
        <f t="shared" si="8"/>
        <v>0</v>
      </c>
      <c r="DP12" s="244">
        <f t="shared" si="9"/>
        <v>0</v>
      </c>
      <c r="DR12" s="244">
        <f t="shared" si="10"/>
        <v>0</v>
      </c>
      <c r="DS12" s="244">
        <f t="shared" si="11"/>
        <v>261327.29547135119</v>
      </c>
      <c r="DT12" s="244">
        <f t="shared" si="12"/>
        <v>2605.6284755848201</v>
      </c>
      <c r="DU12" s="244">
        <f t="shared" si="13"/>
        <v>0</v>
      </c>
      <c r="DV12" s="244">
        <f t="shared" si="14"/>
        <v>0</v>
      </c>
      <c r="DW12" s="244">
        <f t="shared" si="15"/>
        <v>0</v>
      </c>
      <c r="DX12" s="244">
        <f t="shared" si="16"/>
        <v>0</v>
      </c>
      <c r="DY12" s="244">
        <f t="shared" si="17"/>
        <v>0</v>
      </c>
      <c r="EA12" s="244">
        <f t="shared" si="18"/>
        <v>0</v>
      </c>
      <c r="EB12" s="244">
        <f t="shared" si="19"/>
        <v>261327.29547135119</v>
      </c>
      <c r="EC12" s="244">
        <f t="shared" si="20"/>
        <v>2605.6284755848201</v>
      </c>
      <c r="ED12" s="244">
        <f t="shared" si="21"/>
        <v>0</v>
      </c>
      <c r="EE12" s="244">
        <f t="shared" si="22"/>
        <v>0</v>
      </c>
      <c r="EF12" s="244">
        <f t="shared" si="23"/>
        <v>0</v>
      </c>
      <c r="EG12" s="244">
        <f t="shared" si="24"/>
        <v>0</v>
      </c>
      <c r="EH12" s="244">
        <f t="shared" si="25"/>
        <v>0</v>
      </c>
      <c r="EJ12" s="244">
        <f t="shared" si="26"/>
        <v>0</v>
      </c>
      <c r="EK12" s="244">
        <f t="shared" si="27"/>
        <v>261327.29547135119</v>
      </c>
      <c r="EL12" s="244">
        <f t="shared" si="28"/>
        <v>2605.6284755848201</v>
      </c>
      <c r="EM12" s="244">
        <f t="shared" si="29"/>
        <v>0</v>
      </c>
      <c r="EN12" s="244">
        <f t="shared" si="30"/>
        <v>0</v>
      </c>
      <c r="EO12" s="244">
        <f t="shared" si="31"/>
        <v>0</v>
      </c>
      <c r="EP12" s="244">
        <f t="shared" si="32"/>
        <v>0</v>
      </c>
      <c r="EQ12" s="244">
        <f t="shared" si="33"/>
        <v>0</v>
      </c>
      <c r="ES12" s="244">
        <f t="shared" si="34"/>
        <v>0</v>
      </c>
      <c r="ET12" s="244">
        <f t="shared" si="35"/>
        <v>261327.29547135119</v>
      </c>
      <c r="EU12" s="244">
        <f t="shared" si="36"/>
        <v>2605.6284755848201</v>
      </c>
      <c r="EV12" s="244">
        <f t="shared" si="37"/>
        <v>0</v>
      </c>
      <c r="EW12" s="244">
        <f t="shared" si="38"/>
        <v>0</v>
      </c>
      <c r="EX12" s="244">
        <f t="shared" si="39"/>
        <v>0</v>
      </c>
      <c r="EY12" s="244">
        <f t="shared" si="40"/>
        <v>0</v>
      </c>
      <c r="EZ12" s="244">
        <f t="shared" si="41"/>
        <v>0</v>
      </c>
      <c r="FB12" s="244">
        <f t="shared" si="42"/>
        <v>0</v>
      </c>
      <c r="FC12" s="244">
        <f t="shared" si="43"/>
        <v>227158.60331922592</v>
      </c>
      <c r="FD12" s="244">
        <f t="shared" si="44"/>
        <v>2119.9448112463479</v>
      </c>
      <c r="FE12" s="244">
        <f t="shared" si="45"/>
        <v>0</v>
      </c>
      <c r="FF12" s="244">
        <f t="shared" si="46"/>
        <v>0</v>
      </c>
      <c r="FG12" s="244">
        <f t="shared" si="47"/>
        <v>0</v>
      </c>
      <c r="FH12" s="244">
        <f t="shared" si="48"/>
        <v>0</v>
      </c>
      <c r="FI12" s="244">
        <f t="shared" si="49"/>
        <v>0</v>
      </c>
      <c r="FK12" s="244">
        <f t="shared" si="50"/>
        <v>0</v>
      </c>
      <c r="FL12" s="244">
        <f t="shared" si="51"/>
        <v>16612.041876169671</v>
      </c>
      <c r="FM12" s="244">
        <f t="shared" si="52"/>
        <v>9.4497999690144709</v>
      </c>
      <c r="FN12" s="244">
        <f t="shared" si="53"/>
        <v>0</v>
      </c>
      <c r="FO12" s="244">
        <f t="shared" si="54"/>
        <v>0</v>
      </c>
      <c r="FP12" s="244">
        <f t="shared" si="55"/>
        <v>0</v>
      </c>
      <c r="FQ12" s="244">
        <f t="shared" si="56"/>
        <v>0</v>
      </c>
      <c r="FR12" s="244">
        <f t="shared" si="57"/>
        <v>0</v>
      </c>
    </row>
    <row r="13" spans="1:174" ht="15" customHeight="1" x14ac:dyDescent="0.25">
      <c r="A13" s="1" t="s">
        <v>300</v>
      </c>
      <c r="B13" s="5" t="s">
        <v>10</v>
      </c>
      <c r="C13" s="6" t="s">
        <v>39</v>
      </c>
      <c r="D13" s="6" t="s">
        <v>40</v>
      </c>
      <c r="E13" s="6" t="s">
        <v>13</v>
      </c>
      <c r="F13" s="6" t="s">
        <v>39</v>
      </c>
      <c r="G13" s="6" t="s">
        <v>26</v>
      </c>
      <c r="H13" s="139">
        <v>2011</v>
      </c>
      <c r="I13" s="6"/>
      <c r="J13" s="6" t="s">
        <v>16</v>
      </c>
      <c r="K13" s="6" t="s">
        <v>34</v>
      </c>
      <c r="L13" s="6" t="s">
        <v>35</v>
      </c>
      <c r="M13" s="11">
        <v>1</v>
      </c>
      <c r="N13" s="11">
        <v>100</v>
      </c>
      <c r="O13" s="11">
        <v>4946.91</v>
      </c>
      <c r="P13" s="126">
        <v>84.27600000000001</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128">
        <v>4946.91</v>
      </c>
      <c r="AU13" s="128">
        <v>0</v>
      </c>
      <c r="AV13" s="36">
        <v>0</v>
      </c>
      <c r="AW13" s="36">
        <v>0</v>
      </c>
      <c r="AX13" s="36">
        <v>0</v>
      </c>
      <c r="AY13" s="36">
        <v>0</v>
      </c>
      <c r="AZ13" s="36">
        <v>0</v>
      </c>
      <c r="BA13" s="36">
        <v>0</v>
      </c>
      <c r="BB13" s="36">
        <v>0</v>
      </c>
      <c r="BC13" s="36">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2">
        <v>0</v>
      </c>
      <c r="BY13" s="113"/>
      <c r="BZ13" s="113"/>
      <c r="CA13" s="166"/>
      <c r="CB13" s="167"/>
      <c r="CC13" s="167"/>
      <c r="CD13" s="167"/>
      <c r="CE13" s="167"/>
      <c r="CF13" s="167"/>
      <c r="CH13" s="24">
        <f t="shared" si="58"/>
        <v>0</v>
      </c>
      <c r="CI13" s="24">
        <f t="shared" si="59"/>
        <v>0</v>
      </c>
      <c r="CJ13" s="24">
        <f t="shared" si="60"/>
        <v>0</v>
      </c>
      <c r="CK13" s="24">
        <f t="shared" si="61"/>
        <v>0</v>
      </c>
      <c r="CL13" s="24">
        <f t="shared" si="62"/>
        <v>0</v>
      </c>
      <c r="CM13" s="24">
        <f t="shared" si="63"/>
        <v>0</v>
      </c>
      <c r="CN13" s="24">
        <f t="shared" si="64"/>
        <v>0</v>
      </c>
      <c r="CO13" s="24">
        <f t="shared" si="65"/>
        <v>0</v>
      </c>
      <c r="CQ13" s="24">
        <f t="shared" si="66"/>
        <v>0</v>
      </c>
      <c r="CR13" s="24">
        <f t="shared" si="67"/>
        <v>0</v>
      </c>
      <c r="CS13" s="24">
        <f t="shared" si="68"/>
        <v>0</v>
      </c>
      <c r="CT13" s="24">
        <f t="shared" si="69"/>
        <v>0</v>
      </c>
      <c r="CU13" s="24">
        <f t="shared" si="70"/>
        <v>0</v>
      </c>
      <c r="CV13" s="24">
        <f t="shared" si="71"/>
        <v>0</v>
      </c>
      <c r="CW13" s="24">
        <f t="shared" si="72"/>
        <v>0</v>
      </c>
      <c r="CX13" s="24">
        <f t="shared" si="73"/>
        <v>0</v>
      </c>
      <c r="CZ13" s="24">
        <f t="shared" si="81"/>
        <v>0</v>
      </c>
      <c r="DA13" s="24">
        <f t="shared" si="74"/>
        <v>0</v>
      </c>
      <c r="DB13" s="24">
        <f t="shared" si="75"/>
        <v>0</v>
      </c>
      <c r="DC13" s="24">
        <f t="shared" si="76"/>
        <v>0</v>
      </c>
      <c r="DD13" s="24">
        <f t="shared" si="77"/>
        <v>0</v>
      </c>
      <c r="DE13" s="24">
        <f t="shared" si="78"/>
        <v>0</v>
      </c>
      <c r="DF13" s="24">
        <f t="shared" si="79"/>
        <v>0</v>
      </c>
      <c r="DG13" s="24">
        <f t="shared" si="80"/>
        <v>0</v>
      </c>
      <c r="DI13" s="24">
        <f t="shared" si="2"/>
        <v>0</v>
      </c>
      <c r="DJ13" s="24">
        <f t="shared" si="3"/>
        <v>0</v>
      </c>
      <c r="DK13" s="24">
        <f t="shared" si="4"/>
        <v>0</v>
      </c>
      <c r="DL13" s="24">
        <f t="shared" si="5"/>
        <v>0</v>
      </c>
      <c r="DM13" s="24">
        <f t="shared" si="6"/>
        <v>0</v>
      </c>
      <c r="DN13" s="24">
        <f t="shared" si="7"/>
        <v>0</v>
      </c>
      <c r="DO13" s="24">
        <f t="shared" si="8"/>
        <v>0</v>
      </c>
      <c r="DP13" s="24">
        <f t="shared" si="9"/>
        <v>0</v>
      </c>
      <c r="DR13" s="24">
        <f t="shared" si="10"/>
        <v>0</v>
      </c>
      <c r="DS13" s="24">
        <f t="shared" si="11"/>
        <v>0</v>
      </c>
      <c r="DT13" s="24">
        <f t="shared" si="12"/>
        <v>0</v>
      </c>
      <c r="DU13" s="24">
        <f t="shared" si="13"/>
        <v>0</v>
      </c>
      <c r="DV13" s="24">
        <f t="shared" si="14"/>
        <v>0</v>
      </c>
      <c r="DW13" s="24">
        <f t="shared" si="15"/>
        <v>0</v>
      </c>
      <c r="DX13" s="24">
        <f t="shared" si="16"/>
        <v>0</v>
      </c>
      <c r="DY13" s="24">
        <f t="shared" si="17"/>
        <v>0</v>
      </c>
      <c r="EA13" s="24">
        <f t="shared" si="18"/>
        <v>0</v>
      </c>
      <c r="EB13" s="24">
        <f t="shared" si="19"/>
        <v>0</v>
      </c>
      <c r="EC13" s="24">
        <f t="shared" si="20"/>
        <v>0</v>
      </c>
      <c r="ED13" s="24">
        <f t="shared" si="21"/>
        <v>0</v>
      </c>
      <c r="EE13" s="24">
        <f t="shared" si="22"/>
        <v>0</v>
      </c>
      <c r="EF13" s="24">
        <f t="shared" si="23"/>
        <v>0</v>
      </c>
      <c r="EG13" s="24">
        <f t="shared" si="24"/>
        <v>0</v>
      </c>
      <c r="EH13" s="24">
        <f t="shared" si="25"/>
        <v>0</v>
      </c>
      <c r="EJ13" s="24">
        <f t="shared" si="26"/>
        <v>0</v>
      </c>
      <c r="EK13" s="24">
        <f t="shared" si="27"/>
        <v>0</v>
      </c>
      <c r="EL13" s="24">
        <f t="shared" si="28"/>
        <v>0</v>
      </c>
      <c r="EM13" s="24">
        <f t="shared" si="29"/>
        <v>0</v>
      </c>
      <c r="EN13" s="24">
        <f t="shared" si="30"/>
        <v>0</v>
      </c>
      <c r="EO13" s="24">
        <f t="shared" si="31"/>
        <v>0</v>
      </c>
      <c r="EP13" s="24">
        <f t="shared" si="32"/>
        <v>0</v>
      </c>
      <c r="EQ13" s="24">
        <f t="shared" si="33"/>
        <v>0</v>
      </c>
      <c r="ES13" s="24">
        <f t="shared" si="34"/>
        <v>0</v>
      </c>
      <c r="ET13" s="24">
        <f t="shared" si="35"/>
        <v>0</v>
      </c>
      <c r="EU13" s="24">
        <f t="shared" si="36"/>
        <v>0</v>
      </c>
      <c r="EV13" s="24">
        <f t="shared" si="37"/>
        <v>0</v>
      </c>
      <c r="EW13" s="24">
        <f t="shared" si="38"/>
        <v>0</v>
      </c>
      <c r="EX13" s="24">
        <f t="shared" si="39"/>
        <v>0</v>
      </c>
      <c r="EY13" s="24">
        <f t="shared" si="40"/>
        <v>0</v>
      </c>
      <c r="EZ13" s="24">
        <f t="shared" si="41"/>
        <v>0</v>
      </c>
      <c r="FB13" s="24">
        <f t="shared" si="42"/>
        <v>0</v>
      </c>
      <c r="FC13" s="24">
        <f t="shared" si="43"/>
        <v>0</v>
      </c>
      <c r="FD13" s="24">
        <f t="shared" si="44"/>
        <v>0</v>
      </c>
      <c r="FE13" s="24">
        <f t="shared" si="45"/>
        <v>0</v>
      </c>
      <c r="FF13" s="24">
        <f t="shared" si="46"/>
        <v>0</v>
      </c>
      <c r="FG13" s="24">
        <f t="shared" si="47"/>
        <v>0</v>
      </c>
      <c r="FH13" s="24">
        <f t="shared" si="48"/>
        <v>0</v>
      </c>
      <c r="FI13" s="24">
        <f t="shared" si="49"/>
        <v>0</v>
      </c>
      <c r="FK13" s="24">
        <f t="shared" si="50"/>
        <v>0</v>
      </c>
      <c r="FL13" s="24">
        <f t="shared" si="51"/>
        <v>0</v>
      </c>
      <c r="FM13" s="24">
        <f t="shared" si="52"/>
        <v>0</v>
      </c>
      <c r="FN13" s="24">
        <f t="shared" si="53"/>
        <v>0</v>
      </c>
      <c r="FO13" s="24">
        <f t="shared" si="54"/>
        <v>0</v>
      </c>
      <c r="FP13" s="24">
        <f t="shared" si="55"/>
        <v>0</v>
      </c>
      <c r="FQ13" s="24">
        <f t="shared" si="56"/>
        <v>0</v>
      </c>
      <c r="FR13" s="24">
        <f t="shared" si="57"/>
        <v>0</v>
      </c>
    </row>
    <row r="14" spans="1:174" s="17" customFormat="1" ht="15" customHeight="1" x14ac:dyDescent="0.25">
      <c r="A14" s="17" t="s">
        <v>301</v>
      </c>
      <c r="B14" s="355" t="s">
        <v>10</v>
      </c>
      <c r="C14" s="310" t="s">
        <v>39</v>
      </c>
      <c r="D14" s="310" t="s">
        <v>38</v>
      </c>
      <c r="E14" s="310" t="s">
        <v>13</v>
      </c>
      <c r="F14" s="310" t="s">
        <v>39</v>
      </c>
      <c r="G14" s="310" t="s">
        <v>15</v>
      </c>
      <c r="H14" s="139">
        <v>2011</v>
      </c>
      <c r="I14" s="310"/>
      <c r="J14" s="310" t="s">
        <v>16</v>
      </c>
      <c r="K14" s="310" t="s">
        <v>17</v>
      </c>
      <c r="L14" s="310" t="s">
        <v>37</v>
      </c>
      <c r="M14" s="36">
        <v>8</v>
      </c>
      <c r="N14" s="36">
        <v>85.768527129024989</v>
      </c>
      <c r="O14" s="36">
        <v>554666.65990081523</v>
      </c>
      <c r="P14" s="126">
        <v>62.004411813169177</v>
      </c>
      <c r="Q14" s="36">
        <v>62.004411813169177</v>
      </c>
      <c r="R14" s="36">
        <v>62.004411813169177</v>
      </c>
      <c r="S14" s="36">
        <v>62.004411813169177</v>
      </c>
      <c r="T14" s="36">
        <v>62.004411813169177</v>
      </c>
      <c r="U14" s="36">
        <v>62.004411813169177</v>
      </c>
      <c r="V14" s="36">
        <v>62.004411813169177</v>
      </c>
      <c r="W14" s="36">
        <v>62.004411813169177</v>
      </c>
      <c r="X14" s="36">
        <v>62.004411813169177</v>
      </c>
      <c r="Y14" s="36">
        <v>3.6110571579451993</v>
      </c>
      <c r="Z14" s="36">
        <v>3.6110571579451993</v>
      </c>
      <c r="AA14" s="36">
        <v>0</v>
      </c>
      <c r="AB14" s="36">
        <v>0</v>
      </c>
      <c r="AC14" s="36">
        <v>0</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128">
        <v>414514.58629483444</v>
      </c>
      <c r="AU14" s="128">
        <v>414514.58629483444</v>
      </c>
      <c r="AV14" s="36">
        <v>414514.58629483444</v>
      </c>
      <c r="AW14" s="36">
        <v>414514.58629483444</v>
      </c>
      <c r="AX14" s="36">
        <v>414514.58629483444</v>
      </c>
      <c r="AY14" s="36">
        <v>414514.58629483444</v>
      </c>
      <c r="AZ14" s="36">
        <v>414514.58629483444</v>
      </c>
      <c r="BA14" s="36">
        <v>414514.58629483444</v>
      </c>
      <c r="BB14" s="36">
        <v>414514.58629483444</v>
      </c>
      <c r="BC14" s="36">
        <v>32403.105282486657</v>
      </c>
      <c r="BD14" s="36">
        <v>32403.105282486657</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56">
        <v>0</v>
      </c>
      <c r="BY14" s="113"/>
      <c r="BZ14" s="113">
        <v>1.6E-2</v>
      </c>
      <c r="CA14" s="113">
        <v>0.98399999999999999</v>
      </c>
      <c r="CB14" s="113"/>
      <c r="CC14" s="113"/>
      <c r="CD14" s="113"/>
      <c r="CE14" s="113"/>
      <c r="CF14" s="113"/>
      <c r="CH14" s="244">
        <f t="shared" si="58"/>
        <v>0</v>
      </c>
      <c r="CI14" s="244">
        <f t="shared" si="59"/>
        <v>6632.2333807173509</v>
      </c>
      <c r="CJ14" s="244">
        <f t="shared" si="60"/>
        <v>732.14809468990165</v>
      </c>
      <c r="CK14" s="244">
        <f t="shared" si="61"/>
        <v>0</v>
      </c>
      <c r="CL14" s="244">
        <f t="shared" si="62"/>
        <v>0</v>
      </c>
      <c r="CM14" s="244">
        <f t="shared" si="63"/>
        <v>0</v>
      </c>
      <c r="CN14" s="244">
        <f t="shared" si="64"/>
        <v>0</v>
      </c>
      <c r="CO14" s="244">
        <f t="shared" si="65"/>
        <v>0</v>
      </c>
      <c r="CQ14" s="244">
        <f t="shared" si="66"/>
        <v>0</v>
      </c>
      <c r="CR14" s="244">
        <f t="shared" si="67"/>
        <v>6632.2333807173509</v>
      </c>
      <c r="CS14" s="244">
        <f t="shared" si="68"/>
        <v>732.14809468990165</v>
      </c>
      <c r="CT14" s="244">
        <f t="shared" si="69"/>
        <v>0</v>
      </c>
      <c r="CU14" s="244">
        <f t="shared" si="70"/>
        <v>0</v>
      </c>
      <c r="CV14" s="244">
        <f t="shared" si="71"/>
        <v>0</v>
      </c>
      <c r="CW14" s="244">
        <f t="shared" si="72"/>
        <v>0</v>
      </c>
      <c r="CX14" s="244">
        <f t="shared" si="73"/>
        <v>0</v>
      </c>
      <c r="CZ14" s="244">
        <f t="shared" si="81"/>
        <v>0</v>
      </c>
      <c r="DA14" s="244">
        <f t="shared" si="74"/>
        <v>6632.2333807173509</v>
      </c>
      <c r="DB14" s="244">
        <f t="shared" si="75"/>
        <v>732.14809468990165</v>
      </c>
      <c r="DC14" s="244">
        <f t="shared" si="76"/>
        <v>0</v>
      </c>
      <c r="DD14" s="244">
        <f t="shared" si="77"/>
        <v>0</v>
      </c>
      <c r="DE14" s="244">
        <f t="shared" si="78"/>
        <v>0</v>
      </c>
      <c r="DF14" s="244">
        <f t="shared" si="79"/>
        <v>0</v>
      </c>
      <c r="DG14" s="244">
        <f t="shared" si="80"/>
        <v>0</v>
      </c>
      <c r="DI14" s="244">
        <f t="shared" si="2"/>
        <v>0</v>
      </c>
      <c r="DJ14" s="244">
        <f t="shared" si="3"/>
        <v>6632.2333807173509</v>
      </c>
      <c r="DK14" s="244">
        <f t="shared" si="4"/>
        <v>732.14809468990165</v>
      </c>
      <c r="DL14" s="244">
        <f t="shared" si="5"/>
        <v>0</v>
      </c>
      <c r="DM14" s="244">
        <f t="shared" si="6"/>
        <v>0</v>
      </c>
      <c r="DN14" s="244">
        <f t="shared" si="7"/>
        <v>0</v>
      </c>
      <c r="DO14" s="244">
        <f t="shared" si="8"/>
        <v>0</v>
      </c>
      <c r="DP14" s="244">
        <f t="shared" si="9"/>
        <v>0</v>
      </c>
      <c r="DR14" s="244">
        <f t="shared" si="10"/>
        <v>0</v>
      </c>
      <c r="DS14" s="244">
        <f t="shared" si="11"/>
        <v>6632.2333807173509</v>
      </c>
      <c r="DT14" s="244">
        <f t="shared" si="12"/>
        <v>732.14809468990165</v>
      </c>
      <c r="DU14" s="244">
        <f t="shared" si="13"/>
        <v>0</v>
      </c>
      <c r="DV14" s="244">
        <f t="shared" si="14"/>
        <v>0</v>
      </c>
      <c r="DW14" s="244">
        <f t="shared" si="15"/>
        <v>0</v>
      </c>
      <c r="DX14" s="244">
        <f t="shared" si="16"/>
        <v>0</v>
      </c>
      <c r="DY14" s="244">
        <f t="shared" si="17"/>
        <v>0</v>
      </c>
      <c r="EA14" s="244">
        <f t="shared" si="18"/>
        <v>0</v>
      </c>
      <c r="EB14" s="244">
        <f t="shared" si="19"/>
        <v>6632.2333807173509</v>
      </c>
      <c r="EC14" s="244">
        <f t="shared" si="20"/>
        <v>732.14809468990165</v>
      </c>
      <c r="ED14" s="244">
        <f t="shared" si="21"/>
        <v>0</v>
      </c>
      <c r="EE14" s="244">
        <f t="shared" si="22"/>
        <v>0</v>
      </c>
      <c r="EF14" s="244">
        <f t="shared" si="23"/>
        <v>0</v>
      </c>
      <c r="EG14" s="244">
        <f t="shared" si="24"/>
        <v>0</v>
      </c>
      <c r="EH14" s="244">
        <f t="shared" si="25"/>
        <v>0</v>
      </c>
      <c r="EJ14" s="244">
        <f t="shared" si="26"/>
        <v>0</v>
      </c>
      <c r="EK14" s="244">
        <f t="shared" si="27"/>
        <v>6632.2333807173509</v>
      </c>
      <c r="EL14" s="244">
        <f t="shared" si="28"/>
        <v>732.14809468990165</v>
      </c>
      <c r="EM14" s="244">
        <f t="shared" si="29"/>
        <v>0</v>
      </c>
      <c r="EN14" s="244">
        <f t="shared" si="30"/>
        <v>0</v>
      </c>
      <c r="EO14" s="244">
        <f t="shared" si="31"/>
        <v>0</v>
      </c>
      <c r="EP14" s="244">
        <f t="shared" si="32"/>
        <v>0</v>
      </c>
      <c r="EQ14" s="244">
        <f t="shared" si="33"/>
        <v>0</v>
      </c>
      <c r="ES14" s="244">
        <f t="shared" si="34"/>
        <v>0</v>
      </c>
      <c r="ET14" s="244">
        <f t="shared" si="35"/>
        <v>6632.2333807173509</v>
      </c>
      <c r="EU14" s="244">
        <f t="shared" si="36"/>
        <v>732.14809468990165</v>
      </c>
      <c r="EV14" s="244">
        <f t="shared" si="37"/>
        <v>0</v>
      </c>
      <c r="EW14" s="244">
        <f t="shared" si="38"/>
        <v>0</v>
      </c>
      <c r="EX14" s="244">
        <f t="shared" si="39"/>
        <v>0</v>
      </c>
      <c r="EY14" s="244">
        <f t="shared" si="40"/>
        <v>0</v>
      </c>
      <c r="EZ14" s="244">
        <f t="shared" si="41"/>
        <v>0</v>
      </c>
      <c r="FB14" s="244">
        <f t="shared" si="42"/>
        <v>0</v>
      </c>
      <c r="FC14" s="244">
        <f t="shared" si="43"/>
        <v>6632.2333807173509</v>
      </c>
      <c r="FD14" s="244">
        <f t="shared" si="44"/>
        <v>732.14809468990165</v>
      </c>
      <c r="FE14" s="244">
        <f t="shared" si="45"/>
        <v>0</v>
      </c>
      <c r="FF14" s="244">
        <f t="shared" si="46"/>
        <v>0</v>
      </c>
      <c r="FG14" s="244">
        <f t="shared" si="47"/>
        <v>0</v>
      </c>
      <c r="FH14" s="244">
        <f t="shared" si="48"/>
        <v>0</v>
      </c>
      <c r="FI14" s="244">
        <f t="shared" si="49"/>
        <v>0</v>
      </c>
      <c r="FK14" s="244">
        <f t="shared" si="50"/>
        <v>0</v>
      </c>
      <c r="FL14" s="244">
        <f t="shared" si="51"/>
        <v>518.4496845197865</v>
      </c>
      <c r="FM14" s="244">
        <f t="shared" si="52"/>
        <v>42.639362921016911</v>
      </c>
      <c r="FN14" s="244">
        <f t="shared" si="53"/>
        <v>0</v>
      </c>
      <c r="FO14" s="244">
        <f t="shared" si="54"/>
        <v>0</v>
      </c>
      <c r="FP14" s="244">
        <f t="shared" si="55"/>
        <v>0</v>
      </c>
      <c r="FQ14" s="244">
        <f t="shared" si="56"/>
        <v>0</v>
      </c>
      <c r="FR14" s="244">
        <f t="shared" si="57"/>
        <v>0</v>
      </c>
    </row>
    <row r="15" spans="1:174" ht="15" customHeight="1" x14ac:dyDescent="0.25">
      <c r="A15" s="1" t="s">
        <v>413</v>
      </c>
      <c r="B15" s="5" t="s">
        <v>10</v>
      </c>
      <c r="C15" s="6" t="s">
        <v>41</v>
      </c>
      <c r="D15" s="6" t="s">
        <v>42</v>
      </c>
      <c r="E15" s="6" t="s">
        <v>13</v>
      </c>
      <c r="F15" s="6" t="s">
        <v>33</v>
      </c>
      <c r="G15" s="6" t="s">
        <v>15</v>
      </c>
      <c r="H15" s="139">
        <v>2011</v>
      </c>
      <c r="I15" s="6"/>
      <c r="J15" s="6" t="s">
        <v>16</v>
      </c>
      <c r="K15" s="6" t="s">
        <v>43</v>
      </c>
      <c r="L15" s="6" t="s">
        <v>37</v>
      </c>
      <c r="M15" s="11">
        <v>39</v>
      </c>
      <c r="N15" s="11">
        <v>658.67791</v>
      </c>
      <c r="O15" s="11">
        <v>4458481.1775020007</v>
      </c>
      <c r="P15" s="126">
        <v>361.12124619999997</v>
      </c>
      <c r="Q15" s="36">
        <v>361.12124619999997</v>
      </c>
      <c r="R15" s="36">
        <v>361.12124619999997</v>
      </c>
      <c r="S15" s="36">
        <v>361.12124619999997</v>
      </c>
      <c r="T15" s="36">
        <v>361.12124619999997</v>
      </c>
      <c r="U15" s="36">
        <v>361.12124619999997</v>
      </c>
      <c r="V15" s="36">
        <v>361.12124619999997</v>
      </c>
      <c r="W15" s="36">
        <v>361.12124619999997</v>
      </c>
      <c r="X15" s="36">
        <v>361.12124619999997</v>
      </c>
      <c r="Y15" s="36">
        <v>361.12124619999997</v>
      </c>
      <c r="Z15" s="36">
        <v>361.12124619999997</v>
      </c>
      <c r="AA15" s="36">
        <v>361.12124619999997</v>
      </c>
      <c r="AB15" s="36">
        <v>361.12124619999997</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128">
        <v>2461077.7855921402</v>
      </c>
      <c r="AU15" s="128">
        <v>2461077.7855921402</v>
      </c>
      <c r="AV15" s="36">
        <v>2461077.7855921402</v>
      </c>
      <c r="AW15" s="36">
        <v>2461077.7855921402</v>
      </c>
      <c r="AX15" s="36">
        <v>2461077.7855921402</v>
      </c>
      <c r="AY15" s="36">
        <v>2461077.7855921402</v>
      </c>
      <c r="AZ15" s="36">
        <v>2461077.7855921402</v>
      </c>
      <c r="BA15" s="36">
        <v>2461077.7855921402</v>
      </c>
      <c r="BB15" s="36">
        <v>2461077.7855921402</v>
      </c>
      <c r="BC15" s="36">
        <v>2461077.7855921402</v>
      </c>
      <c r="BD15" s="11">
        <v>2461077.7855921402</v>
      </c>
      <c r="BE15" s="11">
        <v>2461077.7855921402</v>
      </c>
      <c r="BF15" s="11">
        <v>2461077.7855921402</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2">
        <v>0</v>
      </c>
      <c r="BY15" s="113"/>
      <c r="BZ15" s="113">
        <v>8.9999999999999993E-3</v>
      </c>
      <c r="CA15" s="113">
        <v>0.78500000000000003</v>
      </c>
      <c r="CB15" s="113"/>
      <c r="CC15" s="113">
        <v>0.20399999999999999</v>
      </c>
      <c r="CD15" s="113"/>
      <c r="CE15" s="113"/>
      <c r="CF15" s="113"/>
      <c r="CH15" s="24">
        <f t="shared" si="58"/>
        <v>0</v>
      </c>
      <c r="CI15" s="24">
        <f t="shared" si="59"/>
        <v>22149.700070329262</v>
      </c>
      <c r="CJ15" s="24">
        <f t="shared" si="60"/>
        <v>3401.7621392040001</v>
      </c>
      <c r="CK15" s="24">
        <f t="shared" si="61"/>
        <v>0</v>
      </c>
      <c r="CL15" s="24">
        <f t="shared" si="62"/>
        <v>884.02481069759983</v>
      </c>
      <c r="CM15" s="24">
        <f t="shared" si="63"/>
        <v>0</v>
      </c>
      <c r="CN15" s="24">
        <f t="shared" si="64"/>
        <v>0</v>
      </c>
      <c r="CO15" s="24">
        <f t="shared" si="65"/>
        <v>0</v>
      </c>
      <c r="CQ15" s="24">
        <f t="shared" si="66"/>
        <v>0</v>
      </c>
      <c r="CR15" s="24">
        <f t="shared" si="67"/>
        <v>22149.700070329262</v>
      </c>
      <c r="CS15" s="24">
        <f t="shared" si="68"/>
        <v>3401.7621392040001</v>
      </c>
      <c r="CT15" s="24">
        <f t="shared" si="69"/>
        <v>0</v>
      </c>
      <c r="CU15" s="24">
        <f t="shared" si="70"/>
        <v>884.02481069759983</v>
      </c>
      <c r="CV15" s="24">
        <f t="shared" si="71"/>
        <v>0</v>
      </c>
      <c r="CW15" s="24">
        <f t="shared" si="72"/>
        <v>0</v>
      </c>
      <c r="CX15" s="24">
        <f t="shared" si="73"/>
        <v>0</v>
      </c>
      <c r="CZ15" s="24">
        <f t="shared" si="81"/>
        <v>0</v>
      </c>
      <c r="DA15" s="24">
        <f t="shared" si="74"/>
        <v>22149.700070329262</v>
      </c>
      <c r="DB15" s="24">
        <f t="shared" si="75"/>
        <v>3401.7621392040001</v>
      </c>
      <c r="DC15" s="24">
        <f t="shared" si="76"/>
        <v>0</v>
      </c>
      <c r="DD15" s="24">
        <f t="shared" si="77"/>
        <v>884.02481069759983</v>
      </c>
      <c r="DE15" s="24">
        <f t="shared" si="78"/>
        <v>0</v>
      </c>
      <c r="DF15" s="24">
        <f t="shared" si="79"/>
        <v>0</v>
      </c>
      <c r="DG15" s="24">
        <f t="shared" si="80"/>
        <v>0</v>
      </c>
      <c r="DI15" s="24">
        <f t="shared" si="2"/>
        <v>0</v>
      </c>
      <c r="DJ15" s="24">
        <f t="shared" si="3"/>
        <v>22149.700070329262</v>
      </c>
      <c r="DK15" s="24">
        <f t="shared" si="4"/>
        <v>3401.7621392040001</v>
      </c>
      <c r="DL15" s="24">
        <f t="shared" si="5"/>
        <v>0</v>
      </c>
      <c r="DM15" s="24">
        <f t="shared" si="6"/>
        <v>884.02481069759983</v>
      </c>
      <c r="DN15" s="24">
        <f t="shared" si="7"/>
        <v>0</v>
      </c>
      <c r="DO15" s="24">
        <f t="shared" si="8"/>
        <v>0</v>
      </c>
      <c r="DP15" s="24">
        <f t="shared" si="9"/>
        <v>0</v>
      </c>
      <c r="DR15" s="24">
        <f t="shared" si="10"/>
        <v>0</v>
      </c>
      <c r="DS15" s="24">
        <f t="shared" si="11"/>
        <v>22149.700070329262</v>
      </c>
      <c r="DT15" s="24">
        <f t="shared" si="12"/>
        <v>3401.7621392040001</v>
      </c>
      <c r="DU15" s="24">
        <f t="shared" si="13"/>
        <v>0</v>
      </c>
      <c r="DV15" s="24">
        <f t="shared" si="14"/>
        <v>884.02481069759983</v>
      </c>
      <c r="DW15" s="24">
        <f t="shared" si="15"/>
        <v>0</v>
      </c>
      <c r="DX15" s="24">
        <f t="shared" si="16"/>
        <v>0</v>
      </c>
      <c r="DY15" s="24">
        <f t="shared" si="17"/>
        <v>0</v>
      </c>
      <c r="EA15" s="24">
        <f t="shared" si="18"/>
        <v>0</v>
      </c>
      <c r="EB15" s="24">
        <f t="shared" si="19"/>
        <v>22149.700070329262</v>
      </c>
      <c r="EC15" s="24">
        <f t="shared" si="20"/>
        <v>3401.7621392040001</v>
      </c>
      <c r="ED15" s="24">
        <f t="shared" si="21"/>
        <v>0</v>
      </c>
      <c r="EE15" s="24">
        <f t="shared" si="22"/>
        <v>884.02481069759983</v>
      </c>
      <c r="EF15" s="24">
        <f t="shared" si="23"/>
        <v>0</v>
      </c>
      <c r="EG15" s="24">
        <f t="shared" si="24"/>
        <v>0</v>
      </c>
      <c r="EH15" s="24">
        <f t="shared" si="25"/>
        <v>0</v>
      </c>
      <c r="EJ15" s="24">
        <f t="shared" si="26"/>
        <v>0</v>
      </c>
      <c r="EK15" s="24">
        <f t="shared" si="27"/>
        <v>22149.700070329262</v>
      </c>
      <c r="EL15" s="24">
        <f t="shared" si="28"/>
        <v>3401.7621392040001</v>
      </c>
      <c r="EM15" s="24">
        <f t="shared" si="29"/>
        <v>0</v>
      </c>
      <c r="EN15" s="24">
        <f t="shared" si="30"/>
        <v>884.02481069759983</v>
      </c>
      <c r="EO15" s="24">
        <f t="shared" si="31"/>
        <v>0</v>
      </c>
      <c r="EP15" s="24">
        <f t="shared" si="32"/>
        <v>0</v>
      </c>
      <c r="EQ15" s="24">
        <f t="shared" si="33"/>
        <v>0</v>
      </c>
      <c r="ES15" s="24">
        <f t="shared" si="34"/>
        <v>0</v>
      </c>
      <c r="ET15" s="24">
        <f t="shared" si="35"/>
        <v>22149.700070329262</v>
      </c>
      <c r="EU15" s="24">
        <f t="shared" si="36"/>
        <v>3401.7621392040001</v>
      </c>
      <c r="EV15" s="24">
        <f t="shared" si="37"/>
        <v>0</v>
      </c>
      <c r="EW15" s="24">
        <f t="shared" si="38"/>
        <v>884.02481069759983</v>
      </c>
      <c r="EX15" s="24">
        <f t="shared" si="39"/>
        <v>0</v>
      </c>
      <c r="EY15" s="24">
        <f t="shared" si="40"/>
        <v>0</v>
      </c>
      <c r="EZ15" s="24">
        <f t="shared" si="41"/>
        <v>0</v>
      </c>
      <c r="FB15" s="24">
        <f t="shared" si="42"/>
        <v>0</v>
      </c>
      <c r="FC15" s="24">
        <f t="shared" si="43"/>
        <v>22149.700070329262</v>
      </c>
      <c r="FD15" s="24">
        <f t="shared" si="44"/>
        <v>3401.7621392040001</v>
      </c>
      <c r="FE15" s="24">
        <f t="shared" si="45"/>
        <v>0</v>
      </c>
      <c r="FF15" s="24">
        <f t="shared" si="46"/>
        <v>884.02481069759983</v>
      </c>
      <c r="FG15" s="24">
        <f t="shared" si="47"/>
        <v>0</v>
      </c>
      <c r="FH15" s="24">
        <f t="shared" si="48"/>
        <v>0</v>
      </c>
      <c r="FI15" s="24">
        <f t="shared" si="49"/>
        <v>0</v>
      </c>
      <c r="FK15" s="24">
        <f t="shared" si="50"/>
        <v>0</v>
      </c>
      <c r="FL15" s="24">
        <f t="shared" si="51"/>
        <v>22149.700070329262</v>
      </c>
      <c r="FM15" s="24">
        <f t="shared" si="52"/>
        <v>3401.7621392040001</v>
      </c>
      <c r="FN15" s="24">
        <f t="shared" si="53"/>
        <v>0</v>
      </c>
      <c r="FO15" s="24">
        <f t="shared" si="54"/>
        <v>884.02481069759983</v>
      </c>
      <c r="FP15" s="24">
        <f t="shared" si="55"/>
        <v>0</v>
      </c>
      <c r="FQ15" s="24">
        <f t="shared" si="56"/>
        <v>0</v>
      </c>
      <c r="FR15" s="24">
        <f t="shared" si="57"/>
        <v>0</v>
      </c>
    </row>
    <row r="16" spans="1:174" ht="15" customHeight="1" x14ac:dyDescent="0.25">
      <c r="A16" s="1" t="s">
        <v>415</v>
      </c>
      <c r="B16" s="5" t="s">
        <v>10</v>
      </c>
      <c r="C16" s="6" t="s">
        <v>41</v>
      </c>
      <c r="D16" s="6" t="s">
        <v>44</v>
      </c>
      <c r="E16" s="6" t="s">
        <v>13</v>
      </c>
      <c r="F16" s="6" t="s">
        <v>33</v>
      </c>
      <c r="G16" s="6" t="s">
        <v>15</v>
      </c>
      <c r="H16" s="139">
        <v>2011</v>
      </c>
      <c r="I16" s="6"/>
      <c r="J16" s="6" t="s">
        <v>16</v>
      </c>
      <c r="K16" s="6" t="s">
        <v>45</v>
      </c>
      <c r="L16" s="6" t="s">
        <v>37</v>
      </c>
      <c r="M16" s="11">
        <v>3</v>
      </c>
      <c r="N16" s="11">
        <v>453.03199999999998</v>
      </c>
      <c r="O16" s="11">
        <v>116102.25199999999</v>
      </c>
      <c r="P16" s="126">
        <v>317.12239999999997</v>
      </c>
      <c r="Q16" s="36">
        <v>317.12239999999997</v>
      </c>
      <c r="R16" s="36">
        <v>317.12239999999997</v>
      </c>
      <c r="S16" s="36">
        <v>317.12239999999997</v>
      </c>
      <c r="T16" s="36">
        <v>317.12239999999997</v>
      </c>
      <c r="U16" s="36">
        <v>317.12239999999997</v>
      </c>
      <c r="V16" s="36">
        <v>317.12239999999997</v>
      </c>
      <c r="W16" s="36">
        <v>317.12239999999997</v>
      </c>
      <c r="X16" s="36">
        <v>317.12239999999997</v>
      </c>
      <c r="Y16" s="36">
        <v>317.12239999999997</v>
      </c>
      <c r="Z16" s="36">
        <v>317.12239999999997</v>
      </c>
      <c r="AA16" s="36">
        <v>317.12239999999997</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128">
        <v>834131.77639999997</v>
      </c>
      <c r="AU16" s="128">
        <v>834131.77639999997</v>
      </c>
      <c r="AV16" s="36">
        <v>834131.77639999997</v>
      </c>
      <c r="AW16" s="36">
        <v>834131.77639999997</v>
      </c>
      <c r="AX16" s="36">
        <v>834131.77639999997</v>
      </c>
      <c r="AY16" s="36">
        <v>834131.77639999997</v>
      </c>
      <c r="AZ16" s="36">
        <v>834131.77639999997</v>
      </c>
      <c r="BA16" s="36">
        <v>834131.77639999997</v>
      </c>
      <c r="BB16" s="36">
        <v>834131.77639999997</v>
      </c>
      <c r="BC16" s="36">
        <v>834131.77639999997</v>
      </c>
      <c r="BD16" s="11">
        <v>834131.77639999997</v>
      </c>
      <c r="BE16" s="11">
        <v>834131.77639999997</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2">
        <v>0</v>
      </c>
      <c r="BY16" s="113"/>
      <c r="BZ16" s="113"/>
      <c r="CA16" s="113">
        <v>0.13750000000000001</v>
      </c>
      <c r="CB16" s="113"/>
      <c r="CC16" s="113">
        <v>0.86240000000000006</v>
      </c>
      <c r="CD16" s="113"/>
      <c r="CE16" s="113"/>
      <c r="CF16" s="113"/>
      <c r="CH16" s="24">
        <f t="shared" si="58"/>
        <v>0</v>
      </c>
      <c r="CI16" s="24">
        <f t="shared" si="59"/>
        <v>0</v>
      </c>
      <c r="CJ16" s="24">
        <f t="shared" si="60"/>
        <v>523.25195999999994</v>
      </c>
      <c r="CK16" s="24">
        <f t="shared" si="61"/>
        <v>0</v>
      </c>
      <c r="CL16" s="24">
        <f t="shared" si="62"/>
        <v>3281.8362931199999</v>
      </c>
      <c r="CM16" s="24">
        <f t="shared" si="63"/>
        <v>0</v>
      </c>
      <c r="CN16" s="24">
        <f t="shared" si="64"/>
        <v>0</v>
      </c>
      <c r="CO16" s="24">
        <f t="shared" si="65"/>
        <v>0</v>
      </c>
      <c r="CQ16" s="24">
        <f t="shared" si="66"/>
        <v>0</v>
      </c>
      <c r="CR16" s="24">
        <f t="shared" si="67"/>
        <v>0</v>
      </c>
      <c r="CS16" s="24">
        <f t="shared" si="68"/>
        <v>523.25195999999994</v>
      </c>
      <c r="CT16" s="24">
        <f t="shared" si="69"/>
        <v>0</v>
      </c>
      <c r="CU16" s="24">
        <f t="shared" si="70"/>
        <v>3281.8362931199999</v>
      </c>
      <c r="CV16" s="24">
        <f t="shared" si="71"/>
        <v>0</v>
      </c>
      <c r="CW16" s="24">
        <f t="shared" si="72"/>
        <v>0</v>
      </c>
      <c r="CX16" s="24">
        <f t="shared" si="73"/>
        <v>0</v>
      </c>
      <c r="CZ16" s="24">
        <f t="shared" si="81"/>
        <v>0</v>
      </c>
      <c r="DA16" s="24">
        <f t="shared" si="74"/>
        <v>0</v>
      </c>
      <c r="DB16" s="24">
        <f t="shared" si="75"/>
        <v>523.25195999999994</v>
      </c>
      <c r="DC16" s="24">
        <f>+$CB16*$R16*12</f>
        <v>0</v>
      </c>
      <c r="DD16" s="24">
        <f t="shared" si="77"/>
        <v>3281.8362931199999</v>
      </c>
      <c r="DE16" s="24">
        <f t="shared" si="78"/>
        <v>0</v>
      </c>
      <c r="DF16" s="24">
        <f t="shared" si="79"/>
        <v>0</v>
      </c>
      <c r="DG16" s="24">
        <f t="shared" si="80"/>
        <v>0</v>
      </c>
      <c r="DI16" s="24">
        <f t="shared" si="2"/>
        <v>0</v>
      </c>
      <c r="DJ16" s="24">
        <f t="shared" si="3"/>
        <v>0</v>
      </c>
      <c r="DK16" s="24">
        <f t="shared" si="4"/>
        <v>523.25195999999994</v>
      </c>
      <c r="DL16" s="24">
        <f t="shared" si="5"/>
        <v>0</v>
      </c>
      <c r="DM16" s="24">
        <f t="shared" si="6"/>
        <v>3281.8362931199999</v>
      </c>
      <c r="DN16" s="24">
        <f t="shared" si="7"/>
        <v>0</v>
      </c>
      <c r="DO16" s="24">
        <f t="shared" si="8"/>
        <v>0</v>
      </c>
      <c r="DP16" s="24">
        <f t="shared" si="9"/>
        <v>0</v>
      </c>
      <c r="DR16" s="24">
        <f t="shared" si="10"/>
        <v>0</v>
      </c>
      <c r="DS16" s="24">
        <f t="shared" si="11"/>
        <v>0</v>
      </c>
      <c r="DT16" s="24">
        <f t="shared" si="12"/>
        <v>523.25195999999994</v>
      </c>
      <c r="DU16" s="24">
        <f t="shared" si="13"/>
        <v>0</v>
      </c>
      <c r="DV16" s="24">
        <f t="shared" si="14"/>
        <v>3281.8362931199999</v>
      </c>
      <c r="DW16" s="24">
        <f t="shared" si="15"/>
        <v>0</v>
      </c>
      <c r="DX16" s="24">
        <f t="shared" si="16"/>
        <v>0</v>
      </c>
      <c r="DY16" s="24">
        <f t="shared" si="17"/>
        <v>0</v>
      </c>
      <c r="EA16" s="24">
        <f t="shared" si="18"/>
        <v>0</v>
      </c>
      <c r="EB16" s="24">
        <f t="shared" si="19"/>
        <v>0</v>
      </c>
      <c r="EC16" s="24">
        <f t="shared" si="20"/>
        <v>523.25195999999994</v>
      </c>
      <c r="ED16" s="24">
        <f t="shared" si="21"/>
        <v>0</v>
      </c>
      <c r="EE16" s="24">
        <f t="shared" si="22"/>
        <v>3281.8362931199999</v>
      </c>
      <c r="EF16" s="24">
        <f t="shared" si="23"/>
        <v>0</v>
      </c>
      <c r="EG16" s="24">
        <f t="shared" si="24"/>
        <v>0</v>
      </c>
      <c r="EH16" s="24">
        <f t="shared" si="25"/>
        <v>0</v>
      </c>
      <c r="EJ16" s="24">
        <f t="shared" si="26"/>
        <v>0</v>
      </c>
      <c r="EK16" s="24">
        <f t="shared" si="27"/>
        <v>0</v>
      </c>
      <c r="EL16" s="24">
        <f t="shared" si="28"/>
        <v>523.25195999999994</v>
      </c>
      <c r="EM16" s="24">
        <f t="shared" si="29"/>
        <v>0</v>
      </c>
      <c r="EN16" s="24">
        <f t="shared" si="30"/>
        <v>3281.8362931199999</v>
      </c>
      <c r="EO16" s="24">
        <f t="shared" si="31"/>
        <v>0</v>
      </c>
      <c r="EP16" s="24">
        <f t="shared" si="32"/>
        <v>0</v>
      </c>
      <c r="EQ16" s="24">
        <f t="shared" si="33"/>
        <v>0</v>
      </c>
      <c r="ES16" s="24">
        <f t="shared" si="34"/>
        <v>0</v>
      </c>
      <c r="ET16" s="24">
        <f t="shared" si="35"/>
        <v>0</v>
      </c>
      <c r="EU16" s="24">
        <f t="shared" si="36"/>
        <v>523.25195999999994</v>
      </c>
      <c r="EV16" s="24">
        <f t="shared" si="37"/>
        <v>0</v>
      </c>
      <c r="EW16" s="24">
        <f t="shared" si="38"/>
        <v>3281.8362931199999</v>
      </c>
      <c r="EX16" s="24">
        <f t="shared" si="39"/>
        <v>0</v>
      </c>
      <c r="EY16" s="24">
        <f t="shared" si="40"/>
        <v>0</v>
      </c>
      <c r="EZ16" s="24">
        <f t="shared" si="41"/>
        <v>0</v>
      </c>
      <c r="FB16" s="24">
        <f t="shared" si="42"/>
        <v>0</v>
      </c>
      <c r="FC16" s="24">
        <f t="shared" si="43"/>
        <v>0</v>
      </c>
      <c r="FD16" s="24">
        <f t="shared" si="44"/>
        <v>523.25195999999994</v>
      </c>
      <c r="FE16" s="24">
        <f t="shared" si="45"/>
        <v>0</v>
      </c>
      <c r="FF16" s="24">
        <f t="shared" si="46"/>
        <v>3281.8362931199999</v>
      </c>
      <c r="FG16" s="24">
        <f t="shared" si="47"/>
        <v>0</v>
      </c>
      <c r="FH16" s="24">
        <f t="shared" si="48"/>
        <v>0</v>
      </c>
      <c r="FI16" s="24">
        <f t="shared" si="49"/>
        <v>0</v>
      </c>
      <c r="FK16" s="24">
        <f t="shared" si="50"/>
        <v>0</v>
      </c>
      <c r="FL16" s="24">
        <f t="shared" si="51"/>
        <v>0</v>
      </c>
      <c r="FM16" s="24">
        <f t="shared" si="52"/>
        <v>523.25195999999994</v>
      </c>
      <c r="FN16" s="24">
        <f t="shared" si="53"/>
        <v>0</v>
      </c>
      <c r="FO16" s="24">
        <f t="shared" si="54"/>
        <v>3281.8362931199999</v>
      </c>
      <c r="FP16" s="24">
        <f t="shared" si="55"/>
        <v>0</v>
      </c>
      <c r="FQ16" s="24">
        <f t="shared" si="56"/>
        <v>0</v>
      </c>
      <c r="FR16" s="24">
        <f t="shared" si="57"/>
        <v>0</v>
      </c>
    </row>
    <row r="17" spans="1:174" ht="15" customHeight="1" x14ac:dyDescent="0.25">
      <c r="A17" s="1" t="s">
        <v>414</v>
      </c>
      <c r="B17" s="7" t="s">
        <v>10</v>
      </c>
      <c r="C17" s="8" t="s">
        <v>41</v>
      </c>
      <c r="D17" s="8" t="s">
        <v>46</v>
      </c>
      <c r="E17" s="8" t="s">
        <v>13</v>
      </c>
      <c r="F17" s="8" t="s">
        <v>33</v>
      </c>
      <c r="G17" s="8" t="s">
        <v>15</v>
      </c>
      <c r="H17" s="140">
        <v>2011</v>
      </c>
      <c r="I17" s="8"/>
      <c r="J17" s="8" t="s">
        <v>16</v>
      </c>
      <c r="K17" s="8" t="s">
        <v>43</v>
      </c>
      <c r="L17" s="8" t="s">
        <v>37</v>
      </c>
      <c r="M17" s="13">
        <v>1.0213798494602178</v>
      </c>
      <c r="N17" s="13">
        <v>11.673381993262945</v>
      </c>
      <c r="O17" s="13">
        <v>59954.489917398474</v>
      </c>
      <c r="P17" s="37">
        <v>5.8366909966314724</v>
      </c>
      <c r="Q17" s="37">
        <v>5.8366909966314724</v>
      </c>
      <c r="R17" s="37">
        <v>5.8366909966314724</v>
      </c>
      <c r="S17" s="37">
        <v>5.8366909966314724</v>
      </c>
      <c r="T17" s="37">
        <v>5.8366909966314724</v>
      </c>
      <c r="U17" s="37">
        <v>5.8366909966314724</v>
      </c>
      <c r="V17" s="37">
        <v>5.8366909966314724</v>
      </c>
      <c r="W17" s="37">
        <v>5.8366909966314724</v>
      </c>
      <c r="X17" s="37">
        <v>5.8366909966314724</v>
      </c>
      <c r="Y17" s="37">
        <v>5.8366909966314724</v>
      </c>
      <c r="Z17" s="37">
        <v>5.8366909966314724</v>
      </c>
      <c r="AA17" s="37">
        <v>5.8366909966314724</v>
      </c>
      <c r="AB17" s="37">
        <v>5.8366909966314724</v>
      </c>
      <c r="AC17" s="37">
        <v>5.8366909966314724</v>
      </c>
      <c r="AD17" s="37">
        <v>5.8366909966314724</v>
      </c>
      <c r="AE17" s="37">
        <v>1.4206909966314716</v>
      </c>
      <c r="AF17" s="37">
        <v>1.4206909966314716</v>
      </c>
      <c r="AG17" s="37">
        <v>1.4206909966314716</v>
      </c>
      <c r="AH17" s="37">
        <v>1.4206909966314716</v>
      </c>
      <c r="AI17" s="37">
        <v>1.4206909966314716</v>
      </c>
      <c r="AJ17" s="37">
        <v>1.4206909966314716</v>
      </c>
      <c r="AK17" s="37">
        <v>1.4206909966314716</v>
      </c>
      <c r="AL17" s="37">
        <v>1.4206909966314716</v>
      </c>
      <c r="AM17" s="37">
        <v>1.4206909966314716</v>
      </c>
      <c r="AN17" s="37">
        <v>1.4206909966314716</v>
      </c>
      <c r="AO17" s="37">
        <v>1.4206909966314716</v>
      </c>
      <c r="AP17" s="37">
        <v>0</v>
      </c>
      <c r="AQ17" s="37">
        <v>0</v>
      </c>
      <c r="AR17" s="37">
        <v>0</v>
      </c>
      <c r="AS17" s="37">
        <v>0</v>
      </c>
      <c r="AT17" s="130">
        <v>29977.244958699237</v>
      </c>
      <c r="AU17" s="130">
        <v>29977.244958699237</v>
      </c>
      <c r="AV17" s="37">
        <v>29977.244958699237</v>
      </c>
      <c r="AW17" s="37">
        <v>29977.244958699237</v>
      </c>
      <c r="AX17" s="37">
        <v>29977.244958699237</v>
      </c>
      <c r="AY17" s="37">
        <v>29977.244958699237</v>
      </c>
      <c r="AZ17" s="37">
        <v>29977.244958699237</v>
      </c>
      <c r="BA17" s="37">
        <v>29977.244958699237</v>
      </c>
      <c r="BB17" s="37">
        <v>29977.244958699237</v>
      </c>
      <c r="BC17" s="37">
        <v>29977.244958699237</v>
      </c>
      <c r="BD17" s="13">
        <v>29977.244958699237</v>
      </c>
      <c r="BE17" s="13">
        <v>29977.244958699237</v>
      </c>
      <c r="BF17" s="13">
        <v>29977.244958699237</v>
      </c>
      <c r="BG17" s="13">
        <v>29977.244958699237</v>
      </c>
      <c r="BH17" s="13">
        <v>29977.244958699237</v>
      </c>
      <c r="BI17" s="13">
        <v>7296.6689586992379</v>
      </c>
      <c r="BJ17" s="13">
        <v>7296.6689586992379</v>
      </c>
      <c r="BK17" s="13">
        <v>7296.6689586992379</v>
      </c>
      <c r="BL17" s="13">
        <v>7296.6689586992379</v>
      </c>
      <c r="BM17" s="13">
        <v>7296.6689586992379</v>
      </c>
      <c r="BN17" s="13">
        <v>7296.6689586992379</v>
      </c>
      <c r="BO17" s="13">
        <v>7296.6689586992379</v>
      </c>
      <c r="BP17" s="13">
        <v>7296.6689586992379</v>
      </c>
      <c r="BQ17" s="13">
        <v>7296.6689586992379</v>
      </c>
      <c r="BR17" s="13">
        <v>7296.6689586992379</v>
      </c>
      <c r="BS17" s="13">
        <v>7296.6689586992379</v>
      </c>
      <c r="BT17" s="13">
        <v>0</v>
      </c>
      <c r="BU17" s="13">
        <v>0</v>
      </c>
      <c r="BV17" s="13">
        <v>0</v>
      </c>
      <c r="BW17" s="14">
        <v>0</v>
      </c>
      <c r="BY17" s="113"/>
      <c r="BZ17" s="113"/>
      <c r="CA17" s="113">
        <v>1</v>
      </c>
      <c r="CB17" s="113"/>
      <c r="CC17" s="113"/>
      <c r="CD17" s="113"/>
      <c r="CE17" s="113"/>
      <c r="CF17" s="113"/>
      <c r="CH17" s="24">
        <f t="shared" si="58"/>
        <v>0</v>
      </c>
      <c r="CI17" s="24">
        <f t="shared" si="59"/>
        <v>0</v>
      </c>
      <c r="CJ17" s="24">
        <f t="shared" si="60"/>
        <v>70.040291959577672</v>
      </c>
      <c r="CK17" s="24">
        <f t="shared" si="61"/>
        <v>0</v>
      </c>
      <c r="CL17" s="24">
        <f t="shared" si="62"/>
        <v>0</v>
      </c>
      <c r="CM17" s="24">
        <f t="shared" si="63"/>
        <v>0</v>
      </c>
      <c r="CN17" s="24">
        <f t="shared" si="64"/>
        <v>0</v>
      </c>
      <c r="CO17" s="24">
        <f t="shared" si="65"/>
        <v>0</v>
      </c>
      <c r="CQ17" s="24">
        <f t="shared" si="66"/>
        <v>0</v>
      </c>
      <c r="CR17" s="24">
        <f t="shared" si="67"/>
        <v>0</v>
      </c>
      <c r="CS17" s="24">
        <f t="shared" si="68"/>
        <v>70.040291959577672</v>
      </c>
      <c r="CT17" s="24">
        <f t="shared" si="69"/>
        <v>0</v>
      </c>
      <c r="CU17" s="24">
        <f t="shared" si="70"/>
        <v>0</v>
      </c>
      <c r="CV17" s="24">
        <f t="shared" si="71"/>
        <v>0</v>
      </c>
      <c r="CW17" s="24">
        <f t="shared" si="72"/>
        <v>0</v>
      </c>
      <c r="CX17" s="24">
        <f t="shared" si="73"/>
        <v>0</v>
      </c>
      <c r="CZ17" s="24">
        <f t="shared" si="81"/>
        <v>0</v>
      </c>
      <c r="DA17" s="24">
        <f t="shared" si="74"/>
        <v>0</v>
      </c>
      <c r="DB17" s="24">
        <f t="shared" si="75"/>
        <v>70.040291959577672</v>
      </c>
      <c r="DC17" s="24">
        <f t="shared" si="76"/>
        <v>0</v>
      </c>
      <c r="DD17" s="24">
        <f t="shared" si="77"/>
        <v>0</v>
      </c>
      <c r="DE17" s="24">
        <f t="shared" si="78"/>
        <v>0</v>
      </c>
      <c r="DF17" s="24">
        <f t="shared" si="79"/>
        <v>0</v>
      </c>
      <c r="DG17" s="24">
        <f t="shared" si="80"/>
        <v>0</v>
      </c>
      <c r="DI17" s="24">
        <f t="shared" si="2"/>
        <v>0</v>
      </c>
      <c r="DJ17" s="24">
        <f t="shared" si="3"/>
        <v>0</v>
      </c>
      <c r="DK17" s="24">
        <f t="shared" si="4"/>
        <v>70.040291959577672</v>
      </c>
      <c r="DL17" s="24">
        <f t="shared" si="5"/>
        <v>0</v>
      </c>
      <c r="DM17" s="24">
        <f t="shared" si="6"/>
        <v>0</v>
      </c>
      <c r="DN17" s="24">
        <f t="shared" si="7"/>
        <v>0</v>
      </c>
      <c r="DO17" s="24">
        <f t="shared" si="8"/>
        <v>0</v>
      </c>
      <c r="DP17" s="24">
        <f t="shared" si="9"/>
        <v>0</v>
      </c>
      <c r="DR17" s="24">
        <f t="shared" si="10"/>
        <v>0</v>
      </c>
      <c r="DS17" s="24">
        <f t="shared" si="11"/>
        <v>0</v>
      </c>
      <c r="DT17" s="24">
        <f t="shared" si="12"/>
        <v>70.040291959577672</v>
      </c>
      <c r="DU17" s="24">
        <f t="shared" si="13"/>
        <v>0</v>
      </c>
      <c r="DV17" s="24">
        <f t="shared" si="14"/>
        <v>0</v>
      </c>
      <c r="DW17" s="24">
        <f t="shared" si="15"/>
        <v>0</v>
      </c>
      <c r="DX17" s="24">
        <f t="shared" si="16"/>
        <v>0</v>
      </c>
      <c r="DY17" s="24">
        <f t="shared" si="17"/>
        <v>0</v>
      </c>
      <c r="EA17" s="24">
        <f t="shared" si="18"/>
        <v>0</v>
      </c>
      <c r="EB17" s="24">
        <f t="shared" si="19"/>
        <v>0</v>
      </c>
      <c r="EC17" s="24">
        <f t="shared" si="20"/>
        <v>70.040291959577672</v>
      </c>
      <c r="ED17" s="24">
        <f t="shared" si="21"/>
        <v>0</v>
      </c>
      <c r="EE17" s="24">
        <f t="shared" si="22"/>
        <v>0</v>
      </c>
      <c r="EF17" s="24">
        <f t="shared" si="23"/>
        <v>0</v>
      </c>
      <c r="EG17" s="24">
        <f t="shared" si="24"/>
        <v>0</v>
      </c>
      <c r="EH17" s="24">
        <f t="shared" si="25"/>
        <v>0</v>
      </c>
      <c r="EJ17" s="24">
        <f t="shared" si="26"/>
        <v>0</v>
      </c>
      <c r="EK17" s="24">
        <f t="shared" si="27"/>
        <v>0</v>
      </c>
      <c r="EL17" s="24">
        <f t="shared" si="28"/>
        <v>70.040291959577672</v>
      </c>
      <c r="EM17" s="24">
        <f t="shared" si="29"/>
        <v>0</v>
      </c>
      <c r="EN17" s="24">
        <f t="shared" si="30"/>
        <v>0</v>
      </c>
      <c r="EO17" s="24">
        <f t="shared" si="31"/>
        <v>0</v>
      </c>
      <c r="EP17" s="24">
        <f t="shared" si="32"/>
        <v>0</v>
      </c>
      <c r="EQ17" s="24">
        <f t="shared" si="33"/>
        <v>0</v>
      </c>
      <c r="ES17" s="24">
        <f t="shared" si="34"/>
        <v>0</v>
      </c>
      <c r="ET17" s="24">
        <f t="shared" si="35"/>
        <v>0</v>
      </c>
      <c r="EU17" s="24">
        <f t="shared" si="36"/>
        <v>70.040291959577672</v>
      </c>
      <c r="EV17" s="24">
        <f t="shared" si="37"/>
        <v>0</v>
      </c>
      <c r="EW17" s="24">
        <f t="shared" si="38"/>
        <v>0</v>
      </c>
      <c r="EX17" s="24">
        <f t="shared" si="39"/>
        <v>0</v>
      </c>
      <c r="EY17" s="24">
        <f t="shared" si="40"/>
        <v>0</v>
      </c>
      <c r="EZ17" s="24">
        <f t="shared" si="41"/>
        <v>0</v>
      </c>
      <c r="FB17" s="24">
        <f t="shared" si="42"/>
        <v>0</v>
      </c>
      <c r="FC17" s="24">
        <f t="shared" si="43"/>
        <v>0</v>
      </c>
      <c r="FD17" s="24">
        <f t="shared" si="44"/>
        <v>70.040291959577672</v>
      </c>
      <c r="FE17" s="24">
        <f t="shared" si="45"/>
        <v>0</v>
      </c>
      <c r="FF17" s="24">
        <f t="shared" si="46"/>
        <v>0</v>
      </c>
      <c r="FG17" s="24">
        <f t="shared" si="47"/>
        <v>0</v>
      </c>
      <c r="FH17" s="24">
        <f t="shared" si="48"/>
        <v>0</v>
      </c>
      <c r="FI17" s="24">
        <f t="shared" si="49"/>
        <v>0</v>
      </c>
      <c r="FK17" s="24">
        <f t="shared" si="50"/>
        <v>0</v>
      </c>
      <c r="FL17" s="24">
        <f t="shared" si="51"/>
        <v>0</v>
      </c>
      <c r="FM17" s="24">
        <f t="shared" si="52"/>
        <v>70.040291959577672</v>
      </c>
      <c r="FN17" s="24">
        <f t="shared" si="53"/>
        <v>0</v>
      </c>
      <c r="FO17" s="24">
        <f t="shared" si="54"/>
        <v>0</v>
      </c>
      <c r="FP17" s="24">
        <f t="shared" si="55"/>
        <v>0</v>
      </c>
      <c r="FQ17" s="24">
        <f t="shared" si="56"/>
        <v>0</v>
      </c>
      <c r="FR17" s="24">
        <f t="shared" si="57"/>
        <v>0</v>
      </c>
    </row>
    <row r="18" spans="1:174" x14ac:dyDescent="0.25">
      <c r="A18" s="1" t="s">
        <v>302</v>
      </c>
      <c r="B18" s="1" t="s">
        <v>10</v>
      </c>
      <c r="C18" s="1" t="s">
        <v>31</v>
      </c>
      <c r="D18" s="1" t="s">
        <v>155</v>
      </c>
      <c r="E18" s="1" t="s">
        <v>13</v>
      </c>
      <c r="F18" s="1" t="s">
        <v>33</v>
      </c>
      <c r="G18" s="1" t="s">
        <v>26</v>
      </c>
      <c r="H18" s="146">
        <v>2011</v>
      </c>
      <c r="J18" s="1" t="s">
        <v>16</v>
      </c>
      <c r="K18" s="1" t="s">
        <v>27</v>
      </c>
      <c r="L18" s="1" t="s">
        <v>28</v>
      </c>
      <c r="M18" s="1">
        <v>33</v>
      </c>
      <c r="N18" s="1">
        <v>21.12</v>
      </c>
      <c r="O18" s="1">
        <v>0</v>
      </c>
      <c r="P18" s="17">
        <v>21.12</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7">
        <v>0</v>
      </c>
      <c r="AN18" s="17">
        <v>0</v>
      </c>
      <c r="AO18" s="17">
        <v>0</v>
      </c>
      <c r="AP18" s="17">
        <v>0</v>
      </c>
      <c r="AQ18" s="17">
        <v>0</v>
      </c>
      <c r="AR18" s="17">
        <v>0</v>
      </c>
      <c r="AS18" s="17">
        <v>0</v>
      </c>
      <c r="AT18" s="131">
        <v>0</v>
      </c>
      <c r="AU18" s="131">
        <v>0</v>
      </c>
      <c r="AV18" s="17">
        <v>0</v>
      </c>
      <c r="AW18" s="17">
        <v>0</v>
      </c>
      <c r="AX18" s="17">
        <v>0</v>
      </c>
      <c r="AY18" s="17">
        <v>0</v>
      </c>
      <c r="AZ18" s="17">
        <v>0</v>
      </c>
      <c r="BA18" s="17">
        <v>0</v>
      </c>
      <c r="BB18" s="17">
        <v>0</v>
      </c>
      <c r="BC18" s="17">
        <v>0</v>
      </c>
      <c r="BD18" s="1">
        <v>0</v>
      </c>
      <c r="BE18" s="1">
        <v>0</v>
      </c>
      <c r="BF18" s="1">
        <v>0</v>
      </c>
      <c r="BG18" s="1">
        <v>0</v>
      </c>
      <c r="BH18" s="1">
        <v>0</v>
      </c>
      <c r="BI18" s="1">
        <v>0</v>
      </c>
      <c r="BJ18" s="1">
        <v>0</v>
      </c>
      <c r="BK18" s="1">
        <v>0</v>
      </c>
      <c r="BL18" s="1">
        <v>0</v>
      </c>
      <c r="BM18" s="1">
        <v>0</v>
      </c>
      <c r="BN18" s="1">
        <v>0</v>
      </c>
      <c r="BO18" s="1">
        <v>0</v>
      </c>
      <c r="BP18" s="1">
        <v>0</v>
      </c>
      <c r="BQ18" s="1">
        <v>0</v>
      </c>
      <c r="BR18" s="1">
        <v>0</v>
      </c>
      <c r="BS18" s="1">
        <v>0</v>
      </c>
      <c r="BT18" s="1">
        <v>0</v>
      </c>
      <c r="BU18" s="1">
        <v>0</v>
      </c>
      <c r="BV18" s="1">
        <v>0</v>
      </c>
      <c r="BW18" s="1">
        <v>0</v>
      </c>
      <c r="BY18" s="163"/>
      <c r="BZ18" s="163"/>
      <c r="CA18" s="163"/>
      <c r="CB18" s="163"/>
      <c r="CC18" s="163"/>
      <c r="CD18" s="163"/>
      <c r="CE18" s="163"/>
      <c r="CF18" s="163"/>
      <c r="CJ18" s="24"/>
      <c r="CK18" s="24"/>
      <c r="CL18" s="24"/>
      <c r="CM18" s="24"/>
      <c r="CN18" s="24"/>
      <c r="CO18" s="24"/>
      <c r="CQ18" s="24"/>
      <c r="CR18" s="24"/>
      <c r="CS18" s="24"/>
      <c r="CT18" s="24"/>
      <c r="CU18" s="24"/>
      <c r="CV18" s="24"/>
      <c r="CW18" s="24"/>
      <c r="CX18" s="24"/>
      <c r="CZ18" s="24"/>
      <c r="DA18" s="24"/>
      <c r="DB18" s="24"/>
      <c r="DC18" s="24"/>
      <c r="DD18" s="24"/>
      <c r="DE18" s="24"/>
      <c r="DF18" s="24"/>
      <c r="DG18" s="24"/>
      <c r="DI18" s="24"/>
      <c r="DJ18" s="24"/>
      <c r="DK18" s="24"/>
      <c r="DL18" s="24"/>
      <c r="DM18" s="24"/>
      <c r="DN18" s="24"/>
      <c r="DO18" s="24"/>
      <c r="DP18" s="24"/>
      <c r="DR18" s="24"/>
      <c r="DS18" s="24"/>
      <c r="DT18" s="24"/>
      <c r="DU18" s="24"/>
      <c r="DV18" s="24"/>
      <c r="DW18" s="24"/>
      <c r="DX18" s="24"/>
      <c r="DY18" s="24"/>
      <c r="EA18" s="24"/>
      <c r="EB18" s="24"/>
      <c r="EC18" s="24"/>
      <c r="ED18" s="24"/>
      <c r="EE18" s="24"/>
      <c r="EF18" s="24"/>
      <c r="EG18" s="24"/>
      <c r="EH18" s="24"/>
      <c r="EJ18" s="24"/>
      <c r="EK18" s="24"/>
      <c r="EL18" s="24"/>
      <c r="EM18" s="24"/>
      <c r="EN18" s="24"/>
      <c r="EO18" s="24"/>
      <c r="EP18" s="24"/>
      <c r="EQ18" s="24"/>
      <c r="ES18" s="24"/>
      <c r="ET18" s="24"/>
      <c r="EU18" s="24"/>
      <c r="EV18" s="24"/>
      <c r="EW18" s="24"/>
      <c r="EX18" s="24"/>
      <c r="EY18" s="24"/>
      <c r="EZ18" s="24"/>
      <c r="FB18" s="24"/>
      <c r="FC18" s="24"/>
      <c r="FD18" s="24"/>
      <c r="FE18" s="24"/>
      <c r="FF18" s="24"/>
      <c r="FG18" s="24"/>
      <c r="FH18" s="24"/>
      <c r="FI18" s="24"/>
      <c r="FK18" s="24"/>
      <c r="FL18" s="24"/>
      <c r="FM18" s="24"/>
      <c r="FN18" s="24"/>
      <c r="FO18" s="24"/>
      <c r="FP18" s="24"/>
      <c r="FQ18" s="24"/>
      <c r="FR18" s="24"/>
    </row>
    <row r="19" spans="1:174" x14ac:dyDescent="0.25">
      <c r="P19" s="132"/>
      <c r="Q19" s="133"/>
      <c r="R19" s="133"/>
      <c r="S19" s="133"/>
      <c r="T19" s="133"/>
      <c r="U19" s="133"/>
      <c r="V19" s="133"/>
      <c r="W19" s="133"/>
      <c r="X19" s="133"/>
      <c r="Y19" s="133"/>
      <c r="AT19" s="134"/>
      <c r="AU19" s="134"/>
      <c r="AV19" s="133"/>
      <c r="AW19" s="133"/>
      <c r="AX19" s="133"/>
      <c r="AY19" s="133"/>
      <c r="AZ19" s="133"/>
      <c r="BA19" s="133"/>
      <c r="BB19" s="133"/>
      <c r="BC19" s="133"/>
      <c r="BY19" s="22"/>
      <c r="BZ19" s="22"/>
      <c r="CA19" s="22"/>
      <c r="CB19" s="22"/>
      <c r="CC19" s="22"/>
      <c r="CD19" s="22"/>
      <c r="CE19" s="22"/>
      <c r="CF19" s="2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row>
    <row r="20" spans="1:174" s="170" customFormat="1" x14ac:dyDescent="0.25">
      <c r="C20" s="170" t="s">
        <v>158</v>
      </c>
      <c r="P20" s="171">
        <f t="shared" ref="P20:Y20" si="82">SUM(P3:P19)</f>
        <v>3120.567461668642</v>
      </c>
      <c r="Q20" s="171">
        <f t="shared" si="82"/>
        <v>2428.6132642862449</v>
      </c>
      <c r="R20" s="171">
        <f t="shared" si="82"/>
        <v>2428.6132642862449</v>
      </c>
      <c r="S20" s="171">
        <f t="shared" si="82"/>
        <v>2120.9340763381888</v>
      </c>
      <c r="T20" s="171">
        <f t="shared" si="82"/>
        <v>2109.5962037589097</v>
      </c>
      <c r="U20" s="171">
        <f t="shared" si="82"/>
        <v>2089.0743963668392</v>
      </c>
      <c r="V20" s="171">
        <f t="shared" si="82"/>
        <v>1791.8864421687163</v>
      </c>
      <c r="W20" s="171">
        <f t="shared" si="82"/>
        <v>1791.2217802036848</v>
      </c>
      <c r="X20" s="171">
        <f t="shared" si="82"/>
        <v>1750.6648774169421</v>
      </c>
      <c r="Y20" s="171">
        <f t="shared" si="82"/>
        <v>1471.4273575412999</v>
      </c>
      <c r="Z20" s="172"/>
      <c r="AA20" s="172"/>
      <c r="AB20" s="172"/>
      <c r="AC20" s="172"/>
      <c r="AD20" s="172"/>
      <c r="AE20" s="172"/>
      <c r="AF20" s="172"/>
      <c r="AG20" s="172"/>
      <c r="AH20" s="172"/>
      <c r="AI20" s="172"/>
      <c r="AJ20" s="172"/>
      <c r="AK20" s="172"/>
      <c r="AL20" s="172"/>
      <c r="AM20" s="172"/>
      <c r="AN20" s="172"/>
      <c r="AO20" s="172"/>
      <c r="AP20" s="172"/>
      <c r="AQ20" s="172"/>
      <c r="AR20" s="172"/>
      <c r="AS20" s="172"/>
      <c r="AT20" s="177">
        <f>SUM(AT3:AT19)</f>
        <v>9025360.2095380537</v>
      </c>
      <c r="AU20" s="177">
        <f>SUM(AU3:AU19)</f>
        <v>8999543.3837323822</v>
      </c>
      <c r="AV20" s="177">
        <f>SUM(AV3:AV19)</f>
        <v>8999543.3837323822</v>
      </c>
      <c r="AW20" s="177">
        <f>SUM(AW3:AW19)</f>
        <v>8175548.8264671573</v>
      </c>
      <c r="AX20" s="177">
        <f t="shared" ref="AX20:BC20" si="83">SUM(AX3:AX19)</f>
        <v>8071616.4046567483</v>
      </c>
      <c r="AY20" s="177">
        <f t="shared" si="83"/>
        <v>7871876.2922291858</v>
      </c>
      <c r="AZ20" s="177">
        <f t="shared" si="83"/>
        <v>7033599.9727061493</v>
      </c>
      <c r="BA20" s="177">
        <f t="shared" si="83"/>
        <v>7031044.2589734392</v>
      </c>
      <c r="BB20" s="177">
        <f t="shared" si="83"/>
        <v>6988729.2804045826</v>
      </c>
      <c r="BC20" s="177">
        <f t="shared" si="83"/>
        <v>5144278.68274731</v>
      </c>
    </row>
    <row r="21" spans="1:174" x14ac:dyDescent="0.25">
      <c r="D21" s="1" t="s">
        <v>177</v>
      </c>
      <c r="P21" s="132">
        <f>-P18-P13-P10-P8</f>
        <v>-688.2817</v>
      </c>
      <c r="Q21" s="132">
        <f>-Q18-Q13-Q10-Q8</f>
        <v>0</v>
      </c>
      <c r="R21" s="132">
        <f>-R18-R13-R10-R8</f>
        <v>0</v>
      </c>
      <c r="S21" s="132">
        <f>-S18-S13-S10-S8</f>
        <v>0</v>
      </c>
      <c r="T21" s="132">
        <f t="shared" ref="T21:Y21" si="84">-T18-T13-T10-T8</f>
        <v>0</v>
      </c>
      <c r="U21" s="132">
        <f t="shared" si="84"/>
        <v>0</v>
      </c>
      <c r="V21" s="132">
        <f t="shared" si="84"/>
        <v>0</v>
      </c>
      <c r="W21" s="132">
        <f t="shared" si="84"/>
        <v>0</v>
      </c>
      <c r="X21" s="132">
        <f t="shared" si="84"/>
        <v>0</v>
      </c>
      <c r="Y21" s="132">
        <f t="shared" si="84"/>
        <v>0</v>
      </c>
      <c r="AU21" s="136">
        <f>+AU20/$AT20</f>
        <v>0.99713952405152895</v>
      </c>
      <c r="AV21" s="136">
        <f>+AV20/$AT20</f>
        <v>0.99713952405152895</v>
      </c>
      <c r="AW21" s="136">
        <f>+AW20/$AT20</f>
        <v>0.90584183197776302</v>
      </c>
      <c r="AX21" s="136">
        <f t="shared" ref="AX21:BC21" si="85">+AX20/$AT20</f>
        <v>0.89432623377476017</v>
      </c>
      <c r="AY21" s="136">
        <f t="shared" si="85"/>
        <v>0.87219524866277809</v>
      </c>
      <c r="AZ21" s="136">
        <f t="shared" si="85"/>
        <v>0.77931515301439158</v>
      </c>
      <c r="BA21" s="136">
        <f t="shared" si="85"/>
        <v>0.77903198273936924</v>
      </c>
      <c r="BB21" s="136">
        <f t="shared" si="85"/>
        <v>0.77434352958221575</v>
      </c>
      <c r="BC21" s="136">
        <f t="shared" si="85"/>
        <v>0.56998042884879052</v>
      </c>
      <c r="BY21" s="33" t="s">
        <v>379</v>
      </c>
      <c r="BZ21" s="33"/>
      <c r="CA21" s="33"/>
      <c r="CB21" s="33"/>
      <c r="CC21" s="33"/>
    </row>
    <row r="22" spans="1:174" s="170" customFormat="1" x14ac:dyDescent="0.25">
      <c r="C22" s="170" t="s">
        <v>178</v>
      </c>
      <c r="P22" s="171">
        <f t="shared" ref="P22:Y22" si="86">+P20+P21</f>
        <v>2432.285761668642</v>
      </c>
      <c r="Q22" s="171">
        <f t="shared" si="86"/>
        <v>2428.6132642862449</v>
      </c>
      <c r="R22" s="171">
        <f t="shared" si="86"/>
        <v>2428.6132642862449</v>
      </c>
      <c r="S22" s="171">
        <f t="shared" si="86"/>
        <v>2120.9340763381888</v>
      </c>
      <c r="T22" s="171">
        <f t="shared" si="86"/>
        <v>2109.5962037589097</v>
      </c>
      <c r="U22" s="171">
        <f t="shared" si="86"/>
        <v>2089.0743963668392</v>
      </c>
      <c r="V22" s="171">
        <f t="shared" si="86"/>
        <v>1791.8864421687163</v>
      </c>
      <c r="W22" s="171">
        <f t="shared" si="86"/>
        <v>1791.2217802036848</v>
      </c>
      <c r="X22" s="171">
        <f t="shared" si="86"/>
        <v>1750.6648774169421</v>
      </c>
      <c r="Y22" s="171">
        <f t="shared" si="86"/>
        <v>1471.4273575412999</v>
      </c>
      <c r="Z22" s="172"/>
      <c r="AA22" s="172"/>
      <c r="AB22" s="172"/>
      <c r="AC22" s="172"/>
      <c r="AD22" s="172"/>
      <c r="AE22" s="172"/>
      <c r="AF22" s="172"/>
      <c r="AG22" s="172"/>
      <c r="AH22" s="172"/>
      <c r="AI22" s="172"/>
      <c r="AJ22" s="172"/>
      <c r="AK22" s="172"/>
      <c r="AL22" s="172"/>
      <c r="AM22" s="172"/>
      <c r="AN22" s="172"/>
      <c r="AO22" s="172"/>
      <c r="AP22" s="172"/>
      <c r="AQ22" s="172"/>
      <c r="AR22" s="172"/>
      <c r="AS22" s="172"/>
      <c r="AT22" s="177"/>
      <c r="AU22" s="177"/>
      <c r="AV22" s="172"/>
      <c r="AW22" s="172"/>
      <c r="AX22" s="172"/>
      <c r="AY22" s="172"/>
      <c r="AZ22" s="172"/>
      <c r="BA22" s="172"/>
      <c r="BB22" s="172"/>
      <c r="BC22" s="172"/>
      <c r="CH22" s="174">
        <f t="shared" ref="CH22:CO22" si="87">SUM(CH3:CH19)</f>
        <v>2231959.8682676619</v>
      </c>
      <c r="CI22" s="174">
        <f t="shared" si="87"/>
        <v>2003146.7631686849</v>
      </c>
      <c r="CJ22" s="174">
        <f t="shared" si="87"/>
        <v>7332.8309614382997</v>
      </c>
      <c r="CK22" s="174">
        <f t="shared" si="87"/>
        <v>0</v>
      </c>
      <c r="CL22" s="174">
        <f t="shared" si="87"/>
        <v>4165.8611038175995</v>
      </c>
      <c r="CM22" s="174">
        <f t="shared" si="87"/>
        <v>0</v>
      </c>
      <c r="CN22" s="174">
        <f t="shared" si="87"/>
        <v>0</v>
      </c>
      <c r="CO22" s="174">
        <f t="shared" si="87"/>
        <v>0</v>
      </c>
      <c r="CQ22" s="174">
        <f t="shared" ref="CQ22:CX22" si="88">SUM(CQ3:CQ19)</f>
        <v>2231959.8682676619</v>
      </c>
      <c r="CR22" s="174">
        <f t="shared" si="88"/>
        <v>1991456.8563630134</v>
      </c>
      <c r="CS22" s="174">
        <f t="shared" si="88"/>
        <v>7332.8309614382997</v>
      </c>
      <c r="CT22" s="174">
        <f t="shared" si="88"/>
        <v>0</v>
      </c>
      <c r="CU22" s="174">
        <f t="shared" si="88"/>
        <v>4165.8611038175995</v>
      </c>
      <c r="CV22" s="174">
        <f t="shared" si="88"/>
        <v>0</v>
      </c>
      <c r="CW22" s="174">
        <f t="shared" si="88"/>
        <v>0</v>
      </c>
      <c r="CX22" s="174">
        <f t="shared" si="88"/>
        <v>0</v>
      </c>
      <c r="CZ22" s="174">
        <f t="shared" ref="CZ22:DG22" si="89">SUM(CZ3:CZ19)</f>
        <v>2231959.8682676619</v>
      </c>
      <c r="DA22" s="174">
        <f t="shared" si="89"/>
        <v>1991456.8563630134</v>
      </c>
      <c r="DB22" s="174">
        <f t="shared" si="89"/>
        <v>7332.8309614382997</v>
      </c>
      <c r="DC22" s="174">
        <f t="shared" si="89"/>
        <v>0</v>
      </c>
      <c r="DD22" s="174">
        <f t="shared" si="89"/>
        <v>4165.8611038175995</v>
      </c>
      <c r="DE22" s="174">
        <f t="shared" si="89"/>
        <v>0</v>
      </c>
      <c r="DF22" s="174">
        <f t="shared" si="89"/>
        <v>0</v>
      </c>
      <c r="DG22" s="174">
        <f t="shared" si="89"/>
        <v>0</v>
      </c>
      <c r="DI22" s="174">
        <f t="shared" ref="DI22:DP22" si="90">SUM(DI3:DI19)</f>
        <v>2226242.1489832555</v>
      </c>
      <c r="DJ22" s="174">
        <f t="shared" si="90"/>
        <v>1173180.0183821938</v>
      </c>
      <c r="DK22" s="174">
        <f t="shared" si="90"/>
        <v>7332.8309614382997</v>
      </c>
      <c r="DL22" s="174">
        <f t="shared" si="90"/>
        <v>0</v>
      </c>
      <c r="DM22" s="174">
        <f t="shared" si="90"/>
        <v>4165.8611038175995</v>
      </c>
      <c r="DN22" s="174">
        <f t="shared" si="90"/>
        <v>0</v>
      </c>
      <c r="DO22" s="174">
        <f t="shared" si="90"/>
        <v>0</v>
      </c>
      <c r="DP22" s="174">
        <f t="shared" si="90"/>
        <v>0</v>
      </c>
      <c r="DR22" s="174">
        <f t="shared" ref="DR22:DY22" si="91">SUM(DR3:DR19)</f>
        <v>2122952.1176230563</v>
      </c>
      <c r="DS22" s="174">
        <f t="shared" si="91"/>
        <v>1172537.6279319841</v>
      </c>
      <c r="DT22" s="174">
        <f t="shared" si="91"/>
        <v>7332.8309614382997</v>
      </c>
      <c r="DU22" s="174">
        <f t="shared" si="91"/>
        <v>0</v>
      </c>
      <c r="DV22" s="174">
        <f t="shared" si="91"/>
        <v>4165.8611038175995</v>
      </c>
      <c r="DW22" s="174">
        <f t="shared" si="91"/>
        <v>0</v>
      </c>
      <c r="DX22" s="174">
        <f t="shared" si="91"/>
        <v>0</v>
      </c>
      <c r="DY22" s="174">
        <f t="shared" si="91"/>
        <v>0</v>
      </c>
      <c r="EA22" s="174">
        <f t="shared" ref="EA22:EH22" si="92">SUM(EA3:EA19)</f>
        <v>1923551.5746004544</v>
      </c>
      <c r="EB22" s="174">
        <f t="shared" si="92"/>
        <v>1172198.0585270226</v>
      </c>
      <c r="EC22" s="174">
        <f t="shared" si="92"/>
        <v>7332.8309614382997</v>
      </c>
      <c r="ED22" s="174">
        <f t="shared" si="92"/>
        <v>0</v>
      </c>
      <c r="EE22" s="174">
        <f t="shared" si="92"/>
        <v>4165.8611038175995</v>
      </c>
      <c r="EF22" s="174">
        <f t="shared" si="92"/>
        <v>0</v>
      </c>
      <c r="EG22" s="174">
        <f t="shared" si="92"/>
        <v>0</v>
      </c>
      <c r="EH22" s="174">
        <f t="shared" si="92"/>
        <v>0</v>
      </c>
      <c r="EJ22" s="174">
        <f t="shared" ref="EJ22:EQ22" si="93">SUM(EJ3:EJ19)</f>
        <v>1778366.3720236011</v>
      </c>
      <c r="EK22" s="174">
        <f t="shared" si="93"/>
        <v>479106.94158083969</v>
      </c>
      <c r="EL22" s="174">
        <f t="shared" si="93"/>
        <v>7332.8309614382997</v>
      </c>
      <c r="EM22" s="174">
        <f t="shared" si="93"/>
        <v>0</v>
      </c>
      <c r="EN22" s="174">
        <f t="shared" si="93"/>
        <v>4165.8611038175995</v>
      </c>
      <c r="EO22" s="174">
        <f t="shared" si="93"/>
        <v>0</v>
      </c>
      <c r="EP22" s="174">
        <f t="shared" si="93"/>
        <v>0</v>
      </c>
      <c r="EQ22" s="174">
        <f t="shared" si="93"/>
        <v>0</v>
      </c>
      <c r="ES22" s="174">
        <f t="shared" ref="ES22:EZ22" si="94">SUM(ES3:ES19)</f>
        <v>1776116.8151809718</v>
      </c>
      <c r="ET22" s="174">
        <f t="shared" si="94"/>
        <v>478800.78469075786</v>
      </c>
      <c r="EU22" s="174">
        <f t="shared" si="94"/>
        <v>7332.8309614382997</v>
      </c>
      <c r="EV22" s="174">
        <f t="shared" si="94"/>
        <v>0</v>
      </c>
      <c r="EW22" s="174">
        <f t="shared" si="94"/>
        <v>4165.8611038175995</v>
      </c>
      <c r="EX22" s="174">
        <f t="shared" si="94"/>
        <v>0</v>
      </c>
      <c r="EY22" s="174">
        <f t="shared" si="94"/>
        <v>0</v>
      </c>
      <c r="EZ22" s="174">
        <f t="shared" si="94"/>
        <v>0</v>
      </c>
      <c r="FB22" s="174">
        <f t="shared" ref="FB22:FI22" si="95">SUM(FB3:FB19)</f>
        <v>1907246.974440163</v>
      </c>
      <c r="FC22" s="174">
        <f t="shared" si="95"/>
        <v>444632.09253863257</v>
      </c>
      <c r="FD22" s="174">
        <f t="shared" si="95"/>
        <v>6847.1472970998275</v>
      </c>
      <c r="FE22" s="174">
        <f t="shared" si="95"/>
        <v>0</v>
      </c>
      <c r="FF22" s="174">
        <f t="shared" si="95"/>
        <v>4165.8611038175995</v>
      </c>
      <c r="FG22" s="174">
        <f t="shared" si="95"/>
        <v>0</v>
      </c>
      <c r="FH22" s="174">
        <f t="shared" si="95"/>
        <v>0</v>
      </c>
      <c r="FI22" s="174">
        <f t="shared" si="95"/>
        <v>0</v>
      </c>
      <c r="FK22" s="174">
        <f t="shared" ref="FK22:FR22" si="96">SUM(FK3:FK19)</f>
        <v>1513672.1290797875</v>
      </c>
      <c r="FL22" s="174">
        <f t="shared" si="96"/>
        <v>227971.7473993788</v>
      </c>
      <c r="FM22" s="174">
        <f t="shared" si="96"/>
        <v>4047.143554053609</v>
      </c>
      <c r="FN22" s="174">
        <f t="shared" si="96"/>
        <v>0</v>
      </c>
      <c r="FO22" s="174">
        <f t="shared" si="96"/>
        <v>4165.8611038175995</v>
      </c>
      <c r="FP22" s="174">
        <f t="shared" si="96"/>
        <v>0</v>
      </c>
      <c r="FQ22" s="174">
        <f t="shared" si="96"/>
        <v>0</v>
      </c>
      <c r="FR22" s="174">
        <f t="shared" si="96"/>
        <v>0</v>
      </c>
    </row>
    <row r="23" spans="1:174" x14ac:dyDescent="0.25">
      <c r="Q23" s="136">
        <f>+Q22/$P22</f>
        <v>0.99849010447691899</v>
      </c>
      <c r="R23" s="136">
        <f t="shared" ref="R23:Y23" si="97">+R22/$P22</f>
        <v>0.99849010447691899</v>
      </c>
      <c r="S23" s="136">
        <f t="shared" si="97"/>
        <v>0.87199214408225867</v>
      </c>
      <c r="T23" s="136">
        <f t="shared" si="97"/>
        <v>0.867330737615158</v>
      </c>
      <c r="U23" s="136">
        <f t="shared" si="97"/>
        <v>0.85889348582695046</v>
      </c>
      <c r="V23" s="136">
        <f t="shared" si="97"/>
        <v>0.73670884828080929</v>
      </c>
      <c r="W23" s="136">
        <f t="shared" si="97"/>
        <v>0.73643558188444003</v>
      </c>
      <c r="X23" s="136">
        <f t="shared" si="97"/>
        <v>0.7197611830839804</v>
      </c>
      <c r="Y23" s="136">
        <f t="shared" si="97"/>
        <v>0.60495661354027908</v>
      </c>
      <c r="Z23" s="17">
        <f t="shared" ref="Z23:AR23" si="98">+Z22/1000</f>
        <v>0</v>
      </c>
      <c r="AA23" s="17">
        <f t="shared" si="98"/>
        <v>0</v>
      </c>
      <c r="AB23" s="17">
        <f t="shared" si="98"/>
        <v>0</v>
      </c>
      <c r="AC23" s="17">
        <f t="shared" si="98"/>
        <v>0</v>
      </c>
      <c r="AD23" s="17">
        <f t="shared" si="98"/>
        <v>0</v>
      </c>
      <c r="AE23" s="17">
        <f t="shared" si="98"/>
        <v>0</v>
      </c>
      <c r="AF23" s="17">
        <f t="shared" si="98"/>
        <v>0</v>
      </c>
      <c r="AG23" s="17">
        <f t="shared" si="98"/>
        <v>0</v>
      </c>
      <c r="AH23" s="17">
        <f t="shared" si="98"/>
        <v>0</v>
      </c>
      <c r="AI23" s="17">
        <f t="shared" si="98"/>
        <v>0</v>
      </c>
      <c r="AJ23" s="17">
        <f t="shared" si="98"/>
        <v>0</v>
      </c>
      <c r="AK23" s="17">
        <f t="shared" si="98"/>
        <v>0</v>
      </c>
      <c r="AL23" s="17">
        <f t="shared" si="98"/>
        <v>0</v>
      </c>
      <c r="AM23" s="17">
        <f t="shared" si="98"/>
        <v>0</v>
      </c>
      <c r="AN23" s="17">
        <f t="shared" si="98"/>
        <v>0</v>
      </c>
      <c r="AO23" s="17">
        <f t="shared" si="98"/>
        <v>0</v>
      </c>
      <c r="AP23" s="17">
        <f t="shared" si="98"/>
        <v>0</v>
      </c>
      <c r="AQ23" s="17">
        <f t="shared" si="98"/>
        <v>0</v>
      </c>
      <c r="AR23" s="17">
        <f t="shared" si="98"/>
        <v>0</v>
      </c>
      <c r="AV23" s="131"/>
      <c r="AW23" s="131"/>
    </row>
    <row r="25" spans="1:174" x14ac:dyDescent="0.25">
      <c r="C25" s="170" t="s">
        <v>226</v>
      </c>
    </row>
    <row r="26" spans="1:174" s="17" customFormat="1" x14ac:dyDescent="0.25">
      <c r="C26" s="172">
        <v>2012</v>
      </c>
      <c r="AT26" s="131"/>
      <c r="AU26" s="131"/>
      <c r="CH26" s="244">
        <f>-'2012'!CI39</f>
        <v>-118720.11092411289</v>
      </c>
      <c r="CI26" s="244">
        <f>-'2012'!CJ39</f>
        <v>97574.740774255159</v>
      </c>
      <c r="CJ26" s="244">
        <f>-'2012'!CK39</f>
        <v>139.13478610170341</v>
      </c>
      <c r="CK26" s="244">
        <f>-'2012'!CL39</f>
        <v>0</v>
      </c>
      <c r="CL26" s="244">
        <f>-'2012'!CM39</f>
        <v>0</v>
      </c>
      <c r="CM26" s="244">
        <f>-'2012'!CN39</f>
        <v>0</v>
      </c>
      <c r="CN26" s="244">
        <f>-'2012'!CO39</f>
        <v>0</v>
      </c>
      <c r="CO26" s="244">
        <f>-'2012'!CP39</f>
        <v>0</v>
      </c>
      <c r="CP26" s="244">
        <f>-'2012'!CQ39</f>
        <v>0</v>
      </c>
      <c r="CQ26" s="244">
        <f>-'2012'!CR39</f>
        <v>-118720.11092411289</v>
      </c>
      <c r="CR26" s="244">
        <f>-'2012'!CS39</f>
        <v>97574.740774255159</v>
      </c>
      <c r="CS26" s="244">
        <f>-'2012'!CT39</f>
        <v>139.13478610170341</v>
      </c>
      <c r="CT26" s="244">
        <f>-'2012'!CU39</f>
        <v>0</v>
      </c>
      <c r="CU26" s="244">
        <f>-'2012'!CV39</f>
        <v>0</v>
      </c>
      <c r="CV26" s="244">
        <f>-'2012'!CW39</f>
        <v>0</v>
      </c>
      <c r="CW26" s="244">
        <f>-'2012'!CX39</f>
        <v>0</v>
      </c>
      <c r="CX26" s="244">
        <f>-'2012'!CY39</f>
        <v>0</v>
      </c>
      <c r="CY26" s="244">
        <f>-'2012'!CZ39</f>
        <v>0</v>
      </c>
      <c r="CZ26" s="244">
        <f>-'2012'!DA39</f>
        <v>-118720.11092411289</v>
      </c>
      <c r="DA26" s="244">
        <f>-'2012'!DB39</f>
        <v>95905.58032832887</v>
      </c>
      <c r="DB26" s="244">
        <f>-'2012'!DC39</f>
        <v>139.13478610170341</v>
      </c>
      <c r="DC26" s="244">
        <f>-'2012'!DD39</f>
        <v>0</v>
      </c>
      <c r="DD26" s="244">
        <f>-'2012'!DE39</f>
        <v>0</v>
      </c>
      <c r="DE26" s="244">
        <f>-'2012'!DF39</f>
        <v>0</v>
      </c>
      <c r="DF26" s="244">
        <f>-'2012'!DG39</f>
        <v>0</v>
      </c>
      <c r="DG26" s="244">
        <f>-'2012'!DH39</f>
        <v>0</v>
      </c>
      <c r="DH26" s="244">
        <f>-'2012'!DI39</f>
        <v>0</v>
      </c>
      <c r="DI26" s="244">
        <f>-'2012'!DJ39</f>
        <v>-118720.11092411289</v>
      </c>
      <c r="DJ26" s="244">
        <f>-'2012'!DK39</f>
        <v>78851.675513353141</v>
      </c>
      <c r="DK26" s="244">
        <f>-'2012'!DL39</f>
        <v>139.13478610170341</v>
      </c>
      <c r="DL26" s="244">
        <f>-'2012'!DM39</f>
        <v>0</v>
      </c>
      <c r="DM26" s="244">
        <f>-'2012'!DN39</f>
        <v>0</v>
      </c>
      <c r="DN26" s="244">
        <f>-'2012'!DO39</f>
        <v>0</v>
      </c>
      <c r="DO26" s="244">
        <f>-'2012'!DP39</f>
        <v>0</v>
      </c>
      <c r="DP26" s="244">
        <f>-'2012'!DQ39</f>
        <v>0</v>
      </c>
      <c r="DQ26" s="244">
        <f>-'2012'!DR39</f>
        <v>0</v>
      </c>
      <c r="DR26" s="244">
        <f>-'2012'!DS39</f>
        <v>-118720.11092411289</v>
      </c>
      <c r="DS26" s="244">
        <f>-'2012'!DT39</f>
        <v>78851.675513353141</v>
      </c>
      <c r="DT26" s="244">
        <f>-'2012'!DU39</f>
        <v>139.13478610170341</v>
      </c>
      <c r="DU26" s="244">
        <f>-'2012'!DV39</f>
        <v>0</v>
      </c>
      <c r="DV26" s="244">
        <f>-'2012'!DW39</f>
        <v>0</v>
      </c>
      <c r="DW26" s="244">
        <f>-'2012'!DX39</f>
        <v>0</v>
      </c>
      <c r="DX26" s="244">
        <f>-'2012'!DY39</f>
        <v>0</v>
      </c>
      <c r="DY26" s="244">
        <f>-'2012'!DZ39</f>
        <v>0</v>
      </c>
      <c r="DZ26" s="244">
        <f>-'2012'!EA39</f>
        <v>0</v>
      </c>
      <c r="EA26" s="244">
        <f>-'2012'!EB39</f>
        <v>-122187.72547848639</v>
      </c>
      <c r="EB26" s="244">
        <f>-'2012'!EC39</f>
        <v>78851.675513353141</v>
      </c>
      <c r="EC26" s="244">
        <f>-'2012'!ED39</f>
        <v>14.882594992148618</v>
      </c>
      <c r="ED26" s="244">
        <f>-'2012'!EE39</f>
        <v>0</v>
      </c>
      <c r="EE26" s="244">
        <f>-'2012'!EF39</f>
        <v>0</v>
      </c>
      <c r="EF26" s="244">
        <f>-'2012'!EG39</f>
        <v>0</v>
      </c>
      <c r="EG26" s="244">
        <f>-'2012'!EH39</f>
        <v>0</v>
      </c>
      <c r="EH26" s="244">
        <f>-'2012'!EI39</f>
        <v>0</v>
      </c>
      <c r="EI26" s="244">
        <f>-'2012'!EJ39</f>
        <v>0</v>
      </c>
      <c r="EJ26" s="244">
        <f>-'2012'!EK39</f>
        <v>-137889.1631158556</v>
      </c>
      <c r="EK26" s="244">
        <f>-'2012'!EL39</f>
        <v>23250.275358503015</v>
      </c>
      <c r="EL26" s="244">
        <f>-'2012'!EM39</f>
        <v>14.882594992148618</v>
      </c>
      <c r="EM26" s="244">
        <f>-'2012'!EN39</f>
        <v>0</v>
      </c>
      <c r="EN26" s="244">
        <f>-'2012'!EO39</f>
        <v>0</v>
      </c>
      <c r="EO26" s="244">
        <f>-'2012'!EP39</f>
        <v>0</v>
      </c>
      <c r="EP26" s="244">
        <f>-'2012'!EQ39</f>
        <v>0</v>
      </c>
      <c r="EQ26" s="244">
        <f>-'2012'!ER39</f>
        <v>0</v>
      </c>
      <c r="ER26" s="244">
        <f>-'2012'!ES39</f>
        <v>0</v>
      </c>
      <c r="ES26" s="244">
        <f>-'2012'!ET39</f>
        <v>-137895.82454822163</v>
      </c>
      <c r="ET26" s="244">
        <f>-'2012'!EU39</f>
        <v>23250.275358503015</v>
      </c>
      <c r="EU26" s="244">
        <f>-'2012'!EV39</f>
        <v>14.882594992148618</v>
      </c>
      <c r="EV26" s="244">
        <f>-'2012'!EW39</f>
        <v>0</v>
      </c>
      <c r="EW26" s="244">
        <f>-'2012'!EX39</f>
        <v>0</v>
      </c>
      <c r="EX26" s="244">
        <f>-'2012'!EY39</f>
        <v>0</v>
      </c>
      <c r="EY26" s="244">
        <f>-'2012'!EZ39</f>
        <v>0</v>
      </c>
      <c r="EZ26" s="244">
        <f>-'2012'!FA39</f>
        <v>0</v>
      </c>
      <c r="FA26" s="244">
        <f>-'2012'!FB39</f>
        <v>0</v>
      </c>
      <c r="FB26" s="244">
        <f>-'2012'!FC39</f>
        <v>-137895.82454822163</v>
      </c>
      <c r="FC26" s="244">
        <f>-'2012'!FD39</f>
        <v>23250.275358503015</v>
      </c>
      <c r="FD26" s="244">
        <f>-'2012'!FE39</f>
        <v>14.882594992148618</v>
      </c>
      <c r="FE26" s="244">
        <f>-'2012'!FF39</f>
        <v>0</v>
      </c>
      <c r="FF26" s="244">
        <f>-'2012'!FG39</f>
        <v>0</v>
      </c>
      <c r="FG26" s="244">
        <f>-'2012'!FH39</f>
        <v>0</v>
      </c>
      <c r="FH26" s="244">
        <f>-'2012'!FI39</f>
        <v>0</v>
      </c>
      <c r="FI26" s="244">
        <f>-'2012'!FJ39</f>
        <v>0</v>
      </c>
      <c r="FJ26" s="244">
        <f>-'2012'!FK39</f>
        <v>0</v>
      </c>
      <c r="FK26" s="244">
        <f>-'2012'!FL39</f>
        <v>-152417.70095472212</v>
      </c>
      <c r="FL26" s="244">
        <f>-'2012'!FM39</f>
        <v>23250.275358503015</v>
      </c>
      <c r="FM26" s="244">
        <f>-'2012'!FN39</f>
        <v>14.882594992148618</v>
      </c>
      <c r="FN26" s="244">
        <f>-'2012'!FO39</f>
        <v>0</v>
      </c>
      <c r="FO26" s="244">
        <f>-'2012'!FP39</f>
        <v>0</v>
      </c>
      <c r="FP26" s="244">
        <f>-'2012'!FQ39</f>
        <v>0</v>
      </c>
      <c r="FQ26" s="244">
        <f>-'2012'!FR39</f>
        <v>0</v>
      </c>
      <c r="FR26" s="244">
        <f>-'2012'!FS39</f>
        <v>0</v>
      </c>
    </row>
    <row r="27" spans="1:174" s="17" customFormat="1" x14ac:dyDescent="0.25">
      <c r="C27" s="172">
        <v>2013</v>
      </c>
      <c r="AT27" s="131"/>
      <c r="AU27" s="131"/>
      <c r="CH27" s="244">
        <f>-'2013'!CI44</f>
        <v>0</v>
      </c>
      <c r="CI27" s="244">
        <f>-'2013'!CJ44</f>
        <v>0</v>
      </c>
      <c r="CJ27" s="244">
        <f>-'2013'!CK44</f>
        <v>0</v>
      </c>
      <c r="CK27" s="244">
        <f>-'2013'!CL44</f>
        <v>0</v>
      </c>
      <c r="CL27" s="244">
        <f>-'2013'!CM44</f>
        <v>0</v>
      </c>
      <c r="CM27" s="244">
        <f>-'2013'!CN44</f>
        <v>0</v>
      </c>
      <c r="CN27" s="244">
        <f>-'2013'!CO44</f>
        <v>0</v>
      </c>
      <c r="CO27" s="244">
        <f>-'2013'!CP44</f>
        <v>0</v>
      </c>
      <c r="CP27" s="244">
        <f>-'2013'!CQ44</f>
        <v>0</v>
      </c>
      <c r="CQ27" s="244">
        <f>-'2013'!CR44</f>
        <v>0</v>
      </c>
      <c r="CR27" s="244">
        <f>-'2013'!CS44</f>
        <v>0</v>
      </c>
      <c r="CS27" s="244">
        <f>-'2013'!CT44</f>
        <v>0</v>
      </c>
      <c r="CT27" s="244">
        <f>-'2013'!CU44</f>
        <v>0</v>
      </c>
      <c r="CU27" s="244">
        <f>-'2013'!CV44</f>
        <v>0</v>
      </c>
      <c r="CV27" s="244">
        <f>-'2013'!CW44</f>
        <v>0</v>
      </c>
      <c r="CW27" s="244">
        <f>-'2013'!CX44</f>
        <v>0</v>
      </c>
      <c r="CX27" s="244">
        <f>-'2013'!CY44</f>
        <v>0</v>
      </c>
      <c r="CY27" s="244">
        <f>-'2013'!CZ44</f>
        <v>0</v>
      </c>
      <c r="CZ27" s="244">
        <f>-'2013'!DA44</f>
        <v>0</v>
      </c>
      <c r="DA27" s="244">
        <f>-'2013'!DB44</f>
        <v>0</v>
      </c>
      <c r="DB27" s="244">
        <f>-'2013'!DC44</f>
        <v>0</v>
      </c>
      <c r="DC27" s="244">
        <f>-'2013'!DD44</f>
        <v>0</v>
      </c>
      <c r="DD27" s="244">
        <f>-'2013'!DE44</f>
        <v>0</v>
      </c>
      <c r="DE27" s="244">
        <f>-'2013'!DF44</f>
        <v>0</v>
      </c>
      <c r="DF27" s="244">
        <f>-'2013'!DG44</f>
        <v>0</v>
      </c>
      <c r="DG27" s="244">
        <f>-'2013'!DH44</f>
        <v>0</v>
      </c>
      <c r="DH27" s="244">
        <f>-'2013'!DI44</f>
        <v>0</v>
      </c>
      <c r="DI27" s="244">
        <f>-'2013'!DJ44</f>
        <v>0</v>
      </c>
      <c r="DJ27" s="244">
        <f>-'2013'!DK44</f>
        <v>0</v>
      </c>
      <c r="DK27" s="244">
        <f>-'2013'!DL44</f>
        <v>0</v>
      </c>
      <c r="DL27" s="244">
        <f>-'2013'!DM44</f>
        <v>0</v>
      </c>
      <c r="DM27" s="244">
        <f>-'2013'!DN44</f>
        <v>0</v>
      </c>
      <c r="DN27" s="244">
        <f>-'2013'!DO44</f>
        <v>0</v>
      </c>
      <c r="DO27" s="244">
        <f>-'2013'!DP44</f>
        <v>0</v>
      </c>
      <c r="DP27" s="244">
        <f>-'2013'!DQ44</f>
        <v>0</v>
      </c>
      <c r="DQ27" s="244">
        <f>-'2013'!DR44</f>
        <v>0</v>
      </c>
      <c r="DR27" s="244">
        <f>-'2013'!DS44</f>
        <v>0</v>
      </c>
      <c r="DS27" s="244">
        <f>-'2013'!DT44</f>
        <v>0</v>
      </c>
      <c r="DT27" s="244">
        <f>-'2013'!DU44</f>
        <v>0</v>
      </c>
      <c r="DU27" s="244">
        <f>-'2013'!DV44</f>
        <v>0</v>
      </c>
      <c r="DV27" s="244">
        <f>-'2013'!DW44</f>
        <v>0</v>
      </c>
      <c r="DW27" s="244">
        <f>-'2013'!DX44</f>
        <v>0</v>
      </c>
      <c r="DX27" s="244">
        <f>-'2013'!DY44</f>
        <v>0</v>
      </c>
      <c r="DY27" s="244">
        <f>-'2013'!DZ44</f>
        <v>0</v>
      </c>
      <c r="DZ27" s="244">
        <f>-'2013'!EA44</f>
        <v>0</v>
      </c>
      <c r="EA27" s="244">
        <f>-'2013'!EB44</f>
        <v>0</v>
      </c>
      <c r="EB27" s="244">
        <f>-'2013'!EC44</f>
        <v>0</v>
      </c>
      <c r="EC27" s="244">
        <f>-'2013'!ED44</f>
        <v>0</v>
      </c>
      <c r="ED27" s="244">
        <f>-'2013'!EE44</f>
        <v>0</v>
      </c>
      <c r="EE27" s="244">
        <f>-'2013'!EF44</f>
        <v>0</v>
      </c>
      <c r="EF27" s="244">
        <f>-'2013'!EG44</f>
        <v>0</v>
      </c>
      <c r="EG27" s="244">
        <f>-'2013'!EH44</f>
        <v>0</v>
      </c>
      <c r="EH27" s="244">
        <f>-'2013'!EI44</f>
        <v>0</v>
      </c>
      <c r="EI27" s="244">
        <f>-'2013'!EJ44</f>
        <v>0</v>
      </c>
      <c r="EJ27" s="244">
        <f>-'2013'!EK44</f>
        <v>0</v>
      </c>
      <c r="EK27" s="244">
        <f>-'2013'!EL44</f>
        <v>0</v>
      </c>
      <c r="EL27" s="244">
        <f>-'2013'!EM44</f>
        <v>0</v>
      </c>
      <c r="EM27" s="244">
        <f>-'2013'!EN44</f>
        <v>0</v>
      </c>
      <c r="EN27" s="244">
        <f>-'2013'!EO44</f>
        <v>0</v>
      </c>
      <c r="EO27" s="244">
        <f>-'2013'!EP44</f>
        <v>0</v>
      </c>
      <c r="EP27" s="244">
        <f>-'2013'!EQ44</f>
        <v>0</v>
      </c>
      <c r="EQ27" s="244">
        <f>-'2013'!ER44</f>
        <v>0</v>
      </c>
      <c r="ER27" s="244">
        <f>-'2013'!ES44</f>
        <v>0</v>
      </c>
      <c r="ES27" s="244">
        <f>-'2013'!ET44</f>
        <v>0</v>
      </c>
      <c r="ET27" s="244">
        <f>-'2013'!EU44</f>
        <v>0</v>
      </c>
      <c r="EU27" s="244">
        <f>-'2013'!EV44</f>
        <v>0</v>
      </c>
      <c r="EV27" s="244">
        <f>-'2013'!EW44</f>
        <v>0</v>
      </c>
      <c r="EW27" s="244">
        <f>-'2013'!EX44</f>
        <v>0</v>
      </c>
      <c r="EX27" s="244">
        <f>-'2013'!EY44</f>
        <v>0</v>
      </c>
      <c r="EY27" s="244">
        <f>-'2013'!EZ44</f>
        <v>0</v>
      </c>
      <c r="EZ27" s="244">
        <f>-'2013'!FA44</f>
        <v>0</v>
      </c>
      <c r="FA27" s="244">
        <f>-'2013'!FB44</f>
        <v>0</v>
      </c>
      <c r="FB27" s="244">
        <f>-'2013'!FC44</f>
        <v>0</v>
      </c>
      <c r="FC27" s="244">
        <f>-'2013'!FD44</f>
        <v>0</v>
      </c>
      <c r="FD27" s="244">
        <f>-'2013'!FE44</f>
        <v>0</v>
      </c>
      <c r="FE27" s="244">
        <f>-'2013'!FF44</f>
        <v>0</v>
      </c>
      <c r="FF27" s="244">
        <f>-'2013'!FG44</f>
        <v>0</v>
      </c>
      <c r="FG27" s="244">
        <f>-'2013'!FH44</f>
        <v>0</v>
      </c>
      <c r="FH27" s="244">
        <f>-'2013'!FI44</f>
        <v>0</v>
      </c>
      <c r="FI27" s="244">
        <f>-'2013'!FJ44</f>
        <v>0</v>
      </c>
      <c r="FJ27" s="244">
        <f>-'2013'!FK44</f>
        <v>0</v>
      </c>
      <c r="FK27" s="244">
        <f>-'2013'!FL44</f>
        <v>0</v>
      </c>
      <c r="FL27" s="244">
        <f>-'2013'!FM44</f>
        <v>0</v>
      </c>
      <c r="FM27" s="244">
        <f>-'2013'!FN44</f>
        <v>0</v>
      </c>
      <c r="FN27" s="244">
        <f>-'2013'!FO44</f>
        <v>0</v>
      </c>
      <c r="FO27" s="244">
        <f>-'2013'!FP44</f>
        <v>0</v>
      </c>
      <c r="FP27" s="244">
        <f>-'2013'!FQ44</f>
        <v>0</v>
      </c>
      <c r="FQ27" s="244">
        <f>-'2013'!FR44</f>
        <v>0</v>
      </c>
      <c r="FR27" s="244">
        <f>-'2013'!FS44</f>
        <v>0</v>
      </c>
    </row>
    <row r="28" spans="1:174" s="17" customFormat="1" x14ac:dyDescent="0.25">
      <c r="C28" s="172">
        <v>2014</v>
      </c>
      <c r="AT28" s="131"/>
      <c r="AU28" s="131"/>
      <c r="CH28" s="244">
        <f>-'2014'!CI54</f>
        <v>0</v>
      </c>
      <c r="CI28" s="244">
        <f>-'2014'!CJ54</f>
        <v>0</v>
      </c>
      <c r="CJ28" s="244">
        <f>-'2014'!CK54</f>
        <v>58.914605412000007</v>
      </c>
      <c r="CK28" s="244">
        <f>-'2014'!CL54</f>
        <v>0</v>
      </c>
      <c r="CL28" s="244">
        <f>-'2014'!CM54</f>
        <v>0</v>
      </c>
      <c r="CM28" s="244">
        <f>-'2014'!CN54</f>
        <v>0</v>
      </c>
      <c r="CN28" s="244">
        <f>-'2014'!CO54</f>
        <v>0</v>
      </c>
      <c r="CO28" s="244">
        <f>-'2014'!CP54</f>
        <v>0</v>
      </c>
      <c r="CP28" s="244">
        <f>-'2014'!CQ54</f>
        <v>0</v>
      </c>
      <c r="CQ28" s="244">
        <f>-'2014'!CR54</f>
        <v>11875</v>
      </c>
      <c r="CR28" s="244">
        <f>-'2014'!CS54</f>
        <v>0</v>
      </c>
      <c r="CS28" s="244">
        <f>-'2014'!CT54</f>
        <v>58.914605412000007</v>
      </c>
      <c r="CT28" s="244">
        <f>-'2014'!CU54</f>
        <v>0</v>
      </c>
      <c r="CU28" s="244">
        <f>-'2014'!CV54</f>
        <v>0</v>
      </c>
      <c r="CV28" s="244">
        <f>-'2014'!CW54</f>
        <v>0</v>
      </c>
      <c r="CW28" s="244">
        <f>-'2014'!CX54</f>
        <v>0</v>
      </c>
      <c r="CX28" s="244">
        <f>-'2014'!CY54</f>
        <v>0</v>
      </c>
      <c r="CY28" s="244">
        <f>-'2014'!CZ54</f>
        <v>0</v>
      </c>
      <c r="CZ28" s="244">
        <f>-'2014'!DA54</f>
        <v>11875</v>
      </c>
      <c r="DA28" s="244">
        <f>-'2014'!DB54</f>
        <v>0</v>
      </c>
      <c r="DB28" s="244">
        <f>-'2014'!DC54</f>
        <v>58.914605412000007</v>
      </c>
      <c r="DC28" s="244">
        <f>-'2014'!DD54</f>
        <v>0</v>
      </c>
      <c r="DD28" s="244">
        <f>-'2014'!DE54</f>
        <v>0</v>
      </c>
      <c r="DE28" s="244">
        <f>-'2014'!DF54</f>
        <v>0</v>
      </c>
      <c r="DF28" s="244">
        <f>-'2014'!DG54</f>
        <v>0</v>
      </c>
      <c r="DG28" s="244">
        <f>-'2014'!DH54</f>
        <v>0</v>
      </c>
      <c r="DH28" s="244">
        <f>-'2014'!DI54</f>
        <v>0</v>
      </c>
      <c r="DI28" s="244">
        <f>-'2014'!DJ54</f>
        <v>11813.39999</v>
      </c>
      <c r="DJ28" s="244">
        <f>-'2014'!DK54</f>
        <v>0</v>
      </c>
      <c r="DK28" s="244">
        <f>-'2014'!DL54</f>
        <v>58.914605412000007</v>
      </c>
      <c r="DL28" s="244">
        <f>-'2014'!DM54</f>
        <v>0</v>
      </c>
      <c r="DM28" s="244">
        <f>-'2014'!DN54</f>
        <v>0</v>
      </c>
      <c r="DN28" s="244">
        <f>-'2014'!DO54</f>
        <v>0</v>
      </c>
      <c r="DO28" s="244">
        <f>-'2014'!DP54</f>
        <v>0</v>
      </c>
      <c r="DP28" s="244">
        <f>-'2014'!DQ54</f>
        <v>0</v>
      </c>
      <c r="DQ28" s="244">
        <f>-'2014'!DR54</f>
        <v>0</v>
      </c>
      <c r="DR28" s="244">
        <f>-'2014'!DS54</f>
        <v>11691.16001</v>
      </c>
      <c r="DS28" s="244">
        <f>-'2014'!DT54</f>
        <v>0</v>
      </c>
      <c r="DT28" s="244">
        <f>-'2014'!DU54</f>
        <v>52.992000000000004</v>
      </c>
      <c r="DU28" s="244">
        <f>-'2014'!DV54</f>
        <v>0</v>
      </c>
      <c r="DV28" s="244">
        <f>-'2014'!DW54</f>
        <v>0</v>
      </c>
      <c r="DW28" s="244">
        <f>-'2014'!DX54</f>
        <v>0</v>
      </c>
      <c r="DX28" s="244">
        <f>-'2014'!DY54</f>
        <v>0</v>
      </c>
      <c r="DY28" s="244">
        <f>-'2014'!DZ54</f>
        <v>0</v>
      </c>
      <c r="DZ28" s="244">
        <f>-'2014'!EA54</f>
        <v>0</v>
      </c>
      <c r="EA28" s="244">
        <f>-'2014'!EB54</f>
        <v>10677.136130000001</v>
      </c>
      <c r="EB28" s="244">
        <f>-'2014'!EC54</f>
        <v>0</v>
      </c>
      <c r="EC28" s="244">
        <f>-'2014'!ED54</f>
        <v>52.992000000000004</v>
      </c>
      <c r="ED28" s="244">
        <f>-'2014'!EE54</f>
        <v>0</v>
      </c>
      <c r="EE28" s="244">
        <f>-'2014'!EF54</f>
        <v>0</v>
      </c>
      <c r="EF28" s="244">
        <f>-'2014'!EG54</f>
        <v>0</v>
      </c>
      <c r="EG28" s="244">
        <f>-'2014'!EH54</f>
        <v>0</v>
      </c>
      <c r="EH28" s="244">
        <f>-'2014'!EI54</f>
        <v>0</v>
      </c>
      <c r="EI28" s="244">
        <f>-'2014'!EJ54</f>
        <v>0</v>
      </c>
      <c r="EJ28" s="244">
        <f>-'2014'!EK54</f>
        <v>9948.5042570000005</v>
      </c>
      <c r="EK28" s="244">
        <f>-'2014'!EL54</f>
        <v>0</v>
      </c>
      <c r="EL28" s="244">
        <f>-'2014'!EM54</f>
        <v>52.992000000000004</v>
      </c>
      <c r="EM28" s="244">
        <f>-'2014'!EN54</f>
        <v>0</v>
      </c>
      <c r="EN28" s="244">
        <f>-'2014'!EO54</f>
        <v>0</v>
      </c>
      <c r="EO28" s="244">
        <f>-'2014'!EP54</f>
        <v>0</v>
      </c>
      <c r="EP28" s="244">
        <f>-'2014'!EQ54</f>
        <v>0</v>
      </c>
      <c r="EQ28" s="244">
        <f>-'2014'!ER54</f>
        <v>0</v>
      </c>
      <c r="ER28" s="244">
        <f>-'2014'!ES54</f>
        <v>0</v>
      </c>
      <c r="ES28" s="244">
        <f>-'2014'!ET54</f>
        <v>9478.4722750000001</v>
      </c>
      <c r="ET28" s="244">
        <f>-'2014'!EU54</f>
        <v>0</v>
      </c>
      <c r="EU28" s="244">
        <f>-'2014'!EV54</f>
        <v>52.992000000000004</v>
      </c>
      <c r="EV28" s="244">
        <f>-'2014'!EW54</f>
        <v>0</v>
      </c>
      <c r="EW28" s="244">
        <f>-'2014'!EX54</f>
        <v>0</v>
      </c>
      <c r="EX28" s="244">
        <f>-'2014'!EY54</f>
        <v>0</v>
      </c>
      <c r="EY28" s="244">
        <f>-'2014'!EZ54</f>
        <v>0</v>
      </c>
      <c r="EZ28" s="244">
        <f>-'2014'!FA54</f>
        <v>0</v>
      </c>
      <c r="FA28" s="244">
        <f>-'2014'!FB54</f>
        <v>0</v>
      </c>
      <c r="FB28" s="244">
        <f>-'2014'!FC54</f>
        <v>9196.4722750000001</v>
      </c>
      <c r="FC28" s="244">
        <f>-'2014'!FD54</f>
        <v>0</v>
      </c>
      <c r="FD28" s="244">
        <f>-'2014'!FE54</f>
        <v>52.992000000000004</v>
      </c>
      <c r="FE28" s="244">
        <f>-'2014'!FF54</f>
        <v>0</v>
      </c>
      <c r="FF28" s="244">
        <f>-'2014'!FG54</f>
        <v>0</v>
      </c>
      <c r="FG28" s="244">
        <f>-'2014'!FH54</f>
        <v>0</v>
      </c>
      <c r="FH28" s="244">
        <f>-'2014'!FI54</f>
        <v>0</v>
      </c>
      <c r="FI28" s="244">
        <f>-'2014'!FJ54</f>
        <v>0</v>
      </c>
      <c r="FJ28" s="244">
        <f>-'2014'!FK54</f>
        <v>0</v>
      </c>
      <c r="FK28" s="244">
        <f>-'2014'!FL54</f>
        <v>9122.4722750000001</v>
      </c>
      <c r="FL28" s="244">
        <f>-'2014'!FM54</f>
        <v>0</v>
      </c>
      <c r="FM28" s="244">
        <f>-'2014'!FN54</f>
        <v>52.992000000000004</v>
      </c>
      <c r="FN28" s="244">
        <f>-'2014'!FO54</f>
        <v>0</v>
      </c>
      <c r="FO28" s="244">
        <f>-'2014'!FP54</f>
        <v>0</v>
      </c>
      <c r="FP28" s="244">
        <f>-'2014'!FQ54</f>
        <v>0</v>
      </c>
      <c r="FQ28" s="244">
        <f>-'2014'!FR54</f>
        <v>0</v>
      </c>
      <c r="FR28" s="244">
        <f>-'2014'!FS54</f>
        <v>0</v>
      </c>
    </row>
    <row r="29" spans="1:174" x14ac:dyDescent="0.25">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row>
    <row r="30" spans="1:174" s="170" customFormat="1" x14ac:dyDescent="0.25">
      <c r="C30" s="170" t="s">
        <v>228</v>
      </c>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7"/>
      <c r="AU30" s="177"/>
      <c r="AV30" s="172"/>
      <c r="AW30" s="172"/>
      <c r="AX30" s="172"/>
      <c r="AY30" s="172"/>
      <c r="AZ30" s="172"/>
      <c r="BA30" s="172"/>
      <c r="BB30" s="172"/>
      <c r="BC30" s="172"/>
      <c r="CH30" s="184">
        <f>SUM(CH20:CH29)</f>
        <v>2113239.7573435488</v>
      </c>
      <c r="CI30" s="184">
        <f t="shared" ref="CI30:ET30" si="99">SUM(CI20:CI29)</f>
        <v>2100721.5039429399</v>
      </c>
      <c r="CJ30" s="184">
        <f t="shared" si="99"/>
        <v>7530.8803529520037</v>
      </c>
      <c r="CK30" s="184">
        <f t="shared" si="99"/>
        <v>0</v>
      </c>
      <c r="CL30" s="184">
        <f t="shared" si="99"/>
        <v>4165.8611038175995</v>
      </c>
      <c r="CM30" s="184">
        <f t="shared" si="99"/>
        <v>0</v>
      </c>
      <c r="CN30" s="184">
        <f t="shared" si="99"/>
        <v>0</v>
      </c>
      <c r="CO30" s="184">
        <f t="shared" si="99"/>
        <v>0</v>
      </c>
      <c r="CP30" s="184">
        <f t="shared" si="99"/>
        <v>0</v>
      </c>
      <c r="CQ30" s="184">
        <f t="shared" si="99"/>
        <v>2125114.7573435488</v>
      </c>
      <c r="CR30" s="184">
        <f t="shared" si="99"/>
        <v>2089031.5971372686</v>
      </c>
      <c r="CS30" s="184">
        <f t="shared" si="99"/>
        <v>7530.8803529520037</v>
      </c>
      <c r="CT30" s="184">
        <f t="shared" si="99"/>
        <v>0</v>
      </c>
      <c r="CU30" s="184">
        <f t="shared" si="99"/>
        <v>4165.8611038175995</v>
      </c>
      <c r="CV30" s="184">
        <f t="shared" si="99"/>
        <v>0</v>
      </c>
      <c r="CW30" s="184">
        <f t="shared" si="99"/>
        <v>0</v>
      </c>
      <c r="CX30" s="184">
        <f t="shared" si="99"/>
        <v>0</v>
      </c>
      <c r="CY30" s="184">
        <f t="shared" si="99"/>
        <v>0</v>
      </c>
      <c r="CZ30" s="184">
        <f t="shared" si="99"/>
        <v>2125114.7573435488</v>
      </c>
      <c r="DA30" s="184">
        <f t="shared" si="99"/>
        <v>2087362.4366913422</v>
      </c>
      <c r="DB30" s="184">
        <f t="shared" si="99"/>
        <v>7530.8803529520037</v>
      </c>
      <c r="DC30" s="184">
        <f t="shared" si="99"/>
        <v>0</v>
      </c>
      <c r="DD30" s="184">
        <f t="shared" si="99"/>
        <v>4165.8611038175995</v>
      </c>
      <c r="DE30" s="184">
        <f t="shared" si="99"/>
        <v>0</v>
      </c>
      <c r="DF30" s="184">
        <f t="shared" si="99"/>
        <v>0</v>
      </c>
      <c r="DG30" s="184">
        <f t="shared" si="99"/>
        <v>0</v>
      </c>
      <c r="DH30" s="184">
        <f t="shared" si="99"/>
        <v>0</v>
      </c>
      <c r="DI30" s="184">
        <f t="shared" si="99"/>
        <v>2119335.4380491422</v>
      </c>
      <c r="DJ30" s="184">
        <f t="shared" si="99"/>
        <v>1252031.693895547</v>
      </c>
      <c r="DK30" s="184">
        <f t="shared" si="99"/>
        <v>7530.8803529520037</v>
      </c>
      <c r="DL30" s="184">
        <f t="shared" si="99"/>
        <v>0</v>
      </c>
      <c r="DM30" s="184">
        <f t="shared" si="99"/>
        <v>4165.8611038175995</v>
      </c>
      <c r="DN30" s="184">
        <f t="shared" si="99"/>
        <v>0</v>
      </c>
      <c r="DO30" s="184">
        <f t="shared" si="99"/>
        <v>0</v>
      </c>
      <c r="DP30" s="184">
        <f t="shared" si="99"/>
        <v>0</v>
      </c>
      <c r="DQ30" s="184">
        <f t="shared" si="99"/>
        <v>0</v>
      </c>
      <c r="DR30" s="184">
        <f t="shared" si="99"/>
        <v>2015923.1667089434</v>
      </c>
      <c r="DS30" s="184">
        <f t="shared" si="99"/>
        <v>1251389.3034453373</v>
      </c>
      <c r="DT30" s="184">
        <f t="shared" si="99"/>
        <v>7524.9577475400038</v>
      </c>
      <c r="DU30" s="184">
        <f t="shared" si="99"/>
        <v>0</v>
      </c>
      <c r="DV30" s="184">
        <f t="shared" si="99"/>
        <v>4165.8611038175995</v>
      </c>
      <c r="DW30" s="184">
        <f t="shared" si="99"/>
        <v>0</v>
      </c>
      <c r="DX30" s="184">
        <f t="shared" si="99"/>
        <v>0</v>
      </c>
      <c r="DY30" s="184">
        <f t="shared" si="99"/>
        <v>0</v>
      </c>
      <c r="DZ30" s="184">
        <f t="shared" si="99"/>
        <v>0</v>
      </c>
      <c r="EA30" s="184">
        <f t="shared" si="99"/>
        <v>1812040.985251968</v>
      </c>
      <c r="EB30" s="184">
        <f t="shared" si="99"/>
        <v>1251049.7340403758</v>
      </c>
      <c r="EC30" s="184">
        <f t="shared" si="99"/>
        <v>7400.7055564304483</v>
      </c>
      <c r="ED30" s="184">
        <f t="shared" si="99"/>
        <v>0</v>
      </c>
      <c r="EE30" s="184">
        <f t="shared" si="99"/>
        <v>4165.8611038175995</v>
      </c>
      <c r="EF30" s="184">
        <f t="shared" si="99"/>
        <v>0</v>
      </c>
      <c r="EG30" s="184">
        <f t="shared" si="99"/>
        <v>0</v>
      </c>
      <c r="EH30" s="184">
        <f t="shared" si="99"/>
        <v>0</v>
      </c>
      <c r="EI30" s="184">
        <f t="shared" si="99"/>
        <v>0</v>
      </c>
      <c r="EJ30" s="184">
        <f t="shared" si="99"/>
        <v>1650425.7131647456</v>
      </c>
      <c r="EK30" s="184">
        <f t="shared" si="99"/>
        <v>502357.21693934267</v>
      </c>
      <c r="EL30" s="184">
        <f t="shared" si="99"/>
        <v>7400.7055564304483</v>
      </c>
      <c r="EM30" s="184">
        <f t="shared" si="99"/>
        <v>0</v>
      </c>
      <c r="EN30" s="184">
        <f t="shared" si="99"/>
        <v>4165.8611038175995</v>
      </c>
      <c r="EO30" s="184">
        <f t="shared" si="99"/>
        <v>0</v>
      </c>
      <c r="EP30" s="184">
        <f t="shared" si="99"/>
        <v>0</v>
      </c>
      <c r="EQ30" s="184">
        <f t="shared" si="99"/>
        <v>0</v>
      </c>
      <c r="ER30" s="184">
        <f t="shared" si="99"/>
        <v>0</v>
      </c>
      <c r="ES30" s="184">
        <f t="shared" si="99"/>
        <v>1647699.4629077502</v>
      </c>
      <c r="ET30" s="184">
        <f t="shared" si="99"/>
        <v>502051.06004926085</v>
      </c>
      <c r="EU30" s="184">
        <f t="shared" ref="EU30:FR30" si="100">SUM(EU20:EU29)</f>
        <v>7400.7055564304483</v>
      </c>
      <c r="EV30" s="184">
        <f t="shared" si="100"/>
        <v>0</v>
      </c>
      <c r="EW30" s="184">
        <f t="shared" si="100"/>
        <v>4165.8611038175995</v>
      </c>
      <c r="EX30" s="184">
        <f t="shared" si="100"/>
        <v>0</v>
      </c>
      <c r="EY30" s="184">
        <f t="shared" si="100"/>
        <v>0</v>
      </c>
      <c r="EZ30" s="184">
        <f t="shared" si="100"/>
        <v>0</v>
      </c>
      <c r="FA30" s="184">
        <f t="shared" si="100"/>
        <v>0</v>
      </c>
      <c r="FB30" s="184">
        <f t="shared" si="100"/>
        <v>1778547.6221669414</v>
      </c>
      <c r="FC30" s="184">
        <f t="shared" si="100"/>
        <v>467882.36789713555</v>
      </c>
      <c r="FD30" s="184">
        <f t="shared" si="100"/>
        <v>6915.021892091976</v>
      </c>
      <c r="FE30" s="184">
        <f t="shared" si="100"/>
        <v>0</v>
      </c>
      <c r="FF30" s="184">
        <f t="shared" si="100"/>
        <v>4165.8611038175995</v>
      </c>
      <c r="FG30" s="184">
        <f t="shared" si="100"/>
        <v>0</v>
      </c>
      <c r="FH30" s="184">
        <f t="shared" si="100"/>
        <v>0</v>
      </c>
      <c r="FI30" s="184">
        <f t="shared" si="100"/>
        <v>0</v>
      </c>
      <c r="FJ30" s="184">
        <f t="shared" si="100"/>
        <v>0</v>
      </c>
      <c r="FK30" s="184">
        <f t="shared" si="100"/>
        <v>1370376.9004000654</v>
      </c>
      <c r="FL30" s="184">
        <f t="shared" si="100"/>
        <v>251222.02275788182</v>
      </c>
      <c r="FM30" s="184">
        <f t="shared" si="100"/>
        <v>4115.018149045758</v>
      </c>
      <c r="FN30" s="184">
        <f t="shared" si="100"/>
        <v>0</v>
      </c>
      <c r="FO30" s="184">
        <f t="shared" si="100"/>
        <v>4165.8611038175995</v>
      </c>
      <c r="FP30" s="184">
        <f t="shared" si="100"/>
        <v>0</v>
      </c>
      <c r="FQ30" s="184">
        <f t="shared" si="100"/>
        <v>0</v>
      </c>
      <c r="FR30" s="184">
        <f t="shared" si="100"/>
        <v>0</v>
      </c>
    </row>
    <row r="32" spans="1:174" x14ac:dyDescent="0.25">
      <c r="C32" s="1" t="s">
        <v>254</v>
      </c>
      <c r="CH32" s="185">
        <f>+'Distribution Rates'!E59</f>
        <v>1.9766666666666665E-2</v>
      </c>
      <c r="CI32" s="185">
        <f>+'Distribution Rates'!E60</f>
        <v>1.6066666666666667E-2</v>
      </c>
      <c r="CJ32" s="185">
        <f>+'Distribution Rates'!E61</f>
        <v>4.6248333333333331</v>
      </c>
      <c r="CK32" s="185">
        <f>+'Distribution Rates'!E62</f>
        <v>1.9204666666666668</v>
      </c>
      <c r="CL32" s="185">
        <f>+'Distribution Rates'!E63</f>
        <v>2.1688666666666667</v>
      </c>
      <c r="CM32" s="185">
        <f>+'Distribution Rates'!E64</f>
        <v>2.5127666666666664</v>
      </c>
      <c r="CN32" s="185">
        <f>+'Distribution Rates'!E65</f>
        <v>-4.6199999999999998E-2</v>
      </c>
      <c r="CO32" s="185">
        <f>+'Distribution Rates'!E66</f>
        <v>0</v>
      </c>
      <c r="CQ32" s="185">
        <f>+'Distribution Rates'!F59</f>
        <v>1.9766666666666665E-2</v>
      </c>
      <c r="CR32" s="185">
        <f>+'Distribution Rates'!F60</f>
        <v>1.6066666666666667E-2</v>
      </c>
      <c r="CS32" s="185">
        <f>+'Distribution Rates'!F61</f>
        <v>4.5983666666666672</v>
      </c>
      <c r="CT32" s="185">
        <f>+'Distribution Rates'!F62</f>
        <v>1.9214000000000002</v>
      </c>
      <c r="CU32" s="185">
        <f>+'Distribution Rates'!F63</f>
        <v>2.1683000000000003</v>
      </c>
      <c r="CV32" s="185">
        <f>+'Distribution Rates'!F64</f>
        <v>2.6074666666666668</v>
      </c>
      <c r="CW32" s="185">
        <f>+'Distribution Rates'!F65</f>
        <v>-7.9899999999999999E-2</v>
      </c>
      <c r="CX32" s="185">
        <f>+'Distribution Rates'!F66</f>
        <v>0</v>
      </c>
      <c r="CZ32" s="185">
        <f>+'Distribution Rates'!G59</f>
        <v>1.9866666666666664E-2</v>
      </c>
      <c r="DA32" s="185">
        <f>+'Distribution Rates'!G60</f>
        <v>1.6166666666666666E-2</v>
      </c>
      <c r="DB32" s="185">
        <f>+'Distribution Rates'!G61</f>
        <v>4.6227999999999998</v>
      </c>
      <c r="DC32" s="185">
        <f>+'Distribution Rates'!G62</f>
        <v>1.9315999999999998</v>
      </c>
      <c r="DD32" s="185">
        <f>+'Distribution Rates'!G63</f>
        <v>2.1798000000000002</v>
      </c>
      <c r="DE32" s="185">
        <f>+'Distribution Rates'!G64</f>
        <v>2.7180333333333331</v>
      </c>
      <c r="DF32" s="185">
        <f>+'Distribution Rates'!G65</f>
        <v>-8.1466666666666673E-2</v>
      </c>
      <c r="DG32" s="185">
        <f>+'Distribution Rates'!G66</f>
        <v>0</v>
      </c>
      <c r="DI32" s="185">
        <f>+'Distribution Rates'!H59</f>
        <v>2.0033333333333334E-2</v>
      </c>
      <c r="DJ32" s="185">
        <f>+'Distribution Rates'!H60</f>
        <v>1.6333333333333335E-2</v>
      </c>
      <c r="DK32" s="185">
        <f>+'Distribution Rates'!H61</f>
        <v>4.665566666666666</v>
      </c>
      <c r="DL32" s="185">
        <f>+'Distribution Rates'!H62</f>
        <v>1.9495333333333331</v>
      </c>
      <c r="DM32" s="185">
        <f>+'Distribution Rates'!H63</f>
        <v>2.2002000000000002</v>
      </c>
      <c r="DN32" s="185">
        <f>+'Distribution Rates'!H64</f>
        <v>2.7435666666666663</v>
      </c>
      <c r="DO32" s="185">
        <f>+'Distribution Rates'!H65</f>
        <v>-7.9600000000000004E-2</v>
      </c>
      <c r="DP32" s="185">
        <f>+'Distribution Rates'!H66</f>
        <v>0</v>
      </c>
      <c r="DR32" s="185">
        <f>+'Distribution Rates'!I59</f>
        <v>2.0233333333333332E-2</v>
      </c>
      <c r="DS32" s="185">
        <f>+'Distribution Rates'!I60</f>
        <v>1.6533333333333334E-2</v>
      </c>
      <c r="DT32" s="185">
        <f>+'Distribution Rates'!I61</f>
        <v>4.7110999999999992</v>
      </c>
      <c r="DU32" s="185">
        <f>+'Distribution Rates'!I62</f>
        <v>1.9690333333333332</v>
      </c>
      <c r="DV32" s="185">
        <f>+'Distribution Rates'!I63</f>
        <v>2.2221666666666668</v>
      </c>
      <c r="DW32" s="185">
        <f>+'Distribution Rates'!I64</f>
        <v>2.7708999999999997</v>
      </c>
      <c r="DX32" s="185">
        <f>+'Distribution Rates'!I65</f>
        <v>-8.2666666666666666E-2</v>
      </c>
      <c r="DY32" s="185">
        <f>+'Distribution Rates'!I66</f>
        <v>0</v>
      </c>
      <c r="EA32" s="185">
        <f>+'Distribution Rates'!J59</f>
        <v>1.7233333333333333E-2</v>
      </c>
      <c r="EB32" s="185">
        <f>+'Distribution Rates'!J60</f>
        <v>1.6799999999999999E-2</v>
      </c>
      <c r="EC32" s="185">
        <f>+'Distribution Rates'!J61</f>
        <v>4.7832333333333326</v>
      </c>
      <c r="ED32" s="185">
        <f>+'Distribution Rates'!J62</f>
        <v>1.9987999999999999</v>
      </c>
      <c r="EE32" s="185">
        <f>+'Distribution Rates'!J63</f>
        <v>2.2579000000000007</v>
      </c>
      <c r="EF32" s="185">
        <f>+'Distribution Rates'!J64</f>
        <v>2.8113666666666663</v>
      </c>
      <c r="EG32" s="185">
        <f>+'Distribution Rates'!J65</f>
        <v>-8.900000000000001E-2</v>
      </c>
      <c r="EH32" s="185">
        <f>+'Distribution Rates'!J66</f>
        <v>0</v>
      </c>
      <c r="EJ32" s="185">
        <f>+'Distribution Rates'!K59</f>
        <v>0</v>
      </c>
      <c r="EK32" s="185">
        <f>+'Distribution Rates'!K60</f>
        <v>0</v>
      </c>
      <c r="EL32" s="185">
        <f>+'Distribution Rates'!K61</f>
        <v>0</v>
      </c>
      <c r="EM32" s="185">
        <f>+'Distribution Rates'!K62</f>
        <v>0</v>
      </c>
      <c r="EN32" s="185">
        <f>+'Distribution Rates'!K63</f>
        <v>0</v>
      </c>
      <c r="EO32" s="185">
        <f>+'Distribution Rates'!K64</f>
        <v>0</v>
      </c>
      <c r="EP32" s="185">
        <f>+'Distribution Rates'!K65</f>
        <v>0</v>
      </c>
      <c r="EQ32" s="185">
        <f>+'Distribution Rates'!K66</f>
        <v>0</v>
      </c>
      <c r="ES32" s="185">
        <f>+'Distribution Rates'!L59</f>
        <v>0</v>
      </c>
      <c r="ET32" s="185">
        <f>+'Distribution Rates'!L60</f>
        <v>0</v>
      </c>
      <c r="EU32" s="185">
        <f>+'Distribution Rates'!L61</f>
        <v>0</v>
      </c>
      <c r="EV32" s="185">
        <f>+'Distribution Rates'!L62</f>
        <v>0</v>
      </c>
      <c r="EW32" s="185">
        <f>+'Distribution Rates'!L63</f>
        <v>0</v>
      </c>
      <c r="EX32" s="185">
        <f>+'Distribution Rates'!L64</f>
        <v>0</v>
      </c>
      <c r="EY32" s="185">
        <f>+'Distribution Rates'!L65</f>
        <v>0</v>
      </c>
      <c r="EZ32" s="185">
        <f>+'Distribution Rates'!L66</f>
        <v>0</v>
      </c>
      <c r="FB32" s="185">
        <f>+'Distribution Rates'!M59</f>
        <v>0</v>
      </c>
      <c r="FC32" s="185">
        <f>+'Distribution Rates'!M60</f>
        <v>0</v>
      </c>
      <c r="FD32" s="185">
        <f>+'Distribution Rates'!M61</f>
        <v>0</v>
      </c>
      <c r="FE32" s="185">
        <f>+'Distribution Rates'!M62</f>
        <v>0</v>
      </c>
      <c r="FF32" s="185">
        <f>+'Distribution Rates'!M63</f>
        <v>0</v>
      </c>
      <c r="FG32" s="185">
        <f>+'Distribution Rates'!M64</f>
        <v>0</v>
      </c>
      <c r="FH32" s="185">
        <f>+'Distribution Rates'!M65</f>
        <v>0</v>
      </c>
      <c r="FI32" s="185">
        <f>+'Distribution Rates'!M66</f>
        <v>0</v>
      </c>
      <c r="FK32" s="185">
        <f>+'Distribution Rates'!N59</f>
        <v>0</v>
      </c>
      <c r="FL32" s="185">
        <f>+'Distribution Rates'!N60</f>
        <v>0</v>
      </c>
      <c r="FM32" s="185">
        <f>+'Distribution Rates'!N61</f>
        <v>0</v>
      </c>
      <c r="FN32" s="185">
        <f>+'Distribution Rates'!N62</f>
        <v>0</v>
      </c>
      <c r="FO32" s="185">
        <f>+'Distribution Rates'!N63</f>
        <v>0</v>
      </c>
      <c r="FP32" s="185">
        <f>+'Distribution Rates'!N64</f>
        <v>0</v>
      </c>
      <c r="FQ32" s="185">
        <f>+'Distribution Rates'!N65</f>
        <v>0</v>
      </c>
      <c r="FR32" s="185">
        <f>+'Distribution Rates'!N66</f>
        <v>0</v>
      </c>
    </row>
    <row r="33" spans="2:174" x14ac:dyDescent="0.25">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row>
    <row r="34" spans="2:174" s="170" customFormat="1" x14ac:dyDescent="0.25">
      <c r="C34" s="170" t="s">
        <v>253</v>
      </c>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7"/>
      <c r="AU34" s="177"/>
      <c r="AV34" s="172"/>
      <c r="AW34" s="172"/>
      <c r="AX34" s="172"/>
      <c r="AY34" s="172"/>
      <c r="AZ34" s="172"/>
      <c r="BA34" s="172"/>
      <c r="BB34" s="172"/>
      <c r="BC34" s="172"/>
      <c r="CH34" s="174">
        <f t="shared" ref="CH34:CO34" si="101">+CH32*CH30</f>
        <v>41771.705870157479</v>
      </c>
      <c r="CI34" s="174">
        <f t="shared" si="101"/>
        <v>33751.592163349902</v>
      </c>
      <c r="CJ34" s="174">
        <f t="shared" si="101"/>
        <v>34829.066485677526</v>
      </c>
      <c r="CK34" s="174">
        <f t="shared" si="101"/>
        <v>0</v>
      </c>
      <c r="CL34" s="174">
        <f t="shared" si="101"/>
        <v>9035.1972860331971</v>
      </c>
      <c r="CM34" s="174">
        <f t="shared" si="101"/>
        <v>0</v>
      </c>
      <c r="CN34" s="174">
        <f t="shared" si="101"/>
        <v>0</v>
      </c>
      <c r="CO34" s="174">
        <f t="shared" si="101"/>
        <v>0</v>
      </c>
      <c r="CQ34" s="174">
        <f t="shared" ref="CQ34:CX34" si="102">+CQ32*CQ30</f>
        <v>42006.435036824143</v>
      </c>
      <c r="CR34" s="174">
        <f t="shared" si="102"/>
        <v>33563.774327338782</v>
      </c>
      <c r="CS34" s="174">
        <f t="shared" si="102"/>
        <v>34629.749185669396</v>
      </c>
      <c r="CT34" s="174">
        <f t="shared" si="102"/>
        <v>0</v>
      </c>
      <c r="CU34" s="174">
        <f t="shared" si="102"/>
        <v>9032.836631407703</v>
      </c>
      <c r="CV34" s="174">
        <f t="shared" si="102"/>
        <v>0</v>
      </c>
      <c r="CW34" s="174">
        <f t="shared" si="102"/>
        <v>0</v>
      </c>
      <c r="CX34" s="174">
        <f t="shared" si="102"/>
        <v>0</v>
      </c>
      <c r="CZ34" s="174">
        <f t="shared" ref="CZ34:DG34" si="103">+CZ32*CZ30</f>
        <v>42218.946512558497</v>
      </c>
      <c r="DA34" s="174">
        <f t="shared" si="103"/>
        <v>33745.692726510031</v>
      </c>
      <c r="DB34" s="174">
        <f t="shared" si="103"/>
        <v>34813.753695626518</v>
      </c>
      <c r="DC34" s="174">
        <f t="shared" si="103"/>
        <v>0</v>
      </c>
      <c r="DD34" s="174">
        <f t="shared" si="103"/>
        <v>9080.7440341016045</v>
      </c>
      <c r="DE34" s="174">
        <f t="shared" si="103"/>
        <v>0</v>
      </c>
      <c r="DF34" s="174">
        <f t="shared" si="103"/>
        <v>0</v>
      </c>
      <c r="DG34" s="174">
        <f t="shared" si="103"/>
        <v>0</v>
      </c>
      <c r="DI34" s="174">
        <f t="shared" ref="DI34:DP34" si="104">+DI32*DI30</f>
        <v>42457.353275584486</v>
      </c>
      <c r="DJ34" s="174">
        <f t="shared" si="104"/>
        <v>20449.851000293937</v>
      </c>
      <c r="DK34" s="174">
        <f t="shared" si="104"/>
        <v>35135.824345387766</v>
      </c>
      <c r="DL34" s="174">
        <f t="shared" si="104"/>
        <v>0</v>
      </c>
      <c r="DM34" s="174">
        <f t="shared" si="104"/>
        <v>9165.7276006194825</v>
      </c>
      <c r="DN34" s="174">
        <f t="shared" si="104"/>
        <v>0</v>
      </c>
      <c r="DO34" s="174">
        <f t="shared" si="104"/>
        <v>0</v>
      </c>
      <c r="DP34" s="174">
        <f t="shared" si="104"/>
        <v>0</v>
      </c>
      <c r="DR34" s="174">
        <f t="shared" ref="DR34:DY34" si="105">+DR32*DR30</f>
        <v>40788.845406410954</v>
      </c>
      <c r="DS34" s="174">
        <f t="shared" si="105"/>
        <v>20689.63648362958</v>
      </c>
      <c r="DT34" s="174">
        <f t="shared" si="105"/>
        <v>35450.828444435705</v>
      </c>
      <c r="DU34" s="174">
        <f t="shared" si="105"/>
        <v>0</v>
      </c>
      <c r="DV34" s="174">
        <f t="shared" si="105"/>
        <v>9257.2376828666766</v>
      </c>
      <c r="DW34" s="174">
        <f t="shared" si="105"/>
        <v>0</v>
      </c>
      <c r="DX34" s="174">
        <f t="shared" si="105"/>
        <v>0</v>
      </c>
      <c r="DY34" s="174">
        <f t="shared" si="105"/>
        <v>0</v>
      </c>
      <c r="EA34" s="174">
        <f t="shared" ref="EA34:EH34" si="106">+EA32*EA30</f>
        <v>31227.506312508915</v>
      </c>
      <c r="EB34" s="174">
        <f t="shared" si="106"/>
        <v>21017.635531878313</v>
      </c>
      <c r="EC34" s="174">
        <f t="shared" si="106"/>
        <v>35399.301507703327</v>
      </c>
      <c r="ED34" s="174">
        <f t="shared" si="106"/>
        <v>0</v>
      </c>
      <c r="EE34" s="174">
        <f t="shared" si="106"/>
        <v>9406.0977863097614</v>
      </c>
      <c r="EF34" s="174">
        <f t="shared" si="106"/>
        <v>0</v>
      </c>
      <c r="EG34" s="174">
        <f t="shared" si="106"/>
        <v>0</v>
      </c>
      <c r="EH34" s="174">
        <f t="shared" si="106"/>
        <v>0</v>
      </c>
      <c r="EJ34" s="174">
        <f t="shared" ref="EJ34:EY34" si="107">+EJ32*EJ30</f>
        <v>0</v>
      </c>
      <c r="EK34" s="174">
        <f t="shared" si="107"/>
        <v>0</v>
      </c>
      <c r="EL34" s="174">
        <f t="shared" si="107"/>
        <v>0</v>
      </c>
      <c r="EM34" s="174">
        <f t="shared" si="107"/>
        <v>0</v>
      </c>
      <c r="EN34" s="174">
        <f t="shared" si="107"/>
        <v>0</v>
      </c>
      <c r="EO34" s="174">
        <f t="shared" si="107"/>
        <v>0</v>
      </c>
      <c r="EP34" s="174">
        <f t="shared" si="107"/>
        <v>0</v>
      </c>
      <c r="EQ34" s="174">
        <f>+EQ32*EQ30</f>
        <v>0</v>
      </c>
      <c r="ES34" s="174">
        <f t="shared" si="107"/>
        <v>0</v>
      </c>
      <c r="ET34" s="174">
        <f t="shared" si="107"/>
        <v>0</v>
      </c>
      <c r="EU34" s="174">
        <f t="shared" si="107"/>
        <v>0</v>
      </c>
      <c r="EV34" s="174">
        <f t="shared" si="107"/>
        <v>0</v>
      </c>
      <c r="EW34" s="174">
        <f t="shared" si="107"/>
        <v>0</v>
      </c>
      <c r="EX34" s="174">
        <f t="shared" si="107"/>
        <v>0</v>
      </c>
      <c r="EY34" s="174">
        <f t="shared" si="107"/>
        <v>0</v>
      </c>
      <c r="EZ34" s="174">
        <f>+EZ32*EZ30</f>
        <v>0</v>
      </c>
      <c r="FB34" s="174">
        <f t="shared" ref="FB34:FH34" si="108">+FB32*FB30</f>
        <v>0</v>
      </c>
      <c r="FC34" s="174">
        <f t="shared" si="108"/>
        <v>0</v>
      </c>
      <c r="FD34" s="174">
        <f t="shared" si="108"/>
        <v>0</v>
      </c>
      <c r="FE34" s="174">
        <f t="shared" si="108"/>
        <v>0</v>
      </c>
      <c r="FF34" s="174">
        <f t="shared" si="108"/>
        <v>0</v>
      </c>
      <c r="FG34" s="174">
        <f t="shared" si="108"/>
        <v>0</v>
      </c>
      <c r="FH34" s="174">
        <f t="shared" si="108"/>
        <v>0</v>
      </c>
      <c r="FI34" s="174">
        <f>+FI32*FI30</f>
        <v>0</v>
      </c>
      <c r="FK34" s="174">
        <f t="shared" ref="FK34:FQ34" si="109">+FK32*FK30</f>
        <v>0</v>
      </c>
      <c r="FL34" s="174">
        <f t="shared" si="109"/>
        <v>0</v>
      </c>
      <c r="FM34" s="174">
        <f t="shared" si="109"/>
        <v>0</v>
      </c>
      <c r="FN34" s="174">
        <f t="shared" si="109"/>
        <v>0</v>
      </c>
      <c r="FO34" s="174">
        <f t="shared" si="109"/>
        <v>0</v>
      </c>
      <c r="FP34" s="174">
        <f t="shared" si="109"/>
        <v>0</v>
      </c>
      <c r="FQ34" s="174">
        <f t="shared" si="109"/>
        <v>0</v>
      </c>
      <c r="FR34" s="174">
        <f>+FR32*FR30</f>
        <v>0</v>
      </c>
    </row>
    <row r="39" spans="2:174" x14ac:dyDescent="0.25">
      <c r="B39" s="39" t="s">
        <v>187</v>
      </c>
    </row>
    <row r="40" spans="2:174" x14ac:dyDescent="0.25">
      <c r="B40" s="39" t="s">
        <v>185</v>
      </c>
    </row>
    <row r="41" spans="2:174" x14ac:dyDescent="0.25">
      <c r="B41" s="39" t="s">
        <v>186</v>
      </c>
    </row>
  </sheetData>
  <autoFilter ref="B1:BW1"/>
  <mergeCells count="1">
    <mergeCell ref="BY1:BZ1"/>
  </mergeCells>
  <pageMargins left="0.25" right="0.25" top="0.75" bottom="0.75" header="0.3" footer="0.3"/>
  <pageSetup scale="50" fitToWidth="0" orientation="landscape" r:id="rId1"/>
  <headerFooter>
    <oddHeader>&amp;RPage &amp;P of &amp;N</oddHeader>
    <oddFooter>&amp;A</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heetViews>
  <sheetFormatPr defaultRowHeight="15" x14ac:dyDescent="0.25"/>
  <sheetData>
    <row r="1" spans="1:12" x14ac:dyDescent="0.25">
      <c r="A1" s="320" t="s">
        <v>183</v>
      </c>
    </row>
    <row r="2" spans="1:12" x14ac:dyDescent="0.25">
      <c r="A2" t="s">
        <v>184</v>
      </c>
    </row>
    <row r="3" spans="1:12" x14ac:dyDescent="0.25">
      <c r="A3" t="s">
        <v>181</v>
      </c>
    </row>
    <row r="4" spans="1:12" ht="53.25" customHeight="1" x14ac:dyDescent="0.25">
      <c r="A4" s="369" t="s">
        <v>182</v>
      </c>
      <c r="B4" s="369"/>
      <c r="C4" s="369"/>
      <c r="D4" s="369"/>
      <c r="E4" s="369"/>
      <c r="F4" s="369"/>
      <c r="G4" s="369"/>
      <c r="H4" s="369"/>
      <c r="I4" s="369"/>
      <c r="J4" s="369"/>
      <c r="K4" s="369"/>
      <c r="L4" s="369"/>
    </row>
    <row r="6" spans="1:12" x14ac:dyDescent="0.25">
      <c r="A6" s="320" t="s">
        <v>380</v>
      </c>
    </row>
    <row r="7" spans="1:12" x14ac:dyDescent="0.25">
      <c r="A7" t="s">
        <v>381</v>
      </c>
    </row>
    <row r="8" spans="1:12" ht="51" customHeight="1" x14ac:dyDescent="0.25">
      <c r="A8" s="370" t="s">
        <v>382</v>
      </c>
      <c r="B8" s="370"/>
      <c r="C8" s="370"/>
      <c r="D8" s="370"/>
      <c r="E8" s="370"/>
      <c r="F8" s="370"/>
      <c r="G8" s="370"/>
      <c r="H8" s="370"/>
      <c r="I8" s="370"/>
      <c r="J8" s="370"/>
      <c r="K8" s="370"/>
      <c r="L8" s="370"/>
    </row>
  </sheetData>
  <mergeCells count="2">
    <mergeCell ref="A4:L4"/>
    <mergeCell ref="A8:L8"/>
  </mergeCells>
  <pageMargins left="0.25" right="0.25" top="0.75" bottom="0.75" header="0.3" footer="0.3"/>
  <pageSetup orientation="landscape" r:id="rId1"/>
  <headerFooter>
    <oddHeader>&amp;RPage &amp;P of &amp;N</oddHead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sheetPr>
  <dimension ref="A1:FS52"/>
  <sheetViews>
    <sheetView zoomScale="75" zoomScaleNormal="75" workbookViewId="0">
      <pane xSplit="16" ySplit="2" topLeftCell="Q3" activePane="bottomRight" state="frozen"/>
      <selection pane="topRight" activeCell="O1" sqref="O1"/>
      <selection pane="bottomLeft" activeCell="A3" sqref="A3"/>
      <selection pane="bottomRight" activeCell="Q3" sqref="Q3"/>
    </sheetView>
  </sheetViews>
  <sheetFormatPr defaultColWidth="8.7109375" defaultRowHeight="15" x14ac:dyDescent="0.25"/>
  <cols>
    <col min="1" max="1" width="8.7109375" style="1"/>
    <col min="2" max="2" width="9.7109375" style="1" customWidth="1"/>
    <col min="3" max="3" width="8.7109375" style="1"/>
    <col min="4" max="4" width="31.85546875" style="1" customWidth="1"/>
    <col min="5" max="5" width="4.7109375" style="1" customWidth="1"/>
    <col min="6" max="6" width="6.7109375" style="1" customWidth="1"/>
    <col min="7" max="7" width="3.7109375" style="1" customWidth="1"/>
    <col min="8" max="8" width="13.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7" width="8.7109375" style="17"/>
    <col min="18" max="18" width="8.7109375" style="17" customWidth="1"/>
    <col min="19" max="20" width="8.7109375" style="17"/>
    <col min="21" max="45" width="8.7109375" style="17" customWidth="1"/>
    <col min="46" max="46" width="8.7109375" style="17"/>
    <col min="47" max="47" width="13.28515625" style="131" bestFit="1" customWidth="1"/>
    <col min="48" max="48" width="15.7109375" style="131" bestFit="1" customWidth="1"/>
    <col min="49" max="50" width="15.5703125" style="17" customWidth="1"/>
    <col min="51" max="56" width="15.7109375" style="17" customWidth="1"/>
    <col min="57" max="76" width="8.7109375" style="1" customWidth="1"/>
    <col min="77" max="77" width="2.7109375" style="1" customWidth="1"/>
    <col min="78" max="85" width="14.140625" style="1" customWidth="1"/>
    <col min="86" max="86" width="1.7109375" style="1" customWidth="1"/>
    <col min="87" max="94" width="14.42578125" style="1" customWidth="1"/>
    <col min="95" max="95" width="1.7109375" style="1" customWidth="1"/>
    <col min="96" max="103" width="14.42578125" style="1" customWidth="1"/>
    <col min="104" max="104" width="1.7109375" style="1" customWidth="1"/>
    <col min="105" max="112" width="14.42578125" style="1" customWidth="1"/>
    <col min="113" max="113" width="1.7109375" style="1" customWidth="1"/>
    <col min="114" max="121" width="14.42578125" style="1" customWidth="1"/>
    <col min="122" max="122" width="1.7109375" style="1" customWidth="1"/>
    <col min="123" max="130" width="14.42578125" style="1" customWidth="1"/>
    <col min="131" max="131" width="1.7109375" style="1" customWidth="1"/>
    <col min="132" max="139" width="14.42578125" style="1" customWidth="1"/>
    <col min="140" max="140" width="1.7109375" style="1" customWidth="1"/>
    <col min="141" max="148" width="14.42578125" style="1" customWidth="1"/>
    <col min="149" max="149" width="1.7109375" style="1" customWidth="1"/>
    <col min="150" max="157" width="14.42578125" style="1" customWidth="1"/>
    <col min="158" max="158" width="1.7109375" style="1" customWidth="1"/>
    <col min="159" max="166" width="14.42578125" style="1" customWidth="1"/>
    <col min="167" max="167" width="1.710937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116" t="s">
        <v>5</v>
      </c>
      <c r="H1" s="2" t="s">
        <v>230</v>
      </c>
      <c r="I1" s="116" t="s">
        <v>6</v>
      </c>
      <c r="J1" s="116" t="s">
        <v>92</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7" t="s">
        <v>125</v>
      </c>
      <c r="AV1" s="117" t="s">
        <v>126</v>
      </c>
      <c r="AW1" s="116" t="s">
        <v>127</v>
      </c>
      <c r="AX1" s="116" t="s">
        <v>128</v>
      </c>
      <c r="AY1" s="116" t="s">
        <v>129</v>
      </c>
      <c r="AZ1" s="116"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9"/>
      <c r="AV2" s="119"/>
      <c r="AW2" s="118"/>
      <c r="AX2" s="118"/>
      <c r="AY2" s="118"/>
      <c r="AZ2" s="118"/>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317</v>
      </c>
      <c r="B3" s="3" t="s">
        <v>10</v>
      </c>
      <c r="C3" s="4" t="s">
        <v>31</v>
      </c>
      <c r="D3" s="4" t="s">
        <v>36</v>
      </c>
      <c r="E3" s="4" t="s">
        <v>13</v>
      </c>
      <c r="F3" s="4" t="s">
        <v>47</v>
      </c>
      <c r="G3" s="4" t="s">
        <v>15</v>
      </c>
      <c r="H3" s="183" t="str">
        <f>+RIGHT($AV$1,4)</f>
        <v>2012</v>
      </c>
      <c r="I3" s="143">
        <v>2012</v>
      </c>
      <c r="J3" s="4"/>
      <c r="K3" s="4" t="s">
        <v>48</v>
      </c>
      <c r="L3" s="4" t="s">
        <v>49</v>
      </c>
      <c r="M3" s="4" t="s">
        <v>37</v>
      </c>
      <c r="N3" s="9">
        <v>79</v>
      </c>
      <c r="O3" s="9">
        <v>112.20981468073006</v>
      </c>
      <c r="P3" s="9">
        <v>184378.60793378708</v>
      </c>
      <c r="Q3" s="35">
        <v>0</v>
      </c>
      <c r="R3" s="35">
        <v>61.050039723779314</v>
      </c>
      <c r="S3" s="35">
        <v>61.050039723779314</v>
      </c>
      <c r="T3" s="35">
        <v>60.627733992408764</v>
      </c>
      <c r="U3" s="35">
        <v>43.36581961734997</v>
      </c>
      <c r="V3" s="35">
        <v>43.36581961734997</v>
      </c>
      <c r="W3" s="35">
        <v>7.6433650061746103</v>
      </c>
      <c r="X3" s="35">
        <v>7.6433650061746103</v>
      </c>
      <c r="Y3" s="35">
        <v>7.6433650061746103</v>
      </c>
      <c r="Z3" s="35">
        <v>7.6433650061746103</v>
      </c>
      <c r="AA3" s="35">
        <v>7.6433650061746103</v>
      </c>
      <c r="AB3" s="35">
        <v>6.8790848954249704</v>
      </c>
      <c r="AC3" s="35">
        <v>6.8790848954249704</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125">
        <v>0</v>
      </c>
      <c r="AV3" s="125">
        <v>234272.17557177602</v>
      </c>
      <c r="AW3" s="35">
        <v>234272.17557177591</v>
      </c>
      <c r="AX3" s="35">
        <v>232516.94690332646</v>
      </c>
      <c r="AY3" s="35">
        <v>159873.33631573265</v>
      </c>
      <c r="AZ3" s="35">
        <v>159873.33631573265</v>
      </c>
      <c r="BA3" s="35">
        <v>31539.760692809417</v>
      </c>
      <c r="BB3" s="35">
        <v>31539.760692809417</v>
      </c>
      <c r="BC3" s="35">
        <v>31539.760692809417</v>
      </c>
      <c r="BD3" s="35">
        <v>31539.760692809417</v>
      </c>
      <c r="BE3" s="9">
        <v>31539.760692809417</v>
      </c>
      <c r="BF3" s="9">
        <v>24061.446248982673</v>
      </c>
      <c r="BG3" s="9">
        <v>24061.446248982673</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v>1</v>
      </c>
      <c r="CB3" s="112"/>
      <c r="CC3" s="112"/>
      <c r="CD3" s="112"/>
      <c r="CE3" s="112"/>
      <c r="CF3" s="112"/>
      <c r="CG3" s="112"/>
      <c r="CI3" s="24">
        <f>+BZ3*$AU3</f>
        <v>0</v>
      </c>
      <c r="CJ3" s="24">
        <f>+CA3*$AU3</f>
        <v>0</v>
      </c>
      <c r="CK3" s="24">
        <f t="shared" ref="CK3:CP3" si="0">+CB3*$Q3*12</f>
        <v>0</v>
      </c>
      <c r="CL3" s="24">
        <f t="shared" si="0"/>
        <v>0</v>
      </c>
      <c r="CM3" s="24">
        <f t="shared" si="0"/>
        <v>0</v>
      </c>
      <c r="CN3" s="24">
        <f t="shared" si="0"/>
        <v>0</v>
      </c>
      <c r="CO3" s="24">
        <f t="shared" si="0"/>
        <v>0</v>
      </c>
      <c r="CP3" s="24">
        <f t="shared" si="0"/>
        <v>0</v>
      </c>
      <c r="CR3" s="24">
        <f>+BZ3*$AV3</f>
        <v>0</v>
      </c>
      <c r="CS3" s="24">
        <f>+CA3*$AV3</f>
        <v>234272.17557177602</v>
      </c>
      <c r="CT3" s="24">
        <f t="shared" ref="CT3:CY3" si="1">+CB3*$R3*12</f>
        <v>0</v>
      </c>
      <c r="CU3" s="24">
        <f t="shared" si="1"/>
        <v>0</v>
      </c>
      <c r="CV3" s="24">
        <f t="shared" si="1"/>
        <v>0</v>
      </c>
      <c r="CW3" s="24">
        <f t="shared" si="1"/>
        <v>0</v>
      </c>
      <c r="CX3" s="24">
        <f t="shared" si="1"/>
        <v>0</v>
      </c>
      <c r="CY3" s="24">
        <f t="shared" si="1"/>
        <v>0</v>
      </c>
      <c r="DA3" s="24">
        <f t="shared" ref="DA3:DA24" si="2">+$BZ3*$AW3</f>
        <v>0</v>
      </c>
      <c r="DB3" s="24">
        <f t="shared" ref="DB3:DB28" si="3">+$CA3*$AW3</f>
        <v>234272.17557177591</v>
      </c>
      <c r="DC3" s="24">
        <f t="shared" ref="DC3:DC28" si="4">+$CB3*$S3*12</f>
        <v>0</v>
      </c>
      <c r="DD3" s="24">
        <f t="shared" ref="DD3:DD28" si="5">+$CC3*$S3*12</f>
        <v>0</v>
      </c>
      <c r="DE3" s="24">
        <f t="shared" ref="DE3:DE28" si="6">+$CD3*$S3*12</f>
        <v>0</v>
      </c>
      <c r="DF3" s="24">
        <f t="shared" ref="DF3:DF28" si="7">+$CE3*$S3*12</f>
        <v>0</v>
      </c>
      <c r="DG3" s="24">
        <f t="shared" ref="DG3:DG28" si="8">+$CF3*$S3*12</f>
        <v>0</v>
      </c>
      <c r="DH3" s="24">
        <f t="shared" ref="DH3:DH28" si="9">+$CG3*$S3*12</f>
        <v>0</v>
      </c>
      <c r="DJ3" s="24">
        <f t="shared" ref="DJ3:DJ28" si="10">+$BZ3*$AX3</f>
        <v>0</v>
      </c>
      <c r="DK3" s="24">
        <f t="shared" ref="DK3:DK28" si="11">+$CA3*$AX3</f>
        <v>232516.94690332646</v>
      </c>
      <c r="DL3" s="24">
        <f t="shared" ref="DL3:DL28" si="12">+$CB3*$T3*12</f>
        <v>0</v>
      </c>
      <c r="DM3" s="24">
        <f t="shared" ref="DM3:DM28" si="13">+$CC3*$T3*12</f>
        <v>0</v>
      </c>
      <c r="DN3" s="24">
        <f t="shared" ref="DN3:DN28" si="14">+$CD3*$T3*12</f>
        <v>0</v>
      </c>
      <c r="DO3" s="24">
        <f t="shared" ref="DO3:DO28" si="15">+$CE3*$T3*12</f>
        <v>0</v>
      </c>
      <c r="DP3" s="24">
        <f t="shared" ref="DP3:DP28" si="16">+$CF3*$T3*12</f>
        <v>0</v>
      </c>
      <c r="DQ3" s="24">
        <f t="shared" ref="DQ3:DQ28" si="17">+$CG3*$T3*12</f>
        <v>0</v>
      </c>
      <c r="DS3" s="24">
        <f t="shared" ref="DS3:DS28" si="18">+$BZ3*$AY3</f>
        <v>0</v>
      </c>
      <c r="DT3" s="24">
        <f t="shared" ref="DT3:DT28" si="19">+$CA3*$AY3</f>
        <v>159873.33631573265</v>
      </c>
      <c r="DU3" s="24">
        <f t="shared" ref="DU3:DU28" si="20">+$CB3*$U3*12</f>
        <v>0</v>
      </c>
      <c r="DV3" s="24">
        <f t="shared" ref="DV3:DV28" si="21">+$CC3*$U3*12</f>
        <v>0</v>
      </c>
      <c r="DW3" s="24">
        <f t="shared" ref="DW3:DW28" si="22">+$CD3*$U3*12</f>
        <v>0</v>
      </c>
      <c r="DX3" s="24">
        <f t="shared" ref="DX3:DX28" si="23">+$CE3*$U3*12</f>
        <v>0</v>
      </c>
      <c r="DY3" s="24">
        <f t="shared" ref="DY3:DY28" si="24">+$CF3*$U3*12</f>
        <v>0</v>
      </c>
      <c r="DZ3" s="24">
        <f t="shared" ref="DZ3:DZ28" si="25">+$CG3*$U3*12</f>
        <v>0</v>
      </c>
      <c r="EB3" s="24">
        <f t="shared" ref="EB3:EB28" si="26">+$BZ3*$AZ3</f>
        <v>0</v>
      </c>
      <c r="EC3" s="24">
        <f t="shared" ref="EC3:EC28" si="27">+$CA3*$AZ3</f>
        <v>159873.33631573265</v>
      </c>
      <c r="ED3" s="24">
        <f t="shared" ref="ED3:ED28" si="28">+$CB3*$V3*12</f>
        <v>0</v>
      </c>
      <c r="EE3" s="24">
        <f t="shared" ref="EE3:EE28" si="29">+$CC3*$V3*12</f>
        <v>0</v>
      </c>
      <c r="EF3" s="24">
        <f t="shared" ref="EF3:EF28" si="30">+$CD3*$V3*12</f>
        <v>0</v>
      </c>
      <c r="EG3" s="24">
        <f t="shared" ref="EG3:EG28" si="31">+$CE3*$V3*12</f>
        <v>0</v>
      </c>
      <c r="EH3" s="24">
        <f t="shared" ref="EH3:EH28" si="32">+$CF3*$V3*12</f>
        <v>0</v>
      </c>
      <c r="EI3" s="24">
        <f t="shared" ref="EI3:EI28" si="33">+$CG3*$V3*12</f>
        <v>0</v>
      </c>
      <c r="EK3" s="24">
        <f t="shared" ref="EK3:EK28" si="34">+$BZ3*$BA3</f>
        <v>0</v>
      </c>
      <c r="EL3" s="24">
        <f t="shared" ref="EL3:EL28" si="35">+$CA3*$BA3</f>
        <v>31539.760692809417</v>
      </c>
      <c r="EM3" s="24">
        <f t="shared" ref="EM3:EM28" si="36">+$CB3*$W3*12</f>
        <v>0</v>
      </c>
      <c r="EN3" s="24">
        <f t="shared" ref="EN3:EN28" si="37">+$CC3*$W3*12</f>
        <v>0</v>
      </c>
      <c r="EO3" s="24">
        <f t="shared" ref="EO3:EO28" si="38">+$CD3*$W3*12</f>
        <v>0</v>
      </c>
      <c r="EP3" s="24">
        <f t="shared" ref="EP3:EP28" si="39">+$CE3*$W3*12</f>
        <v>0</v>
      </c>
      <c r="EQ3" s="24">
        <f t="shared" ref="EQ3:EQ28" si="40">+$CF3*$W3*12</f>
        <v>0</v>
      </c>
      <c r="ER3" s="24">
        <f t="shared" ref="ER3:ER28" si="41">+$CG3*$W3*12</f>
        <v>0</v>
      </c>
      <c r="ET3" s="24">
        <f t="shared" ref="ET3:ET28" si="42">+$BZ3*$BB3</f>
        <v>0</v>
      </c>
      <c r="EU3" s="24">
        <f t="shared" ref="EU3:EU28" si="43">+$CA3*$BB3</f>
        <v>31539.760692809417</v>
      </c>
      <c r="EV3" s="24">
        <f t="shared" ref="EV3:EV28" si="44">+$CB3*$X3*12</f>
        <v>0</v>
      </c>
      <c r="EW3" s="24">
        <f t="shared" ref="EW3:EW28" si="45">+$CC3*$X3*12</f>
        <v>0</v>
      </c>
      <c r="EX3" s="24">
        <f t="shared" ref="EX3:EX28" si="46">+$CD3*$X3*12</f>
        <v>0</v>
      </c>
      <c r="EY3" s="24">
        <f t="shared" ref="EY3:EY28" si="47">+$CE3*$X3*12</f>
        <v>0</v>
      </c>
      <c r="EZ3" s="24">
        <f t="shared" ref="EZ3:EZ28" si="48">+$CF3*$X3*12</f>
        <v>0</v>
      </c>
      <c r="FA3" s="24">
        <f t="shared" ref="FA3:FA28" si="49">+$CG3*$X3*12</f>
        <v>0</v>
      </c>
      <c r="FC3" s="24">
        <f t="shared" ref="FC3:FC28" si="50">+$BZ3*$BC3</f>
        <v>0</v>
      </c>
      <c r="FD3" s="24">
        <f t="shared" ref="FD3:FD28" si="51">+$CA3*$BC3</f>
        <v>31539.760692809417</v>
      </c>
      <c r="FE3" s="24">
        <f t="shared" ref="FE3:FE28" si="52">+$CB3*$Y3*12</f>
        <v>0</v>
      </c>
      <c r="FF3" s="24">
        <f t="shared" ref="FF3:FF28" si="53">+$CC3*$Y3*12</f>
        <v>0</v>
      </c>
      <c r="FG3" s="24">
        <f t="shared" ref="FG3:FG28" si="54">+$CD3*$Y3*12</f>
        <v>0</v>
      </c>
      <c r="FH3" s="24">
        <f t="shared" ref="FH3:FH28" si="55">+$CE3*$Y3*12</f>
        <v>0</v>
      </c>
      <c r="FI3" s="24">
        <f t="shared" ref="FI3:FI28" si="56">+$CF3*$Y3*12</f>
        <v>0</v>
      </c>
      <c r="FJ3" s="24">
        <f t="shared" ref="FJ3:FJ28" si="57">+$CG3*$Y3*12</f>
        <v>0</v>
      </c>
      <c r="FL3" s="24">
        <f t="shared" ref="FL3:FL28" si="58">+$BZ3*$BD3</f>
        <v>0</v>
      </c>
      <c r="FM3" s="24">
        <f t="shared" ref="FM3:FM28" si="59">+$CA3*$BD3</f>
        <v>31539.760692809417</v>
      </c>
      <c r="FN3" s="24">
        <f t="shared" ref="FN3:FN28" si="60">+$CB3*$Z3*12</f>
        <v>0</v>
      </c>
      <c r="FO3" s="24">
        <f t="shared" ref="FO3:FO28" si="61">+$CC3*$Z3*12</f>
        <v>0</v>
      </c>
      <c r="FP3" s="24">
        <f t="shared" ref="FP3:FP28" si="62">+$CD3*$Z3*12</f>
        <v>0</v>
      </c>
      <c r="FQ3" s="24">
        <f t="shared" ref="FQ3:FQ28" si="63">+$CE3*$Z3*12</f>
        <v>0</v>
      </c>
      <c r="FR3" s="24">
        <f t="shared" ref="FR3:FR28" si="64">+$CF3*$Z3*12</f>
        <v>0</v>
      </c>
      <c r="FS3" s="24">
        <f t="shared" ref="FS3:FS28" si="65">+$CG3*$Z3*12</f>
        <v>0</v>
      </c>
    </row>
    <row r="4" spans="1:175" x14ac:dyDescent="0.25">
      <c r="A4" s="1" t="s">
        <v>316</v>
      </c>
      <c r="B4" s="5" t="s">
        <v>10</v>
      </c>
      <c r="C4" s="6" t="s">
        <v>31</v>
      </c>
      <c r="D4" s="6" t="s">
        <v>38</v>
      </c>
      <c r="E4" s="6" t="s">
        <v>13</v>
      </c>
      <c r="F4" s="6" t="s">
        <v>47</v>
      </c>
      <c r="G4" s="6" t="s">
        <v>15</v>
      </c>
      <c r="H4" s="183" t="str">
        <f t="shared" ref="H4:H17" si="66">+RIGHT($AV$1,4)</f>
        <v>2012</v>
      </c>
      <c r="I4" s="144">
        <v>2012</v>
      </c>
      <c r="J4" s="6"/>
      <c r="K4" s="6" t="s">
        <v>48</v>
      </c>
      <c r="L4" s="6" t="s">
        <v>49</v>
      </c>
      <c r="M4" s="6" t="s">
        <v>37</v>
      </c>
      <c r="N4" s="11">
        <v>89</v>
      </c>
      <c r="O4" s="11">
        <v>2933.7726348008509</v>
      </c>
      <c r="P4" s="11">
        <v>18242895.021499172</v>
      </c>
      <c r="Q4" s="36">
        <v>0</v>
      </c>
      <c r="R4" s="36">
        <v>2205.8440863164292</v>
      </c>
      <c r="S4" s="36">
        <v>2189.3193963177432</v>
      </c>
      <c r="T4" s="36">
        <v>2186.1497072376042</v>
      </c>
      <c r="U4" s="36">
        <v>2182.9166284526623</v>
      </c>
      <c r="V4" s="36">
        <v>2182.9166284526623</v>
      </c>
      <c r="W4" s="36">
        <v>2082.9972183574328</v>
      </c>
      <c r="X4" s="36">
        <v>2041.4305022182689</v>
      </c>
      <c r="Y4" s="36">
        <v>2041.4305022182689</v>
      </c>
      <c r="Z4" s="36">
        <v>1764.8764409401406</v>
      </c>
      <c r="AA4" s="36">
        <v>1204.3543556932598</v>
      </c>
      <c r="AB4" s="36">
        <v>1196.7420034954314</v>
      </c>
      <c r="AC4" s="36">
        <v>1196.7420034954314</v>
      </c>
      <c r="AD4" s="36">
        <v>69.931418935676234</v>
      </c>
      <c r="AE4" s="36">
        <v>63.879965553141865</v>
      </c>
      <c r="AF4" s="36">
        <v>63.879965553141865</v>
      </c>
      <c r="AG4" s="36">
        <v>36.308778520747204</v>
      </c>
      <c r="AH4" s="36">
        <v>34.4125655059105</v>
      </c>
      <c r="AI4" s="36">
        <v>34.4125655059105</v>
      </c>
      <c r="AJ4" s="36">
        <v>34.4125655059105</v>
      </c>
      <c r="AK4" s="36">
        <v>34.4125655059105</v>
      </c>
      <c r="AL4" s="36">
        <v>0</v>
      </c>
      <c r="AM4" s="36">
        <v>0</v>
      </c>
      <c r="AN4" s="36">
        <v>0</v>
      </c>
      <c r="AO4" s="36">
        <v>0</v>
      </c>
      <c r="AP4" s="36">
        <v>0</v>
      </c>
      <c r="AQ4" s="36">
        <v>0</v>
      </c>
      <c r="AR4" s="36">
        <v>0</v>
      </c>
      <c r="AS4" s="36">
        <v>0</v>
      </c>
      <c r="AT4" s="36">
        <v>0</v>
      </c>
      <c r="AU4" s="128">
        <v>0</v>
      </c>
      <c r="AV4" s="128">
        <v>13716462.422179827</v>
      </c>
      <c r="AW4" s="36">
        <v>13641365.962057093</v>
      </c>
      <c r="AX4" s="36">
        <v>13631036.930804655</v>
      </c>
      <c r="AY4" s="36">
        <v>13620495.66211278</v>
      </c>
      <c r="AZ4" s="36">
        <v>13620495.66211278</v>
      </c>
      <c r="BA4" s="36">
        <v>13294487.553081902</v>
      </c>
      <c r="BB4" s="36">
        <v>12913153.957416214</v>
      </c>
      <c r="BC4" s="36">
        <v>12913153.957416214</v>
      </c>
      <c r="BD4" s="36">
        <v>11996690.075844685</v>
      </c>
      <c r="BE4" s="11">
        <v>7303115.6395710502</v>
      </c>
      <c r="BF4" s="11">
        <v>7211176.2369560394</v>
      </c>
      <c r="BG4" s="11">
        <v>7076112.4584539672</v>
      </c>
      <c r="BH4" s="11">
        <v>355727.07341332838</v>
      </c>
      <c r="BI4" s="11">
        <v>336022.35412788409</v>
      </c>
      <c r="BJ4" s="11">
        <v>336022.35412788409</v>
      </c>
      <c r="BK4" s="11">
        <v>99614.441079808792</v>
      </c>
      <c r="BL4" s="11">
        <v>98239.865119449998</v>
      </c>
      <c r="BM4" s="11">
        <v>98239.865119449998</v>
      </c>
      <c r="BN4" s="11">
        <v>98239.865119449998</v>
      </c>
      <c r="BO4" s="11">
        <v>98239.865119449998</v>
      </c>
      <c r="BP4" s="11">
        <v>0</v>
      </c>
      <c r="BQ4" s="11">
        <v>0</v>
      </c>
      <c r="BR4" s="11">
        <v>0</v>
      </c>
      <c r="BS4" s="11">
        <v>0</v>
      </c>
      <c r="BT4" s="11">
        <v>0</v>
      </c>
      <c r="BU4" s="11">
        <v>0</v>
      </c>
      <c r="BV4" s="11">
        <v>0</v>
      </c>
      <c r="BW4" s="11">
        <v>0</v>
      </c>
      <c r="BX4" s="12">
        <v>0</v>
      </c>
      <c r="BZ4" s="113"/>
      <c r="CA4" s="113">
        <v>4.82E-2</v>
      </c>
      <c r="CB4" s="113">
        <v>0.38300000000000001</v>
      </c>
      <c r="CC4" s="113">
        <v>1.8E-3</v>
      </c>
      <c r="CD4" s="113">
        <v>0.12820000000000001</v>
      </c>
      <c r="CE4" s="113">
        <v>0.44940000000000002</v>
      </c>
      <c r="CF4" s="113">
        <v>1.5E-3</v>
      </c>
      <c r="CG4" s="113"/>
      <c r="CI4" s="24">
        <f>+BZ4*$AU4</f>
        <v>0</v>
      </c>
      <c r="CJ4" s="24">
        <f t="shared" ref="CJ4:CJ24" si="67">+CA4*$AU4</f>
        <v>0</v>
      </c>
      <c r="CK4" s="24">
        <f t="shared" ref="CK4:CK24" si="68">+CB4*$Q4*12</f>
        <v>0</v>
      </c>
      <c r="CL4" s="24">
        <f t="shared" ref="CL4:CL24" si="69">+CC4*$Q4*12</f>
        <v>0</v>
      </c>
      <c r="CM4" s="24">
        <f t="shared" ref="CM4:CM24" si="70">+CD4*$Q4*12</f>
        <v>0</v>
      </c>
      <c r="CN4" s="24">
        <f t="shared" ref="CN4:CN24" si="71">+CE4*$Q4*12</f>
        <v>0</v>
      </c>
      <c r="CO4" s="24">
        <f t="shared" ref="CO4:CO24" si="72">+CF4*$Q4*12</f>
        <v>0</v>
      </c>
      <c r="CP4" s="24">
        <f t="shared" ref="CP4:CP24" si="73">+CG4*$Q4*12</f>
        <v>0</v>
      </c>
      <c r="CR4" s="24">
        <f t="shared" ref="CR4:CR24" si="74">+BZ4*$AV4</f>
        <v>0</v>
      </c>
      <c r="CS4" s="24">
        <f t="shared" ref="CS4:CS24" si="75">+CA4*$AV4</f>
        <v>661133.48874906765</v>
      </c>
      <c r="CT4" s="24">
        <f t="shared" ref="CT4:CT24" si="76">+CB4*$R4*12</f>
        <v>10138.059420710308</v>
      </c>
      <c r="CU4" s="24">
        <f t="shared" ref="CU4:CU24" si="77">+CC4*$R4*12</f>
        <v>47.646232264434872</v>
      </c>
      <c r="CV4" s="24">
        <f t="shared" ref="CV4:CV24" si="78">+CD4*$R4*12</f>
        <v>3393.4705423891946</v>
      </c>
      <c r="CW4" s="24">
        <f t="shared" ref="CW4:CW24" si="79">+CE4*$R4*12</f>
        <v>11895.675988687239</v>
      </c>
      <c r="CX4" s="24">
        <f t="shared" ref="CX4:CX24" si="80">+CF4*$R4*12</f>
        <v>39.705193553695722</v>
      </c>
      <c r="CY4" s="24">
        <f t="shared" ref="CY4:CY24" si="81">+CG4*$R4*12</f>
        <v>0</v>
      </c>
      <c r="DA4" s="24">
        <f t="shared" si="2"/>
        <v>0</v>
      </c>
      <c r="DB4" s="24">
        <f t="shared" si="3"/>
        <v>657513.83937115187</v>
      </c>
      <c r="DC4" s="24">
        <f t="shared" si="4"/>
        <v>10062.111945476348</v>
      </c>
      <c r="DD4" s="24">
        <f t="shared" si="5"/>
        <v>47.289298960463256</v>
      </c>
      <c r="DE4" s="24">
        <f t="shared" si="6"/>
        <v>3368.0489592952163</v>
      </c>
      <c r="DF4" s="24">
        <f t="shared" si="7"/>
        <v>11806.561640462327</v>
      </c>
      <c r="DG4" s="24">
        <f t="shared" si="8"/>
        <v>39.407749133719378</v>
      </c>
      <c r="DH4" s="24">
        <f t="shared" si="9"/>
        <v>0</v>
      </c>
      <c r="DJ4" s="24">
        <f t="shared" si="10"/>
        <v>0</v>
      </c>
      <c r="DK4" s="24">
        <f t="shared" si="11"/>
        <v>657015.98006478441</v>
      </c>
      <c r="DL4" s="24">
        <f t="shared" si="12"/>
        <v>10047.54405446403</v>
      </c>
      <c r="DM4" s="24">
        <f t="shared" si="13"/>
        <v>47.220833676332248</v>
      </c>
      <c r="DN4" s="24">
        <f t="shared" si="14"/>
        <v>3363.1727096143304</v>
      </c>
      <c r="DO4" s="24">
        <f t="shared" si="15"/>
        <v>11789.468141190951</v>
      </c>
      <c r="DP4" s="24">
        <f t="shared" si="16"/>
        <v>39.350694730276878</v>
      </c>
      <c r="DQ4" s="24">
        <f t="shared" si="17"/>
        <v>0</v>
      </c>
      <c r="DS4" s="24">
        <f t="shared" si="18"/>
        <v>0</v>
      </c>
      <c r="DT4" s="24">
        <f t="shared" si="19"/>
        <v>656507.89091383596</v>
      </c>
      <c r="DU4" s="24">
        <f t="shared" si="20"/>
        <v>10032.684824368436</v>
      </c>
      <c r="DV4" s="24">
        <f t="shared" si="21"/>
        <v>47.150999174577507</v>
      </c>
      <c r="DW4" s="24">
        <f t="shared" si="22"/>
        <v>3358.1989412115763</v>
      </c>
      <c r="DX4" s="24">
        <f t="shared" si="23"/>
        <v>11772.032793919518</v>
      </c>
      <c r="DY4" s="24">
        <f t="shared" si="24"/>
        <v>39.292499312147925</v>
      </c>
      <c r="DZ4" s="24">
        <f t="shared" si="25"/>
        <v>0</v>
      </c>
      <c r="EB4" s="24">
        <f t="shared" si="26"/>
        <v>0</v>
      </c>
      <c r="EC4" s="24">
        <f t="shared" si="27"/>
        <v>656507.89091383596</v>
      </c>
      <c r="ED4" s="24">
        <f t="shared" si="28"/>
        <v>10032.684824368436</v>
      </c>
      <c r="EE4" s="24">
        <f t="shared" si="29"/>
        <v>47.150999174577507</v>
      </c>
      <c r="EF4" s="24">
        <f t="shared" si="30"/>
        <v>3358.1989412115763</v>
      </c>
      <c r="EG4" s="24">
        <f t="shared" si="31"/>
        <v>11772.032793919518</v>
      </c>
      <c r="EH4" s="24">
        <f t="shared" si="32"/>
        <v>39.292499312147925</v>
      </c>
      <c r="EI4" s="24">
        <f t="shared" si="33"/>
        <v>0</v>
      </c>
      <c r="EK4" s="24">
        <f t="shared" si="34"/>
        <v>0</v>
      </c>
      <c r="EL4" s="24">
        <f t="shared" si="35"/>
        <v>640794.30005854764</v>
      </c>
      <c r="EM4" s="24">
        <f t="shared" si="36"/>
        <v>9573.4552155707606</v>
      </c>
      <c r="EN4" s="24">
        <f t="shared" si="37"/>
        <v>44.992739916520549</v>
      </c>
      <c r="EO4" s="24">
        <f t="shared" si="38"/>
        <v>3204.4829207210746</v>
      </c>
      <c r="EP4" s="24">
        <f t="shared" si="39"/>
        <v>11233.187399157965</v>
      </c>
      <c r="EQ4" s="24">
        <f t="shared" si="40"/>
        <v>37.493949930433793</v>
      </c>
      <c r="ER4" s="24">
        <f t="shared" si="41"/>
        <v>0</v>
      </c>
      <c r="ET4" s="24">
        <f t="shared" si="42"/>
        <v>0</v>
      </c>
      <c r="EU4" s="24">
        <f t="shared" si="43"/>
        <v>622414.02074746147</v>
      </c>
      <c r="EV4" s="24">
        <f t="shared" si="44"/>
        <v>9382.4145881951645</v>
      </c>
      <c r="EW4" s="24">
        <f t="shared" si="45"/>
        <v>44.094898847914607</v>
      </c>
      <c r="EX4" s="24">
        <f t="shared" si="46"/>
        <v>3140.5366846125848</v>
      </c>
      <c r="EY4" s="24">
        <f t="shared" si="47"/>
        <v>11009.02641236268</v>
      </c>
      <c r="EZ4" s="24">
        <f t="shared" si="48"/>
        <v>36.745749039928839</v>
      </c>
      <c r="FA4" s="24">
        <f t="shared" si="49"/>
        <v>0</v>
      </c>
      <c r="FC4" s="24">
        <f t="shared" si="50"/>
        <v>0</v>
      </c>
      <c r="FD4" s="24">
        <f t="shared" si="51"/>
        <v>622414.02074746147</v>
      </c>
      <c r="FE4" s="24">
        <f t="shared" si="52"/>
        <v>9382.4145881951645</v>
      </c>
      <c r="FF4" s="24">
        <f t="shared" si="53"/>
        <v>44.094898847914607</v>
      </c>
      <c r="FG4" s="24">
        <f t="shared" si="54"/>
        <v>3140.5366846125848</v>
      </c>
      <c r="FH4" s="24">
        <f t="shared" si="55"/>
        <v>11009.02641236268</v>
      </c>
      <c r="FI4" s="24">
        <f t="shared" si="56"/>
        <v>36.745749039928839</v>
      </c>
      <c r="FJ4" s="24">
        <f t="shared" si="57"/>
        <v>0</v>
      </c>
      <c r="FL4" s="24">
        <f t="shared" si="58"/>
        <v>0</v>
      </c>
      <c r="FM4" s="24">
        <f t="shared" si="59"/>
        <v>578240.46165571385</v>
      </c>
      <c r="FN4" s="24">
        <f t="shared" si="60"/>
        <v>8111.3721225608861</v>
      </c>
      <c r="FO4" s="24">
        <f t="shared" si="61"/>
        <v>38.121331124307034</v>
      </c>
      <c r="FP4" s="24">
        <f t="shared" si="62"/>
        <v>2715.0859167423123</v>
      </c>
      <c r="FQ4" s="24">
        <f t="shared" si="63"/>
        <v>9517.6256707019911</v>
      </c>
      <c r="FR4" s="24">
        <f t="shared" si="64"/>
        <v>31.767775936922529</v>
      </c>
      <c r="FS4" s="24">
        <f t="shared" si="65"/>
        <v>0</v>
      </c>
    </row>
    <row r="5" spans="1:175" x14ac:dyDescent="0.25">
      <c r="A5" s="1" t="s">
        <v>318</v>
      </c>
      <c r="B5" s="5" t="s">
        <v>10</v>
      </c>
      <c r="C5" s="6" t="s">
        <v>31</v>
      </c>
      <c r="D5" s="6" t="s">
        <v>50</v>
      </c>
      <c r="E5" s="6" t="s">
        <v>13</v>
      </c>
      <c r="F5" s="6" t="s">
        <v>47</v>
      </c>
      <c r="G5" s="6" t="s">
        <v>15</v>
      </c>
      <c r="H5" s="183" t="str">
        <f t="shared" si="66"/>
        <v>2012</v>
      </c>
      <c r="I5" s="144">
        <v>2012</v>
      </c>
      <c r="J5" s="6"/>
      <c r="K5" s="6" t="s">
        <v>48</v>
      </c>
      <c r="L5" s="6" t="s">
        <v>49</v>
      </c>
      <c r="M5" s="6" t="s">
        <v>51</v>
      </c>
      <c r="N5" s="11">
        <v>5</v>
      </c>
      <c r="O5" s="11">
        <v>34.428211286605809</v>
      </c>
      <c r="P5" s="11">
        <v>15042.289869632055</v>
      </c>
      <c r="Q5" s="36">
        <v>0</v>
      </c>
      <c r="R5" s="36">
        <v>25.885873147823911</v>
      </c>
      <c r="S5" s="36">
        <v>25.885873147823911</v>
      </c>
      <c r="T5" s="36">
        <v>25.885873147823911</v>
      </c>
      <c r="U5" s="36">
        <v>25.885873147823911</v>
      </c>
      <c r="V5" s="36">
        <v>0</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128">
        <v>0</v>
      </c>
      <c r="AV5" s="128">
        <v>125881.27231281539</v>
      </c>
      <c r="AW5" s="36">
        <v>125881.27231281539</v>
      </c>
      <c r="AX5" s="36">
        <v>125881.27231281539</v>
      </c>
      <c r="AY5" s="36">
        <v>125881.27231281539</v>
      </c>
      <c r="AZ5" s="36">
        <v>0</v>
      </c>
      <c r="BA5" s="36">
        <v>0</v>
      </c>
      <c r="BB5" s="36">
        <v>0</v>
      </c>
      <c r="BC5" s="36">
        <v>0</v>
      </c>
      <c r="BD5" s="36">
        <v>0</v>
      </c>
      <c r="BE5" s="11">
        <v>0</v>
      </c>
      <c r="BF5" s="11">
        <v>0</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c r="CB5" s="113">
        <v>1</v>
      </c>
      <c r="CC5" s="113"/>
      <c r="CD5" s="113"/>
      <c r="CE5" s="113"/>
      <c r="CF5" s="113"/>
      <c r="CG5" s="113"/>
      <c r="CI5" s="24">
        <f t="shared" ref="CI5:CI24" si="82">+BZ5*$AU5</f>
        <v>0</v>
      </c>
      <c r="CJ5" s="24">
        <f t="shared" si="67"/>
        <v>0</v>
      </c>
      <c r="CK5" s="24">
        <f t="shared" si="68"/>
        <v>0</v>
      </c>
      <c r="CL5" s="24">
        <f t="shared" si="69"/>
        <v>0</v>
      </c>
      <c r="CM5" s="24">
        <f t="shared" si="70"/>
        <v>0</v>
      </c>
      <c r="CN5" s="24">
        <f t="shared" si="71"/>
        <v>0</v>
      </c>
      <c r="CO5" s="24">
        <f t="shared" si="72"/>
        <v>0</v>
      </c>
      <c r="CP5" s="24">
        <f t="shared" si="73"/>
        <v>0</v>
      </c>
      <c r="CR5" s="24">
        <f t="shared" si="74"/>
        <v>0</v>
      </c>
      <c r="CS5" s="24">
        <f t="shared" si="75"/>
        <v>0</v>
      </c>
      <c r="CT5" s="24">
        <f t="shared" si="76"/>
        <v>310.63047777388692</v>
      </c>
      <c r="CU5" s="24">
        <f t="shared" si="77"/>
        <v>0</v>
      </c>
      <c r="CV5" s="24">
        <f t="shared" si="78"/>
        <v>0</v>
      </c>
      <c r="CW5" s="24">
        <f t="shared" si="79"/>
        <v>0</v>
      </c>
      <c r="CX5" s="24">
        <f t="shared" si="80"/>
        <v>0</v>
      </c>
      <c r="CY5" s="24">
        <f t="shared" si="81"/>
        <v>0</v>
      </c>
      <c r="DA5" s="24">
        <f t="shared" si="2"/>
        <v>0</v>
      </c>
      <c r="DB5" s="24">
        <f t="shared" si="3"/>
        <v>0</v>
      </c>
      <c r="DC5" s="24">
        <f t="shared" si="4"/>
        <v>310.63047777388692</v>
      </c>
      <c r="DD5" s="24">
        <f t="shared" si="5"/>
        <v>0</v>
      </c>
      <c r="DE5" s="24">
        <f t="shared" si="6"/>
        <v>0</v>
      </c>
      <c r="DF5" s="24">
        <f t="shared" si="7"/>
        <v>0</v>
      </c>
      <c r="DG5" s="24">
        <f t="shared" si="8"/>
        <v>0</v>
      </c>
      <c r="DH5" s="24">
        <f t="shared" si="9"/>
        <v>0</v>
      </c>
      <c r="DJ5" s="24">
        <f t="shared" si="10"/>
        <v>0</v>
      </c>
      <c r="DK5" s="24">
        <f t="shared" si="11"/>
        <v>0</v>
      </c>
      <c r="DL5" s="24">
        <f t="shared" si="12"/>
        <v>310.63047777388692</v>
      </c>
      <c r="DM5" s="24">
        <f t="shared" si="13"/>
        <v>0</v>
      </c>
      <c r="DN5" s="24">
        <f t="shared" si="14"/>
        <v>0</v>
      </c>
      <c r="DO5" s="24">
        <f t="shared" si="15"/>
        <v>0</v>
      </c>
      <c r="DP5" s="24">
        <f t="shared" si="16"/>
        <v>0</v>
      </c>
      <c r="DQ5" s="24">
        <f t="shared" si="17"/>
        <v>0</v>
      </c>
      <c r="DS5" s="24">
        <f t="shared" si="18"/>
        <v>0</v>
      </c>
      <c r="DT5" s="24">
        <f t="shared" si="19"/>
        <v>0</v>
      </c>
      <c r="DU5" s="24">
        <f t="shared" si="20"/>
        <v>310.63047777388692</v>
      </c>
      <c r="DV5" s="24">
        <f t="shared" si="21"/>
        <v>0</v>
      </c>
      <c r="DW5" s="24">
        <f t="shared" si="22"/>
        <v>0</v>
      </c>
      <c r="DX5" s="24">
        <f t="shared" si="23"/>
        <v>0</v>
      </c>
      <c r="DY5" s="24">
        <f t="shared" si="24"/>
        <v>0</v>
      </c>
      <c r="DZ5" s="24">
        <f t="shared" si="25"/>
        <v>0</v>
      </c>
      <c r="EB5" s="24">
        <f t="shared" si="26"/>
        <v>0</v>
      </c>
      <c r="EC5" s="24">
        <f t="shared" si="27"/>
        <v>0</v>
      </c>
      <c r="ED5" s="24">
        <f t="shared" si="28"/>
        <v>0</v>
      </c>
      <c r="EE5" s="24">
        <f t="shared" si="29"/>
        <v>0</v>
      </c>
      <c r="EF5" s="24">
        <f t="shared" si="30"/>
        <v>0</v>
      </c>
      <c r="EG5" s="24">
        <f t="shared" si="31"/>
        <v>0</v>
      </c>
      <c r="EH5" s="24">
        <f t="shared" si="32"/>
        <v>0</v>
      </c>
      <c r="EI5" s="24">
        <f t="shared" si="33"/>
        <v>0</v>
      </c>
      <c r="EK5" s="24">
        <f t="shared" si="34"/>
        <v>0</v>
      </c>
      <c r="EL5" s="24">
        <f t="shared" si="35"/>
        <v>0</v>
      </c>
      <c r="EM5" s="24">
        <f t="shared" si="36"/>
        <v>0</v>
      </c>
      <c r="EN5" s="24">
        <f t="shared" si="37"/>
        <v>0</v>
      </c>
      <c r="EO5" s="24">
        <f t="shared" si="38"/>
        <v>0</v>
      </c>
      <c r="EP5" s="24">
        <f t="shared" si="39"/>
        <v>0</v>
      </c>
      <c r="EQ5" s="24">
        <f t="shared" si="40"/>
        <v>0</v>
      </c>
      <c r="ER5" s="24">
        <f t="shared" si="41"/>
        <v>0</v>
      </c>
      <c r="ET5" s="24">
        <f t="shared" si="42"/>
        <v>0</v>
      </c>
      <c r="EU5" s="24">
        <f t="shared" si="43"/>
        <v>0</v>
      </c>
      <c r="EV5" s="24">
        <f t="shared" si="44"/>
        <v>0</v>
      </c>
      <c r="EW5" s="24">
        <f t="shared" si="45"/>
        <v>0</v>
      </c>
      <c r="EX5" s="24">
        <f t="shared" si="46"/>
        <v>0</v>
      </c>
      <c r="EY5" s="24">
        <f t="shared" si="47"/>
        <v>0</v>
      </c>
      <c r="EZ5" s="24">
        <f t="shared" si="48"/>
        <v>0</v>
      </c>
      <c r="FA5" s="24">
        <f t="shared" si="49"/>
        <v>0</v>
      </c>
      <c r="FC5" s="24">
        <f t="shared" si="50"/>
        <v>0</v>
      </c>
      <c r="FD5" s="24">
        <f t="shared" si="51"/>
        <v>0</v>
      </c>
      <c r="FE5" s="24">
        <f t="shared" si="52"/>
        <v>0</v>
      </c>
      <c r="FF5" s="24">
        <f t="shared" si="53"/>
        <v>0</v>
      </c>
      <c r="FG5" s="24">
        <f t="shared" si="54"/>
        <v>0</v>
      </c>
      <c r="FH5" s="24">
        <f t="shared" si="55"/>
        <v>0</v>
      </c>
      <c r="FI5" s="24">
        <f t="shared" si="56"/>
        <v>0</v>
      </c>
      <c r="FJ5" s="24">
        <f t="shared" si="57"/>
        <v>0</v>
      </c>
      <c r="FL5" s="24">
        <f t="shared" si="58"/>
        <v>0</v>
      </c>
      <c r="FM5" s="24">
        <f t="shared" si="59"/>
        <v>0</v>
      </c>
      <c r="FN5" s="24">
        <f t="shared" si="60"/>
        <v>0</v>
      </c>
      <c r="FO5" s="24">
        <f t="shared" si="61"/>
        <v>0</v>
      </c>
      <c r="FP5" s="24">
        <f t="shared" si="62"/>
        <v>0</v>
      </c>
      <c r="FQ5" s="24">
        <f t="shared" si="63"/>
        <v>0</v>
      </c>
      <c r="FR5" s="24">
        <f t="shared" si="64"/>
        <v>0</v>
      </c>
      <c r="FS5" s="24">
        <f t="shared" si="65"/>
        <v>0</v>
      </c>
    </row>
    <row r="6" spans="1:175" x14ac:dyDescent="0.25">
      <c r="A6" s="1" t="s">
        <v>319</v>
      </c>
      <c r="B6" s="5" t="s">
        <v>10</v>
      </c>
      <c r="C6" s="6" t="s">
        <v>31</v>
      </c>
      <c r="D6" s="6" t="s">
        <v>32</v>
      </c>
      <c r="E6" s="6" t="s">
        <v>13</v>
      </c>
      <c r="F6" s="6" t="s">
        <v>47</v>
      </c>
      <c r="G6" s="6" t="s">
        <v>26</v>
      </c>
      <c r="H6" s="183" t="str">
        <f t="shared" si="66"/>
        <v>2012</v>
      </c>
      <c r="I6" s="144">
        <v>2012</v>
      </c>
      <c r="J6" s="6"/>
      <c r="K6" s="6" t="s">
        <v>48</v>
      </c>
      <c r="L6" s="6" t="s">
        <v>49</v>
      </c>
      <c r="M6" s="6" t="s">
        <v>35</v>
      </c>
      <c r="N6" s="11">
        <v>3</v>
      </c>
      <c r="O6" s="11">
        <v>313.63887765000004</v>
      </c>
      <c r="P6" s="11">
        <v>3427.7</v>
      </c>
      <c r="Q6" s="36">
        <v>0</v>
      </c>
      <c r="R6" s="36">
        <v>235.81870500000002</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128">
        <v>0</v>
      </c>
      <c r="AV6" s="128">
        <v>3427.7</v>
      </c>
      <c r="AW6" s="36">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c r="CB6" s="166"/>
      <c r="CC6" s="167"/>
      <c r="CD6" s="167"/>
      <c r="CE6" s="167"/>
      <c r="CF6" s="167"/>
      <c r="CG6" s="167"/>
      <c r="CI6" s="24">
        <f t="shared" si="82"/>
        <v>0</v>
      </c>
      <c r="CJ6" s="24">
        <f t="shared" si="67"/>
        <v>0</v>
      </c>
      <c r="CK6" s="24">
        <f t="shared" si="68"/>
        <v>0</v>
      </c>
      <c r="CL6" s="24">
        <f t="shared" si="69"/>
        <v>0</v>
      </c>
      <c r="CM6" s="24">
        <f t="shared" si="70"/>
        <v>0</v>
      </c>
      <c r="CN6" s="24">
        <f t="shared" si="71"/>
        <v>0</v>
      </c>
      <c r="CO6" s="24">
        <f t="shared" si="72"/>
        <v>0</v>
      </c>
      <c r="CP6" s="24">
        <f t="shared" si="73"/>
        <v>0</v>
      </c>
      <c r="CR6" s="24">
        <f t="shared" si="74"/>
        <v>0</v>
      </c>
      <c r="CS6" s="24">
        <f t="shared" si="75"/>
        <v>0</v>
      </c>
      <c r="CT6" s="24">
        <f t="shared" si="76"/>
        <v>0</v>
      </c>
      <c r="CU6" s="24">
        <f t="shared" si="77"/>
        <v>0</v>
      </c>
      <c r="CV6" s="24">
        <f t="shared" si="78"/>
        <v>0</v>
      </c>
      <c r="CW6" s="24">
        <f t="shared" si="79"/>
        <v>0</v>
      </c>
      <c r="CX6" s="24">
        <f t="shared" si="80"/>
        <v>0</v>
      </c>
      <c r="CY6" s="24">
        <f t="shared" si="81"/>
        <v>0</v>
      </c>
      <c r="DA6" s="24">
        <f t="shared" si="2"/>
        <v>0</v>
      </c>
      <c r="DB6" s="24">
        <f t="shared" si="3"/>
        <v>0</v>
      </c>
      <c r="DC6" s="24">
        <f t="shared" si="4"/>
        <v>0</v>
      </c>
      <c r="DD6" s="24">
        <f t="shared" si="5"/>
        <v>0</v>
      </c>
      <c r="DE6" s="24">
        <f t="shared" si="6"/>
        <v>0</v>
      </c>
      <c r="DF6" s="24">
        <f t="shared" si="7"/>
        <v>0</v>
      </c>
      <c r="DG6" s="24">
        <f t="shared" si="8"/>
        <v>0</v>
      </c>
      <c r="DH6" s="24">
        <f t="shared" si="9"/>
        <v>0</v>
      </c>
      <c r="DJ6" s="24">
        <f t="shared" si="10"/>
        <v>0</v>
      </c>
      <c r="DK6" s="24">
        <f t="shared" si="11"/>
        <v>0</v>
      </c>
      <c r="DL6" s="24">
        <f t="shared" si="12"/>
        <v>0</v>
      </c>
      <c r="DM6" s="24">
        <f t="shared" si="13"/>
        <v>0</v>
      </c>
      <c r="DN6" s="24">
        <f t="shared" si="14"/>
        <v>0</v>
      </c>
      <c r="DO6" s="24">
        <f t="shared" si="15"/>
        <v>0</v>
      </c>
      <c r="DP6" s="24">
        <f t="shared" si="16"/>
        <v>0</v>
      </c>
      <c r="DQ6" s="24">
        <f t="shared" si="17"/>
        <v>0</v>
      </c>
      <c r="DS6" s="24">
        <f t="shared" si="18"/>
        <v>0</v>
      </c>
      <c r="DT6" s="24">
        <f t="shared" si="19"/>
        <v>0</v>
      </c>
      <c r="DU6" s="24">
        <f t="shared" si="20"/>
        <v>0</v>
      </c>
      <c r="DV6" s="24">
        <f t="shared" si="21"/>
        <v>0</v>
      </c>
      <c r="DW6" s="24">
        <f t="shared" si="22"/>
        <v>0</v>
      </c>
      <c r="DX6" s="24">
        <f t="shared" si="23"/>
        <v>0</v>
      </c>
      <c r="DY6" s="24">
        <f t="shared" si="24"/>
        <v>0</v>
      </c>
      <c r="DZ6" s="24">
        <f t="shared" si="25"/>
        <v>0</v>
      </c>
      <c r="EB6" s="24">
        <f t="shared" si="26"/>
        <v>0</v>
      </c>
      <c r="EC6" s="24">
        <f t="shared" si="27"/>
        <v>0</v>
      </c>
      <c r="ED6" s="24">
        <f t="shared" si="28"/>
        <v>0</v>
      </c>
      <c r="EE6" s="24">
        <f t="shared" si="29"/>
        <v>0</v>
      </c>
      <c r="EF6" s="24">
        <f t="shared" si="30"/>
        <v>0</v>
      </c>
      <c r="EG6" s="24">
        <f t="shared" si="31"/>
        <v>0</v>
      </c>
      <c r="EH6" s="24">
        <f t="shared" si="32"/>
        <v>0</v>
      </c>
      <c r="EI6" s="24">
        <f t="shared" si="33"/>
        <v>0</v>
      </c>
      <c r="EK6" s="24">
        <f t="shared" si="34"/>
        <v>0</v>
      </c>
      <c r="EL6" s="24">
        <f t="shared" si="35"/>
        <v>0</v>
      </c>
      <c r="EM6" s="24">
        <f t="shared" si="36"/>
        <v>0</v>
      </c>
      <c r="EN6" s="24">
        <f t="shared" si="37"/>
        <v>0</v>
      </c>
      <c r="EO6" s="24">
        <f t="shared" si="38"/>
        <v>0</v>
      </c>
      <c r="EP6" s="24">
        <f t="shared" si="39"/>
        <v>0</v>
      </c>
      <c r="EQ6" s="24">
        <f t="shared" si="40"/>
        <v>0</v>
      </c>
      <c r="ER6" s="24">
        <f t="shared" si="41"/>
        <v>0</v>
      </c>
      <c r="ET6" s="24">
        <f t="shared" si="42"/>
        <v>0</v>
      </c>
      <c r="EU6" s="24">
        <f t="shared" si="43"/>
        <v>0</v>
      </c>
      <c r="EV6" s="24">
        <f t="shared" si="44"/>
        <v>0</v>
      </c>
      <c r="EW6" s="24">
        <f t="shared" si="45"/>
        <v>0</v>
      </c>
      <c r="EX6" s="24">
        <f t="shared" si="46"/>
        <v>0</v>
      </c>
      <c r="EY6" s="24">
        <f t="shared" si="47"/>
        <v>0</v>
      </c>
      <c r="EZ6" s="24">
        <f t="shared" si="48"/>
        <v>0</v>
      </c>
      <c r="FA6" s="24">
        <f t="shared" si="49"/>
        <v>0</v>
      </c>
      <c r="FC6" s="24">
        <f t="shared" si="50"/>
        <v>0</v>
      </c>
      <c r="FD6" s="24">
        <f t="shared" si="51"/>
        <v>0</v>
      </c>
      <c r="FE6" s="24">
        <f t="shared" si="52"/>
        <v>0</v>
      </c>
      <c r="FF6" s="24">
        <f t="shared" si="53"/>
        <v>0</v>
      </c>
      <c r="FG6" s="24">
        <f t="shared" si="54"/>
        <v>0</v>
      </c>
      <c r="FH6" s="24">
        <f t="shared" si="55"/>
        <v>0</v>
      </c>
      <c r="FI6" s="24">
        <f t="shared" si="56"/>
        <v>0</v>
      </c>
      <c r="FJ6" s="24">
        <f t="shared" si="57"/>
        <v>0</v>
      </c>
      <c r="FL6" s="24">
        <f t="shared" si="58"/>
        <v>0</v>
      </c>
      <c r="FM6" s="24">
        <f t="shared" si="59"/>
        <v>0</v>
      </c>
      <c r="FN6" s="24">
        <f t="shared" si="60"/>
        <v>0</v>
      </c>
      <c r="FO6" s="24">
        <f t="shared" si="61"/>
        <v>0</v>
      </c>
      <c r="FP6" s="24">
        <f t="shared" si="62"/>
        <v>0</v>
      </c>
      <c r="FQ6" s="24">
        <f t="shared" si="63"/>
        <v>0</v>
      </c>
      <c r="FR6" s="24">
        <f t="shared" si="64"/>
        <v>0</v>
      </c>
      <c r="FS6" s="24">
        <f t="shared" si="65"/>
        <v>0</v>
      </c>
    </row>
    <row r="7" spans="1:175" x14ac:dyDescent="0.25">
      <c r="A7" s="1" t="s">
        <v>312</v>
      </c>
      <c r="B7" s="5" t="s">
        <v>10</v>
      </c>
      <c r="C7" s="6" t="s">
        <v>11</v>
      </c>
      <c r="D7" s="6" t="s">
        <v>12</v>
      </c>
      <c r="E7" s="6" t="s">
        <v>13</v>
      </c>
      <c r="F7" s="6" t="s">
        <v>14</v>
      </c>
      <c r="G7" s="6" t="s">
        <v>15</v>
      </c>
      <c r="H7" s="183" t="str">
        <f t="shared" si="66"/>
        <v>2012</v>
      </c>
      <c r="I7" s="144">
        <v>2012</v>
      </c>
      <c r="J7" s="6"/>
      <c r="K7" s="6" t="s">
        <v>48</v>
      </c>
      <c r="L7" s="6" t="s">
        <v>49</v>
      </c>
      <c r="M7" s="6" t="s">
        <v>18</v>
      </c>
      <c r="N7" s="11">
        <v>83.968228836258248</v>
      </c>
      <c r="O7" s="11">
        <v>16.386586464298386</v>
      </c>
      <c r="P7" s="11">
        <v>42277.045951171531</v>
      </c>
      <c r="Q7" s="36">
        <v>0</v>
      </c>
      <c r="R7" s="36">
        <v>12.320741702479989</v>
      </c>
      <c r="S7" s="36">
        <v>12.320741702479989</v>
      </c>
      <c r="T7" s="36">
        <v>12.320741702479989</v>
      </c>
      <c r="U7" s="36">
        <v>12.117628573756434</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128">
        <v>0</v>
      </c>
      <c r="AV7" s="128">
        <v>21788.115124029966</v>
      </c>
      <c r="AW7" s="36">
        <v>21788.115124029966</v>
      </c>
      <c r="AX7" s="36">
        <v>21788.115124029966</v>
      </c>
      <c r="AY7" s="36">
        <v>21606.480310843872</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v>1</v>
      </c>
      <c r="CA7" s="113"/>
      <c r="CB7" s="113"/>
      <c r="CC7" s="113"/>
      <c r="CD7" s="113"/>
      <c r="CE7" s="113"/>
      <c r="CF7" s="113"/>
      <c r="CG7" s="113"/>
      <c r="CI7" s="24">
        <f t="shared" si="82"/>
        <v>0</v>
      </c>
      <c r="CJ7" s="24">
        <f t="shared" si="67"/>
        <v>0</v>
      </c>
      <c r="CK7" s="24">
        <f t="shared" si="68"/>
        <v>0</v>
      </c>
      <c r="CL7" s="24">
        <f t="shared" si="69"/>
        <v>0</v>
      </c>
      <c r="CM7" s="24">
        <f t="shared" si="70"/>
        <v>0</v>
      </c>
      <c r="CN7" s="24">
        <f t="shared" si="71"/>
        <v>0</v>
      </c>
      <c r="CO7" s="24">
        <f t="shared" si="72"/>
        <v>0</v>
      </c>
      <c r="CP7" s="24">
        <f t="shared" si="73"/>
        <v>0</v>
      </c>
      <c r="CR7" s="24">
        <f t="shared" si="74"/>
        <v>21788.115124029966</v>
      </c>
      <c r="CS7" s="24">
        <f t="shared" si="75"/>
        <v>0</v>
      </c>
      <c r="CT7" s="24">
        <f t="shared" si="76"/>
        <v>0</v>
      </c>
      <c r="CU7" s="24">
        <f t="shared" si="77"/>
        <v>0</v>
      </c>
      <c r="CV7" s="24">
        <f t="shared" si="78"/>
        <v>0</v>
      </c>
      <c r="CW7" s="24">
        <f t="shared" si="79"/>
        <v>0</v>
      </c>
      <c r="CX7" s="24">
        <f t="shared" si="80"/>
        <v>0</v>
      </c>
      <c r="CY7" s="24">
        <f t="shared" si="81"/>
        <v>0</v>
      </c>
      <c r="DA7" s="24">
        <f t="shared" si="2"/>
        <v>21788.115124029966</v>
      </c>
      <c r="DB7" s="24">
        <f t="shared" si="3"/>
        <v>0</v>
      </c>
      <c r="DC7" s="24">
        <f t="shared" si="4"/>
        <v>0</v>
      </c>
      <c r="DD7" s="24">
        <f t="shared" si="5"/>
        <v>0</v>
      </c>
      <c r="DE7" s="24">
        <f t="shared" si="6"/>
        <v>0</v>
      </c>
      <c r="DF7" s="24">
        <f t="shared" si="7"/>
        <v>0</v>
      </c>
      <c r="DG7" s="24">
        <f t="shared" si="8"/>
        <v>0</v>
      </c>
      <c r="DH7" s="24">
        <f t="shared" si="9"/>
        <v>0</v>
      </c>
      <c r="DJ7" s="24">
        <f t="shared" si="10"/>
        <v>21788.115124029966</v>
      </c>
      <c r="DK7" s="24">
        <f t="shared" si="11"/>
        <v>0</v>
      </c>
      <c r="DL7" s="24">
        <f t="shared" si="12"/>
        <v>0</v>
      </c>
      <c r="DM7" s="24">
        <f t="shared" si="13"/>
        <v>0</v>
      </c>
      <c r="DN7" s="24">
        <f t="shared" si="14"/>
        <v>0</v>
      </c>
      <c r="DO7" s="24">
        <f t="shared" si="15"/>
        <v>0</v>
      </c>
      <c r="DP7" s="24">
        <f t="shared" si="16"/>
        <v>0</v>
      </c>
      <c r="DQ7" s="24">
        <f t="shared" si="17"/>
        <v>0</v>
      </c>
      <c r="DS7" s="24">
        <f t="shared" si="18"/>
        <v>21606.480310843872</v>
      </c>
      <c r="DT7" s="24">
        <f t="shared" si="19"/>
        <v>0</v>
      </c>
      <c r="DU7" s="24">
        <f t="shared" si="20"/>
        <v>0</v>
      </c>
      <c r="DV7" s="24">
        <f t="shared" si="21"/>
        <v>0</v>
      </c>
      <c r="DW7" s="24">
        <f t="shared" si="22"/>
        <v>0</v>
      </c>
      <c r="DX7" s="24">
        <f t="shared" si="23"/>
        <v>0</v>
      </c>
      <c r="DY7" s="24">
        <f t="shared" si="24"/>
        <v>0</v>
      </c>
      <c r="DZ7" s="24">
        <f t="shared" si="25"/>
        <v>0</v>
      </c>
      <c r="EB7" s="24">
        <f t="shared" si="26"/>
        <v>0</v>
      </c>
      <c r="EC7" s="24">
        <f t="shared" si="27"/>
        <v>0</v>
      </c>
      <c r="ED7" s="24">
        <f t="shared" si="28"/>
        <v>0</v>
      </c>
      <c r="EE7" s="24">
        <f t="shared" si="29"/>
        <v>0</v>
      </c>
      <c r="EF7" s="24">
        <f t="shared" si="30"/>
        <v>0</v>
      </c>
      <c r="EG7" s="24">
        <f t="shared" si="31"/>
        <v>0</v>
      </c>
      <c r="EH7" s="24">
        <f t="shared" si="32"/>
        <v>0</v>
      </c>
      <c r="EI7" s="24">
        <f t="shared" si="33"/>
        <v>0</v>
      </c>
      <c r="EK7" s="24">
        <f t="shared" si="34"/>
        <v>0</v>
      </c>
      <c r="EL7" s="24">
        <f t="shared" si="35"/>
        <v>0</v>
      </c>
      <c r="EM7" s="24">
        <f t="shared" si="36"/>
        <v>0</v>
      </c>
      <c r="EN7" s="24">
        <f t="shared" si="37"/>
        <v>0</v>
      </c>
      <c r="EO7" s="24">
        <f t="shared" si="38"/>
        <v>0</v>
      </c>
      <c r="EP7" s="24">
        <f t="shared" si="39"/>
        <v>0</v>
      </c>
      <c r="EQ7" s="24">
        <f t="shared" si="40"/>
        <v>0</v>
      </c>
      <c r="ER7" s="24">
        <f t="shared" si="41"/>
        <v>0</v>
      </c>
      <c r="ET7" s="24">
        <f t="shared" si="42"/>
        <v>0</v>
      </c>
      <c r="EU7" s="24">
        <f t="shared" si="43"/>
        <v>0</v>
      </c>
      <c r="EV7" s="24">
        <f t="shared" si="44"/>
        <v>0</v>
      </c>
      <c r="EW7" s="24">
        <f t="shared" si="45"/>
        <v>0</v>
      </c>
      <c r="EX7" s="24">
        <f t="shared" si="46"/>
        <v>0</v>
      </c>
      <c r="EY7" s="24">
        <f t="shared" si="47"/>
        <v>0</v>
      </c>
      <c r="EZ7" s="24">
        <f t="shared" si="48"/>
        <v>0</v>
      </c>
      <c r="FA7" s="24">
        <f t="shared" si="49"/>
        <v>0</v>
      </c>
      <c r="FC7" s="24">
        <f t="shared" si="50"/>
        <v>0</v>
      </c>
      <c r="FD7" s="24">
        <f t="shared" si="51"/>
        <v>0</v>
      </c>
      <c r="FE7" s="24">
        <f t="shared" si="52"/>
        <v>0</v>
      </c>
      <c r="FF7" s="24">
        <f t="shared" si="53"/>
        <v>0</v>
      </c>
      <c r="FG7" s="24">
        <f t="shared" si="54"/>
        <v>0</v>
      </c>
      <c r="FH7" s="24">
        <f t="shared" si="55"/>
        <v>0</v>
      </c>
      <c r="FI7" s="24">
        <f t="shared" si="56"/>
        <v>0</v>
      </c>
      <c r="FJ7" s="24">
        <f t="shared" si="57"/>
        <v>0</v>
      </c>
      <c r="FL7" s="24">
        <f t="shared" si="58"/>
        <v>0</v>
      </c>
      <c r="FM7" s="24">
        <f t="shared" si="59"/>
        <v>0</v>
      </c>
      <c r="FN7" s="24">
        <f t="shared" si="60"/>
        <v>0</v>
      </c>
      <c r="FO7" s="24">
        <f t="shared" si="61"/>
        <v>0</v>
      </c>
      <c r="FP7" s="24">
        <f t="shared" si="62"/>
        <v>0</v>
      </c>
      <c r="FQ7" s="24">
        <f t="shared" si="63"/>
        <v>0</v>
      </c>
      <c r="FR7" s="24">
        <f t="shared" si="64"/>
        <v>0</v>
      </c>
      <c r="FS7" s="24">
        <f t="shared" si="65"/>
        <v>0</v>
      </c>
    </row>
    <row r="8" spans="1:175" x14ac:dyDescent="0.25">
      <c r="A8" s="1" t="s">
        <v>311</v>
      </c>
      <c r="B8" s="5" t="s">
        <v>10</v>
      </c>
      <c r="C8" s="6" t="s">
        <v>11</v>
      </c>
      <c r="D8" s="6" t="s">
        <v>19</v>
      </c>
      <c r="E8" s="6" t="s">
        <v>13</v>
      </c>
      <c r="F8" s="6" t="s">
        <v>14</v>
      </c>
      <c r="G8" s="6" t="s">
        <v>15</v>
      </c>
      <c r="H8" s="183" t="str">
        <f t="shared" si="66"/>
        <v>2012</v>
      </c>
      <c r="I8" s="144">
        <v>2012</v>
      </c>
      <c r="J8" s="6"/>
      <c r="K8" s="6" t="s">
        <v>48</v>
      </c>
      <c r="L8" s="6" t="s">
        <v>49</v>
      </c>
      <c r="M8" s="6" t="s">
        <v>18</v>
      </c>
      <c r="N8" s="11">
        <v>137.14448891875386</v>
      </c>
      <c r="O8" s="11">
        <v>10.042202628815909</v>
      </c>
      <c r="P8" s="11">
        <v>116939.69760137744</v>
      </c>
      <c r="Q8" s="36">
        <v>0</v>
      </c>
      <c r="R8" s="36">
        <v>7.550528292342789</v>
      </c>
      <c r="S8" s="36">
        <v>7.550528292342789</v>
      </c>
      <c r="T8" s="36">
        <v>7.550528292342789</v>
      </c>
      <c r="U8" s="36">
        <v>7.4359243802219996</v>
      </c>
      <c r="V8" s="36">
        <v>4.6907498550774909</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128">
        <v>0</v>
      </c>
      <c r="AV8" s="128">
        <v>55074.396876165796</v>
      </c>
      <c r="AW8" s="36">
        <v>55074.396876165796</v>
      </c>
      <c r="AX8" s="36">
        <v>55074.396876165796</v>
      </c>
      <c r="AY8" s="36">
        <v>54971.911821165799</v>
      </c>
      <c r="AZ8" s="36">
        <v>35676.602715886678</v>
      </c>
      <c r="BA8" s="36">
        <v>0</v>
      </c>
      <c r="BB8" s="36">
        <v>0</v>
      </c>
      <c r="BC8" s="36">
        <v>0</v>
      </c>
      <c r="BD8" s="36">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2">
        <v>0</v>
      </c>
      <c r="BZ8" s="113">
        <v>1</v>
      </c>
      <c r="CA8" s="113"/>
      <c r="CB8" s="113"/>
      <c r="CC8" s="113"/>
      <c r="CD8" s="113"/>
      <c r="CE8" s="113"/>
      <c r="CF8" s="113"/>
      <c r="CG8" s="113"/>
      <c r="CI8" s="24">
        <f t="shared" si="82"/>
        <v>0</v>
      </c>
      <c r="CJ8" s="24">
        <f t="shared" si="67"/>
        <v>0</v>
      </c>
      <c r="CK8" s="24">
        <f t="shared" si="68"/>
        <v>0</v>
      </c>
      <c r="CL8" s="24">
        <f t="shared" si="69"/>
        <v>0</v>
      </c>
      <c r="CM8" s="24">
        <f t="shared" si="70"/>
        <v>0</v>
      </c>
      <c r="CN8" s="24">
        <f t="shared" si="71"/>
        <v>0</v>
      </c>
      <c r="CO8" s="24">
        <f t="shared" si="72"/>
        <v>0</v>
      </c>
      <c r="CP8" s="24">
        <f t="shared" si="73"/>
        <v>0</v>
      </c>
      <c r="CR8" s="24">
        <f t="shared" si="74"/>
        <v>55074.396876165796</v>
      </c>
      <c r="CS8" s="24">
        <f t="shared" si="75"/>
        <v>0</v>
      </c>
      <c r="CT8" s="24">
        <f t="shared" si="76"/>
        <v>0</v>
      </c>
      <c r="CU8" s="24">
        <f t="shared" si="77"/>
        <v>0</v>
      </c>
      <c r="CV8" s="24">
        <f t="shared" si="78"/>
        <v>0</v>
      </c>
      <c r="CW8" s="24">
        <f t="shared" si="79"/>
        <v>0</v>
      </c>
      <c r="CX8" s="24">
        <f t="shared" si="80"/>
        <v>0</v>
      </c>
      <c r="CY8" s="24">
        <f t="shared" si="81"/>
        <v>0</v>
      </c>
      <c r="DA8" s="24">
        <f t="shared" si="2"/>
        <v>55074.396876165796</v>
      </c>
      <c r="DB8" s="24">
        <f t="shared" si="3"/>
        <v>0</v>
      </c>
      <c r="DC8" s="24">
        <f t="shared" si="4"/>
        <v>0</v>
      </c>
      <c r="DD8" s="24">
        <f t="shared" si="5"/>
        <v>0</v>
      </c>
      <c r="DE8" s="24">
        <f t="shared" si="6"/>
        <v>0</v>
      </c>
      <c r="DF8" s="24">
        <f t="shared" si="7"/>
        <v>0</v>
      </c>
      <c r="DG8" s="24">
        <f t="shared" si="8"/>
        <v>0</v>
      </c>
      <c r="DH8" s="24">
        <f t="shared" si="9"/>
        <v>0</v>
      </c>
      <c r="DJ8" s="24">
        <f t="shared" si="10"/>
        <v>55074.396876165796</v>
      </c>
      <c r="DK8" s="24">
        <f t="shared" si="11"/>
        <v>0</v>
      </c>
      <c r="DL8" s="24">
        <f t="shared" si="12"/>
        <v>0</v>
      </c>
      <c r="DM8" s="24">
        <f t="shared" si="13"/>
        <v>0</v>
      </c>
      <c r="DN8" s="24">
        <f t="shared" si="14"/>
        <v>0</v>
      </c>
      <c r="DO8" s="24">
        <f t="shared" si="15"/>
        <v>0</v>
      </c>
      <c r="DP8" s="24">
        <f t="shared" si="16"/>
        <v>0</v>
      </c>
      <c r="DQ8" s="24">
        <f t="shared" si="17"/>
        <v>0</v>
      </c>
      <c r="DS8" s="24">
        <f t="shared" si="18"/>
        <v>54971.911821165799</v>
      </c>
      <c r="DT8" s="24">
        <f t="shared" si="19"/>
        <v>0</v>
      </c>
      <c r="DU8" s="24">
        <f t="shared" si="20"/>
        <v>0</v>
      </c>
      <c r="DV8" s="24">
        <f t="shared" si="21"/>
        <v>0</v>
      </c>
      <c r="DW8" s="24">
        <f t="shared" si="22"/>
        <v>0</v>
      </c>
      <c r="DX8" s="24">
        <f t="shared" si="23"/>
        <v>0</v>
      </c>
      <c r="DY8" s="24">
        <f t="shared" si="24"/>
        <v>0</v>
      </c>
      <c r="DZ8" s="24">
        <f t="shared" si="25"/>
        <v>0</v>
      </c>
      <c r="EB8" s="24">
        <f t="shared" si="26"/>
        <v>35676.602715886678</v>
      </c>
      <c r="EC8" s="24">
        <f t="shared" si="27"/>
        <v>0</v>
      </c>
      <c r="ED8" s="24">
        <f t="shared" si="28"/>
        <v>0</v>
      </c>
      <c r="EE8" s="24">
        <f t="shared" si="29"/>
        <v>0</v>
      </c>
      <c r="EF8" s="24">
        <f t="shared" si="30"/>
        <v>0</v>
      </c>
      <c r="EG8" s="24">
        <f t="shared" si="31"/>
        <v>0</v>
      </c>
      <c r="EH8" s="24">
        <f t="shared" si="32"/>
        <v>0</v>
      </c>
      <c r="EI8" s="24">
        <f t="shared" si="33"/>
        <v>0</v>
      </c>
      <c r="EK8" s="24">
        <f t="shared" si="34"/>
        <v>0</v>
      </c>
      <c r="EL8" s="24">
        <f t="shared" si="35"/>
        <v>0</v>
      </c>
      <c r="EM8" s="24">
        <f t="shared" si="36"/>
        <v>0</v>
      </c>
      <c r="EN8" s="24">
        <f t="shared" si="37"/>
        <v>0</v>
      </c>
      <c r="EO8" s="24">
        <f t="shared" si="38"/>
        <v>0</v>
      </c>
      <c r="EP8" s="24">
        <f t="shared" si="39"/>
        <v>0</v>
      </c>
      <c r="EQ8" s="24">
        <f t="shared" si="40"/>
        <v>0</v>
      </c>
      <c r="ER8" s="24">
        <f t="shared" si="41"/>
        <v>0</v>
      </c>
      <c r="ET8" s="24">
        <f t="shared" si="42"/>
        <v>0</v>
      </c>
      <c r="EU8" s="24">
        <f t="shared" si="43"/>
        <v>0</v>
      </c>
      <c r="EV8" s="24">
        <f t="shared" si="44"/>
        <v>0</v>
      </c>
      <c r="EW8" s="24">
        <f t="shared" si="45"/>
        <v>0</v>
      </c>
      <c r="EX8" s="24">
        <f t="shared" si="46"/>
        <v>0</v>
      </c>
      <c r="EY8" s="24">
        <f t="shared" si="47"/>
        <v>0</v>
      </c>
      <c r="EZ8" s="24">
        <f t="shared" si="48"/>
        <v>0</v>
      </c>
      <c r="FA8" s="24">
        <f t="shared" si="49"/>
        <v>0</v>
      </c>
      <c r="FC8" s="24">
        <f t="shared" si="50"/>
        <v>0</v>
      </c>
      <c r="FD8" s="24">
        <f t="shared" si="51"/>
        <v>0</v>
      </c>
      <c r="FE8" s="24">
        <f t="shared" si="52"/>
        <v>0</v>
      </c>
      <c r="FF8" s="24">
        <f t="shared" si="53"/>
        <v>0</v>
      </c>
      <c r="FG8" s="24">
        <f t="shared" si="54"/>
        <v>0</v>
      </c>
      <c r="FH8" s="24">
        <f t="shared" si="55"/>
        <v>0</v>
      </c>
      <c r="FI8" s="24">
        <f t="shared" si="56"/>
        <v>0</v>
      </c>
      <c r="FJ8" s="24">
        <f t="shared" si="57"/>
        <v>0</v>
      </c>
      <c r="FL8" s="24">
        <f t="shared" si="58"/>
        <v>0</v>
      </c>
      <c r="FM8" s="24">
        <f t="shared" si="59"/>
        <v>0</v>
      </c>
      <c r="FN8" s="24">
        <f t="shared" si="60"/>
        <v>0</v>
      </c>
      <c r="FO8" s="24">
        <f t="shared" si="61"/>
        <v>0</v>
      </c>
      <c r="FP8" s="24">
        <f t="shared" si="62"/>
        <v>0</v>
      </c>
      <c r="FQ8" s="24">
        <f t="shared" si="63"/>
        <v>0</v>
      </c>
      <c r="FR8" s="24">
        <f t="shared" si="64"/>
        <v>0</v>
      </c>
      <c r="FS8" s="24">
        <f t="shared" si="65"/>
        <v>0</v>
      </c>
    </row>
    <row r="9" spans="1:175" x14ac:dyDescent="0.25">
      <c r="A9" s="1" t="s">
        <v>315</v>
      </c>
      <c r="B9" s="5" t="s">
        <v>10</v>
      </c>
      <c r="C9" s="6" t="s">
        <v>11</v>
      </c>
      <c r="D9" s="6" t="s">
        <v>20</v>
      </c>
      <c r="E9" s="6" t="s">
        <v>13</v>
      </c>
      <c r="F9" s="6" t="s">
        <v>14</v>
      </c>
      <c r="G9" s="6" t="s">
        <v>15</v>
      </c>
      <c r="H9" s="183" t="str">
        <f t="shared" si="66"/>
        <v>2012</v>
      </c>
      <c r="I9" s="144">
        <v>2012</v>
      </c>
      <c r="J9" s="6"/>
      <c r="K9" s="6" t="s">
        <v>48</v>
      </c>
      <c r="L9" s="6" t="s">
        <v>49</v>
      </c>
      <c r="M9" s="6" t="s">
        <v>21</v>
      </c>
      <c r="N9" s="11">
        <v>16488.798159625352</v>
      </c>
      <c r="O9" s="11">
        <v>30.593046046756648</v>
      </c>
      <c r="P9" s="11">
        <v>454177.12345603865</v>
      </c>
      <c r="Q9" s="36">
        <v>0</v>
      </c>
      <c r="R9" s="36">
        <v>23.002290260719285</v>
      </c>
      <c r="S9" s="36">
        <v>23.002290260719285</v>
      </c>
      <c r="T9" s="36">
        <v>23.002290260719285</v>
      </c>
      <c r="U9" s="36">
        <v>23.002290260719285</v>
      </c>
      <c r="V9" s="36">
        <v>21.054440485715517</v>
      </c>
      <c r="W9" s="36">
        <v>17.817018254364367</v>
      </c>
      <c r="X9" s="36">
        <v>13.338406122017309</v>
      </c>
      <c r="Y9" s="36">
        <v>13.289158900264368</v>
      </c>
      <c r="Z9" s="36">
        <v>13.289158900264368</v>
      </c>
      <c r="AA9" s="36">
        <v>8.570325149420734</v>
      </c>
      <c r="AB9" s="36">
        <v>3.3530472244867728</v>
      </c>
      <c r="AC9" s="36">
        <v>3.3527528208128583</v>
      </c>
      <c r="AD9" s="36">
        <v>3.3527528208128583</v>
      </c>
      <c r="AE9" s="36">
        <v>3.2952171059342854</v>
      </c>
      <c r="AF9" s="36">
        <v>3.2952171059342854</v>
      </c>
      <c r="AG9" s="36">
        <v>3.2133453118648907</v>
      </c>
      <c r="AH9" s="36">
        <v>0.9016027131889145</v>
      </c>
      <c r="AI9" s="36">
        <v>0.9016027131889145</v>
      </c>
      <c r="AJ9" s="36">
        <v>0.9016027131889145</v>
      </c>
      <c r="AK9" s="36">
        <v>0.9016027131889145</v>
      </c>
      <c r="AL9" s="36">
        <v>0</v>
      </c>
      <c r="AM9" s="36">
        <v>0</v>
      </c>
      <c r="AN9" s="36">
        <v>0</v>
      </c>
      <c r="AO9" s="36">
        <v>0</v>
      </c>
      <c r="AP9" s="36">
        <v>0</v>
      </c>
      <c r="AQ9" s="36">
        <v>0</v>
      </c>
      <c r="AR9" s="36">
        <v>0</v>
      </c>
      <c r="AS9" s="36">
        <v>0</v>
      </c>
      <c r="AT9" s="36">
        <v>0</v>
      </c>
      <c r="AU9" s="128">
        <v>0</v>
      </c>
      <c r="AV9" s="128">
        <v>416247.81454426551</v>
      </c>
      <c r="AW9" s="36">
        <v>416247.81454426551</v>
      </c>
      <c r="AX9" s="36">
        <v>416247.81454426551</v>
      </c>
      <c r="AY9" s="36">
        <v>416247.81454426551</v>
      </c>
      <c r="AZ9" s="36">
        <v>374180.3054401704</v>
      </c>
      <c r="BA9" s="36">
        <v>304262.03405248054</v>
      </c>
      <c r="BB9" s="36">
        <v>207537.91339956436</v>
      </c>
      <c r="BC9" s="36">
        <v>207106.50773700859</v>
      </c>
      <c r="BD9" s="36">
        <v>207106.50773700859</v>
      </c>
      <c r="BE9" s="11">
        <v>105194.34576140562</v>
      </c>
      <c r="BF9" s="11">
        <v>78067.925562634948</v>
      </c>
      <c r="BG9" s="11">
        <v>75641.70250230805</v>
      </c>
      <c r="BH9" s="11">
        <v>75641.70250230805</v>
      </c>
      <c r="BI9" s="11">
        <v>70360.785553799025</v>
      </c>
      <c r="BJ9" s="11">
        <v>70360.785553799025</v>
      </c>
      <c r="BK9" s="11">
        <v>69398.284660435878</v>
      </c>
      <c r="BL9" s="11">
        <v>19471.820071585404</v>
      </c>
      <c r="BM9" s="11">
        <v>19471.820071585404</v>
      </c>
      <c r="BN9" s="11">
        <v>19471.820071585404</v>
      </c>
      <c r="BO9" s="11">
        <v>19471.820071585404</v>
      </c>
      <c r="BP9" s="11">
        <v>0</v>
      </c>
      <c r="BQ9" s="11">
        <v>0</v>
      </c>
      <c r="BR9" s="11">
        <v>0</v>
      </c>
      <c r="BS9" s="11">
        <v>0</v>
      </c>
      <c r="BT9" s="11">
        <v>0</v>
      </c>
      <c r="BU9" s="11">
        <v>0</v>
      </c>
      <c r="BV9" s="11">
        <v>0</v>
      </c>
      <c r="BW9" s="11">
        <v>0</v>
      </c>
      <c r="BX9" s="12">
        <v>0</v>
      </c>
      <c r="BZ9" s="113">
        <v>1</v>
      </c>
      <c r="CA9" s="113"/>
      <c r="CB9" s="113"/>
      <c r="CC9" s="113"/>
      <c r="CD9" s="113"/>
      <c r="CE9" s="113"/>
      <c r="CF9" s="113"/>
      <c r="CG9" s="113"/>
      <c r="CI9" s="24">
        <f t="shared" si="82"/>
        <v>0</v>
      </c>
      <c r="CJ9" s="24">
        <f t="shared" si="67"/>
        <v>0</v>
      </c>
      <c r="CK9" s="24">
        <f t="shared" si="68"/>
        <v>0</v>
      </c>
      <c r="CL9" s="24">
        <f t="shared" si="69"/>
        <v>0</v>
      </c>
      <c r="CM9" s="24">
        <f t="shared" si="70"/>
        <v>0</v>
      </c>
      <c r="CN9" s="24">
        <f t="shared" si="71"/>
        <v>0</v>
      </c>
      <c r="CO9" s="24">
        <f t="shared" si="72"/>
        <v>0</v>
      </c>
      <c r="CP9" s="24">
        <f t="shared" si="73"/>
        <v>0</v>
      </c>
      <c r="CR9" s="24">
        <f t="shared" si="74"/>
        <v>416247.81454426551</v>
      </c>
      <c r="CS9" s="24">
        <f t="shared" si="75"/>
        <v>0</v>
      </c>
      <c r="CT9" s="24">
        <f t="shared" si="76"/>
        <v>0</v>
      </c>
      <c r="CU9" s="24">
        <f t="shared" si="77"/>
        <v>0</v>
      </c>
      <c r="CV9" s="24">
        <f t="shared" si="78"/>
        <v>0</v>
      </c>
      <c r="CW9" s="24">
        <f t="shared" si="79"/>
        <v>0</v>
      </c>
      <c r="CX9" s="24">
        <f t="shared" si="80"/>
        <v>0</v>
      </c>
      <c r="CY9" s="24">
        <f t="shared" si="81"/>
        <v>0</v>
      </c>
      <c r="DA9" s="24">
        <f t="shared" si="2"/>
        <v>416247.81454426551</v>
      </c>
      <c r="DB9" s="24">
        <f t="shared" si="3"/>
        <v>0</v>
      </c>
      <c r="DC9" s="24">
        <f t="shared" si="4"/>
        <v>0</v>
      </c>
      <c r="DD9" s="24">
        <f t="shared" si="5"/>
        <v>0</v>
      </c>
      <c r="DE9" s="24">
        <f t="shared" si="6"/>
        <v>0</v>
      </c>
      <c r="DF9" s="24">
        <f t="shared" si="7"/>
        <v>0</v>
      </c>
      <c r="DG9" s="24">
        <f t="shared" si="8"/>
        <v>0</v>
      </c>
      <c r="DH9" s="24">
        <f t="shared" si="9"/>
        <v>0</v>
      </c>
      <c r="DJ9" s="24">
        <f t="shared" si="10"/>
        <v>416247.81454426551</v>
      </c>
      <c r="DK9" s="24">
        <f t="shared" si="11"/>
        <v>0</v>
      </c>
      <c r="DL9" s="24">
        <f t="shared" si="12"/>
        <v>0</v>
      </c>
      <c r="DM9" s="24">
        <f t="shared" si="13"/>
        <v>0</v>
      </c>
      <c r="DN9" s="24">
        <f t="shared" si="14"/>
        <v>0</v>
      </c>
      <c r="DO9" s="24">
        <f t="shared" si="15"/>
        <v>0</v>
      </c>
      <c r="DP9" s="24">
        <f t="shared" si="16"/>
        <v>0</v>
      </c>
      <c r="DQ9" s="24">
        <f t="shared" si="17"/>
        <v>0</v>
      </c>
      <c r="DS9" s="24">
        <f t="shared" si="18"/>
        <v>416247.81454426551</v>
      </c>
      <c r="DT9" s="24">
        <f t="shared" si="19"/>
        <v>0</v>
      </c>
      <c r="DU9" s="24">
        <f t="shared" si="20"/>
        <v>0</v>
      </c>
      <c r="DV9" s="24">
        <f t="shared" si="21"/>
        <v>0</v>
      </c>
      <c r="DW9" s="24">
        <f t="shared" si="22"/>
        <v>0</v>
      </c>
      <c r="DX9" s="24">
        <f t="shared" si="23"/>
        <v>0</v>
      </c>
      <c r="DY9" s="24">
        <f t="shared" si="24"/>
        <v>0</v>
      </c>
      <c r="DZ9" s="24">
        <f t="shared" si="25"/>
        <v>0</v>
      </c>
      <c r="EB9" s="24">
        <f t="shared" si="26"/>
        <v>374180.3054401704</v>
      </c>
      <c r="EC9" s="24">
        <f t="shared" si="27"/>
        <v>0</v>
      </c>
      <c r="ED9" s="24">
        <f t="shared" si="28"/>
        <v>0</v>
      </c>
      <c r="EE9" s="24">
        <f t="shared" si="29"/>
        <v>0</v>
      </c>
      <c r="EF9" s="24">
        <f t="shared" si="30"/>
        <v>0</v>
      </c>
      <c r="EG9" s="24">
        <f t="shared" si="31"/>
        <v>0</v>
      </c>
      <c r="EH9" s="24">
        <f t="shared" si="32"/>
        <v>0</v>
      </c>
      <c r="EI9" s="24">
        <f t="shared" si="33"/>
        <v>0</v>
      </c>
      <c r="EK9" s="24">
        <f t="shared" si="34"/>
        <v>304262.03405248054</v>
      </c>
      <c r="EL9" s="24">
        <f t="shared" si="35"/>
        <v>0</v>
      </c>
      <c r="EM9" s="24">
        <f t="shared" si="36"/>
        <v>0</v>
      </c>
      <c r="EN9" s="24">
        <f t="shared" si="37"/>
        <v>0</v>
      </c>
      <c r="EO9" s="24">
        <f t="shared" si="38"/>
        <v>0</v>
      </c>
      <c r="EP9" s="24">
        <f t="shared" si="39"/>
        <v>0</v>
      </c>
      <c r="EQ9" s="24">
        <f t="shared" si="40"/>
        <v>0</v>
      </c>
      <c r="ER9" s="24">
        <f t="shared" si="41"/>
        <v>0</v>
      </c>
      <c r="ET9" s="24">
        <f t="shared" si="42"/>
        <v>207537.91339956436</v>
      </c>
      <c r="EU9" s="24">
        <f t="shared" si="43"/>
        <v>0</v>
      </c>
      <c r="EV9" s="24">
        <f t="shared" si="44"/>
        <v>0</v>
      </c>
      <c r="EW9" s="24">
        <f t="shared" si="45"/>
        <v>0</v>
      </c>
      <c r="EX9" s="24">
        <f t="shared" si="46"/>
        <v>0</v>
      </c>
      <c r="EY9" s="24">
        <f t="shared" si="47"/>
        <v>0</v>
      </c>
      <c r="EZ9" s="24">
        <f t="shared" si="48"/>
        <v>0</v>
      </c>
      <c r="FA9" s="24">
        <f t="shared" si="49"/>
        <v>0</v>
      </c>
      <c r="FC9" s="24">
        <f t="shared" si="50"/>
        <v>207106.50773700859</v>
      </c>
      <c r="FD9" s="24">
        <f t="shared" si="51"/>
        <v>0</v>
      </c>
      <c r="FE9" s="24">
        <f t="shared" si="52"/>
        <v>0</v>
      </c>
      <c r="FF9" s="24">
        <f t="shared" si="53"/>
        <v>0</v>
      </c>
      <c r="FG9" s="24">
        <f t="shared" si="54"/>
        <v>0</v>
      </c>
      <c r="FH9" s="24">
        <f t="shared" si="55"/>
        <v>0</v>
      </c>
      <c r="FI9" s="24">
        <f t="shared" si="56"/>
        <v>0</v>
      </c>
      <c r="FJ9" s="24">
        <f t="shared" si="57"/>
        <v>0</v>
      </c>
      <c r="FL9" s="24">
        <f t="shared" si="58"/>
        <v>207106.50773700859</v>
      </c>
      <c r="FM9" s="24">
        <f t="shared" si="59"/>
        <v>0</v>
      </c>
      <c r="FN9" s="24">
        <f t="shared" si="60"/>
        <v>0</v>
      </c>
      <c r="FO9" s="24">
        <f t="shared" si="61"/>
        <v>0</v>
      </c>
      <c r="FP9" s="24">
        <f t="shared" si="62"/>
        <v>0</v>
      </c>
      <c r="FQ9" s="24">
        <f t="shared" si="63"/>
        <v>0</v>
      </c>
      <c r="FR9" s="24">
        <f t="shared" si="64"/>
        <v>0</v>
      </c>
      <c r="FS9" s="24">
        <f t="shared" si="65"/>
        <v>0</v>
      </c>
    </row>
    <row r="10" spans="1:175" x14ac:dyDescent="0.25">
      <c r="A10" s="1" t="s">
        <v>314</v>
      </c>
      <c r="B10" s="5" t="s">
        <v>10</v>
      </c>
      <c r="C10" s="6" t="s">
        <v>11</v>
      </c>
      <c r="D10" s="6" t="s">
        <v>22</v>
      </c>
      <c r="E10" s="6" t="s">
        <v>13</v>
      </c>
      <c r="F10" s="6" t="s">
        <v>14</v>
      </c>
      <c r="G10" s="6" t="s">
        <v>15</v>
      </c>
      <c r="H10" s="183" t="str">
        <f t="shared" si="66"/>
        <v>2012</v>
      </c>
      <c r="I10" s="144">
        <v>2012</v>
      </c>
      <c r="J10" s="6"/>
      <c r="K10" s="6" t="s">
        <v>48</v>
      </c>
      <c r="L10" s="6" t="s">
        <v>49</v>
      </c>
      <c r="M10" s="6" t="s">
        <v>21</v>
      </c>
      <c r="N10" s="11">
        <v>480.11392572053148</v>
      </c>
      <c r="O10" s="11">
        <v>4.7629683771040048</v>
      </c>
      <c r="P10" s="11">
        <v>21731.220387849058</v>
      </c>
      <c r="Q10" s="36">
        <v>0</v>
      </c>
      <c r="R10" s="36">
        <v>3.5811792309052661</v>
      </c>
      <c r="S10" s="36">
        <v>3.5811792309052661</v>
      </c>
      <c r="T10" s="36">
        <v>3.5811792309052661</v>
      </c>
      <c r="U10" s="36">
        <v>3.5811792309052661</v>
      </c>
      <c r="V10" s="36">
        <v>3.5660623011801871</v>
      </c>
      <c r="W10" s="36">
        <v>3.5660623011801871</v>
      </c>
      <c r="X10" s="36">
        <v>3.0416665021303544</v>
      </c>
      <c r="Y10" s="36">
        <v>3.0353162024832652</v>
      </c>
      <c r="Z10" s="36">
        <v>3.0353162024832652</v>
      </c>
      <c r="AA10" s="36">
        <v>3.0353162024832652</v>
      </c>
      <c r="AB10" s="36">
        <v>5.5833695761934782E-2</v>
      </c>
      <c r="AC10" s="36">
        <v>5.5795243913973731E-2</v>
      </c>
      <c r="AD10" s="36">
        <v>5.5795243913973731E-2</v>
      </c>
      <c r="AE10" s="36">
        <v>5.3786107092861905E-2</v>
      </c>
      <c r="AF10" s="36">
        <v>5.3786107092861905E-2</v>
      </c>
      <c r="AG10" s="36">
        <v>5.0240478215840878E-2</v>
      </c>
      <c r="AH10" s="36">
        <v>0</v>
      </c>
      <c r="AI10" s="36">
        <v>0</v>
      </c>
      <c r="AJ10" s="36">
        <v>0</v>
      </c>
      <c r="AK10" s="36">
        <v>0</v>
      </c>
      <c r="AL10" s="36">
        <v>0</v>
      </c>
      <c r="AM10" s="36">
        <v>0</v>
      </c>
      <c r="AN10" s="36">
        <v>0</v>
      </c>
      <c r="AO10" s="36">
        <v>0</v>
      </c>
      <c r="AP10" s="36">
        <v>0</v>
      </c>
      <c r="AQ10" s="36">
        <v>0</v>
      </c>
      <c r="AR10" s="36">
        <v>0</v>
      </c>
      <c r="AS10" s="36">
        <v>0</v>
      </c>
      <c r="AT10" s="36">
        <v>0</v>
      </c>
      <c r="AU10" s="128">
        <v>0</v>
      </c>
      <c r="AV10" s="128">
        <v>21731.220387849058</v>
      </c>
      <c r="AW10" s="36">
        <v>21731.220387849058</v>
      </c>
      <c r="AX10" s="36">
        <v>21731.220387849058</v>
      </c>
      <c r="AY10" s="36">
        <v>21731.220387849058</v>
      </c>
      <c r="AZ10" s="36">
        <v>21404.741628040956</v>
      </c>
      <c r="BA10" s="36">
        <v>21404.741628040956</v>
      </c>
      <c r="BB10" s="36">
        <v>10079.420068971864</v>
      </c>
      <c r="BC10" s="36">
        <v>10023.791444063358</v>
      </c>
      <c r="BD10" s="36">
        <v>10023.791444063358</v>
      </c>
      <c r="BE10" s="11">
        <v>10023.791444063358</v>
      </c>
      <c r="BF10" s="11">
        <v>1628.0173801850547</v>
      </c>
      <c r="BG10" s="11">
        <v>1311.1301654469903</v>
      </c>
      <c r="BH10" s="11">
        <v>1311.1301654469903</v>
      </c>
      <c r="BI10" s="11">
        <v>1126.7214948868848</v>
      </c>
      <c r="BJ10" s="11">
        <v>1126.7214948868848</v>
      </c>
      <c r="BK10" s="11">
        <v>1085.0383853317887</v>
      </c>
      <c r="BL10" s="11">
        <v>0</v>
      </c>
      <c r="BM10" s="11">
        <v>0</v>
      </c>
      <c r="BN10" s="11">
        <v>0</v>
      </c>
      <c r="BO10" s="11">
        <v>0</v>
      </c>
      <c r="BP10" s="11">
        <v>0</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82"/>
        <v>0</v>
      </c>
      <c r="CJ10" s="24">
        <f t="shared" si="67"/>
        <v>0</v>
      </c>
      <c r="CK10" s="24">
        <f t="shared" si="68"/>
        <v>0</v>
      </c>
      <c r="CL10" s="24">
        <f t="shared" si="69"/>
        <v>0</v>
      </c>
      <c r="CM10" s="24">
        <f t="shared" si="70"/>
        <v>0</v>
      </c>
      <c r="CN10" s="24">
        <f t="shared" si="71"/>
        <v>0</v>
      </c>
      <c r="CO10" s="24">
        <f t="shared" si="72"/>
        <v>0</v>
      </c>
      <c r="CP10" s="24">
        <f t="shared" si="73"/>
        <v>0</v>
      </c>
      <c r="CR10" s="24">
        <f t="shared" si="74"/>
        <v>21731.220387849058</v>
      </c>
      <c r="CS10" s="24">
        <f t="shared" si="75"/>
        <v>0</v>
      </c>
      <c r="CT10" s="24">
        <f t="shared" si="76"/>
        <v>0</v>
      </c>
      <c r="CU10" s="24">
        <f t="shared" si="77"/>
        <v>0</v>
      </c>
      <c r="CV10" s="24">
        <f t="shared" si="78"/>
        <v>0</v>
      </c>
      <c r="CW10" s="24">
        <f t="shared" si="79"/>
        <v>0</v>
      </c>
      <c r="CX10" s="24">
        <f t="shared" si="80"/>
        <v>0</v>
      </c>
      <c r="CY10" s="24">
        <f t="shared" si="81"/>
        <v>0</v>
      </c>
      <c r="DA10" s="24">
        <f t="shared" si="2"/>
        <v>21731.220387849058</v>
      </c>
      <c r="DB10" s="24">
        <f t="shared" si="3"/>
        <v>0</v>
      </c>
      <c r="DC10" s="24">
        <f t="shared" si="4"/>
        <v>0</v>
      </c>
      <c r="DD10" s="24">
        <f t="shared" si="5"/>
        <v>0</v>
      </c>
      <c r="DE10" s="24">
        <f t="shared" si="6"/>
        <v>0</v>
      </c>
      <c r="DF10" s="24">
        <f t="shared" si="7"/>
        <v>0</v>
      </c>
      <c r="DG10" s="24">
        <f t="shared" si="8"/>
        <v>0</v>
      </c>
      <c r="DH10" s="24">
        <f t="shared" si="9"/>
        <v>0</v>
      </c>
      <c r="DJ10" s="24">
        <f t="shared" si="10"/>
        <v>21731.220387849058</v>
      </c>
      <c r="DK10" s="24">
        <f t="shared" si="11"/>
        <v>0</v>
      </c>
      <c r="DL10" s="24">
        <f t="shared" si="12"/>
        <v>0</v>
      </c>
      <c r="DM10" s="24">
        <f t="shared" si="13"/>
        <v>0</v>
      </c>
      <c r="DN10" s="24">
        <f t="shared" si="14"/>
        <v>0</v>
      </c>
      <c r="DO10" s="24">
        <f t="shared" si="15"/>
        <v>0</v>
      </c>
      <c r="DP10" s="24">
        <f t="shared" si="16"/>
        <v>0</v>
      </c>
      <c r="DQ10" s="24">
        <f t="shared" si="17"/>
        <v>0</v>
      </c>
      <c r="DS10" s="24">
        <f t="shared" si="18"/>
        <v>21731.220387849058</v>
      </c>
      <c r="DT10" s="24">
        <f t="shared" si="19"/>
        <v>0</v>
      </c>
      <c r="DU10" s="24">
        <f t="shared" si="20"/>
        <v>0</v>
      </c>
      <c r="DV10" s="24">
        <f t="shared" si="21"/>
        <v>0</v>
      </c>
      <c r="DW10" s="24">
        <f t="shared" si="22"/>
        <v>0</v>
      </c>
      <c r="DX10" s="24">
        <f t="shared" si="23"/>
        <v>0</v>
      </c>
      <c r="DY10" s="24">
        <f t="shared" si="24"/>
        <v>0</v>
      </c>
      <c r="DZ10" s="24">
        <f t="shared" si="25"/>
        <v>0</v>
      </c>
      <c r="EB10" s="24">
        <f t="shared" si="26"/>
        <v>21404.741628040956</v>
      </c>
      <c r="EC10" s="24">
        <f t="shared" si="27"/>
        <v>0</v>
      </c>
      <c r="ED10" s="24">
        <f t="shared" si="28"/>
        <v>0</v>
      </c>
      <c r="EE10" s="24">
        <f t="shared" si="29"/>
        <v>0</v>
      </c>
      <c r="EF10" s="24">
        <f t="shared" si="30"/>
        <v>0</v>
      </c>
      <c r="EG10" s="24">
        <f t="shared" si="31"/>
        <v>0</v>
      </c>
      <c r="EH10" s="24">
        <f t="shared" si="32"/>
        <v>0</v>
      </c>
      <c r="EI10" s="24">
        <f t="shared" si="33"/>
        <v>0</v>
      </c>
      <c r="EK10" s="24">
        <f t="shared" si="34"/>
        <v>21404.741628040956</v>
      </c>
      <c r="EL10" s="24">
        <f t="shared" si="35"/>
        <v>0</v>
      </c>
      <c r="EM10" s="24">
        <f t="shared" si="36"/>
        <v>0</v>
      </c>
      <c r="EN10" s="24">
        <f t="shared" si="37"/>
        <v>0</v>
      </c>
      <c r="EO10" s="24">
        <f t="shared" si="38"/>
        <v>0</v>
      </c>
      <c r="EP10" s="24">
        <f t="shared" si="39"/>
        <v>0</v>
      </c>
      <c r="EQ10" s="24">
        <f t="shared" si="40"/>
        <v>0</v>
      </c>
      <c r="ER10" s="24">
        <f t="shared" si="41"/>
        <v>0</v>
      </c>
      <c r="ET10" s="24">
        <f t="shared" si="42"/>
        <v>10079.420068971864</v>
      </c>
      <c r="EU10" s="24">
        <f t="shared" si="43"/>
        <v>0</v>
      </c>
      <c r="EV10" s="24">
        <f t="shared" si="44"/>
        <v>0</v>
      </c>
      <c r="EW10" s="24">
        <f t="shared" si="45"/>
        <v>0</v>
      </c>
      <c r="EX10" s="24">
        <f t="shared" si="46"/>
        <v>0</v>
      </c>
      <c r="EY10" s="24">
        <f t="shared" si="47"/>
        <v>0</v>
      </c>
      <c r="EZ10" s="24">
        <f t="shared" si="48"/>
        <v>0</v>
      </c>
      <c r="FA10" s="24">
        <f t="shared" si="49"/>
        <v>0</v>
      </c>
      <c r="FC10" s="24">
        <f t="shared" si="50"/>
        <v>10023.791444063358</v>
      </c>
      <c r="FD10" s="24">
        <f t="shared" si="51"/>
        <v>0</v>
      </c>
      <c r="FE10" s="24">
        <f t="shared" si="52"/>
        <v>0</v>
      </c>
      <c r="FF10" s="24">
        <f t="shared" si="53"/>
        <v>0</v>
      </c>
      <c r="FG10" s="24">
        <f t="shared" si="54"/>
        <v>0</v>
      </c>
      <c r="FH10" s="24">
        <f t="shared" si="55"/>
        <v>0</v>
      </c>
      <c r="FI10" s="24">
        <f t="shared" si="56"/>
        <v>0</v>
      </c>
      <c r="FJ10" s="24">
        <f t="shared" si="57"/>
        <v>0</v>
      </c>
      <c r="FL10" s="24">
        <f t="shared" si="58"/>
        <v>10023.791444063358</v>
      </c>
      <c r="FM10" s="24">
        <f t="shared" si="59"/>
        <v>0</v>
      </c>
      <c r="FN10" s="24">
        <f t="shared" si="60"/>
        <v>0</v>
      </c>
      <c r="FO10" s="24">
        <f t="shared" si="61"/>
        <v>0</v>
      </c>
      <c r="FP10" s="24">
        <f t="shared" si="62"/>
        <v>0</v>
      </c>
      <c r="FQ10" s="24">
        <f t="shared" si="63"/>
        <v>0</v>
      </c>
      <c r="FR10" s="24">
        <f t="shared" si="64"/>
        <v>0</v>
      </c>
      <c r="FS10" s="24">
        <f t="shared" si="65"/>
        <v>0</v>
      </c>
    </row>
    <row r="11" spans="1:175" x14ac:dyDescent="0.25">
      <c r="A11" s="1" t="s">
        <v>313</v>
      </c>
      <c r="B11" s="5" t="s">
        <v>10</v>
      </c>
      <c r="C11" s="6" t="s">
        <v>11</v>
      </c>
      <c r="D11" s="6" t="s">
        <v>23</v>
      </c>
      <c r="E11" s="6" t="s">
        <v>13</v>
      </c>
      <c r="F11" s="6" t="s">
        <v>14</v>
      </c>
      <c r="G11" s="6" t="s">
        <v>15</v>
      </c>
      <c r="H11" s="183" t="str">
        <f t="shared" si="66"/>
        <v>2012</v>
      </c>
      <c r="I11" s="144">
        <v>2012</v>
      </c>
      <c r="J11" s="6"/>
      <c r="K11" s="6" t="s">
        <v>48</v>
      </c>
      <c r="L11" s="6" t="s">
        <v>49</v>
      </c>
      <c r="M11" s="6" t="s">
        <v>24</v>
      </c>
      <c r="N11" s="11">
        <v>1369.12791669833</v>
      </c>
      <c r="O11" s="11">
        <v>384.1669344714461</v>
      </c>
      <c r="P11" s="11">
        <v>1152088.9079975234</v>
      </c>
      <c r="Q11" s="36">
        <v>0</v>
      </c>
      <c r="R11" s="36">
        <v>288.84731915146324</v>
      </c>
      <c r="S11" s="36">
        <v>288.84731915146324</v>
      </c>
      <c r="T11" s="36">
        <v>288.84731915146324</v>
      </c>
      <c r="U11" s="36">
        <v>288.84731915146324</v>
      </c>
      <c r="V11" s="36">
        <v>288.84731915146324</v>
      </c>
      <c r="W11" s="36">
        <v>288.84731915146324</v>
      </c>
      <c r="X11" s="36">
        <v>288.84731915146324</v>
      </c>
      <c r="Y11" s="36">
        <v>288.84731915146324</v>
      </c>
      <c r="Z11" s="36">
        <v>288.84731915146324</v>
      </c>
      <c r="AA11" s="36">
        <v>288.84731915146324</v>
      </c>
      <c r="AB11" s="36">
        <v>288.84731915146324</v>
      </c>
      <c r="AC11" s="36">
        <v>288.84731915146324</v>
      </c>
      <c r="AD11" s="36">
        <v>288.84731915146324</v>
      </c>
      <c r="AE11" s="36">
        <v>288.84731915146324</v>
      </c>
      <c r="AF11" s="36">
        <v>288.84731915146324</v>
      </c>
      <c r="AG11" s="36">
        <v>288.84731915146324</v>
      </c>
      <c r="AH11" s="36">
        <v>288.84731915146324</v>
      </c>
      <c r="AI11" s="36">
        <v>288.84731915146324</v>
      </c>
      <c r="AJ11" s="36">
        <v>213.85751639420113</v>
      </c>
      <c r="AK11" s="36">
        <v>0</v>
      </c>
      <c r="AL11" s="36">
        <v>0</v>
      </c>
      <c r="AM11" s="36">
        <v>0</v>
      </c>
      <c r="AN11" s="36">
        <v>0</v>
      </c>
      <c r="AO11" s="36">
        <v>0</v>
      </c>
      <c r="AP11" s="36">
        <v>0</v>
      </c>
      <c r="AQ11" s="36">
        <v>0</v>
      </c>
      <c r="AR11" s="36">
        <v>0</v>
      </c>
      <c r="AS11" s="36">
        <v>0</v>
      </c>
      <c r="AT11" s="36">
        <v>0</v>
      </c>
      <c r="AU11" s="128">
        <v>0</v>
      </c>
      <c r="AV11" s="128">
        <v>479899.21153079078</v>
      </c>
      <c r="AW11" s="36">
        <v>479899.21153079078</v>
      </c>
      <c r="AX11" s="36">
        <v>479899.21153079078</v>
      </c>
      <c r="AY11" s="36">
        <v>479899.21153079078</v>
      </c>
      <c r="AZ11" s="36">
        <v>479899.21153079078</v>
      </c>
      <c r="BA11" s="36">
        <v>479899.21153079078</v>
      </c>
      <c r="BB11" s="36">
        <v>479899.21153079078</v>
      </c>
      <c r="BC11" s="36">
        <v>479899.21153079078</v>
      </c>
      <c r="BD11" s="36">
        <v>479899.21153079078</v>
      </c>
      <c r="BE11" s="11">
        <v>479899.21153079078</v>
      </c>
      <c r="BF11" s="11">
        <v>479899.21153079078</v>
      </c>
      <c r="BG11" s="11">
        <v>479899.21153079078</v>
      </c>
      <c r="BH11" s="11">
        <v>479899.21153079078</v>
      </c>
      <c r="BI11" s="11">
        <v>479899.21153079078</v>
      </c>
      <c r="BJ11" s="11">
        <v>479899.21153079078</v>
      </c>
      <c r="BK11" s="11">
        <v>479899.21153079078</v>
      </c>
      <c r="BL11" s="11">
        <v>479899.21153079078</v>
      </c>
      <c r="BM11" s="11">
        <v>479899.21153079078</v>
      </c>
      <c r="BN11" s="11">
        <v>412839.24893617677</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82"/>
        <v>0</v>
      </c>
      <c r="CJ11" s="24">
        <f t="shared" si="67"/>
        <v>0</v>
      </c>
      <c r="CK11" s="24">
        <f t="shared" si="68"/>
        <v>0</v>
      </c>
      <c r="CL11" s="24">
        <f t="shared" si="69"/>
        <v>0</v>
      </c>
      <c r="CM11" s="24">
        <f t="shared" si="70"/>
        <v>0</v>
      </c>
      <c r="CN11" s="24">
        <f t="shared" si="71"/>
        <v>0</v>
      </c>
      <c r="CO11" s="24">
        <f t="shared" si="72"/>
        <v>0</v>
      </c>
      <c r="CP11" s="24">
        <f t="shared" si="73"/>
        <v>0</v>
      </c>
      <c r="CR11" s="24">
        <f t="shared" si="74"/>
        <v>479899.21153079078</v>
      </c>
      <c r="CS11" s="24">
        <f t="shared" si="75"/>
        <v>0</v>
      </c>
      <c r="CT11" s="24">
        <f t="shared" si="76"/>
        <v>0</v>
      </c>
      <c r="CU11" s="24">
        <f t="shared" si="77"/>
        <v>0</v>
      </c>
      <c r="CV11" s="24">
        <f t="shared" si="78"/>
        <v>0</v>
      </c>
      <c r="CW11" s="24">
        <f t="shared" si="79"/>
        <v>0</v>
      </c>
      <c r="CX11" s="24">
        <f t="shared" si="80"/>
        <v>0</v>
      </c>
      <c r="CY11" s="24">
        <f t="shared" si="81"/>
        <v>0</v>
      </c>
      <c r="DA11" s="24">
        <f t="shared" si="2"/>
        <v>479899.21153079078</v>
      </c>
      <c r="DB11" s="24">
        <f t="shared" si="3"/>
        <v>0</v>
      </c>
      <c r="DC11" s="24">
        <f t="shared" si="4"/>
        <v>0</v>
      </c>
      <c r="DD11" s="24">
        <f t="shared" si="5"/>
        <v>0</v>
      </c>
      <c r="DE11" s="24">
        <f t="shared" si="6"/>
        <v>0</v>
      </c>
      <c r="DF11" s="24">
        <f t="shared" si="7"/>
        <v>0</v>
      </c>
      <c r="DG11" s="24">
        <f t="shared" si="8"/>
        <v>0</v>
      </c>
      <c r="DH11" s="24">
        <f t="shared" si="9"/>
        <v>0</v>
      </c>
      <c r="DJ11" s="24">
        <f t="shared" si="10"/>
        <v>479899.21153079078</v>
      </c>
      <c r="DK11" s="24">
        <f t="shared" si="11"/>
        <v>0</v>
      </c>
      <c r="DL11" s="24">
        <f t="shared" si="12"/>
        <v>0</v>
      </c>
      <c r="DM11" s="24">
        <f t="shared" si="13"/>
        <v>0</v>
      </c>
      <c r="DN11" s="24">
        <f t="shared" si="14"/>
        <v>0</v>
      </c>
      <c r="DO11" s="24">
        <f t="shared" si="15"/>
        <v>0</v>
      </c>
      <c r="DP11" s="24">
        <f t="shared" si="16"/>
        <v>0</v>
      </c>
      <c r="DQ11" s="24">
        <f t="shared" si="17"/>
        <v>0</v>
      </c>
      <c r="DS11" s="24">
        <f t="shared" si="18"/>
        <v>479899.21153079078</v>
      </c>
      <c r="DT11" s="24">
        <f t="shared" si="19"/>
        <v>0</v>
      </c>
      <c r="DU11" s="24">
        <f t="shared" si="20"/>
        <v>0</v>
      </c>
      <c r="DV11" s="24">
        <f t="shared" si="21"/>
        <v>0</v>
      </c>
      <c r="DW11" s="24">
        <f t="shared" si="22"/>
        <v>0</v>
      </c>
      <c r="DX11" s="24">
        <f t="shared" si="23"/>
        <v>0</v>
      </c>
      <c r="DY11" s="24">
        <f t="shared" si="24"/>
        <v>0</v>
      </c>
      <c r="DZ11" s="24">
        <f t="shared" si="25"/>
        <v>0</v>
      </c>
      <c r="EB11" s="24">
        <f t="shared" si="26"/>
        <v>479899.21153079078</v>
      </c>
      <c r="EC11" s="24">
        <f t="shared" si="27"/>
        <v>0</v>
      </c>
      <c r="ED11" s="24">
        <f t="shared" si="28"/>
        <v>0</v>
      </c>
      <c r="EE11" s="24">
        <f t="shared" si="29"/>
        <v>0</v>
      </c>
      <c r="EF11" s="24">
        <f t="shared" si="30"/>
        <v>0</v>
      </c>
      <c r="EG11" s="24">
        <f t="shared" si="31"/>
        <v>0</v>
      </c>
      <c r="EH11" s="24">
        <f t="shared" si="32"/>
        <v>0</v>
      </c>
      <c r="EI11" s="24">
        <f t="shared" si="33"/>
        <v>0</v>
      </c>
      <c r="EK11" s="24">
        <f t="shared" si="34"/>
        <v>479899.21153079078</v>
      </c>
      <c r="EL11" s="24">
        <f t="shared" si="35"/>
        <v>0</v>
      </c>
      <c r="EM11" s="24">
        <f t="shared" si="36"/>
        <v>0</v>
      </c>
      <c r="EN11" s="24">
        <f t="shared" si="37"/>
        <v>0</v>
      </c>
      <c r="EO11" s="24">
        <f t="shared" si="38"/>
        <v>0</v>
      </c>
      <c r="EP11" s="24">
        <f t="shared" si="39"/>
        <v>0</v>
      </c>
      <c r="EQ11" s="24">
        <f t="shared" si="40"/>
        <v>0</v>
      </c>
      <c r="ER11" s="24">
        <f t="shared" si="41"/>
        <v>0</v>
      </c>
      <c r="ET11" s="24">
        <f t="shared" si="42"/>
        <v>479899.21153079078</v>
      </c>
      <c r="EU11" s="24">
        <f t="shared" si="43"/>
        <v>0</v>
      </c>
      <c r="EV11" s="24">
        <f t="shared" si="44"/>
        <v>0</v>
      </c>
      <c r="EW11" s="24">
        <f t="shared" si="45"/>
        <v>0</v>
      </c>
      <c r="EX11" s="24">
        <f t="shared" si="46"/>
        <v>0</v>
      </c>
      <c r="EY11" s="24">
        <f t="shared" si="47"/>
        <v>0</v>
      </c>
      <c r="EZ11" s="24">
        <f t="shared" si="48"/>
        <v>0</v>
      </c>
      <c r="FA11" s="24">
        <f t="shared" si="49"/>
        <v>0</v>
      </c>
      <c r="FC11" s="24">
        <f t="shared" si="50"/>
        <v>479899.21153079078</v>
      </c>
      <c r="FD11" s="24">
        <f t="shared" si="51"/>
        <v>0</v>
      </c>
      <c r="FE11" s="24">
        <f t="shared" si="52"/>
        <v>0</v>
      </c>
      <c r="FF11" s="24">
        <f t="shared" si="53"/>
        <v>0</v>
      </c>
      <c r="FG11" s="24">
        <f t="shared" si="54"/>
        <v>0</v>
      </c>
      <c r="FH11" s="24">
        <f t="shared" si="55"/>
        <v>0</v>
      </c>
      <c r="FI11" s="24">
        <f t="shared" si="56"/>
        <v>0</v>
      </c>
      <c r="FJ11" s="24">
        <f t="shared" si="57"/>
        <v>0</v>
      </c>
      <c r="FL11" s="24">
        <f t="shared" si="58"/>
        <v>479899.21153079078</v>
      </c>
      <c r="FM11" s="24">
        <f t="shared" si="59"/>
        <v>0</v>
      </c>
      <c r="FN11" s="24">
        <f t="shared" si="60"/>
        <v>0</v>
      </c>
      <c r="FO11" s="24">
        <f t="shared" si="61"/>
        <v>0</v>
      </c>
      <c r="FP11" s="24">
        <f t="shared" si="62"/>
        <v>0</v>
      </c>
      <c r="FQ11" s="24">
        <f t="shared" si="63"/>
        <v>0</v>
      </c>
      <c r="FR11" s="24">
        <f t="shared" si="64"/>
        <v>0</v>
      </c>
      <c r="FS11" s="24">
        <f t="shared" si="65"/>
        <v>0</v>
      </c>
    </row>
    <row r="12" spans="1:175" x14ac:dyDescent="0.25">
      <c r="A12" s="1" t="s">
        <v>320</v>
      </c>
      <c r="B12" s="5" t="s">
        <v>10</v>
      </c>
      <c r="C12" s="6" t="s">
        <v>52</v>
      </c>
      <c r="D12" s="6" t="s">
        <v>53</v>
      </c>
      <c r="E12" s="6" t="s">
        <v>13</v>
      </c>
      <c r="F12" s="6" t="s">
        <v>14</v>
      </c>
      <c r="G12" s="6" t="s">
        <v>15</v>
      </c>
      <c r="H12" s="183" t="str">
        <f t="shared" si="66"/>
        <v>2012</v>
      </c>
      <c r="I12" s="144">
        <v>2012</v>
      </c>
      <c r="J12" s="6"/>
      <c r="K12" s="6" t="s">
        <v>48</v>
      </c>
      <c r="L12" s="6" t="s">
        <v>49</v>
      </c>
      <c r="M12" s="6" t="s">
        <v>37</v>
      </c>
      <c r="N12" s="11">
        <v>829</v>
      </c>
      <c r="O12" s="11">
        <v>131.6235437167629</v>
      </c>
      <c r="P12" s="11">
        <v>-60310.852907980829</v>
      </c>
      <c r="Q12" s="36">
        <v>0</v>
      </c>
      <c r="R12" s="36">
        <v>98.965070463731507</v>
      </c>
      <c r="S12" s="36">
        <v>98.965070463731507</v>
      </c>
      <c r="T12" s="36">
        <v>98.965070463731507</v>
      </c>
      <c r="U12" s="36">
        <v>98.965070463731507</v>
      </c>
      <c r="V12" s="36">
        <v>98.781440332546481</v>
      </c>
      <c r="W12" s="36">
        <v>98.781440332546481</v>
      </c>
      <c r="X12" s="36">
        <v>96.96642998141769</v>
      </c>
      <c r="Y12" s="36">
        <v>96.96642998141769</v>
      </c>
      <c r="Z12" s="36">
        <v>67.122456702185417</v>
      </c>
      <c r="AA12" s="36">
        <v>61.896202745629125</v>
      </c>
      <c r="AB12" s="36">
        <v>56.054126995397588</v>
      </c>
      <c r="AC12" s="36">
        <v>56.045761378482197</v>
      </c>
      <c r="AD12" s="36">
        <v>49.765483858063938</v>
      </c>
      <c r="AE12" s="36">
        <v>49.765483858063938</v>
      </c>
      <c r="AF12" s="36">
        <v>31.575111495330898</v>
      </c>
      <c r="AG12" s="36">
        <v>28.320074148476156</v>
      </c>
      <c r="AH12" s="36">
        <v>28.320074148476156</v>
      </c>
      <c r="AI12" s="36">
        <v>28.320074148476156</v>
      </c>
      <c r="AJ12" s="36">
        <v>28.320074148476156</v>
      </c>
      <c r="AK12" s="36">
        <v>28.320074148476156</v>
      </c>
      <c r="AL12" s="36">
        <v>5.409249879419801</v>
      </c>
      <c r="AM12" s="36">
        <v>0</v>
      </c>
      <c r="AN12" s="36">
        <v>0</v>
      </c>
      <c r="AO12" s="36">
        <v>0</v>
      </c>
      <c r="AP12" s="36">
        <v>0</v>
      </c>
      <c r="AQ12" s="36">
        <v>0</v>
      </c>
      <c r="AR12" s="36">
        <v>0</v>
      </c>
      <c r="AS12" s="36">
        <v>0</v>
      </c>
      <c r="AT12" s="36">
        <v>0</v>
      </c>
      <c r="AU12" s="128">
        <v>0</v>
      </c>
      <c r="AV12" s="128">
        <v>989326.28814697277</v>
      </c>
      <c r="AW12" s="36">
        <v>989326.28790283203</v>
      </c>
      <c r="AX12" s="36">
        <v>989326.28790283203</v>
      </c>
      <c r="AY12" s="36">
        <v>989326.28814697277</v>
      </c>
      <c r="AZ12" s="36">
        <v>983691.28814697266</v>
      </c>
      <c r="BA12" s="36">
        <v>983691.28814697266</v>
      </c>
      <c r="BB12" s="36">
        <v>948751.15203857422</v>
      </c>
      <c r="BC12" s="36">
        <v>946012.33792114258</v>
      </c>
      <c r="BD12" s="36">
        <v>371496.33792114258</v>
      </c>
      <c r="BE12" s="11">
        <v>366615.33792114258</v>
      </c>
      <c r="BF12" s="11">
        <v>294177.05755615234</v>
      </c>
      <c r="BG12" s="11">
        <v>288003.05755615234</v>
      </c>
      <c r="BH12" s="11">
        <v>267123.30004882813</v>
      </c>
      <c r="BI12" s="11">
        <v>267123.30004882813</v>
      </c>
      <c r="BJ12" s="11">
        <v>124698.30004882814</v>
      </c>
      <c r="BK12" s="11">
        <v>97856.300048828125</v>
      </c>
      <c r="BL12" s="11">
        <v>97856.300048828125</v>
      </c>
      <c r="BM12" s="11">
        <v>97856.300048828125</v>
      </c>
      <c r="BN12" s="11">
        <v>97856.300048828125</v>
      </c>
      <c r="BO12" s="11">
        <v>97856.300048828125</v>
      </c>
      <c r="BP12" s="11">
        <v>39879</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82"/>
        <v>0</v>
      </c>
      <c r="CJ12" s="24">
        <f t="shared" si="67"/>
        <v>0</v>
      </c>
      <c r="CK12" s="24">
        <f t="shared" si="68"/>
        <v>0</v>
      </c>
      <c r="CL12" s="24">
        <f t="shared" si="69"/>
        <v>0</v>
      </c>
      <c r="CM12" s="24">
        <f t="shared" si="70"/>
        <v>0</v>
      </c>
      <c r="CN12" s="24">
        <f t="shared" si="71"/>
        <v>0</v>
      </c>
      <c r="CO12" s="24">
        <f t="shared" si="72"/>
        <v>0</v>
      </c>
      <c r="CP12" s="24">
        <f t="shared" si="73"/>
        <v>0</v>
      </c>
      <c r="CR12" s="24">
        <f t="shared" si="74"/>
        <v>989326.28814697277</v>
      </c>
      <c r="CS12" s="24">
        <f t="shared" si="75"/>
        <v>0</v>
      </c>
      <c r="CT12" s="24">
        <f t="shared" si="76"/>
        <v>0</v>
      </c>
      <c r="CU12" s="24">
        <f t="shared" si="77"/>
        <v>0</v>
      </c>
      <c r="CV12" s="24">
        <f t="shared" si="78"/>
        <v>0</v>
      </c>
      <c r="CW12" s="24">
        <f t="shared" si="79"/>
        <v>0</v>
      </c>
      <c r="CX12" s="24">
        <f t="shared" si="80"/>
        <v>0</v>
      </c>
      <c r="CY12" s="24">
        <f t="shared" si="81"/>
        <v>0</v>
      </c>
      <c r="DA12" s="24">
        <f t="shared" si="2"/>
        <v>989326.28790283203</v>
      </c>
      <c r="DB12" s="24">
        <f t="shared" si="3"/>
        <v>0</v>
      </c>
      <c r="DC12" s="24">
        <f t="shared" si="4"/>
        <v>0</v>
      </c>
      <c r="DD12" s="24">
        <f t="shared" si="5"/>
        <v>0</v>
      </c>
      <c r="DE12" s="24">
        <f t="shared" si="6"/>
        <v>0</v>
      </c>
      <c r="DF12" s="24">
        <f t="shared" si="7"/>
        <v>0</v>
      </c>
      <c r="DG12" s="24">
        <f t="shared" si="8"/>
        <v>0</v>
      </c>
      <c r="DH12" s="24">
        <f t="shared" si="9"/>
        <v>0</v>
      </c>
      <c r="DJ12" s="24">
        <f t="shared" si="10"/>
        <v>989326.28790283203</v>
      </c>
      <c r="DK12" s="24">
        <f t="shared" si="11"/>
        <v>0</v>
      </c>
      <c r="DL12" s="24">
        <f t="shared" si="12"/>
        <v>0</v>
      </c>
      <c r="DM12" s="24">
        <f t="shared" si="13"/>
        <v>0</v>
      </c>
      <c r="DN12" s="24">
        <f t="shared" si="14"/>
        <v>0</v>
      </c>
      <c r="DO12" s="24">
        <f t="shared" si="15"/>
        <v>0</v>
      </c>
      <c r="DP12" s="24">
        <f t="shared" si="16"/>
        <v>0</v>
      </c>
      <c r="DQ12" s="24">
        <f t="shared" si="17"/>
        <v>0</v>
      </c>
      <c r="DS12" s="24">
        <f t="shared" si="18"/>
        <v>989326.28814697277</v>
      </c>
      <c r="DT12" s="24">
        <f t="shared" si="19"/>
        <v>0</v>
      </c>
      <c r="DU12" s="24">
        <f t="shared" si="20"/>
        <v>0</v>
      </c>
      <c r="DV12" s="24">
        <f t="shared" si="21"/>
        <v>0</v>
      </c>
      <c r="DW12" s="24">
        <f t="shared" si="22"/>
        <v>0</v>
      </c>
      <c r="DX12" s="24">
        <f t="shared" si="23"/>
        <v>0</v>
      </c>
      <c r="DY12" s="24">
        <f t="shared" si="24"/>
        <v>0</v>
      </c>
      <c r="DZ12" s="24">
        <f t="shared" si="25"/>
        <v>0</v>
      </c>
      <c r="EB12" s="24">
        <f t="shared" si="26"/>
        <v>983691.28814697266</v>
      </c>
      <c r="EC12" s="24">
        <f t="shared" si="27"/>
        <v>0</v>
      </c>
      <c r="ED12" s="24">
        <f t="shared" si="28"/>
        <v>0</v>
      </c>
      <c r="EE12" s="24">
        <f t="shared" si="29"/>
        <v>0</v>
      </c>
      <c r="EF12" s="24">
        <f t="shared" si="30"/>
        <v>0</v>
      </c>
      <c r="EG12" s="24">
        <f t="shared" si="31"/>
        <v>0</v>
      </c>
      <c r="EH12" s="24">
        <f t="shared" si="32"/>
        <v>0</v>
      </c>
      <c r="EI12" s="24">
        <f t="shared" si="33"/>
        <v>0</v>
      </c>
      <c r="EK12" s="24">
        <f t="shared" si="34"/>
        <v>983691.28814697266</v>
      </c>
      <c r="EL12" s="24">
        <f t="shared" si="35"/>
        <v>0</v>
      </c>
      <c r="EM12" s="24">
        <f t="shared" si="36"/>
        <v>0</v>
      </c>
      <c r="EN12" s="24">
        <f t="shared" si="37"/>
        <v>0</v>
      </c>
      <c r="EO12" s="24">
        <f t="shared" si="38"/>
        <v>0</v>
      </c>
      <c r="EP12" s="24">
        <f t="shared" si="39"/>
        <v>0</v>
      </c>
      <c r="EQ12" s="24">
        <f t="shared" si="40"/>
        <v>0</v>
      </c>
      <c r="ER12" s="24">
        <f t="shared" si="41"/>
        <v>0</v>
      </c>
      <c r="ET12" s="24">
        <f t="shared" si="42"/>
        <v>948751.15203857422</v>
      </c>
      <c r="EU12" s="24">
        <f t="shared" si="43"/>
        <v>0</v>
      </c>
      <c r="EV12" s="24">
        <f t="shared" si="44"/>
        <v>0</v>
      </c>
      <c r="EW12" s="24">
        <f t="shared" si="45"/>
        <v>0</v>
      </c>
      <c r="EX12" s="24">
        <f t="shared" si="46"/>
        <v>0</v>
      </c>
      <c r="EY12" s="24">
        <f t="shared" si="47"/>
        <v>0</v>
      </c>
      <c r="EZ12" s="24">
        <f t="shared" si="48"/>
        <v>0</v>
      </c>
      <c r="FA12" s="24">
        <f t="shared" si="49"/>
        <v>0</v>
      </c>
      <c r="FC12" s="24">
        <f t="shared" si="50"/>
        <v>946012.33792114258</v>
      </c>
      <c r="FD12" s="24">
        <f t="shared" si="51"/>
        <v>0</v>
      </c>
      <c r="FE12" s="24">
        <f t="shared" si="52"/>
        <v>0</v>
      </c>
      <c r="FF12" s="24">
        <f t="shared" si="53"/>
        <v>0</v>
      </c>
      <c r="FG12" s="24">
        <f t="shared" si="54"/>
        <v>0</v>
      </c>
      <c r="FH12" s="24">
        <f t="shared" si="55"/>
        <v>0</v>
      </c>
      <c r="FI12" s="24">
        <f t="shared" si="56"/>
        <v>0</v>
      </c>
      <c r="FJ12" s="24">
        <f t="shared" si="57"/>
        <v>0</v>
      </c>
      <c r="FL12" s="24">
        <f t="shared" si="58"/>
        <v>371496.33792114258</v>
      </c>
      <c r="FM12" s="24">
        <f t="shared" si="59"/>
        <v>0</v>
      </c>
      <c r="FN12" s="24">
        <f t="shared" si="60"/>
        <v>0</v>
      </c>
      <c r="FO12" s="24">
        <f t="shared" si="61"/>
        <v>0</v>
      </c>
      <c r="FP12" s="24">
        <f t="shared" si="62"/>
        <v>0</v>
      </c>
      <c r="FQ12" s="24">
        <f t="shared" si="63"/>
        <v>0</v>
      </c>
      <c r="FR12" s="24">
        <f t="shared" si="64"/>
        <v>0</v>
      </c>
      <c r="FS12" s="24">
        <f t="shared" si="65"/>
        <v>0</v>
      </c>
    </row>
    <row r="13" spans="1:175" x14ac:dyDescent="0.25">
      <c r="A13" s="1" t="s">
        <v>321</v>
      </c>
      <c r="B13" s="5" t="s">
        <v>10</v>
      </c>
      <c r="C13" s="6" t="s">
        <v>39</v>
      </c>
      <c r="D13" s="6" t="s">
        <v>40</v>
      </c>
      <c r="E13" s="6" t="s">
        <v>13</v>
      </c>
      <c r="F13" s="6" t="s">
        <v>39</v>
      </c>
      <c r="G13" s="6" t="s">
        <v>26</v>
      </c>
      <c r="H13" s="183" t="str">
        <f t="shared" si="66"/>
        <v>2012</v>
      </c>
      <c r="I13" s="144">
        <v>2012</v>
      </c>
      <c r="J13" s="6"/>
      <c r="K13" s="6" t="s">
        <v>48</v>
      </c>
      <c r="L13" s="6" t="s">
        <v>49</v>
      </c>
      <c r="M13" s="6" t="s">
        <v>35</v>
      </c>
      <c r="N13" s="11">
        <v>4</v>
      </c>
      <c r="O13" s="11">
        <v>1335.2701715500002</v>
      </c>
      <c r="P13" s="11">
        <v>-177462.83962645388</v>
      </c>
      <c r="Q13" s="36">
        <v>0</v>
      </c>
      <c r="R13" s="36">
        <v>1003.9625350000001</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128">
        <v>0</v>
      </c>
      <c r="AV13" s="128">
        <v>24195.06</v>
      </c>
      <c r="AW13" s="36">
        <v>0</v>
      </c>
      <c r="AX13" s="36">
        <v>0</v>
      </c>
      <c r="AY13" s="36">
        <v>0</v>
      </c>
      <c r="AZ13" s="36">
        <v>0</v>
      </c>
      <c r="BA13" s="36">
        <v>0</v>
      </c>
      <c r="BB13" s="36">
        <v>0</v>
      </c>
      <c r="BC13" s="36">
        <v>0</v>
      </c>
      <c r="BD13" s="36">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2">
        <v>0</v>
      </c>
      <c r="BZ13" s="113"/>
      <c r="CA13" s="113"/>
      <c r="CB13" s="166"/>
      <c r="CC13" s="167"/>
      <c r="CD13" s="167"/>
      <c r="CE13" s="167"/>
      <c r="CF13" s="167"/>
      <c r="CG13" s="167"/>
      <c r="CI13" s="24">
        <f t="shared" si="82"/>
        <v>0</v>
      </c>
      <c r="CJ13" s="24">
        <f t="shared" si="67"/>
        <v>0</v>
      </c>
      <c r="CK13" s="24">
        <f t="shared" si="68"/>
        <v>0</v>
      </c>
      <c r="CL13" s="24">
        <f t="shared" si="69"/>
        <v>0</v>
      </c>
      <c r="CM13" s="24">
        <f t="shared" si="70"/>
        <v>0</v>
      </c>
      <c r="CN13" s="24">
        <f t="shared" si="71"/>
        <v>0</v>
      </c>
      <c r="CO13" s="24">
        <f t="shared" si="72"/>
        <v>0</v>
      </c>
      <c r="CP13" s="24">
        <f t="shared" si="73"/>
        <v>0</v>
      </c>
      <c r="CR13" s="24">
        <f t="shared" si="74"/>
        <v>0</v>
      </c>
      <c r="CS13" s="24">
        <f t="shared" si="75"/>
        <v>0</v>
      </c>
      <c r="CT13" s="24">
        <f t="shared" si="76"/>
        <v>0</v>
      </c>
      <c r="CU13" s="24">
        <f t="shared" si="77"/>
        <v>0</v>
      </c>
      <c r="CV13" s="24">
        <f t="shared" si="78"/>
        <v>0</v>
      </c>
      <c r="CW13" s="24">
        <f t="shared" si="79"/>
        <v>0</v>
      </c>
      <c r="CX13" s="24">
        <f t="shared" si="80"/>
        <v>0</v>
      </c>
      <c r="CY13" s="24">
        <f t="shared" si="81"/>
        <v>0</v>
      </c>
      <c r="DA13" s="24">
        <f t="shared" si="2"/>
        <v>0</v>
      </c>
      <c r="DB13" s="24">
        <f t="shared" si="3"/>
        <v>0</v>
      </c>
      <c r="DC13" s="24">
        <f t="shared" si="4"/>
        <v>0</v>
      </c>
      <c r="DD13" s="24">
        <f t="shared" si="5"/>
        <v>0</v>
      </c>
      <c r="DE13" s="24">
        <f t="shared" si="6"/>
        <v>0</v>
      </c>
      <c r="DF13" s="24">
        <f t="shared" si="7"/>
        <v>0</v>
      </c>
      <c r="DG13" s="24">
        <f t="shared" si="8"/>
        <v>0</v>
      </c>
      <c r="DH13" s="24">
        <f t="shared" si="9"/>
        <v>0</v>
      </c>
      <c r="DJ13" s="24">
        <f t="shared" si="10"/>
        <v>0</v>
      </c>
      <c r="DK13" s="24">
        <f t="shared" si="11"/>
        <v>0</v>
      </c>
      <c r="DL13" s="24">
        <f t="shared" si="12"/>
        <v>0</v>
      </c>
      <c r="DM13" s="24">
        <f t="shared" si="13"/>
        <v>0</v>
      </c>
      <c r="DN13" s="24">
        <f t="shared" si="14"/>
        <v>0</v>
      </c>
      <c r="DO13" s="24">
        <f t="shared" si="15"/>
        <v>0</v>
      </c>
      <c r="DP13" s="24">
        <f t="shared" si="16"/>
        <v>0</v>
      </c>
      <c r="DQ13" s="24">
        <f t="shared" si="17"/>
        <v>0</v>
      </c>
      <c r="DS13" s="24">
        <f t="shared" si="18"/>
        <v>0</v>
      </c>
      <c r="DT13" s="24">
        <f t="shared" si="19"/>
        <v>0</v>
      </c>
      <c r="DU13" s="24">
        <f t="shared" si="20"/>
        <v>0</v>
      </c>
      <c r="DV13" s="24">
        <f t="shared" si="21"/>
        <v>0</v>
      </c>
      <c r="DW13" s="24">
        <f t="shared" si="22"/>
        <v>0</v>
      </c>
      <c r="DX13" s="24">
        <f t="shared" si="23"/>
        <v>0</v>
      </c>
      <c r="DY13" s="24">
        <f t="shared" si="24"/>
        <v>0</v>
      </c>
      <c r="DZ13" s="24">
        <f t="shared" si="25"/>
        <v>0</v>
      </c>
      <c r="EB13" s="24">
        <f t="shared" si="26"/>
        <v>0</v>
      </c>
      <c r="EC13" s="24">
        <f t="shared" si="27"/>
        <v>0</v>
      </c>
      <c r="ED13" s="24">
        <f t="shared" si="28"/>
        <v>0</v>
      </c>
      <c r="EE13" s="24">
        <f t="shared" si="29"/>
        <v>0</v>
      </c>
      <c r="EF13" s="24">
        <f t="shared" si="30"/>
        <v>0</v>
      </c>
      <c r="EG13" s="24">
        <f t="shared" si="31"/>
        <v>0</v>
      </c>
      <c r="EH13" s="24">
        <f t="shared" si="32"/>
        <v>0</v>
      </c>
      <c r="EI13" s="24">
        <f t="shared" si="33"/>
        <v>0</v>
      </c>
      <c r="EK13" s="24">
        <f t="shared" si="34"/>
        <v>0</v>
      </c>
      <c r="EL13" s="24">
        <f t="shared" si="35"/>
        <v>0</v>
      </c>
      <c r="EM13" s="24">
        <f t="shared" si="36"/>
        <v>0</v>
      </c>
      <c r="EN13" s="24">
        <f t="shared" si="37"/>
        <v>0</v>
      </c>
      <c r="EO13" s="24">
        <f t="shared" si="38"/>
        <v>0</v>
      </c>
      <c r="EP13" s="24">
        <f t="shared" si="39"/>
        <v>0</v>
      </c>
      <c r="EQ13" s="24">
        <f t="shared" si="40"/>
        <v>0</v>
      </c>
      <c r="ER13" s="24">
        <f t="shared" si="41"/>
        <v>0</v>
      </c>
      <c r="ET13" s="24">
        <f t="shared" si="42"/>
        <v>0</v>
      </c>
      <c r="EU13" s="24">
        <f t="shared" si="43"/>
        <v>0</v>
      </c>
      <c r="EV13" s="24">
        <f t="shared" si="44"/>
        <v>0</v>
      </c>
      <c r="EW13" s="24">
        <f t="shared" si="45"/>
        <v>0</v>
      </c>
      <c r="EX13" s="24">
        <f t="shared" si="46"/>
        <v>0</v>
      </c>
      <c r="EY13" s="24">
        <f t="shared" si="47"/>
        <v>0</v>
      </c>
      <c r="EZ13" s="24">
        <f t="shared" si="48"/>
        <v>0</v>
      </c>
      <c r="FA13" s="24">
        <f t="shared" si="49"/>
        <v>0</v>
      </c>
      <c r="FC13" s="24">
        <f t="shared" si="50"/>
        <v>0</v>
      </c>
      <c r="FD13" s="24">
        <f t="shared" si="51"/>
        <v>0</v>
      </c>
      <c r="FE13" s="24">
        <f t="shared" si="52"/>
        <v>0</v>
      </c>
      <c r="FF13" s="24">
        <f t="shared" si="53"/>
        <v>0</v>
      </c>
      <c r="FG13" s="24">
        <f t="shared" si="54"/>
        <v>0</v>
      </c>
      <c r="FH13" s="24">
        <f t="shared" si="55"/>
        <v>0</v>
      </c>
      <c r="FI13" s="24">
        <f t="shared" si="56"/>
        <v>0</v>
      </c>
      <c r="FJ13" s="24">
        <f t="shared" si="57"/>
        <v>0</v>
      </c>
      <c r="FL13" s="24">
        <f t="shared" si="58"/>
        <v>0</v>
      </c>
      <c r="FM13" s="24">
        <f t="shared" si="59"/>
        <v>0</v>
      </c>
      <c r="FN13" s="24">
        <f t="shared" si="60"/>
        <v>0</v>
      </c>
      <c r="FO13" s="24">
        <f t="shared" si="61"/>
        <v>0</v>
      </c>
      <c r="FP13" s="24">
        <f t="shared" si="62"/>
        <v>0</v>
      </c>
      <c r="FQ13" s="24">
        <f t="shared" si="63"/>
        <v>0</v>
      </c>
      <c r="FR13" s="24">
        <f t="shared" si="64"/>
        <v>0</v>
      </c>
      <c r="FS13" s="24">
        <f t="shared" si="65"/>
        <v>0</v>
      </c>
    </row>
    <row r="14" spans="1:175" x14ac:dyDescent="0.25">
      <c r="A14" s="1" t="s">
        <v>322</v>
      </c>
      <c r="B14" s="5" t="s">
        <v>10</v>
      </c>
      <c r="C14" s="6" t="s">
        <v>39</v>
      </c>
      <c r="D14" s="6" t="s">
        <v>54</v>
      </c>
      <c r="E14" s="6" t="s">
        <v>13</v>
      </c>
      <c r="F14" s="6" t="s">
        <v>39</v>
      </c>
      <c r="G14" s="6"/>
      <c r="H14" s="183" t="str">
        <f t="shared" si="66"/>
        <v>2012</v>
      </c>
      <c r="I14" s="144">
        <v>2012</v>
      </c>
      <c r="J14" s="6"/>
      <c r="K14" s="6" t="s">
        <v>48</v>
      </c>
      <c r="L14" s="6" t="s">
        <v>49</v>
      </c>
      <c r="M14" s="6"/>
      <c r="N14" s="11">
        <v>1</v>
      </c>
      <c r="O14" s="11">
        <v>102.32352339250718</v>
      </c>
      <c r="P14" s="11">
        <v>739441</v>
      </c>
      <c r="Q14" s="36">
        <v>0</v>
      </c>
      <c r="R14" s="36">
        <v>76.934979994366302</v>
      </c>
      <c r="S14" s="36">
        <v>76.934979994366302</v>
      </c>
      <c r="T14" s="36">
        <v>76.934979994366302</v>
      </c>
      <c r="U14" s="36">
        <v>76.934979994366302</v>
      </c>
      <c r="V14" s="36">
        <v>76.934979994366302</v>
      </c>
      <c r="W14" s="36">
        <v>76.934979994366302</v>
      </c>
      <c r="X14" s="36">
        <v>76.934979994366302</v>
      </c>
      <c r="Y14" s="36">
        <v>76.934979994366302</v>
      </c>
      <c r="Z14" s="36">
        <v>76.934979994366302</v>
      </c>
      <c r="AA14" s="36">
        <v>76.934979994366302</v>
      </c>
      <c r="AB14" s="36">
        <v>76.934979994366302</v>
      </c>
      <c r="AC14" s="36">
        <v>76.934979994366302</v>
      </c>
      <c r="AD14" s="36">
        <v>76.934979994366302</v>
      </c>
      <c r="AE14" s="36">
        <v>76.934979994366302</v>
      </c>
      <c r="AF14" s="36">
        <v>76.934979994366302</v>
      </c>
      <c r="AG14" s="36">
        <v>0</v>
      </c>
      <c r="AH14" s="36">
        <v>0</v>
      </c>
      <c r="AI14" s="36">
        <v>0</v>
      </c>
      <c r="AJ14" s="36">
        <v>0</v>
      </c>
      <c r="AK14" s="36">
        <v>0</v>
      </c>
      <c r="AL14" s="36">
        <v>0</v>
      </c>
      <c r="AM14" s="36">
        <v>0</v>
      </c>
      <c r="AN14" s="36">
        <v>0</v>
      </c>
      <c r="AO14" s="36">
        <v>0</v>
      </c>
      <c r="AP14" s="36">
        <v>0</v>
      </c>
      <c r="AQ14" s="36">
        <v>0</v>
      </c>
      <c r="AR14" s="36">
        <v>0</v>
      </c>
      <c r="AS14" s="36">
        <v>0</v>
      </c>
      <c r="AT14" s="36">
        <v>0</v>
      </c>
      <c r="AU14" s="128">
        <v>0</v>
      </c>
      <c r="AV14" s="128">
        <v>667662.71672247676</v>
      </c>
      <c r="AW14" s="36">
        <v>667662.71672247676</v>
      </c>
      <c r="AX14" s="36">
        <v>667662.71672247676</v>
      </c>
      <c r="AY14" s="36">
        <v>667662.71672247676</v>
      </c>
      <c r="AZ14" s="36">
        <v>667662.71672247676</v>
      </c>
      <c r="BA14" s="36">
        <v>667662.71672247676</v>
      </c>
      <c r="BB14" s="36">
        <v>667662.71672247676</v>
      </c>
      <c r="BC14" s="36">
        <v>667662.71672247676</v>
      </c>
      <c r="BD14" s="36">
        <v>667662.71672247676</v>
      </c>
      <c r="BE14" s="11">
        <v>667662.71672247676</v>
      </c>
      <c r="BF14" s="11">
        <v>667662.71672247676</v>
      </c>
      <c r="BG14" s="11">
        <v>667662.71672247676</v>
      </c>
      <c r="BH14" s="11">
        <v>667662.71672247676</v>
      </c>
      <c r="BI14" s="11">
        <v>667662.71672247676</v>
      </c>
      <c r="BJ14" s="11">
        <v>667662.71672247676</v>
      </c>
      <c r="BK14" s="11">
        <v>0</v>
      </c>
      <c r="BL14" s="11">
        <v>0</v>
      </c>
      <c r="BM14" s="11">
        <v>0</v>
      </c>
      <c r="BN14" s="11">
        <v>0</v>
      </c>
      <c r="BO14" s="11">
        <v>0</v>
      </c>
      <c r="BP14" s="11">
        <v>0</v>
      </c>
      <c r="BQ14" s="11">
        <v>0</v>
      </c>
      <c r="BR14" s="11">
        <v>0</v>
      </c>
      <c r="BS14" s="11">
        <v>0</v>
      </c>
      <c r="BT14" s="11">
        <v>0</v>
      </c>
      <c r="BU14" s="11">
        <v>0</v>
      </c>
      <c r="BV14" s="11">
        <v>0</v>
      </c>
      <c r="BW14" s="11">
        <v>0</v>
      </c>
      <c r="BX14" s="12">
        <v>0</v>
      </c>
      <c r="BZ14" s="113"/>
      <c r="CA14" s="113"/>
      <c r="CB14" s="113"/>
      <c r="CC14" s="113"/>
      <c r="CD14" s="113"/>
      <c r="CE14" s="113">
        <v>1</v>
      </c>
      <c r="CF14" s="113"/>
      <c r="CG14" s="113"/>
      <c r="CI14" s="24">
        <f t="shared" si="82"/>
        <v>0</v>
      </c>
      <c r="CJ14" s="24">
        <f t="shared" si="67"/>
        <v>0</v>
      </c>
      <c r="CK14" s="24">
        <f t="shared" si="68"/>
        <v>0</v>
      </c>
      <c r="CL14" s="24">
        <f t="shared" si="69"/>
        <v>0</v>
      </c>
      <c r="CM14" s="24">
        <f t="shared" si="70"/>
        <v>0</v>
      </c>
      <c r="CN14" s="24">
        <f t="shared" si="71"/>
        <v>0</v>
      </c>
      <c r="CO14" s="24">
        <f t="shared" si="72"/>
        <v>0</v>
      </c>
      <c r="CP14" s="24">
        <f t="shared" si="73"/>
        <v>0</v>
      </c>
      <c r="CR14" s="24">
        <f t="shared" si="74"/>
        <v>0</v>
      </c>
      <c r="CS14" s="24">
        <f t="shared" si="75"/>
        <v>0</v>
      </c>
      <c r="CT14" s="24">
        <f t="shared" si="76"/>
        <v>0</v>
      </c>
      <c r="CU14" s="24">
        <f t="shared" si="77"/>
        <v>0</v>
      </c>
      <c r="CV14" s="24">
        <f t="shared" si="78"/>
        <v>0</v>
      </c>
      <c r="CW14" s="24">
        <f t="shared" si="79"/>
        <v>923.21975993239562</v>
      </c>
      <c r="CX14" s="24">
        <f t="shared" si="80"/>
        <v>0</v>
      </c>
      <c r="CY14" s="24">
        <f t="shared" si="81"/>
        <v>0</v>
      </c>
      <c r="DA14" s="24">
        <f t="shared" si="2"/>
        <v>0</v>
      </c>
      <c r="DB14" s="24">
        <f t="shared" si="3"/>
        <v>0</v>
      </c>
      <c r="DC14" s="24">
        <f t="shared" si="4"/>
        <v>0</v>
      </c>
      <c r="DD14" s="24">
        <f t="shared" si="5"/>
        <v>0</v>
      </c>
      <c r="DE14" s="24">
        <f t="shared" si="6"/>
        <v>0</v>
      </c>
      <c r="DF14" s="24">
        <f t="shared" si="7"/>
        <v>923.21975993239562</v>
      </c>
      <c r="DG14" s="24">
        <f t="shared" si="8"/>
        <v>0</v>
      </c>
      <c r="DH14" s="24">
        <f t="shared" si="9"/>
        <v>0</v>
      </c>
      <c r="DJ14" s="24">
        <f t="shared" si="10"/>
        <v>0</v>
      </c>
      <c r="DK14" s="24">
        <f t="shared" si="11"/>
        <v>0</v>
      </c>
      <c r="DL14" s="24">
        <f t="shared" si="12"/>
        <v>0</v>
      </c>
      <c r="DM14" s="24">
        <f t="shared" si="13"/>
        <v>0</v>
      </c>
      <c r="DN14" s="24">
        <f t="shared" si="14"/>
        <v>0</v>
      </c>
      <c r="DO14" s="24">
        <f t="shared" si="15"/>
        <v>923.21975993239562</v>
      </c>
      <c r="DP14" s="24">
        <f t="shared" si="16"/>
        <v>0</v>
      </c>
      <c r="DQ14" s="24">
        <f t="shared" si="17"/>
        <v>0</v>
      </c>
      <c r="DS14" s="24">
        <f t="shared" si="18"/>
        <v>0</v>
      </c>
      <c r="DT14" s="24">
        <f t="shared" si="19"/>
        <v>0</v>
      </c>
      <c r="DU14" s="24">
        <f t="shared" si="20"/>
        <v>0</v>
      </c>
      <c r="DV14" s="24">
        <f t="shared" si="21"/>
        <v>0</v>
      </c>
      <c r="DW14" s="24">
        <f t="shared" si="22"/>
        <v>0</v>
      </c>
      <c r="DX14" s="24">
        <f t="shared" si="23"/>
        <v>923.21975993239562</v>
      </c>
      <c r="DY14" s="24">
        <f t="shared" si="24"/>
        <v>0</v>
      </c>
      <c r="DZ14" s="24">
        <f t="shared" si="25"/>
        <v>0</v>
      </c>
      <c r="EB14" s="24">
        <f t="shared" si="26"/>
        <v>0</v>
      </c>
      <c r="EC14" s="24">
        <f t="shared" si="27"/>
        <v>0</v>
      </c>
      <c r="ED14" s="24">
        <f t="shared" si="28"/>
        <v>0</v>
      </c>
      <c r="EE14" s="24">
        <f t="shared" si="29"/>
        <v>0</v>
      </c>
      <c r="EF14" s="24">
        <f t="shared" si="30"/>
        <v>0</v>
      </c>
      <c r="EG14" s="24">
        <f t="shared" si="31"/>
        <v>923.21975993239562</v>
      </c>
      <c r="EH14" s="24">
        <f t="shared" si="32"/>
        <v>0</v>
      </c>
      <c r="EI14" s="24">
        <f t="shared" si="33"/>
        <v>0</v>
      </c>
      <c r="EK14" s="24">
        <f t="shared" si="34"/>
        <v>0</v>
      </c>
      <c r="EL14" s="24">
        <f t="shared" si="35"/>
        <v>0</v>
      </c>
      <c r="EM14" s="24">
        <f t="shared" si="36"/>
        <v>0</v>
      </c>
      <c r="EN14" s="24">
        <f t="shared" si="37"/>
        <v>0</v>
      </c>
      <c r="EO14" s="24">
        <f t="shared" si="38"/>
        <v>0</v>
      </c>
      <c r="EP14" s="24">
        <f t="shared" si="39"/>
        <v>923.21975993239562</v>
      </c>
      <c r="EQ14" s="24">
        <f t="shared" si="40"/>
        <v>0</v>
      </c>
      <c r="ER14" s="24">
        <f t="shared" si="41"/>
        <v>0</v>
      </c>
      <c r="ET14" s="24">
        <f t="shared" si="42"/>
        <v>0</v>
      </c>
      <c r="EU14" s="24">
        <f t="shared" si="43"/>
        <v>0</v>
      </c>
      <c r="EV14" s="24">
        <f t="shared" si="44"/>
        <v>0</v>
      </c>
      <c r="EW14" s="24">
        <f t="shared" si="45"/>
        <v>0</v>
      </c>
      <c r="EX14" s="24">
        <f t="shared" si="46"/>
        <v>0</v>
      </c>
      <c r="EY14" s="24">
        <f t="shared" si="47"/>
        <v>923.21975993239562</v>
      </c>
      <c r="EZ14" s="24">
        <f t="shared" si="48"/>
        <v>0</v>
      </c>
      <c r="FA14" s="24">
        <f t="shared" si="49"/>
        <v>0</v>
      </c>
      <c r="FC14" s="24">
        <f t="shared" si="50"/>
        <v>0</v>
      </c>
      <c r="FD14" s="24">
        <f t="shared" si="51"/>
        <v>0</v>
      </c>
      <c r="FE14" s="24">
        <f t="shared" si="52"/>
        <v>0</v>
      </c>
      <c r="FF14" s="24">
        <f t="shared" si="53"/>
        <v>0</v>
      </c>
      <c r="FG14" s="24">
        <f t="shared" si="54"/>
        <v>0</v>
      </c>
      <c r="FH14" s="24">
        <f t="shared" si="55"/>
        <v>923.21975993239562</v>
      </c>
      <c r="FI14" s="24">
        <f t="shared" si="56"/>
        <v>0</v>
      </c>
      <c r="FJ14" s="24">
        <f t="shared" si="57"/>
        <v>0</v>
      </c>
      <c r="FL14" s="24">
        <f t="shared" si="58"/>
        <v>0</v>
      </c>
      <c r="FM14" s="24">
        <f t="shared" si="59"/>
        <v>0</v>
      </c>
      <c r="FN14" s="24">
        <f t="shared" si="60"/>
        <v>0</v>
      </c>
      <c r="FO14" s="24">
        <f t="shared" si="61"/>
        <v>0</v>
      </c>
      <c r="FP14" s="24">
        <f t="shared" si="62"/>
        <v>0</v>
      </c>
      <c r="FQ14" s="24">
        <f t="shared" si="63"/>
        <v>923.21975993239562</v>
      </c>
      <c r="FR14" s="24">
        <f t="shared" si="64"/>
        <v>0</v>
      </c>
      <c r="FS14" s="24">
        <f t="shared" si="65"/>
        <v>0</v>
      </c>
    </row>
    <row r="15" spans="1:175" x14ac:dyDescent="0.25">
      <c r="A15" s="1" t="s">
        <v>416</v>
      </c>
      <c r="B15" s="5" t="s">
        <v>10</v>
      </c>
      <c r="C15" s="6" t="s">
        <v>41</v>
      </c>
      <c r="D15" s="6" t="s">
        <v>46</v>
      </c>
      <c r="E15" s="6" t="s">
        <v>13</v>
      </c>
      <c r="F15" s="6" t="s">
        <v>47</v>
      </c>
      <c r="G15" s="6" t="s">
        <v>15</v>
      </c>
      <c r="H15" s="183" t="str">
        <f t="shared" si="66"/>
        <v>2012</v>
      </c>
      <c r="I15" s="144">
        <v>2012</v>
      </c>
      <c r="J15" s="6"/>
      <c r="K15" s="6" t="s">
        <v>48</v>
      </c>
      <c r="L15" s="6" t="s">
        <v>49</v>
      </c>
      <c r="M15" s="6" t="s">
        <v>37</v>
      </c>
      <c r="N15" s="11">
        <v>1.0155422625944226</v>
      </c>
      <c r="O15" s="11">
        <v>40.272101645315765</v>
      </c>
      <c r="P15" s="11">
        <v>296396.47919088695</v>
      </c>
      <c r="Q15" s="36">
        <v>0</v>
      </c>
      <c r="R15" s="36">
        <v>30.279775673169745</v>
      </c>
      <c r="S15" s="36">
        <v>30.279775673169745</v>
      </c>
      <c r="T15" s="36">
        <v>30.279775673169745</v>
      </c>
      <c r="U15" s="36">
        <v>30.279775673169745</v>
      </c>
      <c r="V15" s="36">
        <v>30.279775673169745</v>
      </c>
      <c r="W15" s="36">
        <v>30.279775673169745</v>
      </c>
      <c r="X15" s="36">
        <v>30.279775673169745</v>
      </c>
      <c r="Y15" s="36">
        <v>30.279775673169745</v>
      </c>
      <c r="Z15" s="36">
        <v>30.279775673169745</v>
      </c>
      <c r="AA15" s="36">
        <v>30.279775673169745</v>
      </c>
      <c r="AB15" s="36">
        <v>30.279775673169745</v>
      </c>
      <c r="AC15" s="36">
        <v>30.279775673169745</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128">
        <v>0</v>
      </c>
      <c r="AV15" s="128">
        <v>148198.23959544348</v>
      </c>
      <c r="AW15" s="36">
        <v>148198.23959544348</v>
      </c>
      <c r="AX15" s="36">
        <v>148198.23959544348</v>
      </c>
      <c r="AY15" s="36">
        <v>148198.23959544348</v>
      </c>
      <c r="AZ15" s="36">
        <v>148198.23959544348</v>
      </c>
      <c r="BA15" s="36">
        <v>148198.23959544348</v>
      </c>
      <c r="BB15" s="36">
        <v>148198.23959544348</v>
      </c>
      <c r="BC15" s="36">
        <v>148198.23959544348</v>
      </c>
      <c r="BD15" s="36">
        <v>148198.23959544348</v>
      </c>
      <c r="BE15" s="11">
        <v>148198.23959544348</v>
      </c>
      <c r="BF15" s="11">
        <v>148198.23959544348</v>
      </c>
      <c r="BG15" s="11">
        <v>148198.23959544348</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2">
        <v>0</v>
      </c>
      <c r="BZ15" s="113"/>
      <c r="CA15" s="113">
        <v>1</v>
      </c>
      <c r="CB15" s="113"/>
      <c r="CC15" s="113"/>
      <c r="CD15" s="113"/>
      <c r="CE15" s="113"/>
      <c r="CF15" s="113"/>
      <c r="CG15" s="113"/>
      <c r="CI15" s="24">
        <f t="shared" si="82"/>
        <v>0</v>
      </c>
      <c r="CJ15" s="24">
        <f t="shared" si="67"/>
        <v>0</v>
      </c>
      <c r="CK15" s="24">
        <f t="shared" si="68"/>
        <v>0</v>
      </c>
      <c r="CL15" s="24">
        <f t="shared" si="69"/>
        <v>0</v>
      </c>
      <c r="CM15" s="24">
        <f t="shared" si="70"/>
        <v>0</v>
      </c>
      <c r="CN15" s="24">
        <f t="shared" si="71"/>
        <v>0</v>
      </c>
      <c r="CO15" s="24">
        <f t="shared" si="72"/>
        <v>0</v>
      </c>
      <c r="CP15" s="24">
        <f t="shared" si="73"/>
        <v>0</v>
      </c>
      <c r="CR15" s="24">
        <f t="shared" si="74"/>
        <v>0</v>
      </c>
      <c r="CS15" s="24">
        <f t="shared" si="75"/>
        <v>148198.23959544348</v>
      </c>
      <c r="CT15" s="24">
        <f t="shared" si="76"/>
        <v>0</v>
      </c>
      <c r="CU15" s="24">
        <f t="shared" si="77"/>
        <v>0</v>
      </c>
      <c r="CV15" s="24">
        <f t="shared" si="78"/>
        <v>0</v>
      </c>
      <c r="CW15" s="24">
        <f t="shared" si="79"/>
        <v>0</v>
      </c>
      <c r="CX15" s="24">
        <f t="shared" si="80"/>
        <v>0</v>
      </c>
      <c r="CY15" s="24">
        <f t="shared" si="81"/>
        <v>0</v>
      </c>
      <c r="DA15" s="24">
        <f t="shared" si="2"/>
        <v>0</v>
      </c>
      <c r="DB15" s="24">
        <f t="shared" si="3"/>
        <v>148198.23959544348</v>
      </c>
      <c r="DC15" s="24">
        <f t="shared" si="4"/>
        <v>0</v>
      </c>
      <c r="DD15" s="24">
        <f t="shared" si="5"/>
        <v>0</v>
      </c>
      <c r="DE15" s="24">
        <f t="shared" si="6"/>
        <v>0</v>
      </c>
      <c r="DF15" s="24">
        <f t="shared" si="7"/>
        <v>0</v>
      </c>
      <c r="DG15" s="24">
        <f t="shared" si="8"/>
        <v>0</v>
      </c>
      <c r="DH15" s="24">
        <f t="shared" si="9"/>
        <v>0</v>
      </c>
      <c r="DJ15" s="24">
        <f t="shared" si="10"/>
        <v>0</v>
      </c>
      <c r="DK15" s="24">
        <f t="shared" si="11"/>
        <v>148198.23959544348</v>
      </c>
      <c r="DL15" s="24">
        <f t="shared" si="12"/>
        <v>0</v>
      </c>
      <c r="DM15" s="24">
        <f t="shared" si="13"/>
        <v>0</v>
      </c>
      <c r="DN15" s="24">
        <f t="shared" si="14"/>
        <v>0</v>
      </c>
      <c r="DO15" s="24">
        <f t="shared" si="15"/>
        <v>0</v>
      </c>
      <c r="DP15" s="24">
        <f t="shared" si="16"/>
        <v>0</v>
      </c>
      <c r="DQ15" s="24">
        <f t="shared" si="17"/>
        <v>0</v>
      </c>
      <c r="DS15" s="24">
        <f t="shared" si="18"/>
        <v>0</v>
      </c>
      <c r="DT15" s="24">
        <f t="shared" si="19"/>
        <v>148198.23959544348</v>
      </c>
      <c r="DU15" s="24">
        <f t="shared" si="20"/>
        <v>0</v>
      </c>
      <c r="DV15" s="24">
        <f t="shared" si="21"/>
        <v>0</v>
      </c>
      <c r="DW15" s="24">
        <f t="shared" si="22"/>
        <v>0</v>
      </c>
      <c r="DX15" s="24">
        <f t="shared" si="23"/>
        <v>0</v>
      </c>
      <c r="DY15" s="24">
        <f t="shared" si="24"/>
        <v>0</v>
      </c>
      <c r="DZ15" s="24">
        <f t="shared" si="25"/>
        <v>0</v>
      </c>
      <c r="EB15" s="24">
        <f t="shared" si="26"/>
        <v>0</v>
      </c>
      <c r="EC15" s="24">
        <f t="shared" si="27"/>
        <v>148198.23959544348</v>
      </c>
      <c r="ED15" s="24">
        <f t="shared" si="28"/>
        <v>0</v>
      </c>
      <c r="EE15" s="24">
        <f t="shared" si="29"/>
        <v>0</v>
      </c>
      <c r="EF15" s="24">
        <f t="shared" si="30"/>
        <v>0</v>
      </c>
      <c r="EG15" s="24">
        <f t="shared" si="31"/>
        <v>0</v>
      </c>
      <c r="EH15" s="24">
        <f t="shared" si="32"/>
        <v>0</v>
      </c>
      <c r="EI15" s="24">
        <f t="shared" si="33"/>
        <v>0</v>
      </c>
      <c r="EK15" s="24">
        <f t="shared" si="34"/>
        <v>0</v>
      </c>
      <c r="EL15" s="24">
        <f t="shared" si="35"/>
        <v>148198.23959544348</v>
      </c>
      <c r="EM15" s="24">
        <f t="shared" si="36"/>
        <v>0</v>
      </c>
      <c r="EN15" s="24">
        <f t="shared" si="37"/>
        <v>0</v>
      </c>
      <c r="EO15" s="24">
        <f t="shared" si="38"/>
        <v>0</v>
      </c>
      <c r="EP15" s="24">
        <f t="shared" si="39"/>
        <v>0</v>
      </c>
      <c r="EQ15" s="24">
        <f t="shared" si="40"/>
        <v>0</v>
      </c>
      <c r="ER15" s="24">
        <f t="shared" si="41"/>
        <v>0</v>
      </c>
      <c r="ET15" s="24">
        <f t="shared" si="42"/>
        <v>0</v>
      </c>
      <c r="EU15" s="24">
        <f t="shared" si="43"/>
        <v>148198.23959544348</v>
      </c>
      <c r="EV15" s="24">
        <f t="shared" si="44"/>
        <v>0</v>
      </c>
      <c r="EW15" s="24">
        <f t="shared" si="45"/>
        <v>0</v>
      </c>
      <c r="EX15" s="24">
        <f t="shared" si="46"/>
        <v>0</v>
      </c>
      <c r="EY15" s="24">
        <f t="shared" si="47"/>
        <v>0</v>
      </c>
      <c r="EZ15" s="24">
        <f t="shared" si="48"/>
        <v>0</v>
      </c>
      <c r="FA15" s="24">
        <f t="shared" si="49"/>
        <v>0</v>
      </c>
      <c r="FC15" s="24">
        <f t="shared" si="50"/>
        <v>0</v>
      </c>
      <c r="FD15" s="24">
        <f t="shared" si="51"/>
        <v>148198.23959544348</v>
      </c>
      <c r="FE15" s="24">
        <f t="shared" si="52"/>
        <v>0</v>
      </c>
      <c r="FF15" s="24">
        <f t="shared" si="53"/>
        <v>0</v>
      </c>
      <c r="FG15" s="24">
        <f t="shared" si="54"/>
        <v>0</v>
      </c>
      <c r="FH15" s="24">
        <f t="shared" si="55"/>
        <v>0</v>
      </c>
      <c r="FI15" s="24">
        <f t="shared" si="56"/>
        <v>0</v>
      </c>
      <c r="FJ15" s="24">
        <f t="shared" si="57"/>
        <v>0</v>
      </c>
      <c r="FL15" s="24">
        <f t="shared" si="58"/>
        <v>0</v>
      </c>
      <c r="FM15" s="24">
        <f t="shared" si="59"/>
        <v>148198.23959544348</v>
      </c>
      <c r="FN15" s="24">
        <f t="shared" si="60"/>
        <v>0</v>
      </c>
      <c r="FO15" s="24">
        <f t="shared" si="61"/>
        <v>0</v>
      </c>
      <c r="FP15" s="24">
        <f t="shared" si="62"/>
        <v>0</v>
      </c>
      <c r="FQ15" s="24">
        <f t="shared" si="63"/>
        <v>0</v>
      </c>
      <c r="FR15" s="24">
        <f t="shared" si="64"/>
        <v>0</v>
      </c>
      <c r="FS15" s="24">
        <f t="shared" si="65"/>
        <v>0</v>
      </c>
    </row>
    <row r="16" spans="1:175" x14ac:dyDescent="0.25">
      <c r="B16" s="5" t="s">
        <v>55</v>
      </c>
      <c r="C16" s="6" t="s">
        <v>39</v>
      </c>
      <c r="D16" s="6" t="s">
        <v>40</v>
      </c>
      <c r="E16" s="6" t="s">
        <v>13</v>
      </c>
      <c r="F16" s="6" t="s">
        <v>39</v>
      </c>
      <c r="G16" s="6" t="s">
        <v>26</v>
      </c>
      <c r="H16" s="183" t="str">
        <f t="shared" si="66"/>
        <v>2012</v>
      </c>
      <c r="I16" s="144">
        <v>2012</v>
      </c>
      <c r="J16" s="6"/>
      <c r="K16" s="6" t="s">
        <v>48</v>
      </c>
      <c r="L16" s="6" t="s">
        <v>49</v>
      </c>
      <c r="M16" s="6" t="s">
        <v>35</v>
      </c>
      <c r="N16" s="11">
        <v>4</v>
      </c>
      <c r="O16" s="11">
        <v>2870.2503165839998</v>
      </c>
      <c r="P16" s="11">
        <v>52008.86</v>
      </c>
      <c r="Q16" s="36">
        <v>0</v>
      </c>
      <c r="R16" s="36">
        <v>2158.0829448</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128">
        <v>0</v>
      </c>
      <c r="AV16" s="129">
        <v>52008.86</v>
      </c>
      <c r="AW16" s="36">
        <v>0</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63"/>
      <c r="CA16" s="163"/>
      <c r="CB16" s="163"/>
      <c r="CC16" s="163"/>
      <c r="CD16" s="163"/>
      <c r="CE16" s="163"/>
      <c r="CF16" s="163"/>
      <c r="CG16" s="163"/>
      <c r="CI16" s="24">
        <f t="shared" si="82"/>
        <v>0</v>
      </c>
      <c r="CJ16" s="24">
        <f t="shared" si="67"/>
        <v>0</v>
      </c>
      <c r="CK16" s="24">
        <f t="shared" si="68"/>
        <v>0</v>
      </c>
      <c r="CL16" s="24">
        <f t="shared" si="69"/>
        <v>0</v>
      </c>
      <c r="CM16" s="24">
        <f t="shared" si="70"/>
        <v>0</v>
      </c>
      <c r="CN16" s="24">
        <f t="shared" si="71"/>
        <v>0</v>
      </c>
      <c r="CO16" s="24">
        <f t="shared" si="72"/>
        <v>0</v>
      </c>
      <c r="CP16" s="24">
        <f t="shared" si="73"/>
        <v>0</v>
      </c>
      <c r="CR16" s="24">
        <f t="shared" si="74"/>
        <v>0</v>
      </c>
      <c r="CS16" s="24">
        <f t="shared" si="75"/>
        <v>0</v>
      </c>
      <c r="CT16" s="24">
        <f t="shared" si="76"/>
        <v>0</v>
      </c>
      <c r="CU16" s="24">
        <f t="shared" si="77"/>
        <v>0</v>
      </c>
      <c r="CV16" s="24">
        <f t="shared" si="78"/>
        <v>0</v>
      </c>
      <c r="CW16" s="24">
        <f t="shared" si="79"/>
        <v>0</v>
      </c>
      <c r="CX16" s="24">
        <f t="shared" si="80"/>
        <v>0</v>
      </c>
      <c r="CY16" s="24">
        <f t="shared" si="81"/>
        <v>0</v>
      </c>
      <c r="DA16" s="24">
        <f t="shared" si="2"/>
        <v>0</v>
      </c>
      <c r="DB16" s="24">
        <f t="shared" si="3"/>
        <v>0</v>
      </c>
      <c r="DC16" s="24">
        <f t="shared" si="4"/>
        <v>0</v>
      </c>
      <c r="DD16" s="24">
        <f t="shared" si="5"/>
        <v>0</v>
      </c>
      <c r="DE16" s="24">
        <f t="shared" si="6"/>
        <v>0</v>
      </c>
      <c r="DF16" s="24">
        <f t="shared" si="7"/>
        <v>0</v>
      </c>
      <c r="DG16" s="24">
        <f t="shared" si="8"/>
        <v>0</v>
      </c>
      <c r="DH16" s="24">
        <f t="shared" si="9"/>
        <v>0</v>
      </c>
      <c r="DJ16" s="24">
        <f t="shared" si="10"/>
        <v>0</v>
      </c>
      <c r="DK16" s="24">
        <f t="shared" si="11"/>
        <v>0</v>
      </c>
      <c r="DL16" s="24">
        <f t="shared" si="12"/>
        <v>0</v>
      </c>
      <c r="DM16" s="24">
        <f t="shared" si="13"/>
        <v>0</v>
      </c>
      <c r="DN16" s="24">
        <f t="shared" si="14"/>
        <v>0</v>
      </c>
      <c r="DO16" s="24">
        <f t="shared" si="15"/>
        <v>0</v>
      </c>
      <c r="DP16" s="24">
        <f t="shared" si="16"/>
        <v>0</v>
      </c>
      <c r="DQ16" s="24">
        <f t="shared" si="17"/>
        <v>0</v>
      </c>
      <c r="DS16" s="24">
        <f t="shared" si="18"/>
        <v>0</v>
      </c>
      <c r="DT16" s="24">
        <f t="shared" si="19"/>
        <v>0</v>
      </c>
      <c r="DU16" s="24">
        <f t="shared" si="20"/>
        <v>0</v>
      </c>
      <c r="DV16" s="24">
        <f t="shared" si="21"/>
        <v>0</v>
      </c>
      <c r="DW16" s="24">
        <f t="shared" si="22"/>
        <v>0</v>
      </c>
      <c r="DX16" s="24">
        <f t="shared" si="23"/>
        <v>0</v>
      </c>
      <c r="DY16" s="24">
        <f t="shared" si="24"/>
        <v>0</v>
      </c>
      <c r="DZ16" s="24">
        <f t="shared" si="25"/>
        <v>0</v>
      </c>
      <c r="EB16" s="24">
        <f t="shared" si="26"/>
        <v>0</v>
      </c>
      <c r="EC16" s="24">
        <f t="shared" si="27"/>
        <v>0</v>
      </c>
      <c r="ED16" s="24">
        <f t="shared" si="28"/>
        <v>0</v>
      </c>
      <c r="EE16" s="24">
        <f t="shared" si="29"/>
        <v>0</v>
      </c>
      <c r="EF16" s="24">
        <f t="shared" si="30"/>
        <v>0</v>
      </c>
      <c r="EG16" s="24">
        <f t="shared" si="31"/>
        <v>0</v>
      </c>
      <c r="EH16" s="24">
        <f t="shared" si="32"/>
        <v>0</v>
      </c>
      <c r="EI16" s="24">
        <f t="shared" si="33"/>
        <v>0</v>
      </c>
      <c r="EK16" s="24">
        <f t="shared" si="34"/>
        <v>0</v>
      </c>
      <c r="EL16" s="24">
        <f t="shared" si="35"/>
        <v>0</v>
      </c>
      <c r="EM16" s="24">
        <f t="shared" si="36"/>
        <v>0</v>
      </c>
      <c r="EN16" s="24">
        <f t="shared" si="37"/>
        <v>0</v>
      </c>
      <c r="EO16" s="24">
        <f t="shared" si="38"/>
        <v>0</v>
      </c>
      <c r="EP16" s="24">
        <f t="shared" si="39"/>
        <v>0</v>
      </c>
      <c r="EQ16" s="24">
        <f t="shared" si="40"/>
        <v>0</v>
      </c>
      <c r="ER16" s="24">
        <f t="shared" si="41"/>
        <v>0</v>
      </c>
      <c r="ET16" s="24">
        <f t="shared" si="42"/>
        <v>0</v>
      </c>
      <c r="EU16" s="24">
        <f t="shared" si="43"/>
        <v>0</v>
      </c>
      <c r="EV16" s="24">
        <f t="shared" si="44"/>
        <v>0</v>
      </c>
      <c r="EW16" s="24">
        <f t="shared" si="45"/>
        <v>0</v>
      </c>
      <c r="EX16" s="24">
        <f t="shared" si="46"/>
        <v>0</v>
      </c>
      <c r="EY16" s="24">
        <f t="shared" si="47"/>
        <v>0</v>
      </c>
      <c r="EZ16" s="24">
        <f t="shared" si="48"/>
        <v>0</v>
      </c>
      <c r="FA16" s="24">
        <f t="shared" si="49"/>
        <v>0</v>
      </c>
      <c r="FC16" s="24">
        <f t="shared" si="50"/>
        <v>0</v>
      </c>
      <c r="FD16" s="24">
        <f t="shared" si="51"/>
        <v>0</v>
      </c>
      <c r="FE16" s="24">
        <f t="shared" si="52"/>
        <v>0</v>
      </c>
      <c r="FF16" s="24">
        <f t="shared" si="53"/>
        <v>0</v>
      </c>
      <c r="FG16" s="24">
        <f t="shared" si="54"/>
        <v>0</v>
      </c>
      <c r="FH16" s="24">
        <f t="shared" si="55"/>
        <v>0</v>
      </c>
      <c r="FI16" s="24">
        <f t="shared" si="56"/>
        <v>0</v>
      </c>
      <c r="FJ16" s="24">
        <f t="shared" si="57"/>
        <v>0</v>
      </c>
      <c r="FL16" s="24">
        <f t="shared" si="58"/>
        <v>0</v>
      </c>
      <c r="FM16" s="24">
        <f t="shared" si="59"/>
        <v>0</v>
      </c>
      <c r="FN16" s="24">
        <f t="shared" si="60"/>
        <v>0</v>
      </c>
      <c r="FO16" s="24">
        <f t="shared" si="61"/>
        <v>0</v>
      </c>
      <c r="FP16" s="24">
        <f t="shared" si="62"/>
        <v>0</v>
      </c>
      <c r="FQ16" s="24">
        <f t="shared" si="63"/>
        <v>0</v>
      </c>
      <c r="FR16" s="24">
        <f t="shared" si="64"/>
        <v>0</v>
      </c>
      <c r="FS16" s="24">
        <f t="shared" si="65"/>
        <v>0</v>
      </c>
    </row>
    <row r="17" spans="1:175" x14ac:dyDescent="0.25">
      <c r="B17" s="5" t="s">
        <v>55</v>
      </c>
      <c r="C17" s="6" t="s">
        <v>31</v>
      </c>
      <c r="D17" s="6" t="s">
        <v>40</v>
      </c>
      <c r="E17" s="6" t="s">
        <v>13</v>
      </c>
      <c r="F17" s="6" t="s">
        <v>31</v>
      </c>
      <c r="G17" s="6" t="s">
        <v>26</v>
      </c>
      <c r="H17" s="183" t="str">
        <f t="shared" si="66"/>
        <v>2012</v>
      </c>
      <c r="I17" s="144">
        <v>2012</v>
      </c>
      <c r="J17" s="6"/>
      <c r="K17" s="6" t="s">
        <v>48</v>
      </c>
      <c r="L17" s="6" t="s">
        <v>49</v>
      </c>
      <c r="M17" s="6" t="s">
        <v>35</v>
      </c>
      <c r="N17" s="11">
        <v>4</v>
      </c>
      <c r="O17" s="11">
        <v>539.25652189499999</v>
      </c>
      <c r="P17" s="11">
        <v>5893.433</v>
      </c>
      <c r="Q17" s="36">
        <v>0</v>
      </c>
      <c r="R17" s="36">
        <v>405.45603149999999</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128">
        <v>0</v>
      </c>
      <c r="AV17" s="129">
        <v>5893.433</v>
      </c>
      <c r="AW17" s="36">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65"/>
      <c r="CA17" s="165"/>
      <c r="CB17" s="165"/>
      <c r="CC17" s="165"/>
      <c r="CD17" s="165"/>
      <c r="CE17" s="165"/>
      <c r="CF17" s="165"/>
      <c r="CG17" s="165"/>
      <c r="CI17" s="24">
        <f t="shared" si="82"/>
        <v>0</v>
      </c>
      <c r="CJ17" s="24">
        <f t="shared" si="67"/>
        <v>0</v>
      </c>
      <c r="CK17" s="24">
        <f t="shared" si="68"/>
        <v>0</v>
      </c>
      <c r="CL17" s="24">
        <f t="shared" si="69"/>
        <v>0</v>
      </c>
      <c r="CM17" s="24">
        <f t="shared" si="70"/>
        <v>0</v>
      </c>
      <c r="CN17" s="24">
        <f t="shared" si="71"/>
        <v>0</v>
      </c>
      <c r="CO17" s="24">
        <f t="shared" si="72"/>
        <v>0</v>
      </c>
      <c r="CP17" s="24">
        <f t="shared" si="73"/>
        <v>0</v>
      </c>
      <c r="CR17" s="24">
        <f t="shared" si="74"/>
        <v>0</v>
      </c>
      <c r="CS17" s="24">
        <f t="shared" si="75"/>
        <v>0</v>
      </c>
      <c r="CT17" s="24">
        <f t="shared" si="76"/>
        <v>0</v>
      </c>
      <c r="CU17" s="24">
        <f t="shared" si="77"/>
        <v>0</v>
      </c>
      <c r="CV17" s="24">
        <f t="shared" si="78"/>
        <v>0</v>
      </c>
      <c r="CW17" s="24">
        <f t="shared" si="79"/>
        <v>0</v>
      </c>
      <c r="CX17" s="24">
        <f t="shared" si="80"/>
        <v>0</v>
      </c>
      <c r="CY17" s="24">
        <f t="shared" si="81"/>
        <v>0</v>
      </c>
      <c r="DA17" s="24">
        <f t="shared" si="2"/>
        <v>0</v>
      </c>
      <c r="DB17" s="24">
        <f t="shared" si="3"/>
        <v>0</v>
      </c>
      <c r="DC17" s="24">
        <f t="shared" si="4"/>
        <v>0</v>
      </c>
      <c r="DD17" s="24">
        <f t="shared" si="5"/>
        <v>0</v>
      </c>
      <c r="DE17" s="24">
        <f t="shared" si="6"/>
        <v>0</v>
      </c>
      <c r="DF17" s="24">
        <f t="shared" si="7"/>
        <v>0</v>
      </c>
      <c r="DG17" s="24">
        <f t="shared" si="8"/>
        <v>0</v>
      </c>
      <c r="DH17" s="24">
        <f t="shared" si="9"/>
        <v>0</v>
      </c>
      <c r="DJ17" s="24">
        <f t="shared" si="10"/>
        <v>0</v>
      </c>
      <c r="DK17" s="24">
        <f t="shared" si="11"/>
        <v>0</v>
      </c>
      <c r="DL17" s="24">
        <f t="shared" si="12"/>
        <v>0</v>
      </c>
      <c r="DM17" s="24">
        <f t="shared" si="13"/>
        <v>0</v>
      </c>
      <c r="DN17" s="24">
        <f t="shared" si="14"/>
        <v>0</v>
      </c>
      <c r="DO17" s="24">
        <f t="shared" si="15"/>
        <v>0</v>
      </c>
      <c r="DP17" s="24">
        <f t="shared" si="16"/>
        <v>0</v>
      </c>
      <c r="DQ17" s="24">
        <f t="shared" si="17"/>
        <v>0</v>
      </c>
      <c r="DS17" s="24">
        <f t="shared" si="18"/>
        <v>0</v>
      </c>
      <c r="DT17" s="24">
        <f t="shared" si="19"/>
        <v>0</v>
      </c>
      <c r="DU17" s="24">
        <f t="shared" si="20"/>
        <v>0</v>
      </c>
      <c r="DV17" s="24">
        <f t="shared" si="21"/>
        <v>0</v>
      </c>
      <c r="DW17" s="24">
        <f t="shared" si="22"/>
        <v>0</v>
      </c>
      <c r="DX17" s="24">
        <f t="shared" si="23"/>
        <v>0</v>
      </c>
      <c r="DY17" s="24">
        <f t="shared" si="24"/>
        <v>0</v>
      </c>
      <c r="DZ17" s="24">
        <f t="shared" si="25"/>
        <v>0</v>
      </c>
      <c r="EB17" s="24">
        <f t="shared" si="26"/>
        <v>0</v>
      </c>
      <c r="EC17" s="24">
        <f t="shared" si="27"/>
        <v>0</v>
      </c>
      <c r="ED17" s="24">
        <f t="shared" si="28"/>
        <v>0</v>
      </c>
      <c r="EE17" s="24">
        <f t="shared" si="29"/>
        <v>0</v>
      </c>
      <c r="EF17" s="24">
        <f t="shared" si="30"/>
        <v>0</v>
      </c>
      <c r="EG17" s="24">
        <f t="shared" si="31"/>
        <v>0</v>
      </c>
      <c r="EH17" s="24">
        <f t="shared" si="32"/>
        <v>0</v>
      </c>
      <c r="EI17" s="24">
        <f t="shared" si="33"/>
        <v>0</v>
      </c>
      <c r="EK17" s="24">
        <f t="shared" si="34"/>
        <v>0</v>
      </c>
      <c r="EL17" s="24">
        <f t="shared" si="35"/>
        <v>0</v>
      </c>
      <c r="EM17" s="24">
        <f t="shared" si="36"/>
        <v>0</v>
      </c>
      <c r="EN17" s="24">
        <f t="shared" si="37"/>
        <v>0</v>
      </c>
      <c r="EO17" s="24">
        <f t="shared" si="38"/>
        <v>0</v>
      </c>
      <c r="EP17" s="24">
        <f t="shared" si="39"/>
        <v>0</v>
      </c>
      <c r="EQ17" s="24">
        <f t="shared" si="40"/>
        <v>0</v>
      </c>
      <c r="ER17" s="24">
        <f t="shared" si="41"/>
        <v>0</v>
      </c>
      <c r="ET17" s="24">
        <f t="shared" si="42"/>
        <v>0</v>
      </c>
      <c r="EU17" s="24">
        <f t="shared" si="43"/>
        <v>0</v>
      </c>
      <c r="EV17" s="24">
        <f t="shared" si="44"/>
        <v>0</v>
      </c>
      <c r="EW17" s="24">
        <f t="shared" si="45"/>
        <v>0</v>
      </c>
      <c r="EX17" s="24">
        <f t="shared" si="46"/>
        <v>0</v>
      </c>
      <c r="EY17" s="24">
        <f t="shared" si="47"/>
        <v>0</v>
      </c>
      <c r="EZ17" s="24">
        <f t="shared" si="48"/>
        <v>0</v>
      </c>
      <c r="FA17" s="24">
        <f t="shared" si="49"/>
        <v>0</v>
      </c>
      <c r="FC17" s="24">
        <f t="shared" si="50"/>
        <v>0</v>
      </c>
      <c r="FD17" s="24">
        <f t="shared" si="51"/>
        <v>0</v>
      </c>
      <c r="FE17" s="24">
        <f t="shared" si="52"/>
        <v>0</v>
      </c>
      <c r="FF17" s="24">
        <f t="shared" si="53"/>
        <v>0</v>
      </c>
      <c r="FG17" s="24">
        <f t="shared" si="54"/>
        <v>0</v>
      </c>
      <c r="FH17" s="24">
        <f t="shared" si="55"/>
        <v>0</v>
      </c>
      <c r="FI17" s="24">
        <f t="shared" si="56"/>
        <v>0</v>
      </c>
      <c r="FJ17" s="24">
        <f t="shared" si="57"/>
        <v>0</v>
      </c>
      <c r="FL17" s="24">
        <f t="shared" si="58"/>
        <v>0</v>
      </c>
      <c r="FM17" s="24">
        <f t="shared" si="59"/>
        <v>0</v>
      </c>
      <c r="FN17" s="24">
        <f t="shared" si="60"/>
        <v>0</v>
      </c>
      <c r="FO17" s="24">
        <f t="shared" si="61"/>
        <v>0</v>
      </c>
      <c r="FP17" s="24">
        <f t="shared" si="62"/>
        <v>0</v>
      </c>
      <c r="FQ17" s="24">
        <f t="shared" si="63"/>
        <v>0</v>
      </c>
      <c r="FR17" s="24">
        <f t="shared" si="64"/>
        <v>0</v>
      </c>
      <c r="FS17" s="24">
        <f t="shared" si="65"/>
        <v>0</v>
      </c>
    </row>
    <row r="18" spans="1:175" x14ac:dyDescent="0.25">
      <c r="A18" s="1" t="s">
        <v>306</v>
      </c>
      <c r="B18" s="5" t="s">
        <v>56</v>
      </c>
      <c r="C18" s="6" t="s">
        <v>31</v>
      </c>
      <c r="D18" s="6" t="s">
        <v>38</v>
      </c>
      <c r="E18" s="6" t="s">
        <v>57</v>
      </c>
      <c r="F18" s="6" t="s">
        <v>47</v>
      </c>
      <c r="G18" s="6" t="s">
        <v>15</v>
      </c>
      <c r="H18" s="183" t="str">
        <f>+RIGHT($AU$1,4)</f>
        <v>2011</v>
      </c>
      <c r="I18" s="139">
        <v>2011</v>
      </c>
      <c r="J18" s="6"/>
      <c r="K18" s="6" t="s">
        <v>48</v>
      </c>
      <c r="L18" s="6" t="s">
        <v>49</v>
      </c>
      <c r="M18" s="6" t="s">
        <v>37</v>
      </c>
      <c r="N18" s="11">
        <v>1</v>
      </c>
      <c r="O18" s="11">
        <v>1.9003313498039234</v>
      </c>
      <c r="P18" s="11">
        <v>13433.371732713726</v>
      </c>
      <c r="Q18" s="36">
        <v>1.4288205637623483</v>
      </c>
      <c r="R18" s="36">
        <v>1.4288205637623483</v>
      </c>
      <c r="S18" s="36">
        <v>1.4288205637623483</v>
      </c>
      <c r="T18" s="36">
        <v>1.4288205637623483</v>
      </c>
      <c r="U18" s="36">
        <v>1.4288205637623483</v>
      </c>
      <c r="V18" s="36">
        <v>1.4288205637623483</v>
      </c>
      <c r="W18" s="36">
        <v>1.4288205637623483</v>
      </c>
      <c r="X18" s="36">
        <v>1.4288205637623483</v>
      </c>
      <c r="Y18" s="36">
        <v>1.4288205637623483</v>
      </c>
      <c r="Z18" s="36">
        <v>1.4288205637623483</v>
      </c>
      <c r="AA18" s="36">
        <v>1.4288205637623483</v>
      </c>
      <c r="AB18" s="36">
        <v>1.4288205637623483</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128">
        <v>10216.366548542948</v>
      </c>
      <c r="AV18" s="129">
        <v>10216.366548542948</v>
      </c>
      <c r="AW18" s="36">
        <v>10216.366548542948</v>
      </c>
      <c r="AX18" s="36">
        <v>10216.366548542948</v>
      </c>
      <c r="AY18" s="36">
        <v>10216.366548542948</v>
      </c>
      <c r="AZ18" s="36">
        <v>10216.366548542948</v>
      </c>
      <c r="BA18" s="36">
        <v>10216.366548542948</v>
      </c>
      <c r="BB18" s="36">
        <v>10216.366548542948</v>
      </c>
      <c r="BC18" s="36">
        <v>10216.366548542948</v>
      </c>
      <c r="BD18" s="36">
        <v>10216.366548542948</v>
      </c>
      <c r="BE18" s="11">
        <v>10216.366548542948</v>
      </c>
      <c r="BF18" s="11">
        <v>10216.366548542948</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v>0.19700000000000001</v>
      </c>
      <c r="CB18" s="113">
        <v>0.86799999999999999</v>
      </c>
      <c r="CC18" s="113"/>
      <c r="CD18" s="113"/>
      <c r="CE18" s="113"/>
      <c r="CF18" s="113"/>
      <c r="CG18" s="113"/>
      <c r="CI18" s="24">
        <f t="shared" si="82"/>
        <v>0</v>
      </c>
      <c r="CJ18" s="24">
        <f t="shared" si="67"/>
        <v>2012.6242100629609</v>
      </c>
      <c r="CK18" s="24">
        <f t="shared" si="68"/>
        <v>14.882594992148618</v>
      </c>
      <c r="CL18" s="24">
        <f t="shared" si="69"/>
        <v>0</v>
      </c>
      <c r="CM18" s="24">
        <f t="shared" si="70"/>
        <v>0</v>
      </c>
      <c r="CN18" s="24">
        <f t="shared" si="71"/>
        <v>0</v>
      </c>
      <c r="CO18" s="24">
        <f t="shared" si="72"/>
        <v>0</v>
      </c>
      <c r="CP18" s="24">
        <f t="shared" si="73"/>
        <v>0</v>
      </c>
      <c r="CR18" s="24">
        <f t="shared" si="74"/>
        <v>0</v>
      </c>
      <c r="CS18" s="24">
        <f t="shared" si="75"/>
        <v>2012.6242100629609</v>
      </c>
      <c r="CT18" s="24">
        <f t="shared" si="76"/>
        <v>14.882594992148618</v>
      </c>
      <c r="CU18" s="24">
        <f t="shared" si="77"/>
        <v>0</v>
      </c>
      <c r="CV18" s="24">
        <f t="shared" si="78"/>
        <v>0</v>
      </c>
      <c r="CW18" s="24">
        <f t="shared" si="79"/>
        <v>0</v>
      </c>
      <c r="CX18" s="24">
        <f t="shared" si="80"/>
        <v>0</v>
      </c>
      <c r="CY18" s="24">
        <f t="shared" si="81"/>
        <v>0</v>
      </c>
      <c r="DA18" s="24">
        <f t="shared" si="2"/>
        <v>0</v>
      </c>
      <c r="DB18" s="24">
        <f t="shared" si="3"/>
        <v>2012.6242100629609</v>
      </c>
      <c r="DC18" s="24">
        <f t="shared" si="4"/>
        <v>14.882594992148618</v>
      </c>
      <c r="DD18" s="24">
        <f t="shared" si="5"/>
        <v>0</v>
      </c>
      <c r="DE18" s="24">
        <f t="shared" si="6"/>
        <v>0</v>
      </c>
      <c r="DF18" s="24">
        <f t="shared" si="7"/>
        <v>0</v>
      </c>
      <c r="DG18" s="24">
        <f t="shared" si="8"/>
        <v>0</v>
      </c>
      <c r="DH18" s="24">
        <f t="shared" si="9"/>
        <v>0</v>
      </c>
      <c r="DJ18" s="24">
        <f t="shared" si="10"/>
        <v>0</v>
      </c>
      <c r="DK18" s="24">
        <f t="shared" si="11"/>
        <v>2012.6242100629609</v>
      </c>
      <c r="DL18" s="24">
        <f t="shared" si="12"/>
        <v>14.882594992148618</v>
      </c>
      <c r="DM18" s="24">
        <f t="shared" si="13"/>
        <v>0</v>
      </c>
      <c r="DN18" s="24">
        <f t="shared" si="14"/>
        <v>0</v>
      </c>
      <c r="DO18" s="24">
        <f t="shared" si="15"/>
        <v>0</v>
      </c>
      <c r="DP18" s="24">
        <f t="shared" si="16"/>
        <v>0</v>
      </c>
      <c r="DQ18" s="24">
        <f t="shared" si="17"/>
        <v>0</v>
      </c>
      <c r="DS18" s="24">
        <f t="shared" si="18"/>
        <v>0</v>
      </c>
      <c r="DT18" s="24">
        <f t="shared" si="19"/>
        <v>2012.6242100629609</v>
      </c>
      <c r="DU18" s="24">
        <f t="shared" si="20"/>
        <v>14.882594992148618</v>
      </c>
      <c r="DV18" s="24">
        <f t="shared" si="21"/>
        <v>0</v>
      </c>
      <c r="DW18" s="24">
        <f t="shared" si="22"/>
        <v>0</v>
      </c>
      <c r="DX18" s="24">
        <f t="shared" si="23"/>
        <v>0</v>
      </c>
      <c r="DY18" s="24">
        <f t="shared" si="24"/>
        <v>0</v>
      </c>
      <c r="DZ18" s="24">
        <f t="shared" si="25"/>
        <v>0</v>
      </c>
      <c r="EB18" s="24">
        <f t="shared" si="26"/>
        <v>0</v>
      </c>
      <c r="EC18" s="24">
        <f t="shared" si="27"/>
        <v>2012.6242100629609</v>
      </c>
      <c r="ED18" s="24">
        <f t="shared" si="28"/>
        <v>14.882594992148618</v>
      </c>
      <c r="EE18" s="24">
        <f t="shared" si="29"/>
        <v>0</v>
      </c>
      <c r="EF18" s="24">
        <f t="shared" si="30"/>
        <v>0</v>
      </c>
      <c r="EG18" s="24">
        <f t="shared" si="31"/>
        <v>0</v>
      </c>
      <c r="EH18" s="24">
        <f t="shared" si="32"/>
        <v>0</v>
      </c>
      <c r="EI18" s="24">
        <f t="shared" si="33"/>
        <v>0</v>
      </c>
      <c r="EK18" s="24">
        <f t="shared" si="34"/>
        <v>0</v>
      </c>
      <c r="EL18" s="24">
        <f t="shared" si="35"/>
        <v>2012.6242100629609</v>
      </c>
      <c r="EM18" s="24">
        <f t="shared" si="36"/>
        <v>14.882594992148618</v>
      </c>
      <c r="EN18" s="24">
        <f t="shared" si="37"/>
        <v>0</v>
      </c>
      <c r="EO18" s="24">
        <f t="shared" si="38"/>
        <v>0</v>
      </c>
      <c r="EP18" s="24">
        <f t="shared" si="39"/>
        <v>0</v>
      </c>
      <c r="EQ18" s="24">
        <f t="shared" si="40"/>
        <v>0</v>
      </c>
      <c r="ER18" s="24">
        <f t="shared" si="41"/>
        <v>0</v>
      </c>
      <c r="ET18" s="24">
        <f t="shared" si="42"/>
        <v>0</v>
      </c>
      <c r="EU18" s="24">
        <f t="shared" si="43"/>
        <v>2012.6242100629609</v>
      </c>
      <c r="EV18" s="24">
        <f t="shared" si="44"/>
        <v>14.882594992148618</v>
      </c>
      <c r="EW18" s="24">
        <f t="shared" si="45"/>
        <v>0</v>
      </c>
      <c r="EX18" s="24">
        <f t="shared" si="46"/>
        <v>0</v>
      </c>
      <c r="EY18" s="24">
        <f t="shared" si="47"/>
        <v>0</v>
      </c>
      <c r="EZ18" s="24">
        <f t="shared" si="48"/>
        <v>0</v>
      </c>
      <c r="FA18" s="24">
        <f t="shared" si="49"/>
        <v>0</v>
      </c>
      <c r="FC18" s="24">
        <f t="shared" si="50"/>
        <v>0</v>
      </c>
      <c r="FD18" s="24">
        <f t="shared" si="51"/>
        <v>2012.6242100629609</v>
      </c>
      <c r="FE18" s="24">
        <f t="shared" si="52"/>
        <v>14.882594992148618</v>
      </c>
      <c r="FF18" s="24">
        <f t="shared" si="53"/>
        <v>0</v>
      </c>
      <c r="FG18" s="24">
        <f t="shared" si="54"/>
        <v>0</v>
      </c>
      <c r="FH18" s="24">
        <f t="shared" si="55"/>
        <v>0</v>
      </c>
      <c r="FI18" s="24">
        <f t="shared" si="56"/>
        <v>0</v>
      </c>
      <c r="FJ18" s="24">
        <f t="shared" si="57"/>
        <v>0</v>
      </c>
      <c r="FL18" s="24">
        <f t="shared" si="58"/>
        <v>0</v>
      </c>
      <c r="FM18" s="24">
        <f t="shared" si="59"/>
        <v>2012.6242100629609</v>
      </c>
      <c r="FN18" s="24">
        <f t="shared" si="60"/>
        <v>14.882594992148618</v>
      </c>
      <c r="FO18" s="24">
        <f t="shared" si="61"/>
        <v>0</v>
      </c>
      <c r="FP18" s="24">
        <f t="shared" si="62"/>
        <v>0</v>
      </c>
      <c r="FQ18" s="24">
        <f t="shared" si="63"/>
        <v>0</v>
      </c>
      <c r="FR18" s="24">
        <f t="shared" si="64"/>
        <v>0</v>
      </c>
      <c r="FS18" s="24">
        <f t="shared" si="65"/>
        <v>0</v>
      </c>
    </row>
    <row r="19" spans="1:175" x14ac:dyDescent="0.25">
      <c r="A19" s="1" t="s">
        <v>307</v>
      </c>
      <c r="B19" s="5" t="s">
        <v>56</v>
      </c>
      <c r="C19" s="6" t="s">
        <v>31</v>
      </c>
      <c r="D19" s="6" t="s">
        <v>36</v>
      </c>
      <c r="E19" s="6" t="s">
        <v>57</v>
      </c>
      <c r="F19" s="6" t="s">
        <v>47</v>
      </c>
      <c r="G19" s="6" t="s">
        <v>15</v>
      </c>
      <c r="H19" s="183" t="str">
        <f t="shared" ref="H19:H24" si="83">+RIGHT($AU$1,4)</f>
        <v>2011</v>
      </c>
      <c r="I19" s="139">
        <v>2011</v>
      </c>
      <c r="J19" s="6"/>
      <c r="K19" s="6" t="s">
        <v>48</v>
      </c>
      <c r="L19" s="6" t="s">
        <v>49</v>
      </c>
      <c r="M19" s="6" t="s">
        <v>37</v>
      </c>
      <c r="N19" s="11">
        <v>44</v>
      </c>
      <c r="O19" s="11">
        <v>43.580035715368098</v>
      </c>
      <c r="P19" s="11">
        <v>102916.62936174103</v>
      </c>
      <c r="Q19" s="36">
        <v>40.332374390014948</v>
      </c>
      <c r="R19" s="36">
        <v>39.87151197340048</v>
      </c>
      <c r="S19" s="36">
        <v>39.87151197340048</v>
      </c>
      <c r="T19" s="36">
        <v>33.897582898035481</v>
      </c>
      <c r="U19" s="36">
        <v>33.897582898035481</v>
      </c>
      <c r="V19" s="36">
        <v>33.897582898035481</v>
      </c>
      <c r="W19" s="36">
        <v>9.0282947414773798</v>
      </c>
      <c r="X19" s="36">
        <v>9.0282947414773798</v>
      </c>
      <c r="Y19" s="36">
        <v>9.0282947414773798</v>
      </c>
      <c r="Z19" s="36">
        <v>9.0282947414773798</v>
      </c>
      <c r="AA19" s="36">
        <v>8.748320823384093</v>
      </c>
      <c r="AB19" s="36">
        <v>8.748320823384093</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128">
        <v>95562.116564192198</v>
      </c>
      <c r="AV19" s="128">
        <v>95562.116564192198</v>
      </c>
      <c r="AW19" s="36">
        <v>93892.956118265909</v>
      </c>
      <c r="AX19" s="36">
        <v>76839.05130329018</v>
      </c>
      <c r="AY19" s="36">
        <v>76839.05130329018</v>
      </c>
      <c r="AZ19" s="36">
        <v>76839.05130329018</v>
      </c>
      <c r="BA19" s="36">
        <v>21237.651148440054</v>
      </c>
      <c r="BB19" s="36">
        <v>21237.651148440054</v>
      </c>
      <c r="BC19" s="36">
        <v>21237.651148440054</v>
      </c>
      <c r="BD19" s="36">
        <v>21237.651148440054</v>
      </c>
      <c r="BE19" s="11">
        <v>19396.662310080297</v>
      </c>
      <c r="BF19" s="11">
        <v>19396.662310080297</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v>1</v>
      </c>
      <c r="CB19" s="113"/>
      <c r="CC19" s="113"/>
      <c r="CD19" s="113"/>
      <c r="CE19" s="113"/>
      <c r="CF19" s="113"/>
      <c r="CG19" s="113"/>
      <c r="CI19" s="24">
        <f t="shared" si="82"/>
        <v>0</v>
      </c>
      <c r="CJ19" s="24">
        <f t="shared" si="67"/>
        <v>95562.116564192198</v>
      </c>
      <c r="CK19" s="24">
        <f t="shared" si="68"/>
        <v>0</v>
      </c>
      <c r="CL19" s="24">
        <f t="shared" si="69"/>
        <v>0</v>
      </c>
      <c r="CM19" s="24">
        <f t="shared" si="70"/>
        <v>0</v>
      </c>
      <c r="CN19" s="24">
        <f t="shared" si="71"/>
        <v>0</v>
      </c>
      <c r="CO19" s="24">
        <f t="shared" si="72"/>
        <v>0</v>
      </c>
      <c r="CP19" s="24">
        <f t="shared" si="73"/>
        <v>0</v>
      </c>
      <c r="CR19" s="24">
        <f t="shared" si="74"/>
        <v>0</v>
      </c>
      <c r="CS19" s="24">
        <f t="shared" si="75"/>
        <v>95562.116564192198</v>
      </c>
      <c r="CT19" s="24">
        <f t="shared" si="76"/>
        <v>0</v>
      </c>
      <c r="CU19" s="24">
        <f t="shared" si="77"/>
        <v>0</v>
      </c>
      <c r="CV19" s="24">
        <f t="shared" si="78"/>
        <v>0</v>
      </c>
      <c r="CW19" s="24">
        <f t="shared" si="79"/>
        <v>0</v>
      </c>
      <c r="CX19" s="24">
        <f t="shared" si="80"/>
        <v>0</v>
      </c>
      <c r="CY19" s="24">
        <f t="shared" si="81"/>
        <v>0</v>
      </c>
      <c r="DA19" s="24">
        <f t="shared" si="2"/>
        <v>0</v>
      </c>
      <c r="DB19" s="24">
        <f t="shared" si="3"/>
        <v>93892.956118265909</v>
      </c>
      <c r="DC19" s="24">
        <f t="shared" si="4"/>
        <v>0</v>
      </c>
      <c r="DD19" s="24">
        <f t="shared" si="5"/>
        <v>0</v>
      </c>
      <c r="DE19" s="24">
        <f t="shared" si="6"/>
        <v>0</v>
      </c>
      <c r="DF19" s="24">
        <f t="shared" si="7"/>
        <v>0</v>
      </c>
      <c r="DG19" s="24">
        <f t="shared" si="8"/>
        <v>0</v>
      </c>
      <c r="DH19" s="24">
        <f t="shared" si="9"/>
        <v>0</v>
      </c>
      <c r="DJ19" s="24">
        <f t="shared" si="10"/>
        <v>0</v>
      </c>
      <c r="DK19" s="24">
        <f t="shared" si="11"/>
        <v>76839.05130329018</v>
      </c>
      <c r="DL19" s="24">
        <f t="shared" si="12"/>
        <v>0</v>
      </c>
      <c r="DM19" s="24">
        <f t="shared" si="13"/>
        <v>0</v>
      </c>
      <c r="DN19" s="24">
        <f t="shared" si="14"/>
        <v>0</v>
      </c>
      <c r="DO19" s="24">
        <f t="shared" si="15"/>
        <v>0</v>
      </c>
      <c r="DP19" s="24">
        <f t="shared" si="16"/>
        <v>0</v>
      </c>
      <c r="DQ19" s="24">
        <f t="shared" si="17"/>
        <v>0</v>
      </c>
      <c r="DS19" s="24">
        <f t="shared" si="18"/>
        <v>0</v>
      </c>
      <c r="DT19" s="24">
        <f t="shared" si="19"/>
        <v>76839.05130329018</v>
      </c>
      <c r="DU19" s="24">
        <f t="shared" si="20"/>
        <v>0</v>
      </c>
      <c r="DV19" s="24">
        <f t="shared" si="21"/>
        <v>0</v>
      </c>
      <c r="DW19" s="24">
        <f t="shared" si="22"/>
        <v>0</v>
      </c>
      <c r="DX19" s="24">
        <f t="shared" si="23"/>
        <v>0</v>
      </c>
      <c r="DY19" s="24">
        <f t="shared" si="24"/>
        <v>0</v>
      </c>
      <c r="DZ19" s="24">
        <f t="shared" si="25"/>
        <v>0</v>
      </c>
      <c r="EB19" s="24">
        <f t="shared" si="26"/>
        <v>0</v>
      </c>
      <c r="EC19" s="24">
        <f t="shared" si="27"/>
        <v>76839.05130329018</v>
      </c>
      <c r="ED19" s="24">
        <f t="shared" si="28"/>
        <v>0</v>
      </c>
      <c r="EE19" s="24">
        <f t="shared" si="29"/>
        <v>0</v>
      </c>
      <c r="EF19" s="24">
        <f t="shared" si="30"/>
        <v>0</v>
      </c>
      <c r="EG19" s="24">
        <f t="shared" si="31"/>
        <v>0</v>
      </c>
      <c r="EH19" s="24">
        <f t="shared" si="32"/>
        <v>0</v>
      </c>
      <c r="EI19" s="24">
        <f t="shared" si="33"/>
        <v>0</v>
      </c>
      <c r="EK19" s="24">
        <f t="shared" si="34"/>
        <v>0</v>
      </c>
      <c r="EL19" s="24">
        <f t="shared" si="35"/>
        <v>21237.651148440054</v>
      </c>
      <c r="EM19" s="24">
        <f t="shared" si="36"/>
        <v>0</v>
      </c>
      <c r="EN19" s="24">
        <f t="shared" si="37"/>
        <v>0</v>
      </c>
      <c r="EO19" s="24">
        <f t="shared" si="38"/>
        <v>0</v>
      </c>
      <c r="EP19" s="24">
        <f t="shared" si="39"/>
        <v>0</v>
      </c>
      <c r="EQ19" s="24">
        <f t="shared" si="40"/>
        <v>0</v>
      </c>
      <c r="ER19" s="24">
        <f t="shared" si="41"/>
        <v>0</v>
      </c>
      <c r="ET19" s="24">
        <f t="shared" si="42"/>
        <v>0</v>
      </c>
      <c r="EU19" s="24">
        <f t="shared" si="43"/>
        <v>21237.651148440054</v>
      </c>
      <c r="EV19" s="24">
        <f t="shared" si="44"/>
        <v>0</v>
      </c>
      <c r="EW19" s="24">
        <f t="shared" si="45"/>
        <v>0</v>
      </c>
      <c r="EX19" s="24">
        <f t="shared" si="46"/>
        <v>0</v>
      </c>
      <c r="EY19" s="24">
        <f t="shared" si="47"/>
        <v>0</v>
      </c>
      <c r="EZ19" s="24">
        <f t="shared" si="48"/>
        <v>0</v>
      </c>
      <c r="FA19" s="24">
        <f t="shared" si="49"/>
        <v>0</v>
      </c>
      <c r="FC19" s="24">
        <f t="shared" si="50"/>
        <v>0</v>
      </c>
      <c r="FD19" s="24">
        <f t="shared" si="51"/>
        <v>21237.651148440054</v>
      </c>
      <c r="FE19" s="24">
        <f t="shared" si="52"/>
        <v>0</v>
      </c>
      <c r="FF19" s="24">
        <f t="shared" si="53"/>
        <v>0</v>
      </c>
      <c r="FG19" s="24">
        <f t="shared" si="54"/>
        <v>0</v>
      </c>
      <c r="FH19" s="24">
        <f t="shared" si="55"/>
        <v>0</v>
      </c>
      <c r="FI19" s="24">
        <f t="shared" si="56"/>
        <v>0</v>
      </c>
      <c r="FJ19" s="24">
        <f t="shared" si="57"/>
        <v>0</v>
      </c>
      <c r="FL19" s="24">
        <f t="shared" si="58"/>
        <v>0</v>
      </c>
      <c r="FM19" s="24">
        <f t="shared" si="59"/>
        <v>21237.651148440054</v>
      </c>
      <c r="FN19" s="24">
        <f t="shared" si="60"/>
        <v>0</v>
      </c>
      <c r="FO19" s="24">
        <f t="shared" si="61"/>
        <v>0</v>
      </c>
      <c r="FP19" s="24">
        <f t="shared" si="62"/>
        <v>0</v>
      </c>
      <c r="FQ19" s="24">
        <f t="shared" si="63"/>
        <v>0</v>
      </c>
      <c r="FR19" s="24">
        <f t="shared" si="64"/>
        <v>0</v>
      </c>
      <c r="FS19" s="24">
        <f t="shared" si="65"/>
        <v>0</v>
      </c>
    </row>
    <row r="20" spans="1:175" x14ac:dyDescent="0.25">
      <c r="A20" s="1" t="s">
        <v>308</v>
      </c>
      <c r="B20" s="5" t="s">
        <v>56</v>
      </c>
      <c r="C20" s="6" t="s">
        <v>31</v>
      </c>
      <c r="D20" s="6" t="s">
        <v>50</v>
      </c>
      <c r="E20" s="6" t="s">
        <v>57</v>
      </c>
      <c r="F20" s="6" t="s">
        <v>47</v>
      </c>
      <c r="G20" s="6" t="s">
        <v>15</v>
      </c>
      <c r="H20" s="183" t="str">
        <f t="shared" si="83"/>
        <v>2011</v>
      </c>
      <c r="I20" s="139">
        <v>2011</v>
      </c>
      <c r="J20" s="6"/>
      <c r="K20" s="6" t="s">
        <v>48</v>
      </c>
      <c r="L20" s="6" t="s">
        <v>49</v>
      </c>
      <c r="M20" s="6" t="s">
        <v>37</v>
      </c>
      <c r="N20" s="11">
        <v>2</v>
      </c>
      <c r="O20" s="11">
        <v>10.354349259129565</v>
      </c>
      <c r="P20" s="11">
        <v>50352.508925126152</v>
      </c>
      <c r="Q20" s="36">
        <v>10.354349259129565</v>
      </c>
      <c r="R20" s="36">
        <v>10.354349259129565</v>
      </c>
      <c r="S20" s="36">
        <v>10.354349259129565</v>
      </c>
      <c r="T20" s="36">
        <v>10.354349259129565</v>
      </c>
      <c r="U20" s="36">
        <v>10.354349259129565</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128">
        <v>52796.508925126203</v>
      </c>
      <c r="AV20" s="128">
        <v>52796.508925126203</v>
      </c>
      <c r="AW20" s="36">
        <v>50352.508925126152</v>
      </c>
      <c r="AX20" s="36">
        <v>50352.508925126152</v>
      </c>
      <c r="AY20" s="36">
        <v>50352.508925126152</v>
      </c>
      <c r="AZ20" s="36">
        <v>0</v>
      </c>
      <c r="BA20" s="36">
        <v>0</v>
      </c>
      <c r="BB20" s="36">
        <v>0</v>
      </c>
      <c r="BC20" s="36">
        <v>0</v>
      </c>
      <c r="BD20" s="36">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2"/>
        <v>0</v>
      </c>
      <c r="CJ20" s="24">
        <f t="shared" si="67"/>
        <v>0</v>
      </c>
      <c r="CK20" s="24">
        <f t="shared" si="68"/>
        <v>124.25219110955479</v>
      </c>
      <c r="CL20" s="24">
        <f t="shared" si="69"/>
        <v>0</v>
      </c>
      <c r="CM20" s="24">
        <f t="shared" si="70"/>
        <v>0</v>
      </c>
      <c r="CN20" s="24">
        <f t="shared" si="71"/>
        <v>0</v>
      </c>
      <c r="CO20" s="24">
        <f t="shared" si="72"/>
        <v>0</v>
      </c>
      <c r="CP20" s="24">
        <f t="shared" si="73"/>
        <v>0</v>
      </c>
      <c r="CR20" s="24">
        <f t="shared" si="74"/>
        <v>0</v>
      </c>
      <c r="CS20" s="24">
        <f t="shared" si="75"/>
        <v>0</v>
      </c>
      <c r="CT20" s="24">
        <f t="shared" si="76"/>
        <v>124.25219110955479</v>
      </c>
      <c r="CU20" s="24">
        <f t="shared" si="77"/>
        <v>0</v>
      </c>
      <c r="CV20" s="24">
        <f t="shared" si="78"/>
        <v>0</v>
      </c>
      <c r="CW20" s="24">
        <f t="shared" si="79"/>
        <v>0</v>
      </c>
      <c r="CX20" s="24">
        <f t="shared" si="80"/>
        <v>0</v>
      </c>
      <c r="CY20" s="24">
        <f t="shared" si="81"/>
        <v>0</v>
      </c>
      <c r="DA20" s="24">
        <f t="shared" si="2"/>
        <v>0</v>
      </c>
      <c r="DB20" s="24">
        <f t="shared" si="3"/>
        <v>0</v>
      </c>
      <c r="DC20" s="24">
        <f t="shared" si="4"/>
        <v>124.25219110955479</v>
      </c>
      <c r="DD20" s="24">
        <f t="shared" si="5"/>
        <v>0</v>
      </c>
      <c r="DE20" s="24">
        <f t="shared" si="6"/>
        <v>0</v>
      </c>
      <c r="DF20" s="24">
        <f t="shared" si="7"/>
        <v>0</v>
      </c>
      <c r="DG20" s="24">
        <f t="shared" si="8"/>
        <v>0</v>
      </c>
      <c r="DH20" s="24">
        <f t="shared" si="9"/>
        <v>0</v>
      </c>
      <c r="DJ20" s="24">
        <f t="shared" si="10"/>
        <v>0</v>
      </c>
      <c r="DK20" s="24">
        <f t="shared" si="11"/>
        <v>0</v>
      </c>
      <c r="DL20" s="24">
        <f t="shared" si="12"/>
        <v>124.25219110955479</v>
      </c>
      <c r="DM20" s="24">
        <f t="shared" si="13"/>
        <v>0</v>
      </c>
      <c r="DN20" s="24">
        <f t="shared" si="14"/>
        <v>0</v>
      </c>
      <c r="DO20" s="24">
        <f t="shared" si="15"/>
        <v>0</v>
      </c>
      <c r="DP20" s="24">
        <f t="shared" si="16"/>
        <v>0</v>
      </c>
      <c r="DQ20" s="24">
        <f t="shared" si="17"/>
        <v>0</v>
      </c>
      <c r="DS20" s="24">
        <f t="shared" si="18"/>
        <v>0</v>
      </c>
      <c r="DT20" s="24">
        <f t="shared" si="19"/>
        <v>0</v>
      </c>
      <c r="DU20" s="24">
        <f t="shared" si="20"/>
        <v>124.25219110955479</v>
      </c>
      <c r="DV20" s="24">
        <f t="shared" si="21"/>
        <v>0</v>
      </c>
      <c r="DW20" s="24">
        <f t="shared" si="22"/>
        <v>0</v>
      </c>
      <c r="DX20" s="24">
        <f t="shared" si="23"/>
        <v>0</v>
      </c>
      <c r="DY20" s="24">
        <f t="shared" si="24"/>
        <v>0</v>
      </c>
      <c r="DZ20" s="24">
        <f t="shared" si="25"/>
        <v>0</v>
      </c>
      <c r="EB20" s="24">
        <f t="shared" si="26"/>
        <v>0</v>
      </c>
      <c r="EC20" s="24">
        <f t="shared" si="27"/>
        <v>0</v>
      </c>
      <c r="ED20" s="24">
        <f t="shared" si="28"/>
        <v>0</v>
      </c>
      <c r="EE20" s="24">
        <f t="shared" si="29"/>
        <v>0</v>
      </c>
      <c r="EF20" s="24">
        <f t="shared" si="30"/>
        <v>0</v>
      </c>
      <c r="EG20" s="24">
        <f t="shared" si="31"/>
        <v>0</v>
      </c>
      <c r="EH20" s="24">
        <f t="shared" si="32"/>
        <v>0</v>
      </c>
      <c r="EI20" s="24">
        <f t="shared" si="33"/>
        <v>0</v>
      </c>
      <c r="EK20" s="24">
        <f t="shared" si="34"/>
        <v>0</v>
      </c>
      <c r="EL20" s="24">
        <f t="shared" si="35"/>
        <v>0</v>
      </c>
      <c r="EM20" s="24">
        <f t="shared" si="36"/>
        <v>0</v>
      </c>
      <c r="EN20" s="24">
        <f t="shared" si="37"/>
        <v>0</v>
      </c>
      <c r="EO20" s="24">
        <f t="shared" si="38"/>
        <v>0</v>
      </c>
      <c r="EP20" s="24">
        <f t="shared" si="39"/>
        <v>0</v>
      </c>
      <c r="EQ20" s="24">
        <f t="shared" si="40"/>
        <v>0</v>
      </c>
      <c r="ER20" s="24">
        <f t="shared" si="41"/>
        <v>0</v>
      </c>
      <c r="ET20" s="24">
        <f t="shared" si="42"/>
        <v>0</v>
      </c>
      <c r="EU20" s="24">
        <f t="shared" si="43"/>
        <v>0</v>
      </c>
      <c r="EV20" s="24">
        <f t="shared" si="44"/>
        <v>0</v>
      </c>
      <c r="EW20" s="24">
        <f t="shared" si="45"/>
        <v>0</v>
      </c>
      <c r="EX20" s="24">
        <f t="shared" si="46"/>
        <v>0</v>
      </c>
      <c r="EY20" s="24">
        <f t="shared" si="47"/>
        <v>0</v>
      </c>
      <c r="EZ20" s="24">
        <f t="shared" si="48"/>
        <v>0</v>
      </c>
      <c r="FA20" s="24">
        <f t="shared" si="49"/>
        <v>0</v>
      </c>
      <c r="FC20" s="24">
        <f t="shared" si="50"/>
        <v>0</v>
      </c>
      <c r="FD20" s="24">
        <f t="shared" si="51"/>
        <v>0</v>
      </c>
      <c r="FE20" s="24">
        <f t="shared" si="52"/>
        <v>0</v>
      </c>
      <c r="FF20" s="24">
        <f t="shared" si="53"/>
        <v>0</v>
      </c>
      <c r="FG20" s="24">
        <f t="shared" si="54"/>
        <v>0</v>
      </c>
      <c r="FH20" s="24">
        <f t="shared" si="55"/>
        <v>0</v>
      </c>
      <c r="FI20" s="24">
        <f t="shared" si="56"/>
        <v>0</v>
      </c>
      <c r="FJ20" s="24">
        <f t="shared" si="57"/>
        <v>0</v>
      </c>
      <c r="FL20" s="24">
        <f t="shared" si="58"/>
        <v>0</v>
      </c>
      <c r="FM20" s="24">
        <f t="shared" si="59"/>
        <v>0</v>
      </c>
      <c r="FN20" s="24">
        <f t="shared" si="60"/>
        <v>0</v>
      </c>
      <c r="FO20" s="24">
        <f t="shared" si="61"/>
        <v>0</v>
      </c>
      <c r="FP20" s="24">
        <f t="shared" si="62"/>
        <v>0</v>
      </c>
      <c r="FQ20" s="24">
        <f t="shared" si="63"/>
        <v>0</v>
      </c>
      <c r="FR20" s="24">
        <f t="shared" si="64"/>
        <v>0</v>
      </c>
      <c r="FS20" s="24">
        <f t="shared" si="65"/>
        <v>0</v>
      </c>
    </row>
    <row r="21" spans="1:175" x14ac:dyDescent="0.25">
      <c r="A21" s="1" t="s">
        <v>309</v>
      </c>
      <c r="B21" s="5" t="s">
        <v>56</v>
      </c>
      <c r="C21" s="6" t="s">
        <v>41</v>
      </c>
      <c r="D21" s="6" t="s">
        <v>46</v>
      </c>
      <c r="E21" s="6" t="s">
        <v>13</v>
      </c>
      <c r="F21" s="6" t="s">
        <v>47</v>
      </c>
      <c r="G21" s="6" t="s">
        <v>15</v>
      </c>
      <c r="H21" s="183" t="str">
        <f t="shared" si="83"/>
        <v>2011</v>
      </c>
      <c r="I21" s="139">
        <v>2011</v>
      </c>
      <c r="J21" s="6"/>
      <c r="K21" s="6" t="s">
        <v>48</v>
      </c>
      <c r="L21" s="6" t="s">
        <v>49</v>
      </c>
      <c r="M21" s="6" t="s">
        <v>58</v>
      </c>
      <c r="N21" s="11">
        <v>0</v>
      </c>
      <c r="O21" s="11">
        <v>0</v>
      </c>
      <c r="P21" s="11">
        <v>0</v>
      </c>
      <c r="Q21" s="36">
        <v>0</v>
      </c>
      <c r="R21" s="36">
        <v>0</v>
      </c>
      <c r="S21" s="36">
        <v>0</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128">
        <v>0</v>
      </c>
      <c r="AV21" s="128">
        <v>0</v>
      </c>
      <c r="AW21" s="36">
        <v>0</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7"/>
      <c r="CA21" s="167"/>
      <c r="CB21" s="167"/>
      <c r="CC21" s="167"/>
      <c r="CD21" s="167"/>
      <c r="CE21" s="167"/>
      <c r="CF21" s="167"/>
      <c r="CG21" s="167"/>
      <c r="CI21" s="24">
        <f t="shared" si="82"/>
        <v>0</v>
      </c>
      <c r="CJ21" s="24">
        <f t="shared" si="67"/>
        <v>0</v>
      </c>
      <c r="CK21" s="24">
        <f t="shared" si="68"/>
        <v>0</v>
      </c>
      <c r="CL21" s="24">
        <f t="shared" si="69"/>
        <v>0</v>
      </c>
      <c r="CM21" s="24">
        <f t="shared" si="70"/>
        <v>0</v>
      </c>
      <c r="CN21" s="24">
        <f t="shared" si="71"/>
        <v>0</v>
      </c>
      <c r="CO21" s="24">
        <f t="shared" si="72"/>
        <v>0</v>
      </c>
      <c r="CP21" s="24">
        <f t="shared" si="73"/>
        <v>0</v>
      </c>
      <c r="CR21" s="24">
        <f t="shared" si="74"/>
        <v>0</v>
      </c>
      <c r="CS21" s="24">
        <f t="shared" si="75"/>
        <v>0</v>
      </c>
      <c r="CT21" s="24">
        <f t="shared" si="76"/>
        <v>0</v>
      </c>
      <c r="CU21" s="24">
        <f t="shared" si="77"/>
        <v>0</v>
      </c>
      <c r="CV21" s="24">
        <f t="shared" si="78"/>
        <v>0</v>
      </c>
      <c r="CW21" s="24">
        <f t="shared" si="79"/>
        <v>0</v>
      </c>
      <c r="CX21" s="24">
        <f t="shared" si="80"/>
        <v>0</v>
      </c>
      <c r="CY21" s="24">
        <f t="shared" si="81"/>
        <v>0</v>
      </c>
      <c r="DA21" s="24">
        <f t="shared" si="2"/>
        <v>0</v>
      </c>
      <c r="DB21" s="24">
        <f t="shared" si="3"/>
        <v>0</v>
      </c>
      <c r="DC21" s="24">
        <f t="shared" si="4"/>
        <v>0</v>
      </c>
      <c r="DD21" s="24">
        <f t="shared" si="5"/>
        <v>0</v>
      </c>
      <c r="DE21" s="24">
        <f t="shared" si="6"/>
        <v>0</v>
      </c>
      <c r="DF21" s="24">
        <f t="shared" si="7"/>
        <v>0</v>
      </c>
      <c r="DG21" s="24">
        <f t="shared" si="8"/>
        <v>0</v>
      </c>
      <c r="DH21" s="24">
        <f t="shared" si="9"/>
        <v>0</v>
      </c>
      <c r="DJ21" s="24">
        <f t="shared" si="10"/>
        <v>0</v>
      </c>
      <c r="DK21" s="24">
        <f t="shared" si="11"/>
        <v>0</v>
      </c>
      <c r="DL21" s="24">
        <f t="shared" si="12"/>
        <v>0</v>
      </c>
      <c r="DM21" s="24">
        <f t="shared" si="13"/>
        <v>0</v>
      </c>
      <c r="DN21" s="24">
        <f t="shared" si="14"/>
        <v>0</v>
      </c>
      <c r="DO21" s="24">
        <f t="shared" si="15"/>
        <v>0</v>
      </c>
      <c r="DP21" s="24">
        <f t="shared" si="16"/>
        <v>0</v>
      </c>
      <c r="DQ21" s="24">
        <f t="shared" si="17"/>
        <v>0</v>
      </c>
      <c r="DS21" s="24">
        <f t="shared" si="18"/>
        <v>0</v>
      </c>
      <c r="DT21" s="24">
        <f t="shared" si="19"/>
        <v>0</v>
      </c>
      <c r="DU21" s="24">
        <f t="shared" si="20"/>
        <v>0</v>
      </c>
      <c r="DV21" s="24">
        <f t="shared" si="21"/>
        <v>0</v>
      </c>
      <c r="DW21" s="24">
        <f t="shared" si="22"/>
        <v>0</v>
      </c>
      <c r="DX21" s="24">
        <f t="shared" si="23"/>
        <v>0</v>
      </c>
      <c r="DY21" s="24">
        <f t="shared" si="24"/>
        <v>0</v>
      </c>
      <c r="DZ21" s="24">
        <f t="shared" si="25"/>
        <v>0</v>
      </c>
      <c r="EB21" s="24">
        <f t="shared" si="26"/>
        <v>0</v>
      </c>
      <c r="EC21" s="24">
        <f t="shared" si="27"/>
        <v>0</v>
      </c>
      <c r="ED21" s="24">
        <f t="shared" si="28"/>
        <v>0</v>
      </c>
      <c r="EE21" s="24">
        <f t="shared" si="29"/>
        <v>0</v>
      </c>
      <c r="EF21" s="24">
        <f t="shared" si="30"/>
        <v>0</v>
      </c>
      <c r="EG21" s="24">
        <f t="shared" si="31"/>
        <v>0</v>
      </c>
      <c r="EH21" s="24">
        <f t="shared" si="32"/>
        <v>0</v>
      </c>
      <c r="EI21" s="24">
        <f t="shared" si="33"/>
        <v>0</v>
      </c>
      <c r="EK21" s="24">
        <f t="shared" si="34"/>
        <v>0</v>
      </c>
      <c r="EL21" s="24">
        <f t="shared" si="35"/>
        <v>0</v>
      </c>
      <c r="EM21" s="24">
        <f t="shared" si="36"/>
        <v>0</v>
      </c>
      <c r="EN21" s="24">
        <f t="shared" si="37"/>
        <v>0</v>
      </c>
      <c r="EO21" s="24">
        <f t="shared" si="38"/>
        <v>0</v>
      </c>
      <c r="EP21" s="24">
        <f t="shared" si="39"/>
        <v>0</v>
      </c>
      <c r="EQ21" s="24">
        <f t="shared" si="40"/>
        <v>0</v>
      </c>
      <c r="ER21" s="24">
        <f t="shared" si="41"/>
        <v>0</v>
      </c>
      <c r="ET21" s="24">
        <f t="shared" si="42"/>
        <v>0</v>
      </c>
      <c r="EU21" s="24">
        <f t="shared" si="43"/>
        <v>0</v>
      </c>
      <c r="EV21" s="24">
        <f t="shared" si="44"/>
        <v>0</v>
      </c>
      <c r="EW21" s="24">
        <f t="shared" si="45"/>
        <v>0</v>
      </c>
      <c r="EX21" s="24">
        <f t="shared" si="46"/>
        <v>0</v>
      </c>
      <c r="EY21" s="24">
        <f t="shared" si="47"/>
        <v>0</v>
      </c>
      <c r="EZ21" s="24">
        <f t="shared" si="48"/>
        <v>0</v>
      </c>
      <c r="FA21" s="24">
        <f t="shared" si="49"/>
        <v>0</v>
      </c>
      <c r="FC21" s="24">
        <f t="shared" si="50"/>
        <v>0</v>
      </c>
      <c r="FD21" s="24">
        <f t="shared" si="51"/>
        <v>0</v>
      </c>
      <c r="FE21" s="24">
        <f t="shared" si="52"/>
        <v>0</v>
      </c>
      <c r="FF21" s="24">
        <f t="shared" si="53"/>
        <v>0</v>
      </c>
      <c r="FG21" s="24">
        <f t="shared" si="54"/>
        <v>0</v>
      </c>
      <c r="FH21" s="24">
        <f t="shared" si="55"/>
        <v>0</v>
      </c>
      <c r="FI21" s="24">
        <f t="shared" si="56"/>
        <v>0</v>
      </c>
      <c r="FJ21" s="24">
        <f t="shared" si="57"/>
        <v>0</v>
      </c>
      <c r="FL21" s="24">
        <f t="shared" si="58"/>
        <v>0</v>
      </c>
      <c r="FM21" s="24">
        <f t="shared" si="59"/>
        <v>0</v>
      </c>
      <c r="FN21" s="24">
        <f t="shared" si="60"/>
        <v>0</v>
      </c>
      <c r="FO21" s="24">
        <f t="shared" si="61"/>
        <v>0</v>
      </c>
      <c r="FP21" s="24">
        <f t="shared" si="62"/>
        <v>0</v>
      </c>
      <c r="FQ21" s="24">
        <f t="shared" si="63"/>
        <v>0</v>
      </c>
      <c r="FR21" s="24">
        <f t="shared" si="64"/>
        <v>0</v>
      </c>
      <c r="FS21" s="24">
        <f t="shared" si="65"/>
        <v>0</v>
      </c>
    </row>
    <row r="22" spans="1:175" x14ac:dyDescent="0.25">
      <c r="A22" s="1" t="s">
        <v>303</v>
      </c>
      <c r="B22" s="5" t="s">
        <v>56</v>
      </c>
      <c r="C22" s="6" t="s">
        <v>11</v>
      </c>
      <c r="D22" s="6" t="s">
        <v>23</v>
      </c>
      <c r="E22" s="6" t="s">
        <v>13</v>
      </c>
      <c r="F22" s="6" t="s">
        <v>14</v>
      </c>
      <c r="G22" s="6" t="s">
        <v>15</v>
      </c>
      <c r="H22" s="183" t="str">
        <f t="shared" si="83"/>
        <v>2011</v>
      </c>
      <c r="I22" s="139">
        <v>2011</v>
      </c>
      <c r="J22" s="6"/>
      <c r="K22" s="6" t="s">
        <v>48</v>
      </c>
      <c r="L22" s="6" t="s">
        <v>49</v>
      </c>
      <c r="M22" s="6" t="s">
        <v>24</v>
      </c>
      <c r="N22" s="11">
        <v>-326.19111570653712</v>
      </c>
      <c r="O22" s="11">
        <v>-211.34735056801321</v>
      </c>
      <c r="P22" s="11">
        <v>-376762.37579189445</v>
      </c>
      <c r="Q22" s="36">
        <v>-88.036110922204287</v>
      </c>
      <c r="R22" s="36">
        <v>-88.036110922204287</v>
      </c>
      <c r="S22" s="36">
        <v>-88.036110922204287</v>
      </c>
      <c r="T22" s="36">
        <v>-88.036110922204287</v>
      </c>
      <c r="U22" s="36">
        <v>-88.036110922204287</v>
      </c>
      <c r="V22" s="36">
        <v>-88.036110922204287</v>
      </c>
      <c r="W22" s="36">
        <v>-88.036110922204287</v>
      </c>
      <c r="X22" s="36">
        <v>-88.036110922204287</v>
      </c>
      <c r="Y22" s="36">
        <v>-88.036110922204287</v>
      </c>
      <c r="Z22" s="36">
        <v>-88.036110922204287</v>
      </c>
      <c r="AA22" s="36">
        <v>-88.036110922204287</v>
      </c>
      <c r="AB22" s="36">
        <v>-88.036110922204287</v>
      </c>
      <c r="AC22" s="36">
        <v>-88.036110922204287</v>
      </c>
      <c r="AD22" s="36">
        <v>-88.036110922204287</v>
      </c>
      <c r="AE22" s="36">
        <v>-88.036110922204287</v>
      </c>
      <c r="AF22" s="36">
        <v>-88.036110922204287</v>
      </c>
      <c r="AG22" s="36">
        <v>-88.036110922204287</v>
      </c>
      <c r="AH22" s="36">
        <v>-88.036110922204287</v>
      </c>
      <c r="AI22" s="36">
        <v>-67.334927053333175</v>
      </c>
      <c r="AJ22" s="36">
        <v>0</v>
      </c>
      <c r="AK22" s="36">
        <v>0</v>
      </c>
      <c r="AL22" s="36">
        <v>0</v>
      </c>
      <c r="AM22" s="36">
        <v>0</v>
      </c>
      <c r="AN22" s="36">
        <v>0</v>
      </c>
      <c r="AO22" s="36">
        <v>0</v>
      </c>
      <c r="AP22" s="36">
        <v>0</v>
      </c>
      <c r="AQ22" s="36">
        <v>0</v>
      </c>
      <c r="AR22" s="36">
        <v>0</v>
      </c>
      <c r="AS22" s="36">
        <v>0</v>
      </c>
      <c r="AT22" s="36">
        <v>0</v>
      </c>
      <c r="AU22" s="128">
        <v>-156939.24819679483</v>
      </c>
      <c r="AV22" s="128">
        <v>-156939.24819679483</v>
      </c>
      <c r="AW22" s="36">
        <v>-156939.24819679483</v>
      </c>
      <c r="AX22" s="36">
        <v>-156939.24819679483</v>
      </c>
      <c r="AY22" s="36">
        <v>-156939.24819679483</v>
      </c>
      <c r="AZ22" s="36">
        <v>-156939.24819679483</v>
      </c>
      <c r="BA22" s="36">
        <v>-156939.24819679483</v>
      </c>
      <c r="BB22" s="36">
        <v>-156939.24819679483</v>
      </c>
      <c r="BC22" s="36">
        <v>-156939.24819679483</v>
      </c>
      <c r="BD22" s="36">
        <v>-156939.24819679483</v>
      </c>
      <c r="BE22" s="11">
        <v>-156939.24819679483</v>
      </c>
      <c r="BF22" s="11">
        <v>-156939.24819679483</v>
      </c>
      <c r="BG22" s="11">
        <v>-156939.24819679483</v>
      </c>
      <c r="BH22" s="11">
        <v>-156939.24819679483</v>
      </c>
      <c r="BI22" s="11">
        <v>-156939.24819679483</v>
      </c>
      <c r="BJ22" s="11">
        <v>-156939.24819679483</v>
      </c>
      <c r="BK22" s="11">
        <v>-156939.24819679483</v>
      </c>
      <c r="BL22" s="11">
        <v>-156939.24819679483</v>
      </c>
      <c r="BM22" s="11">
        <v>-138458.79694728841</v>
      </c>
      <c r="BN22" s="11">
        <v>0</v>
      </c>
      <c r="BO22" s="11">
        <v>0</v>
      </c>
      <c r="BP22" s="11">
        <v>0</v>
      </c>
      <c r="BQ22" s="11">
        <v>0</v>
      </c>
      <c r="BR22" s="11">
        <v>0</v>
      </c>
      <c r="BS22" s="11">
        <v>0</v>
      </c>
      <c r="BT22" s="11">
        <v>0</v>
      </c>
      <c r="BU22" s="11">
        <v>0</v>
      </c>
      <c r="BV22" s="11">
        <v>0</v>
      </c>
      <c r="BW22" s="11">
        <v>0</v>
      </c>
      <c r="BX22" s="12">
        <v>0</v>
      </c>
      <c r="BZ22" s="113">
        <v>1</v>
      </c>
      <c r="CA22" s="113"/>
      <c r="CB22" s="113"/>
      <c r="CC22" s="113"/>
      <c r="CD22" s="113"/>
      <c r="CE22" s="113"/>
      <c r="CF22" s="113"/>
      <c r="CG22" s="113"/>
      <c r="CI22" s="24">
        <f t="shared" si="82"/>
        <v>-156939.24819679483</v>
      </c>
      <c r="CJ22" s="24">
        <f t="shared" si="67"/>
        <v>0</v>
      </c>
      <c r="CK22" s="24">
        <f t="shared" si="68"/>
        <v>0</v>
      </c>
      <c r="CL22" s="24">
        <f t="shared" si="69"/>
        <v>0</v>
      </c>
      <c r="CM22" s="24">
        <f t="shared" si="70"/>
        <v>0</v>
      </c>
      <c r="CN22" s="24">
        <f t="shared" si="71"/>
        <v>0</v>
      </c>
      <c r="CO22" s="24">
        <f t="shared" si="72"/>
        <v>0</v>
      </c>
      <c r="CP22" s="24">
        <f t="shared" si="73"/>
        <v>0</v>
      </c>
      <c r="CR22" s="24">
        <f t="shared" si="74"/>
        <v>-156939.24819679483</v>
      </c>
      <c r="CS22" s="24">
        <f t="shared" si="75"/>
        <v>0</v>
      </c>
      <c r="CT22" s="24">
        <f t="shared" si="76"/>
        <v>0</v>
      </c>
      <c r="CU22" s="24">
        <f t="shared" si="77"/>
        <v>0</v>
      </c>
      <c r="CV22" s="24">
        <f t="shared" si="78"/>
        <v>0</v>
      </c>
      <c r="CW22" s="24">
        <f t="shared" si="79"/>
        <v>0</v>
      </c>
      <c r="CX22" s="24">
        <f t="shared" si="80"/>
        <v>0</v>
      </c>
      <c r="CY22" s="24">
        <f t="shared" si="81"/>
        <v>0</v>
      </c>
      <c r="DA22" s="24">
        <f t="shared" si="2"/>
        <v>-156939.24819679483</v>
      </c>
      <c r="DB22" s="24">
        <f t="shared" si="3"/>
        <v>0</v>
      </c>
      <c r="DC22" s="24">
        <f t="shared" si="4"/>
        <v>0</v>
      </c>
      <c r="DD22" s="24">
        <f t="shared" si="5"/>
        <v>0</v>
      </c>
      <c r="DE22" s="24">
        <f t="shared" si="6"/>
        <v>0</v>
      </c>
      <c r="DF22" s="24">
        <f t="shared" si="7"/>
        <v>0</v>
      </c>
      <c r="DG22" s="24">
        <f t="shared" si="8"/>
        <v>0</v>
      </c>
      <c r="DH22" s="24">
        <f t="shared" si="9"/>
        <v>0</v>
      </c>
      <c r="DJ22" s="24">
        <f t="shared" si="10"/>
        <v>-156939.24819679483</v>
      </c>
      <c r="DK22" s="24">
        <f t="shared" si="11"/>
        <v>0</v>
      </c>
      <c r="DL22" s="24">
        <f t="shared" si="12"/>
        <v>0</v>
      </c>
      <c r="DM22" s="24">
        <f t="shared" si="13"/>
        <v>0</v>
      </c>
      <c r="DN22" s="24">
        <f t="shared" si="14"/>
        <v>0</v>
      </c>
      <c r="DO22" s="24">
        <f t="shared" si="15"/>
        <v>0</v>
      </c>
      <c r="DP22" s="24">
        <f t="shared" si="16"/>
        <v>0</v>
      </c>
      <c r="DQ22" s="24">
        <f t="shared" si="17"/>
        <v>0</v>
      </c>
      <c r="DS22" s="24">
        <f t="shared" si="18"/>
        <v>-156939.24819679483</v>
      </c>
      <c r="DT22" s="24">
        <f t="shared" si="19"/>
        <v>0</v>
      </c>
      <c r="DU22" s="24">
        <f t="shared" si="20"/>
        <v>0</v>
      </c>
      <c r="DV22" s="24">
        <f t="shared" si="21"/>
        <v>0</v>
      </c>
      <c r="DW22" s="24">
        <f t="shared" si="22"/>
        <v>0</v>
      </c>
      <c r="DX22" s="24">
        <f t="shared" si="23"/>
        <v>0</v>
      </c>
      <c r="DY22" s="24">
        <f t="shared" si="24"/>
        <v>0</v>
      </c>
      <c r="DZ22" s="24">
        <f t="shared" si="25"/>
        <v>0</v>
      </c>
      <c r="EB22" s="24">
        <f t="shared" si="26"/>
        <v>-156939.24819679483</v>
      </c>
      <c r="EC22" s="24">
        <f t="shared" si="27"/>
        <v>0</v>
      </c>
      <c r="ED22" s="24">
        <f t="shared" si="28"/>
        <v>0</v>
      </c>
      <c r="EE22" s="24">
        <f t="shared" si="29"/>
        <v>0</v>
      </c>
      <c r="EF22" s="24">
        <f t="shared" si="30"/>
        <v>0</v>
      </c>
      <c r="EG22" s="24">
        <f t="shared" si="31"/>
        <v>0</v>
      </c>
      <c r="EH22" s="24">
        <f t="shared" si="32"/>
        <v>0</v>
      </c>
      <c r="EI22" s="24">
        <f t="shared" si="33"/>
        <v>0</v>
      </c>
      <c r="EK22" s="24">
        <f t="shared" si="34"/>
        <v>-156939.24819679483</v>
      </c>
      <c r="EL22" s="24">
        <f t="shared" si="35"/>
        <v>0</v>
      </c>
      <c r="EM22" s="24">
        <f t="shared" si="36"/>
        <v>0</v>
      </c>
      <c r="EN22" s="24">
        <f t="shared" si="37"/>
        <v>0</v>
      </c>
      <c r="EO22" s="24">
        <f t="shared" si="38"/>
        <v>0</v>
      </c>
      <c r="EP22" s="24">
        <f t="shared" si="39"/>
        <v>0</v>
      </c>
      <c r="EQ22" s="24">
        <f t="shared" si="40"/>
        <v>0</v>
      </c>
      <c r="ER22" s="24">
        <f t="shared" si="41"/>
        <v>0</v>
      </c>
      <c r="ET22" s="24">
        <f t="shared" si="42"/>
        <v>-156939.24819679483</v>
      </c>
      <c r="EU22" s="24">
        <f t="shared" si="43"/>
        <v>0</v>
      </c>
      <c r="EV22" s="24">
        <f t="shared" si="44"/>
        <v>0</v>
      </c>
      <c r="EW22" s="24">
        <f t="shared" si="45"/>
        <v>0</v>
      </c>
      <c r="EX22" s="24">
        <f t="shared" si="46"/>
        <v>0</v>
      </c>
      <c r="EY22" s="24">
        <f t="shared" si="47"/>
        <v>0</v>
      </c>
      <c r="EZ22" s="24">
        <f t="shared" si="48"/>
        <v>0</v>
      </c>
      <c r="FA22" s="24">
        <f t="shared" si="49"/>
        <v>0</v>
      </c>
      <c r="FC22" s="24">
        <f t="shared" si="50"/>
        <v>-156939.24819679483</v>
      </c>
      <c r="FD22" s="24">
        <f t="shared" si="51"/>
        <v>0</v>
      </c>
      <c r="FE22" s="24">
        <f t="shared" si="52"/>
        <v>0</v>
      </c>
      <c r="FF22" s="24">
        <f t="shared" si="53"/>
        <v>0</v>
      </c>
      <c r="FG22" s="24">
        <f t="shared" si="54"/>
        <v>0</v>
      </c>
      <c r="FH22" s="24">
        <f t="shared" si="55"/>
        <v>0</v>
      </c>
      <c r="FI22" s="24">
        <f t="shared" si="56"/>
        <v>0</v>
      </c>
      <c r="FJ22" s="24">
        <f t="shared" si="57"/>
        <v>0</v>
      </c>
      <c r="FL22" s="24">
        <f t="shared" si="58"/>
        <v>-156939.24819679483</v>
      </c>
      <c r="FM22" s="24">
        <f t="shared" si="59"/>
        <v>0</v>
      </c>
      <c r="FN22" s="24">
        <f t="shared" si="60"/>
        <v>0</v>
      </c>
      <c r="FO22" s="24">
        <f t="shared" si="61"/>
        <v>0</v>
      </c>
      <c r="FP22" s="24">
        <f t="shared" si="62"/>
        <v>0</v>
      </c>
      <c r="FQ22" s="24">
        <f t="shared" si="63"/>
        <v>0</v>
      </c>
      <c r="FR22" s="24">
        <f t="shared" si="64"/>
        <v>0</v>
      </c>
      <c r="FS22" s="24">
        <f t="shared" si="65"/>
        <v>0</v>
      </c>
    </row>
    <row r="23" spans="1:175" x14ac:dyDescent="0.25">
      <c r="A23" s="1" t="s">
        <v>305</v>
      </c>
      <c r="B23" s="5" t="s">
        <v>56</v>
      </c>
      <c r="C23" s="6" t="s">
        <v>11</v>
      </c>
      <c r="D23" s="6" t="s">
        <v>20</v>
      </c>
      <c r="E23" s="6" t="s">
        <v>13</v>
      </c>
      <c r="F23" s="6" t="s">
        <v>14</v>
      </c>
      <c r="G23" s="6" t="s">
        <v>15</v>
      </c>
      <c r="H23" s="183" t="str">
        <f t="shared" si="83"/>
        <v>2011</v>
      </c>
      <c r="I23" s="139">
        <v>2011</v>
      </c>
      <c r="J23" s="6"/>
      <c r="K23" s="6" t="s">
        <v>48</v>
      </c>
      <c r="L23" s="6" t="s">
        <v>49</v>
      </c>
      <c r="M23" s="6" t="s">
        <v>21</v>
      </c>
      <c r="N23" s="11">
        <v>1271.6212986878622</v>
      </c>
      <c r="O23" s="11">
        <v>1.8123734785702172</v>
      </c>
      <c r="P23" s="11">
        <v>36891.370514096227</v>
      </c>
      <c r="Q23" s="36">
        <v>1.6764517216548176</v>
      </c>
      <c r="R23" s="36">
        <v>1.6764517216548176</v>
      </c>
      <c r="S23" s="36">
        <v>1.6764517216548176</v>
      </c>
      <c r="T23" s="36">
        <v>1.6764517216548176</v>
      </c>
      <c r="U23" s="36">
        <v>1.6764517216548176</v>
      </c>
      <c r="V23" s="36">
        <v>1.5330145944200715</v>
      </c>
      <c r="W23" s="36">
        <v>0.87604728469009852</v>
      </c>
      <c r="X23" s="36">
        <v>0.87566010116807413</v>
      </c>
      <c r="Y23" s="36">
        <v>0.87566010116807413</v>
      </c>
      <c r="Z23" s="36">
        <v>0.27496581950999771</v>
      </c>
      <c r="AA23" s="36">
        <v>0.11424488991326463</v>
      </c>
      <c r="AB23" s="36">
        <v>0.11421430757404608</v>
      </c>
      <c r="AC23" s="36">
        <v>0.11421430757404608</v>
      </c>
      <c r="AD23" s="36">
        <v>0.1089627681046124</v>
      </c>
      <c r="AE23" s="36">
        <v>0.1089627681046124</v>
      </c>
      <c r="AF23" s="36">
        <v>0.10872230692552441</v>
      </c>
      <c r="AG23" s="36">
        <v>0</v>
      </c>
      <c r="AH23" s="36">
        <v>0</v>
      </c>
      <c r="AI23" s="36">
        <v>0</v>
      </c>
      <c r="AJ23" s="36">
        <v>0</v>
      </c>
      <c r="AK23" s="36">
        <v>0</v>
      </c>
      <c r="AL23" s="36">
        <v>0</v>
      </c>
      <c r="AM23" s="36">
        <v>0</v>
      </c>
      <c r="AN23" s="36">
        <v>0</v>
      </c>
      <c r="AO23" s="36">
        <v>0</v>
      </c>
      <c r="AP23" s="36">
        <v>0</v>
      </c>
      <c r="AQ23" s="36">
        <v>0</v>
      </c>
      <c r="AR23" s="36">
        <v>0</v>
      </c>
      <c r="AS23" s="36">
        <v>0</v>
      </c>
      <c r="AT23" s="36">
        <v>0</v>
      </c>
      <c r="AU23" s="128">
        <v>33934.832759519937</v>
      </c>
      <c r="AV23" s="128">
        <v>33934.832759519937</v>
      </c>
      <c r="AW23" s="36">
        <v>33934.832759519937</v>
      </c>
      <c r="AX23" s="36">
        <v>33934.832759519937</v>
      </c>
      <c r="AY23" s="36">
        <v>33934.832759519937</v>
      </c>
      <c r="AZ23" s="36">
        <v>30837.036033485831</v>
      </c>
      <c r="BA23" s="36">
        <v>16648.5813395888</v>
      </c>
      <c r="BB23" s="36">
        <v>16645.189611935864</v>
      </c>
      <c r="BC23" s="36">
        <v>16645.189611935864</v>
      </c>
      <c r="BD23" s="36">
        <v>3672.0576555045322</v>
      </c>
      <c r="BE23" s="11">
        <v>3084.9374038645842</v>
      </c>
      <c r="BF23" s="11">
        <v>2832.9039436012376</v>
      </c>
      <c r="BG23" s="11">
        <v>2832.9039436012376</v>
      </c>
      <c r="BH23" s="11">
        <v>2350.8912694139863</v>
      </c>
      <c r="BI23" s="11">
        <v>2350.8912694139863</v>
      </c>
      <c r="BJ23" s="11">
        <v>2348.0643605582309</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2"/>
        <v>33934.832759519937</v>
      </c>
      <c r="CJ23" s="24">
        <f t="shared" si="67"/>
        <v>0</v>
      </c>
      <c r="CK23" s="24">
        <f t="shared" si="68"/>
        <v>0</v>
      </c>
      <c r="CL23" s="24">
        <f t="shared" si="69"/>
        <v>0</v>
      </c>
      <c r="CM23" s="24">
        <f t="shared" si="70"/>
        <v>0</v>
      </c>
      <c r="CN23" s="24">
        <f t="shared" si="71"/>
        <v>0</v>
      </c>
      <c r="CO23" s="24">
        <f t="shared" si="72"/>
        <v>0</v>
      </c>
      <c r="CP23" s="24">
        <f t="shared" si="73"/>
        <v>0</v>
      </c>
      <c r="CR23" s="24">
        <f t="shared" si="74"/>
        <v>33934.832759519937</v>
      </c>
      <c r="CS23" s="24">
        <f t="shared" si="75"/>
        <v>0</v>
      </c>
      <c r="CT23" s="24">
        <f t="shared" si="76"/>
        <v>0</v>
      </c>
      <c r="CU23" s="24">
        <f t="shared" si="77"/>
        <v>0</v>
      </c>
      <c r="CV23" s="24">
        <f t="shared" si="78"/>
        <v>0</v>
      </c>
      <c r="CW23" s="24">
        <f t="shared" si="79"/>
        <v>0</v>
      </c>
      <c r="CX23" s="24">
        <f t="shared" si="80"/>
        <v>0</v>
      </c>
      <c r="CY23" s="24">
        <f t="shared" si="81"/>
        <v>0</v>
      </c>
      <c r="DA23" s="24">
        <f t="shared" si="2"/>
        <v>33934.832759519937</v>
      </c>
      <c r="DB23" s="24">
        <f t="shared" si="3"/>
        <v>0</v>
      </c>
      <c r="DC23" s="24">
        <f t="shared" si="4"/>
        <v>0</v>
      </c>
      <c r="DD23" s="24">
        <f t="shared" si="5"/>
        <v>0</v>
      </c>
      <c r="DE23" s="24">
        <f t="shared" si="6"/>
        <v>0</v>
      </c>
      <c r="DF23" s="24">
        <f t="shared" si="7"/>
        <v>0</v>
      </c>
      <c r="DG23" s="24">
        <f t="shared" si="8"/>
        <v>0</v>
      </c>
      <c r="DH23" s="24">
        <f t="shared" si="9"/>
        <v>0</v>
      </c>
      <c r="DJ23" s="24">
        <f t="shared" si="10"/>
        <v>33934.832759519937</v>
      </c>
      <c r="DK23" s="24">
        <f t="shared" si="11"/>
        <v>0</v>
      </c>
      <c r="DL23" s="24">
        <f t="shared" si="12"/>
        <v>0</v>
      </c>
      <c r="DM23" s="24">
        <f t="shared" si="13"/>
        <v>0</v>
      </c>
      <c r="DN23" s="24">
        <f t="shared" si="14"/>
        <v>0</v>
      </c>
      <c r="DO23" s="24">
        <f t="shared" si="15"/>
        <v>0</v>
      </c>
      <c r="DP23" s="24">
        <f t="shared" si="16"/>
        <v>0</v>
      </c>
      <c r="DQ23" s="24">
        <f t="shared" si="17"/>
        <v>0</v>
      </c>
      <c r="DS23" s="24">
        <f t="shared" si="18"/>
        <v>33934.832759519937</v>
      </c>
      <c r="DT23" s="24">
        <f t="shared" si="19"/>
        <v>0</v>
      </c>
      <c r="DU23" s="24">
        <f t="shared" si="20"/>
        <v>0</v>
      </c>
      <c r="DV23" s="24">
        <f t="shared" si="21"/>
        <v>0</v>
      </c>
      <c r="DW23" s="24">
        <f t="shared" si="22"/>
        <v>0</v>
      </c>
      <c r="DX23" s="24">
        <f t="shared" si="23"/>
        <v>0</v>
      </c>
      <c r="DY23" s="24">
        <f t="shared" si="24"/>
        <v>0</v>
      </c>
      <c r="DZ23" s="24">
        <f t="shared" si="25"/>
        <v>0</v>
      </c>
      <c r="EB23" s="24">
        <f t="shared" si="26"/>
        <v>30837.036033485831</v>
      </c>
      <c r="EC23" s="24">
        <f t="shared" si="27"/>
        <v>0</v>
      </c>
      <c r="ED23" s="24">
        <f t="shared" si="28"/>
        <v>0</v>
      </c>
      <c r="EE23" s="24">
        <f t="shared" si="29"/>
        <v>0</v>
      </c>
      <c r="EF23" s="24">
        <f t="shared" si="30"/>
        <v>0</v>
      </c>
      <c r="EG23" s="24">
        <f t="shared" si="31"/>
        <v>0</v>
      </c>
      <c r="EH23" s="24">
        <f t="shared" si="32"/>
        <v>0</v>
      </c>
      <c r="EI23" s="24">
        <f t="shared" si="33"/>
        <v>0</v>
      </c>
      <c r="EK23" s="24">
        <f t="shared" si="34"/>
        <v>16648.5813395888</v>
      </c>
      <c r="EL23" s="24">
        <f t="shared" si="35"/>
        <v>0</v>
      </c>
      <c r="EM23" s="24">
        <f t="shared" si="36"/>
        <v>0</v>
      </c>
      <c r="EN23" s="24">
        <f t="shared" si="37"/>
        <v>0</v>
      </c>
      <c r="EO23" s="24">
        <f t="shared" si="38"/>
        <v>0</v>
      </c>
      <c r="EP23" s="24">
        <f t="shared" si="39"/>
        <v>0</v>
      </c>
      <c r="EQ23" s="24">
        <f t="shared" si="40"/>
        <v>0</v>
      </c>
      <c r="ER23" s="24">
        <f t="shared" si="41"/>
        <v>0</v>
      </c>
      <c r="ET23" s="24">
        <f t="shared" si="42"/>
        <v>16645.189611935864</v>
      </c>
      <c r="EU23" s="24">
        <f t="shared" si="43"/>
        <v>0</v>
      </c>
      <c r="EV23" s="24">
        <f t="shared" si="44"/>
        <v>0</v>
      </c>
      <c r="EW23" s="24">
        <f t="shared" si="45"/>
        <v>0</v>
      </c>
      <c r="EX23" s="24">
        <f t="shared" si="46"/>
        <v>0</v>
      </c>
      <c r="EY23" s="24">
        <f t="shared" si="47"/>
        <v>0</v>
      </c>
      <c r="EZ23" s="24">
        <f t="shared" si="48"/>
        <v>0</v>
      </c>
      <c r="FA23" s="24">
        <f t="shared" si="49"/>
        <v>0</v>
      </c>
      <c r="FC23" s="24">
        <f t="shared" si="50"/>
        <v>16645.189611935864</v>
      </c>
      <c r="FD23" s="24">
        <f t="shared" si="51"/>
        <v>0</v>
      </c>
      <c r="FE23" s="24">
        <f t="shared" si="52"/>
        <v>0</v>
      </c>
      <c r="FF23" s="24">
        <f t="shared" si="53"/>
        <v>0</v>
      </c>
      <c r="FG23" s="24">
        <f t="shared" si="54"/>
        <v>0</v>
      </c>
      <c r="FH23" s="24">
        <f t="shared" si="55"/>
        <v>0</v>
      </c>
      <c r="FI23" s="24">
        <f t="shared" si="56"/>
        <v>0</v>
      </c>
      <c r="FJ23" s="24">
        <f t="shared" si="57"/>
        <v>0</v>
      </c>
      <c r="FL23" s="24">
        <f t="shared" si="58"/>
        <v>3672.0576555045322</v>
      </c>
      <c r="FM23" s="24">
        <f t="shared" si="59"/>
        <v>0</v>
      </c>
      <c r="FN23" s="24">
        <f t="shared" si="60"/>
        <v>0</v>
      </c>
      <c r="FO23" s="24">
        <f t="shared" si="61"/>
        <v>0</v>
      </c>
      <c r="FP23" s="24">
        <f t="shared" si="62"/>
        <v>0</v>
      </c>
      <c r="FQ23" s="24">
        <f t="shared" si="63"/>
        <v>0</v>
      </c>
      <c r="FR23" s="24">
        <f t="shared" si="64"/>
        <v>0</v>
      </c>
      <c r="FS23" s="24">
        <f t="shared" si="65"/>
        <v>0</v>
      </c>
    </row>
    <row r="24" spans="1:175" x14ac:dyDescent="0.25">
      <c r="A24" s="1" t="s">
        <v>304</v>
      </c>
      <c r="B24" s="7" t="s">
        <v>56</v>
      </c>
      <c r="C24" s="8" t="s">
        <v>11</v>
      </c>
      <c r="D24" s="8" t="s">
        <v>22</v>
      </c>
      <c r="E24" s="8" t="s">
        <v>13</v>
      </c>
      <c r="F24" s="8" t="s">
        <v>14</v>
      </c>
      <c r="G24" s="8" t="s">
        <v>15</v>
      </c>
      <c r="H24" s="183" t="str">
        <f t="shared" si="83"/>
        <v>2011</v>
      </c>
      <c r="I24" s="140">
        <v>2011</v>
      </c>
      <c r="J24" s="8"/>
      <c r="K24" s="8" t="s">
        <v>48</v>
      </c>
      <c r="L24" s="8" t="s">
        <v>49</v>
      </c>
      <c r="M24" s="8" t="s">
        <v>21</v>
      </c>
      <c r="N24" s="13">
        <v>127.6952294757758</v>
      </c>
      <c r="O24" s="13">
        <v>0.25021475700923596</v>
      </c>
      <c r="P24" s="13">
        <v>3978.4375860102236</v>
      </c>
      <c r="Q24" s="37">
        <v>0.25021475700923596</v>
      </c>
      <c r="R24" s="37">
        <v>0.25021475700923596</v>
      </c>
      <c r="S24" s="37">
        <v>0.25021475700923596</v>
      </c>
      <c r="T24" s="37">
        <v>0.25021475700923596</v>
      </c>
      <c r="U24" s="37">
        <v>0.25021475700923596</v>
      </c>
      <c r="V24" s="37">
        <v>0.23309110055644333</v>
      </c>
      <c r="W24" s="37">
        <v>0.16303552681818434</v>
      </c>
      <c r="X24" s="37">
        <v>0.16266227285549892</v>
      </c>
      <c r="Y24" s="37">
        <v>0.16266227285549892</v>
      </c>
      <c r="Z24" s="37">
        <v>9.0950835861672782E-2</v>
      </c>
      <c r="AA24" s="37">
        <v>1.2022466236923494E-2</v>
      </c>
      <c r="AB24" s="37">
        <v>1.2009784809551512E-2</v>
      </c>
      <c r="AC24" s="37">
        <v>1.2009784809551512E-2</v>
      </c>
      <c r="AD24" s="37">
        <v>1.1697960225853744E-2</v>
      </c>
      <c r="AE24" s="37">
        <v>1.1697960225853744E-2</v>
      </c>
      <c r="AF24" s="37">
        <v>1.1484011320496607E-2</v>
      </c>
      <c r="AG24" s="37">
        <v>0</v>
      </c>
      <c r="AH24" s="37">
        <v>0</v>
      </c>
      <c r="AI24" s="37">
        <v>0</v>
      </c>
      <c r="AJ24" s="37">
        <v>0</v>
      </c>
      <c r="AK24" s="37">
        <v>0</v>
      </c>
      <c r="AL24" s="37">
        <v>0</v>
      </c>
      <c r="AM24" s="37">
        <v>0</v>
      </c>
      <c r="AN24" s="37">
        <v>0</v>
      </c>
      <c r="AO24" s="37">
        <v>0</v>
      </c>
      <c r="AP24" s="37">
        <v>0</v>
      </c>
      <c r="AQ24" s="37">
        <v>0</v>
      </c>
      <c r="AR24" s="37">
        <v>0</v>
      </c>
      <c r="AS24" s="37">
        <v>0</v>
      </c>
      <c r="AT24" s="37">
        <v>0</v>
      </c>
      <c r="AU24" s="130">
        <v>4284.3045131619956</v>
      </c>
      <c r="AV24" s="130">
        <v>4284.3045131619956</v>
      </c>
      <c r="AW24" s="37">
        <v>4284.3045131619956</v>
      </c>
      <c r="AX24" s="37">
        <v>4284.3045131619956</v>
      </c>
      <c r="AY24" s="37">
        <v>4284.3045131619956</v>
      </c>
      <c r="AZ24" s="37">
        <v>3914.4866848226138</v>
      </c>
      <c r="BA24" s="37">
        <v>2401.5037413504397</v>
      </c>
      <c r="BB24" s="37">
        <v>2398.2340366373155</v>
      </c>
      <c r="BC24" s="37">
        <v>2398.2340366373155</v>
      </c>
      <c r="BD24" s="37">
        <v>849.48958656816978</v>
      </c>
      <c r="BE24" s="13">
        <v>383.66451945965781</v>
      </c>
      <c r="BF24" s="13">
        <v>279.15505081509446</v>
      </c>
      <c r="BG24" s="13">
        <v>279.15505081509446</v>
      </c>
      <c r="BH24" s="13">
        <v>250.53422403842814</v>
      </c>
      <c r="BI24" s="13">
        <v>250.53422403842814</v>
      </c>
      <c r="BJ24" s="13">
        <v>248.0189986805257</v>
      </c>
      <c r="BK24" s="13">
        <v>0</v>
      </c>
      <c r="BL24" s="13">
        <v>0</v>
      </c>
      <c r="BM24" s="13">
        <v>0</v>
      </c>
      <c r="BN24" s="13">
        <v>0</v>
      </c>
      <c r="BO24" s="13">
        <v>0</v>
      </c>
      <c r="BP24" s="13">
        <v>0</v>
      </c>
      <c r="BQ24" s="13">
        <v>0</v>
      </c>
      <c r="BR24" s="13">
        <v>0</v>
      </c>
      <c r="BS24" s="13">
        <v>0</v>
      </c>
      <c r="BT24" s="13">
        <v>0</v>
      </c>
      <c r="BU24" s="13">
        <v>0</v>
      </c>
      <c r="BV24" s="13">
        <v>0</v>
      </c>
      <c r="BW24" s="13">
        <v>0</v>
      </c>
      <c r="BX24" s="14">
        <v>0</v>
      </c>
      <c r="BZ24" s="113">
        <v>1</v>
      </c>
      <c r="CA24" s="113"/>
      <c r="CB24" s="113"/>
      <c r="CC24" s="113"/>
      <c r="CD24" s="113"/>
      <c r="CE24" s="113"/>
      <c r="CF24" s="113"/>
      <c r="CG24" s="113"/>
      <c r="CI24" s="24">
        <f t="shared" si="82"/>
        <v>4284.3045131619956</v>
      </c>
      <c r="CJ24" s="24">
        <f t="shared" si="67"/>
        <v>0</v>
      </c>
      <c r="CK24" s="24">
        <f t="shared" si="68"/>
        <v>0</v>
      </c>
      <c r="CL24" s="24">
        <f t="shared" si="69"/>
        <v>0</v>
      </c>
      <c r="CM24" s="24">
        <f t="shared" si="70"/>
        <v>0</v>
      </c>
      <c r="CN24" s="24">
        <f t="shared" si="71"/>
        <v>0</v>
      </c>
      <c r="CO24" s="24">
        <f t="shared" si="72"/>
        <v>0</v>
      </c>
      <c r="CP24" s="24">
        <f t="shared" si="73"/>
        <v>0</v>
      </c>
      <c r="CR24" s="24">
        <f t="shared" si="74"/>
        <v>4284.3045131619956</v>
      </c>
      <c r="CS24" s="24">
        <f t="shared" si="75"/>
        <v>0</v>
      </c>
      <c r="CT24" s="24">
        <f t="shared" si="76"/>
        <v>0</v>
      </c>
      <c r="CU24" s="24">
        <f t="shared" si="77"/>
        <v>0</v>
      </c>
      <c r="CV24" s="24">
        <f t="shared" si="78"/>
        <v>0</v>
      </c>
      <c r="CW24" s="24">
        <f t="shared" si="79"/>
        <v>0</v>
      </c>
      <c r="CX24" s="24">
        <f t="shared" si="80"/>
        <v>0</v>
      </c>
      <c r="CY24" s="24">
        <f t="shared" si="81"/>
        <v>0</v>
      </c>
      <c r="DA24" s="24">
        <f t="shared" si="2"/>
        <v>4284.3045131619956</v>
      </c>
      <c r="DB24" s="24">
        <f t="shared" si="3"/>
        <v>0</v>
      </c>
      <c r="DC24" s="24">
        <f t="shared" si="4"/>
        <v>0</v>
      </c>
      <c r="DD24" s="24">
        <f t="shared" si="5"/>
        <v>0</v>
      </c>
      <c r="DE24" s="24">
        <f t="shared" si="6"/>
        <v>0</v>
      </c>
      <c r="DF24" s="24">
        <f t="shared" si="7"/>
        <v>0</v>
      </c>
      <c r="DG24" s="24">
        <f t="shared" si="8"/>
        <v>0</v>
      </c>
      <c r="DH24" s="24">
        <f t="shared" si="9"/>
        <v>0</v>
      </c>
      <c r="DJ24" s="24">
        <f t="shared" si="10"/>
        <v>4284.3045131619956</v>
      </c>
      <c r="DK24" s="24">
        <f t="shared" si="11"/>
        <v>0</v>
      </c>
      <c r="DL24" s="24">
        <f t="shared" si="12"/>
        <v>0</v>
      </c>
      <c r="DM24" s="24">
        <f t="shared" si="13"/>
        <v>0</v>
      </c>
      <c r="DN24" s="24">
        <f t="shared" si="14"/>
        <v>0</v>
      </c>
      <c r="DO24" s="24">
        <f t="shared" si="15"/>
        <v>0</v>
      </c>
      <c r="DP24" s="24">
        <f t="shared" si="16"/>
        <v>0</v>
      </c>
      <c r="DQ24" s="24">
        <f t="shared" si="17"/>
        <v>0</v>
      </c>
      <c r="DS24" s="24">
        <f t="shared" si="18"/>
        <v>4284.3045131619956</v>
      </c>
      <c r="DT24" s="24">
        <f t="shared" si="19"/>
        <v>0</v>
      </c>
      <c r="DU24" s="24">
        <f t="shared" si="20"/>
        <v>0</v>
      </c>
      <c r="DV24" s="24">
        <f t="shared" si="21"/>
        <v>0</v>
      </c>
      <c r="DW24" s="24">
        <f t="shared" si="22"/>
        <v>0</v>
      </c>
      <c r="DX24" s="24">
        <f t="shared" si="23"/>
        <v>0</v>
      </c>
      <c r="DY24" s="24">
        <f t="shared" si="24"/>
        <v>0</v>
      </c>
      <c r="DZ24" s="24">
        <f t="shared" si="25"/>
        <v>0</v>
      </c>
      <c r="EB24" s="24">
        <f t="shared" si="26"/>
        <v>3914.4866848226138</v>
      </c>
      <c r="EC24" s="24">
        <f t="shared" si="27"/>
        <v>0</v>
      </c>
      <c r="ED24" s="24">
        <f t="shared" si="28"/>
        <v>0</v>
      </c>
      <c r="EE24" s="24">
        <f t="shared" si="29"/>
        <v>0</v>
      </c>
      <c r="EF24" s="24">
        <f t="shared" si="30"/>
        <v>0</v>
      </c>
      <c r="EG24" s="24">
        <f t="shared" si="31"/>
        <v>0</v>
      </c>
      <c r="EH24" s="24">
        <f t="shared" si="32"/>
        <v>0</v>
      </c>
      <c r="EI24" s="24">
        <f t="shared" si="33"/>
        <v>0</v>
      </c>
      <c r="EK24" s="24">
        <f t="shared" si="34"/>
        <v>2401.5037413504397</v>
      </c>
      <c r="EL24" s="24">
        <f t="shared" si="35"/>
        <v>0</v>
      </c>
      <c r="EM24" s="24">
        <f t="shared" si="36"/>
        <v>0</v>
      </c>
      <c r="EN24" s="24">
        <f t="shared" si="37"/>
        <v>0</v>
      </c>
      <c r="EO24" s="24">
        <f t="shared" si="38"/>
        <v>0</v>
      </c>
      <c r="EP24" s="24">
        <f t="shared" si="39"/>
        <v>0</v>
      </c>
      <c r="EQ24" s="24">
        <f t="shared" si="40"/>
        <v>0</v>
      </c>
      <c r="ER24" s="24">
        <f t="shared" si="41"/>
        <v>0</v>
      </c>
      <c r="ET24" s="24">
        <f t="shared" si="42"/>
        <v>2398.2340366373155</v>
      </c>
      <c r="EU24" s="24">
        <f t="shared" si="43"/>
        <v>0</v>
      </c>
      <c r="EV24" s="24">
        <f t="shared" si="44"/>
        <v>0</v>
      </c>
      <c r="EW24" s="24">
        <f t="shared" si="45"/>
        <v>0</v>
      </c>
      <c r="EX24" s="24">
        <f t="shared" si="46"/>
        <v>0</v>
      </c>
      <c r="EY24" s="24">
        <f t="shared" si="47"/>
        <v>0</v>
      </c>
      <c r="EZ24" s="24">
        <f t="shared" si="48"/>
        <v>0</v>
      </c>
      <c r="FA24" s="24">
        <f t="shared" si="49"/>
        <v>0</v>
      </c>
      <c r="FC24" s="24">
        <f t="shared" si="50"/>
        <v>2398.2340366373155</v>
      </c>
      <c r="FD24" s="24">
        <f t="shared" si="51"/>
        <v>0</v>
      </c>
      <c r="FE24" s="24">
        <f t="shared" si="52"/>
        <v>0</v>
      </c>
      <c r="FF24" s="24">
        <f t="shared" si="53"/>
        <v>0</v>
      </c>
      <c r="FG24" s="24">
        <f t="shared" si="54"/>
        <v>0</v>
      </c>
      <c r="FH24" s="24">
        <f t="shared" si="55"/>
        <v>0</v>
      </c>
      <c r="FI24" s="24">
        <f t="shared" si="56"/>
        <v>0</v>
      </c>
      <c r="FJ24" s="24">
        <f t="shared" si="57"/>
        <v>0</v>
      </c>
      <c r="FL24" s="24">
        <f t="shared" si="58"/>
        <v>849.48958656816978</v>
      </c>
      <c r="FM24" s="24">
        <f t="shared" si="59"/>
        <v>0</v>
      </c>
      <c r="FN24" s="24">
        <f t="shared" si="60"/>
        <v>0</v>
      </c>
      <c r="FO24" s="24">
        <f t="shared" si="61"/>
        <v>0</v>
      </c>
      <c r="FP24" s="24">
        <f t="shared" si="62"/>
        <v>0</v>
      </c>
      <c r="FQ24" s="24">
        <f t="shared" si="63"/>
        <v>0</v>
      </c>
      <c r="FR24" s="24">
        <f t="shared" si="64"/>
        <v>0</v>
      </c>
      <c r="FS24" s="24">
        <f t="shared" si="65"/>
        <v>0</v>
      </c>
    </row>
    <row r="25" spans="1:175" x14ac:dyDescent="0.25">
      <c r="C25" s="1" t="s">
        <v>157</v>
      </c>
      <c r="Q25" s="135">
        <f t="shared" ref="Q25:Z25" si="84">SUM(Q3:Q24)</f>
        <v>-33.993900230633372</v>
      </c>
      <c r="R25" s="135">
        <f t="shared" si="84"/>
        <v>6603.1273376099634</v>
      </c>
      <c r="S25" s="135">
        <f t="shared" si="84"/>
        <v>2783.2824313112769</v>
      </c>
      <c r="T25" s="135">
        <f t="shared" si="84"/>
        <v>2773.7165074244022</v>
      </c>
      <c r="U25" s="135">
        <f t="shared" si="84"/>
        <v>2752.9037972235574</v>
      </c>
      <c r="V25" s="135">
        <f t="shared" si="84"/>
        <v>2699.4936140981013</v>
      </c>
      <c r="W25" s="135">
        <f t="shared" si="84"/>
        <v>2530.3272662652412</v>
      </c>
      <c r="X25" s="135">
        <f t="shared" si="84"/>
        <v>2481.9417714060664</v>
      </c>
      <c r="Y25" s="135">
        <f t="shared" si="84"/>
        <v>2481.8861738846663</v>
      </c>
      <c r="Z25" s="135">
        <f t="shared" si="84"/>
        <v>2174.8157336086542</v>
      </c>
      <c r="AU25" s="131">
        <f t="shared" ref="AU25:BD25" si="85">SUM(AU3:AU24)</f>
        <v>39854.881113748452</v>
      </c>
      <c r="AV25" s="131">
        <f t="shared" si="85"/>
        <v>17001923.807106156</v>
      </c>
      <c r="AW25" s="131">
        <f t="shared" si="85"/>
        <v>16837189.133293357</v>
      </c>
      <c r="AX25" s="131">
        <f t="shared" si="85"/>
        <v>16808050.968557492</v>
      </c>
      <c r="AY25" s="131">
        <f t="shared" si="85"/>
        <v>16724581.969653986</v>
      </c>
      <c r="AZ25" s="131">
        <f t="shared" si="85"/>
        <v>16455949.796581643</v>
      </c>
      <c r="BA25" s="131">
        <f t="shared" si="85"/>
        <v>15824710.400032043</v>
      </c>
      <c r="BB25" s="131">
        <f t="shared" si="85"/>
        <v>15300380.564613607</v>
      </c>
      <c r="BC25" s="131">
        <f t="shared" si="85"/>
        <v>15297154.716208711</v>
      </c>
      <c r="BD25" s="131">
        <f t="shared" si="85"/>
        <v>13791652.95823068</v>
      </c>
      <c r="BZ25" s="163"/>
      <c r="CA25" s="163"/>
      <c r="CB25" s="163"/>
      <c r="CC25" s="163"/>
      <c r="CD25" s="163"/>
      <c r="CE25" s="163"/>
      <c r="CF25" s="163"/>
      <c r="CG25" s="163"/>
    </row>
    <row r="26" spans="1:175" x14ac:dyDescent="0.25">
      <c r="D26" s="1" t="str">
        <f>+D16</f>
        <v>Demand Response 3</v>
      </c>
      <c r="I26" s="145"/>
      <c r="R26" s="137">
        <f>-R16</f>
        <v>-2158.0829448</v>
      </c>
      <c r="AV26" s="131">
        <f>-AV16</f>
        <v>-52008.86</v>
      </c>
      <c r="AW26" s="131"/>
      <c r="AX26" s="131"/>
      <c r="AY26" s="131"/>
      <c r="AZ26" s="131"/>
      <c r="BA26" s="131"/>
      <c r="BB26" s="131"/>
      <c r="BC26" s="131"/>
      <c r="BD26" s="131"/>
      <c r="BZ26" s="164"/>
      <c r="CA26" s="164"/>
      <c r="CB26" s="164"/>
      <c r="CC26" s="164"/>
      <c r="CD26" s="164"/>
      <c r="CE26" s="164"/>
      <c r="CF26" s="164"/>
      <c r="CG26" s="164"/>
      <c r="CI26" s="24"/>
      <c r="CJ26" s="24"/>
      <c r="CK26" s="24"/>
      <c r="CL26" s="24"/>
      <c r="CM26" s="24"/>
      <c r="CN26" s="24"/>
      <c r="CO26" s="24"/>
      <c r="CP26" s="24"/>
      <c r="CR26" s="24"/>
      <c r="CS26" s="24"/>
      <c r="CT26" s="24"/>
      <c r="CU26" s="24"/>
      <c r="CV26" s="24"/>
      <c r="CW26" s="24"/>
      <c r="CX26" s="24"/>
      <c r="CY26" s="24"/>
      <c r="DA26" s="24"/>
      <c r="DB26" s="24"/>
      <c r="DC26" s="24"/>
      <c r="DD26" s="24"/>
      <c r="DE26" s="24"/>
      <c r="DF26" s="24"/>
      <c r="DG26" s="24"/>
      <c r="DH26" s="24"/>
      <c r="DJ26" s="24"/>
      <c r="DK26" s="24"/>
      <c r="DL26" s="24"/>
      <c r="DM26" s="24"/>
      <c r="DN26" s="24"/>
      <c r="DO26" s="24"/>
      <c r="DP26" s="24"/>
      <c r="DQ26" s="24"/>
      <c r="DS26" s="24"/>
      <c r="DT26" s="24"/>
      <c r="DU26" s="24"/>
      <c r="DV26" s="24"/>
      <c r="DW26" s="24"/>
      <c r="DX26" s="24"/>
      <c r="DY26" s="24"/>
      <c r="DZ26" s="24"/>
      <c r="EB26" s="24"/>
      <c r="EC26" s="24"/>
      <c r="ED26" s="24"/>
      <c r="EE26" s="24"/>
      <c r="EF26" s="24"/>
      <c r="EG26" s="24"/>
      <c r="EH26" s="24"/>
      <c r="EI26" s="24"/>
      <c r="EK26" s="24"/>
      <c r="EL26" s="24"/>
      <c r="EM26" s="24"/>
      <c r="EN26" s="24"/>
      <c r="EO26" s="24"/>
      <c r="EP26" s="24"/>
      <c r="EQ26" s="24"/>
      <c r="ER26" s="24"/>
      <c r="ET26" s="24"/>
      <c r="EU26" s="24"/>
      <c r="EV26" s="24"/>
      <c r="EW26" s="24"/>
      <c r="EX26" s="24"/>
      <c r="EY26" s="24"/>
      <c r="EZ26" s="24"/>
      <c r="FA26" s="24"/>
      <c r="FC26" s="24"/>
      <c r="FD26" s="24"/>
      <c r="FE26" s="24"/>
      <c r="FF26" s="24"/>
      <c r="FG26" s="24"/>
      <c r="FH26" s="24"/>
      <c r="FI26" s="24"/>
      <c r="FJ26" s="24"/>
      <c r="FL26" s="24"/>
      <c r="FM26" s="24"/>
      <c r="FN26" s="24"/>
      <c r="FO26" s="24"/>
      <c r="FP26" s="24"/>
      <c r="FQ26" s="24"/>
      <c r="FR26" s="24"/>
      <c r="FS26" s="24"/>
    </row>
    <row r="27" spans="1:175" x14ac:dyDescent="0.25">
      <c r="D27" s="1" t="str">
        <f>+D17</f>
        <v>Demand Response 3</v>
      </c>
      <c r="I27" s="17"/>
      <c r="R27" s="137">
        <f>-R17</f>
        <v>-405.45603149999999</v>
      </c>
      <c r="AV27" s="131">
        <f>-AV17</f>
        <v>-5893.433</v>
      </c>
      <c r="AW27" s="131">
        <f t="shared" ref="AW27:BD27" si="86">-AW16-AW17</f>
        <v>0</v>
      </c>
      <c r="AX27" s="131">
        <f t="shared" si="86"/>
        <v>0</v>
      </c>
      <c r="AY27" s="131">
        <f t="shared" si="86"/>
        <v>0</v>
      </c>
      <c r="AZ27" s="131">
        <f t="shared" si="86"/>
        <v>0</v>
      </c>
      <c r="BA27" s="131">
        <f t="shared" si="86"/>
        <v>0</v>
      </c>
      <c r="BB27" s="131">
        <f t="shared" si="86"/>
        <v>0</v>
      </c>
      <c r="BC27" s="131">
        <f t="shared" si="86"/>
        <v>0</v>
      </c>
      <c r="BD27" s="131">
        <f t="shared" si="86"/>
        <v>0</v>
      </c>
      <c r="BZ27" s="165"/>
      <c r="CA27" s="165"/>
      <c r="CB27" s="165"/>
      <c r="CC27" s="165"/>
      <c r="CD27" s="165"/>
      <c r="CE27" s="165"/>
      <c r="CF27" s="165"/>
      <c r="CG27" s="165"/>
      <c r="CI27" s="24"/>
      <c r="CJ27" s="24"/>
      <c r="CK27" s="24"/>
      <c r="CL27" s="24"/>
      <c r="CM27" s="24"/>
      <c r="CN27" s="24"/>
      <c r="CO27" s="24"/>
      <c r="CP27" s="24"/>
      <c r="CR27" s="24"/>
      <c r="CS27" s="24"/>
      <c r="CT27" s="24"/>
      <c r="CU27" s="24"/>
      <c r="CV27" s="24"/>
      <c r="CW27" s="24"/>
      <c r="CX27" s="24"/>
      <c r="CY27" s="24"/>
      <c r="DA27" s="24"/>
      <c r="DB27" s="24"/>
      <c r="DC27" s="24"/>
      <c r="DD27" s="24"/>
      <c r="DE27" s="24"/>
      <c r="DF27" s="24"/>
      <c r="DG27" s="24"/>
      <c r="DH27" s="24"/>
      <c r="DJ27" s="24"/>
      <c r="DK27" s="24"/>
      <c r="DL27" s="24"/>
      <c r="DM27" s="24"/>
      <c r="DN27" s="24"/>
      <c r="DO27" s="24"/>
      <c r="DP27" s="24"/>
      <c r="DQ27" s="24"/>
      <c r="DS27" s="24"/>
      <c r="DT27" s="24"/>
      <c r="DU27" s="24"/>
      <c r="DV27" s="24"/>
      <c r="DW27" s="24"/>
      <c r="DX27" s="24"/>
      <c r="DY27" s="24"/>
      <c r="DZ27" s="24"/>
      <c r="EB27" s="24"/>
      <c r="EC27" s="24"/>
      <c r="ED27" s="24"/>
      <c r="EE27" s="24"/>
      <c r="EF27" s="24"/>
      <c r="EG27" s="24"/>
      <c r="EH27" s="24"/>
      <c r="EI27" s="24"/>
      <c r="EK27" s="24"/>
      <c r="EL27" s="24"/>
      <c r="EM27" s="24"/>
      <c r="EN27" s="24"/>
      <c r="EO27" s="24"/>
      <c r="EP27" s="24"/>
      <c r="EQ27" s="24"/>
      <c r="ER27" s="24"/>
      <c r="ET27" s="24"/>
      <c r="EU27" s="24"/>
      <c r="EV27" s="24"/>
      <c r="EW27" s="24"/>
      <c r="EX27" s="24"/>
      <c r="EY27" s="24"/>
      <c r="EZ27" s="24"/>
      <c r="FA27" s="24"/>
      <c r="FC27" s="24"/>
      <c r="FD27" s="24"/>
      <c r="FE27" s="24"/>
      <c r="FF27" s="24"/>
      <c r="FG27" s="24"/>
      <c r="FH27" s="24"/>
      <c r="FI27" s="24"/>
      <c r="FJ27" s="24"/>
      <c r="FL27" s="24"/>
      <c r="FM27" s="24"/>
      <c r="FN27" s="24"/>
      <c r="FO27" s="24"/>
      <c r="FP27" s="24"/>
      <c r="FQ27" s="24"/>
      <c r="FR27" s="24"/>
      <c r="FS27" s="24"/>
    </row>
    <row r="28" spans="1:175" x14ac:dyDescent="0.25">
      <c r="A28" s="1" t="s">
        <v>308</v>
      </c>
      <c r="D28" s="1" t="str">
        <f>+D20</f>
        <v>Energy Audit</v>
      </c>
      <c r="H28" s="183" t="str">
        <f>+RIGHT($AU$1,4)</f>
        <v>2011</v>
      </c>
      <c r="I28" s="146">
        <v>2011</v>
      </c>
      <c r="Q28" s="133"/>
      <c r="R28" s="133"/>
      <c r="S28" s="133"/>
      <c r="T28" s="133"/>
      <c r="U28" s="133"/>
      <c r="V28" s="133"/>
      <c r="W28" s="133"/>
      <c r="X28" s="133"/>
      <c r="Y28" s="133"/>
      <c r="Z28" s="133"/>
      <c r="AU28" s="134">
        <f>+AW20-AV20</f>
        <v>-2444.0000000000509</v>
      </c>
      <c r="AV28" s="134">
        <f>+AW20-AV20</f>
        <v>-2444.0000000000509</v>
      </c>
      <c r="AW28" s="134">
        <v>0</v>
      </c>
      <c r="AX28" s="134">
        <v>0</v>
      </c>
      <c r="AY28" s="134">
        <v>0</v>
      </c>
      <c r="AZ28" s="134">
        <v>0</v>
      </c>
      <c r="BA28" s="134">
        <v>0</v>
      </c>
      <c r="BB28" s="134">
        <v>0</v>
      </c>
      <c r="BC28" s="134">
        <v>0</v>
      </c>
      <c r="BD28" s="134">
        <v>0</v>
      </c>
      <c r="BZ28" s="113"/>
      <c r="CA28" s="113"/>
      <c r="CB28" s="315">
        <v>1</v>
      </c>
      <c r="CC28" s="113"/>
      <c r="CD28" s="113"/>
      <c r="CE28" s="113"/>
      <c r="CF28" s="113"/>
      <c r="CG28" s="113"/>
      <c r="CI28" s="34">
        <f>+BZ28*$AU28</f>
        <v>0</v>
      </c>
      <c r="CJ28" s="34">
        <f>+CA28*$AU28</f>
        <v>0</v>
      </c>
      <c r="CK28" s="34">
        <f>+CB28*$Q28*12</f>
        <v>0</v>
      </c>
      <c r="CL28" s="34">
        <f t="shared" ref="CL28:CP28" si="87">+CC28*$Q28*12</f>
        <v>0</v>
      </c>
      <c r="CM28" s="34">
        <f t="shared" si="87"/>
        <v>0</v>
      </c>
      <c r="CN28" s="34">
        <f t="shared" si="87"/>
        <v>0</v>
      </c>
      <c r="CO28" s="34">
        <f t="shared" si="87"/>
        <v>0</v>
      </c>
      <c r="CP28" s="34">
        <f t="shared" si="87"/>
        <v>0</v>
      </c>
      <c r="CR28" s="34">
        <f>+BZ28*$AV28</f>
        <v>0</v>
      </c>
      <c r="CS28" s="34">
        <f>+CA28*$AV28</f>
        <v>0</v>
      </c>
      <c r="CT28" s="34">
        <f t="shared" ref="CT28:CY28" si="88">+CB28*$R28*12</f>
        <v>0</v>
      </c>
      <c r="CU28" s="34">
        <f t="shared" si="88"/>
        <v>0</v>
      </c>
      <c r="CV28" s="34">
        <f t="shared" si="88"/>
        <v>0</v>
      </c>
      <c r="CW28" s="34">
        <f t="shared" si="88"/>
        <v>0</v>
      </c>
      <c r="CX28" s="34">
        <f t="shared" si="88"/>
        <v>0</v>
      </c>
      <c r="CY28" s="34">
        <f t="shared" si="88"/>
        <v>0</v>
      </c>
      <c r="DA28" s="34">
        <f>+$BZ28*$AW28</f>
        <v>0</v>
      </c>
      <c r="DB28" s="34">
        <f t="shared" si="3"/>
        <v>0</v>
      </c>
      <c r="DC28" s="34">
        <f t="shared" si="4"/>
        <v>0</v>
      </c>
      <c r="DD28" s="34">
        <f t="shared" si="5"/>
        <v>0</v>
      </c>
      <c r="DE28" s="34">
        <f t="shared" si="6"/>
        <v>0</v>
      </c>
      <c r="DF28" s="34">
        <f t="shared" si="7"/>
        <v>0</v>
      </c>
      <c r="DG28" s="34">
        <f t="shared" si="8"/>
        <v>0</v>
      </c>
      <c r="DH28" s="34">
        <f t="shared" si="9"/>
        <v>0</v>
      </c>
      <c r="DJ28" s="34">
        <f t="shared" si="10"/>
        <v>0</v>
      </c>
      <c r="DK28" s="34">
        <f t="shared" si="11"/>
        <v>0</v>
      </c>
      <c r="DL28" s="34">
        <f t="shared" si="12"/>
        <v>0</v>
      </c>
      <c r="DM28" s="34">
        <f t="shared" si="13"/>
        <v>0</v>
      </c>
      <c r="DN28" s="34">
        <f t="shared" si="14"/>
        <v>0</v>
      </c>
      <c r="DO28" s="34">
        <f t="shared" si="15"/>
        <v>0</v>
      </c>
      <c r="DP28" s="34">
        <f t="shared" si="16"/>
        <v>0</v>
      </c>
      <c r="DQ28" s="34">
        <f t="shared" si="17"/>
        <v>0</v>
      </c>
      <c r="DS28" s="34">
        <f t="shared" si="18"/>
        <v>0</v>
      </c>
      <c r="DT28" s="34">
        <f t="shared" si="19"/>
        <v>0</v>
      </c>
      <c r="DU28" s="34">
        <f t="shared" si="20"/>
        <v>0</v>
      </c>
      <c r="DV28" s="34">
        <f t="shared" si="21"/>
        <v>0</v>
      </c>
      <c r="DW28" s="34">
        <f t="shared" si="22"/>
        <v>0</v>
      </c>
      <c r="DX28" s="34">
        <f t="shared" si="23"/>
        <v>0</v>
      </c>
      <c r="DY28" s="34">
        <f t="shared" si="24"/>
        <v>0</v>
      </c>
      <c r="DZ28" s="34">
        <f t="shared" si="25"/>
        <v>0</v>
      </c>
      <c r="EB28" s="34">
        <f t="shared" si="26"/>
        <v>0</v>
      </c>
      <c r="EC28" s="34">
        <f t="shared" si="27"/>
        <v>0</v>
      </c>
      <c r="ED28" s="34">
        <f t="shared" si="28"/>
        <v>0</v>
      </c>
      <c r="EE28" s="34">
        <f t="shared" si="29"/>
        <v>0</v>
      </c>
      <c r="EF28" s="34">
        <f t="shared" si="30"/>
        <v>0</v>
      </c>
      <c r="EG28" s="34">
        <f t="shared" si="31"/>
        <v>0</v>
      </c>
      <c r="EH28" s="34">
        <f t="shared" si="32"/>
        <v>0</v>
      </c>
      <c r="EI28" s="34">
        <f t="shared" si="33"/>
        <v>0</v>
      </c>
      <c r="EK28" s="34">
        <f t="shared" si="34"/>
        <v>0</v>
      </c>
      <c r="EL28" s="34">
        <f t="shared" si="35"/>
        <v>0</v>
      </c>
      <c r="EM28" s="34">
        <f t="shared" si="36"/>
        <v>0</v>
      </c>
      <c r="EN28" s="34">
        <f t="shared" si="37"/>
        <v>0</v>
      </c>
      <c r="EO28" s="34">
        <f t="shared" si="38"/>
        <v>0</v>
      </c>
      <c r="EP28" s="34">
        <f t="shared" si="39"/>
        <v>0</v>
      </c>
      <c r="EQ28" s="34">
        <f t="shared" si="40"/>
        <v>0</v>
      </c>
      <c r="ER28" s="34">
        <f t="shared" si="41"/>
        <v>0</v>
      </c>
      <c r="ET28" s="34">
        <f t="shared" si="42"/>
        <v>0</v>
      </c>
      <c r="EU28" s="34">
        <f t="shared" si="43"/>
        <v>0</v>
      </c>
      <c r="EV28" s="34">
        <f t="shared" si="44"/>
        <v>0</v>
      </c>
      <c r="EW28" s="34">
        <f t="shared" si="45"/>
        <v>0</v>
      </c>
      <c r="EX28" s="34">
        <f t="shared" si="46"/>
        <v>0</v>
      </c>
      <c r="EY28" s="34">
        <f t="shared" si="47"/>
        <v>0</v>
      </c>
      <c r="EZ28" s="34">
        <f t="shared" si="48"/>
        <v>0</v>
      </c>
      <c r="FA28" s="34">
        <f t="shared" si="49"/>
        <v>0</v>
      </c>
      <c r="FC28" s="34">
        <f t="shared" si="50"/>
        <v>0</v>
      </c>
      <c r="FD28" s="34">
        <f t="shared" si="51"/>
        <v>0</v>
      </c>
      <c r="FE28" s="34">
        <f t="shared" si="52"/>
        <v>0</v>
      </c>
      <c r="FF28" s="34">
        <f t="shared" si="53"/>
        <v>0</v>
      </c>
      <c r="FG28" s="34">
        <f t="shared" si="54"/>
        <v>0</v>
      </c>
      <c r="FH28" s="34">
        <f t="shared" si="55"/>
        <v>0</v>
      </c>
      <c r="FI28" s="34">
        <f t="shared" si="56"/>
        <v>0</v>
      </c>
      <c r="FJ28" s="34">
        <f t="shared" si="57"/>
        <v>0</v>
      </c>
      <c r="FL28" s="34">
        <f t="shared" si="58"/>
        <v>0</v>
      </c>
      <c r="FM28" s="34">
        <f t="shared" si="59"/>
        <v>0</v>
      </c>
      <c r="FN28" s="34">
        <f t="shared" si="60"/>
        <v>0</v>
      </c>
      <c r="FO28" s="34">
        <f t="shared" si="61"/>
        <v>0</v>
      </c>
      <c r="FP28" s="34">
        <f t="shared" si="62"/>
        <v>0</v>
      </c>
      <c r="FQ28" s="34">
        <f t="shared" si="63"/>
        <v>0</v>
      </c>
      <c r="FR28" s="34">
        <f t="shared" si="64"/>
        <v>0</v>
      </c>
      <c r="FS28" s="34">
        <f t="shared" si="65"/>
        <v>0</v>
      </c>
    </row>
    <row r="29" spans="1:175" s="170" customFormat="1" x14ac:dyDescent="0.25">
      <c r="C29" s="170" t="s">
        <v>158</v>
      </c>
      <c r="Q29" s="171">
        <f>SUM(Q25:Q28)</f>
        <v>-33.993900230633372</v>
      </c>
      <c r="R29" s="171">
        <f t="shared" ref="R29:Z29" si="89">SUM(R25:R28)</f>
        <v>4039.5883613099631</v>
      </c>
      <c r="S29" s="171">
        <f t="shared" si="89"/>
        <v>2783.2824313112769</v>
      </c>
      <c r="T29" s="171">
        <f t="shared" si="89"/>
        <v>2773.7165074244022</v>
      </c>
      <c r="U29" s="171">
        <f t="shared" si="89"/>
        <v>2752.9037972235574</v>
      </c>
      <c r="V29" s="171">
        <f t="shared" si="89"/>
        <v>2699.4936140981013</v>
      </c>
      <c r="W29" s="171">
        <f t="shared" si="89"/>
        <v>2530.3272662652412</v>
      </c>
      <c r="X29" s="171">
        <f t="shared" si="89"/>
        <v>2481.9417714060664</v>
      </c>
      <c r="Y29" s="171">
        <f t="shared" si="89"/>
        <v>2481.8861738846663</v>
      </c>
      <c r="Z29" s="171">
        <f t="shared" si="89"/>
        <v>2174.8157336086542</v>
      </c>
      <c r="AA29" s="172"/>
      <c r="AB29" s="172"/>
      <c r="AC29" s="172"/>
      <c r="AD29" s="172"/>
      <c r="AE29" s="172"/>
      <c r="AF29" s="172"/>
      <c r="AG29" s="172"/>
      <c r="AH29" s="172"/>
      <c r="AI29" s="172"/>
      <c r="AJ29" s="172"/>
      <c r="AK29" s="172"/>
      <c r="AL29" s="172"/>
      <c r="AM29" s="172"/>
      <c r="AN29" s="172"/>
      <c r="AO29" s="172"/>
      <c r="AP29" s="172"/>
      <c r="AQ29" s="172"/>
      <c r="AR29" s="172"/>
      <c r="AS29" s="172"/>
      <c r="AT29" s="172"/>
      <c r="AU29" s="177">
        <f t="shared" ref="AU29:BD29" si="90">SUM(AU25:AU28)</f>
        <v>37410.881113748401</v>
      </c>
      <c r="AV29" s="177">
        <f t="shared" si="90"/>
        <v>16941577.514106158</v>
      </c>
      <c r="AW29" s="177">
        <f t="shared" si="90"/>
        <v>16837189.133293357</v>
      </c>
      <c r="AX29" s="177">
        <f t="shared" si="90"/>
        <v>16808050.968557492</v>
      </c>
      <c r="AY29" s="177">
        <f t="shared" si="90"/>
        <v>16724581.969653986</v>
      </c>
      <c r="AZ29" s="177">
        <f t="shared" si="90"/>
        <v>16455949.796581643</v>
      </c>
      <c r="BA29" s="177">
        <f t="shared" si="90"/>
        <v>15824710.400032043</v>
      </c>
      <c r="BB29" s="177">
        <f t="shared" si="90"/>
        <v>15300380.564613607</v>
      </c>
      <c r="BC29" s="177">
        <f t="shared" si="90"/>
        <v>15297154.716208711</v>
      </c>
      <c r="BD29" s="177">
        <f t="shared" si="90"/>
        <v>13791652.95823068</v>
      </c>
    </row>
    <row r="30" spans="1:175" x14ac:dyDescent="0.25">
      <c r="D30" s="1" t="s">
        <v>179</v>
      </c>
      <c r="Q30" s="132">
        <f>-Q12-Q14-Q16-Q17</f>
        <v>0</v>
      </c>
      <c r="R30" s="151">
        <f>-R6-R13</f>
        <v>-1239.7812400000003</v>
      </c>
      <c r="S30" s="132">
        <f t="shared" ref="S30:Z30" si="91">-S6-S13</f>
        <v>0</v>
      </c>
      <c r="T30" s="132">
        <f t="shared" si="91"/>
        <v>0</v>
      </c>
      <c r="U30" s="132">
        <f t="shared" si="91"/>
        <v>0</v>
      </c>
      <c r="V30" s="132">
        <f t="shared" si="91"/>
        <v>0</v>
      </c>
      <c r="W30" s="132">
        <f t="shared" si="91"/>
        <v>0</v>
      </c>
      <c r="X30" s="132">
        <f t="shared" si="91"/>
        <v>0</v>
      </c>
      <c r="Y30" s="132">
        <f t="shared" si="91"/>
        <v>0</v>
      </c>
      <c r="Z30" s="132">
        <f t="shared" si="91"/>
        <v>0</v>
      </c>
      <c r="AW30" s="136">
        <f>+AW29/AV29</f>
        <v>0.99383833171817182</v>
      </c>
      <c r="AX30" s="136">
        <f>+AX29/$AV29</f>
        <v>0.99211841132046363</v>
      </c>
      <c r="AY30" s="136">
        <f t="shared" ref="AY30:BD30" si="92">+AY29/$AV29</f>
        <v>0.98719153843427543</v>
      </c>
      <c r="AZ30" s="136">
        <f t="shared" si="92"/>
        <v>0.9713351535817627</v>
      </c>
      <c r="BA30" s="136">
        <f t="shared" si="92"/>
        <v>0.93407537679745756</v>
      </c>
      <c r="BB30" s="136">
        <f t="shared" si="92"/>
        <v>0.90312608444366926</v>
      </c>
      <c r="BC30" s="136">
        <f t="shared" si="92"/>
        <v>0.90293567428840427</v>
      </c>
      <c r="BD30" s="136">
        <f t="shared" si="92"/>
        <v>0.81407135473348102</v>
      </c>
      <c r="BZ30" s="33" t="s">
        <v>379</v>
      </c>
      <c r="CA30" s="33"/>
      <c r="CB30" s="33"/>
      <c r="CC30" s="33"/>
      <c r="CD30" s="33"/>
      <c r="CE30" s="33"/>
      <c r="CF30" s="33"/>
      <c r="CG30" s="33"/>
    </row>
    <row r="31" spans="1:175" s="170" customFormat="1" x14ac:dyDescent="0.25">
      <c r="C31" s="170" t="s">
        <v>178</v>
      </c>
      <c r="Q31" s="171">
        <f>SUM(Q29:Q30)</f>
        <v>-33.993900230633372</v>
      </c>
      <c r="R31" s="171">
        <f t="shared" ref="R31:Z31" si="93">SUM(R29:R30)</f>
        <v>2799.8071213099629</v>
      </c>
      <c r="S31" s="171">
        <f t="shared" si="93"/>
        <v>2783.2824313112769</v>
      </c>
      <c r="T31" s="171">
        <f t="shared" si="93"/>
        <v>2773.7165074244022</v>
      </c>
      <c r="U31" s="171">
        <f t="shared" si="93"/>
        <v>2752.9037972235574</v>
      </c>
      <c r="V31" s="171">
        <f t="shared" si="93"/>
        <v>2699.4936140981013</v>
      </c>
      <c r="W31" s="171">
        <f t="shared" si="93"/>
        <v>2530.3272662652412</v>
      </c>
      <c r="X31" s="171">
        <f t="shared" si="93"/>
        <v>2481.9417714060664</v>
      </c>
      <c r="Y31" s="171">
        <f t="shared" si="93"/>
        <v>2481.8861738846663</v>
      </c>
      <c r="Z31" s="171">
        <f t="shared" si="93"/>
        <v>2174.8157336086542</v>
      </c>
      <c r="AA31" s="172"/>
      <c r="AB31" s="172"/>
      <c r="AC31" s="172"/>
      <c r="AD31" s="172"/>
      <c r="AE31" s="172"/>
      <c r="AF31" s="172"/>
      <c r="AG31" s="172"/>
      <c r="AH31" s="172"/>
      <c r="AI31" s="172"/>
      <c r="AJ31" s="172"/>
      <c r="AK31" s="172"/>
      <c r="AL31" s="172"/>
      <c r="AM31" s="172"/>
      <c r="AN31" s="172"/>
      <c r="AO31" s="172"/>
      <c r="AP31" s="172"/>
      <c r="AQ31" s="172"/>
      <c r="AR31" s="172"/>
      <c r="AS31" s="172"/>
      <c r="AT31" s="172"/>
      <c r="AU31" s="177"/>
      <c r="AV31" s="178"/>
      <c r="AW31" s="172"/>
      <c r="AX31" s="172"/>
      <c r="AY31" s="172"/>
      <c r="AZ31" s="172"/>
      <c r="BA31" s="172"/>
      <c r="BB31" s="172"/>
      <c r="BC31" s="172"/>
      <c r="BD31" s="172"/>
      <c r="BZ31" s="176" t="s">
        <v>223</v>
      </c>
      <c r="CA31" s="173"/>
      <c r="CB31" s="173"/>
      <c r="CC31" s="173"/>
      <c r="CD31" s="173"/>
      <c r="CE31" s="173"/>
      <c r="CF31" s="173"/>
      <c r="CG31" s="173"/>
      <c r="CI31" s="174">
        <f t="shared" ref="CI31:CP31" si="94">SUM(CI3:CI28)</f>
        <v>-118720.11092411289</v>
      </c>
      <c r="CJ31" s="174">
        <f t="shared" si="94"/>
        <v>97574.740774255159</v>
      </c>
      <c r="CK31" s="174">
        <f t="shared" si="94"/>
        <v>139.13478610170341</v>
      </c>
      <c r="CL31" s="174">
        <f t="shared" si="94"/>
        <v>0</v>
      </c>
      <c r="CM31" s="174">
        <f t="shared" si="94"/>
        <v>0</v>
      </c>
      <c r="CN31" s="174">
        <f t="shared" si="94"/>
        <v>0</v>
      </c>
      <c r="CO31" s="174">
        <f t="shared" si="94"/>
        <v>0</v>
      </c>
      <c r="CP31" s="174">
        <f t="shared" si="94"/>
        <v>0</v>
      </c>
      <c r="CR31" s="174">
        <f t="shared" ref="CR31:CY31" si="95">SUM(CR3:CR28)</f>
        <v>1865346.9356859613</v>
      </c>
      <c r="CS31" s="174">
        <f t="shared" si="95"/>
        <v>1141178.6446905422</v>
      </c>
      <c r="CT31" s="174">
        <f t="shared" si="95"/>
        <v>10587.824684585898</v>
      </c>
      <c r="CU31" s="174">
        <f t="shared" si="95"/>
        <v>47.646232264434872</v>
      </c>
      <c r="CV31" s="174">
        <f t="shared" si="95"/>
        <v>3393.4705423891946</v>
      </c>
      <c r="CW31" s="174">
        <f t="shared" si="95"/>
        <v>12818.895748619634</v>
      </c>
      <c r="CX31" s="174">
        <f t="shared" si="95"/>
        <v>39.705193553695722</v>
      </c>
      <c r="CY31" s="174">
        <f t="shared" si="95"/>
        <v>0</v>
      </c>
      <c r="DA31" s="174">
        <f t="shared" ref="DA31:DH31" si="96">SUM(DA3:DA28)</f>
        <v>1865346.9354418204</v>
      </c>
      <c r="DB31" s="174">
        <f t="shared" si="96"/>
        <v>1135889.8348667002</v>
      </c>
      <c r="DC31" s="174">
        <f t="shared" si="96"/>
        <v>10511.877209351938</v>
      </c>
      <c r="DD31" s="174">
        <f t="shared" si="96"/>
        <v>47.289298960463256</v>
      </c>
      <c r="DE31" s="174">
        <f t="shared" si="96"/>
        <v>3368.0489592952163</v>
      </c>
      <c r="DF31" s="174">
        <f t="shared" si="96"/>
        <v>12729.781400394722</v>
      </c>
      <c r="DG31" s="174">
        <f t="shared" si="96"/>
        <v>39.407749133719378</v>
      </c>
      <c r="DH31" s="174">
        <f t="shared" si="96"/>
        <v>0</v>
      </c>
      <c r="DJ31" s="174">
        <f t="shared" ref="DJ31:DQ31" si="97">SUM(DJ3:DJ28)</f>
        <v>1865346.9354418204</v>
      </c>
      <c r="DK31" s="174">
        <f t="shared" si="97"/>
        <v>1116582.8420769074</v>
      </c>
      <c r="DL31" s="174">
        <f t="shared" si="97"/>
        <v>10497.309318339621</v>
      </c>
      <c r="DM31" s="174">
        <f t="shared" si="97"/>
        <v>47.220833676332248</v>
      </c>
      <c r="DN31" s="174">
        <f t="shared" si="97"/>
        <v>3363.1727096143304</v>
      </c>
      <c r="DO31" s="174">
        <f t="shared" si="97"/>
        <v>12712.687901123347</v>
      </c>
      <c r="DP31" s="174">
        <f t="shared" si="97"/>
        <v>39.350694730276878</v>
      </c>
      <c r="DQ31" s="174">
        <f t="shared" si="97"/>
        <v>0</v>
      </c>
      <c r="DS31" s="174">
        <f t="shared" ref="DS31:DZ31" si="98">SUM(DS3:DS28)</f>
        <v>1865062.815817775</v>
      </c>
      <c r="DT31" s="174">
        <f t="shared" si="98"/>
        <v>1043431.1423383653</v>
      </c>
      <c r="DU31" s="174">
        <f t="shared" si="98"/>
        <v>10482.450088244028</v>
      </c>
      <c r="DV31" s="174">
        <f t="shared" si="98"/>
        <v>47.150999174577507</v>
      </c>
      <c r="DW31" s="174">
        <f t="shared" si="98"/>
        <v>3358.1989412115763</v>
      </c>
      <c r="DX31" s="174">
        <f t="shared" si="98"/>
        <v>12695.252553851913</v>
      </c>
      <c r="DY31" s="174">
        <f t="shared" si="98"/>
        <v>39.292499312147925</v>
      </c>
      <c r="DZ31" s="174">
        <f t="shared" si="98"/>
        <v>0</v>
      </c>
      <c r="EB31" s="174">
        <f t="shared" ref="EB31:EI31" si="99">SUM(EB3:EB28)</f>
        <v>1772664.4239833751</v>
      </c>
      <c r="EC31" s="174">
        <f t="shared" si="99"/>
        <v>1043431.1423383653</v>
      </c>
      <c r="ED31" s="174">
        <f t="shared" si="99"/>
        <v>10047.567419360585</v>
      </c>
      <c r="EE31" s="174">
        <f t="shared" si="99"/>
        <v>47.150999174577507</v>
      </c>
      <c r="EF31" s="174">
        <f t="shared" si="99"/>
        <v>3358.1989412115763</v>
      </c>
      <c r="EG31" s="174">
        <f t="shared" si="99"/>
        <v>12695.252553851913</v>
      </c>
      <c r="EH31" s="174">
        <f t="shared" si="99"/>
        <v>39.292499312147925</v>
      </c>
      <c r="EI31" s="174">
        <f t="shared" si="99"/>
        <v>0</v>
      </c>
      <c r="EK31" s="174">
        <f t="shared" ref="EK31:ER31" si="100">SUM(EK3:EK28)</f>
        <v>1651368.1122424293</v>
      </c>
      <c r="EL31" s="174">
        <f t="shared" si="100"/>
        <v>843782.57570530369</v>
      </c>
      <c r="EM31" s="174">
        <f t="shared" si="100"/>
        <v>9588.337810562909</v>
      </c>
      <c r="EN31" s="174">
        <f t="shared" si="100"/>
        <v>44.992739916520549</v>
      </c>
      <c r="EO31" s="174">
        <f t="shared" si="100"/>
        <v>3204.4829207210746</v>
      </c>
      <c r="EP31" s="174">
        <f t="shared" si="100"/>
        <v>12156.40715909036</v>
      </c>
      <c r="EQ31" s="174">
        <f t="shared" si="100"/>
        <v>37.493949930433793</v>
      </c>
      <c r="ER31" s="174">
        <f t="shared" si="100"/>
        <v>0</v>
      </c>
      <c r="ET31" s="174">
        <f t="shared" ref="ET31:FA31" si="101">SUM(ET3:ET28)</f>
        <v>1508371.8724896794</v>
      </c>
      <c r="EU31" s="174">
        <f t="shared" si="101"/>
        <v>825402.29639421741</v>
      </c>
      <c r="EV31" s="174">
        <f t="shared" si="101"/>
        <v>9397.2971831873128</v>
      </c>
      <c r="EW31" s="174">
        <f t="shared" si="101"/>
        <v>44.094898847914607</v>
      </c>
      <c r="EX31" s="174">
        <f t="shared" si="101"/>
        <v>3140.5366846125848</v>
      </c>
      <c r="EY31" s="174">
        <f t="shared" si="101"/>
        <v>11932.246172295076</v>
      </c>
      <c r="EZ31" s="174">
        <f t="shared" si="101"/>
        <v>36.745749039928839</v>
      </c>
      <c r="FA31" s="174">
        <f t="shared" si="101"/>
        <v>0</v>
      </c>
      <c r="FC31" s="174">
        <f t="shared" ref="FC31:FJ31" si="102">SUM(FC3:FC28)</f>
        <v>1505146.0240847834</v>
      </c>
      <c r="FD31" s="174">
        <f t="shared" si="102"/>
        <v>825402.29639421741</v>
      </c>
      <c r="FE31" s="174">
        <f t="shared" si="102"/>
        <v>9397.2971831873128</v>
      </c>
      <c r="FF31" s="174">
        <f t="shared" si="102"/>
        <v>44.094898847914607</v>
      </c>
      <c r="FG31" s="174">
        <f t="shared" si="102"/>
        <v>3140.5366846125848</v>
      </c>
      <c r="FH31" s="174">
        <f t="shared" si="102"/>
        <v>11932.246172295076</v>
      </c>
      <c r="FI31" s="174">
        <f t="shared" si="102"/>
        <v>36.745749039928839</v>
      </c>
      <c r="FJ31" s="174">
        <f t="shared" si="102"/>
        <v>0</v>
      </c>
      <c r="FL31" s="174">
        <f t="shared" ref="FL31:FS31" si="103">SUM(FL3:FL28)</f>
        <v>916108.14767828316</v>
      </c>
      <c r="FM31" s="174">
        <f t="shared" si="103"/>
        <v>781228.7373024699</v>
      </c>
      <c r="FN31" s="174">
        <f t="shared" si="103"/>
        <v>8126.2547175530344</v>
      </c>
      <c r="FO31" s="174">
        <f t="shared" si="103"/>
        <v>38.121331124307034</v>
      </c>
      <c r="FP31" s="174">
        <f t="shared" si="103"/>
        <v>2715.0859167423123</v>
      </c>
      <c r="FQ31" s="174">
        <f t="shared" si="103"/>
        <v>10440.845430634387</v>
      </c>
      <c r="FR31" s="174">
        <f t="shared" si="103"/>
        <v>31.767775936922529</v>
      </c>
      <c r="FS31" s="174">
        <f t="shared" si="103"/>
        <v>0</v>
      </c>
    </row>
    <row r="32" spans="1:175" x14ac:dyDescent="0.25">
      <c r="S32" s="138">
        <f t="shared" ref="S32:Z32" si="104">+S31/$R31</f>
        <v>0.99409791843412609</v>
      </c>
      <c r="T32" s="138">
        <f t="shared" si="104"/>
        <v>0.9906812816900924</v>
      </c>
      <c r="U32" s="138">
        <f t="shared" si="104"/>
        <v>0.98324765883713428</v>
      </c>
      <c r="V32" s="138">
        <f t="shared" si="104"/>
        <v>0.96417127935408375</v>
      </c>
      <c r="W32" s="138">
        <f t="shared" si="104"/>
        <v>0.90375056446079804</v>
      </c>
      <c r="X32" s="138">
        <f t="shared" si="104"/>
        <v>0.8864688401266817</v>
      </c>
      <c r="Y32" s="138">
        <f t="shared" si="104"/>
        <v>0.88644898250114135</v>
      </c>
      <c r="Z32" s="138">
        <f t="shared" si="104"/>
        <v>0.77677341308822367</v>
      </c>
    </row>
    <row r="33" spans="2:175" x14ac:dyDescent="0.25">
      <c r="AW33" s="131"/>
      <c r="AX33" s="131"/>
    </row>
    <row r="34" spans="2:175" x14ac:dyDescent="0.25">
      <c r="C34" s="170" t="s">
        <v>226</v>
      </c>
    </row>
    <row r="35" spans="2:175" s="17" customFormat="1" x14ac:dyDescent="0.25">
      <c r="C35" s="172">
        <v>2013</v>
      </c>
      <c r="AU35" s="131"/>
      <c r="AV35" s="131"/>
      <c r="CR35" s="244">
        <f>-'2013'!CR45</f>
        <v>12078.562881685459</v>
      </c>
      <c r="CS35" s="244">
        <f>-'2013'!CS45</f>
        <v>37316.134063460238</v>
      </c>
      <c r="CT35" s="244">
        <f>-'2013'!CT45</f>
        <v>400.344884485428</v>
      </c>
      <c r="CU35" s="244">
        <f>-'2013'!CU45</f>
        <v>1.2975635720087999</v>
      </c>
      <c r="CV35" s="244">
        <f>-'2013'!CV45</f>
        <v>92.41536107307121</v>
      </c>
      <c r="CW35" s="244">
        <f>-'2013'!CW45</f>
        <v>323.95837181153041</v>
      </c>
      <c r="CX35" s="244">
        <f>-'2013'!CX45</f>
        <v>1.0813029766740001</v>
      </c>
      <c r="CY35" s="244">
        <f>-'2013'!CY45</f>
        <v>0</v>
      </c>
      <c r="CZ35" s="244">
        <f>-'2013'!CZ45</f>
        <v>0</v>
      </c>
      <c r="DA35" s="244">
        <f>-'2013'!DA45</f>
        <v>12078.562881685459</v>
      </c>
      <c r="DB35" s="244">
        <f>-'2013'!DB45</f>
        <v>37316.134063460238</v>
      </c>
      <c r="DC35" s="244">
        <f>-'2013'!DC45</f>
        <v>400.344884485428</v>
      </c>
      <c r="DD35" s="244">
        <f>-'2013'!DD45</f>
        <v>1.2975635720087999</v>
      </c>
      <c r="DE35" s="244">
        <f>-'2013'!DE45</f>
        <v>92.41536107307121</v>
      </c>
      <c r="DF35" s="244">
        <f>-'2013'!DF45</f>
        <v>323.95837181153041</v>
      </c>
      <c r="DG35" s="244">
        <f>-'2013'!DG45</f>
        <v>1.0813029766740001</v>
      </c>
      <c r="DH35" s="244">
        <f>-'2013'!DH45</f>
        <v>0</v>
      </c>
      <c r="DI35" s="244">
        <f>-'2013'!DI45</f>
        <v>0</v>
      </c>
      <c r="DJ35" s="244">
        <f>-'2013'!DJ45</f>
        <v>12078.562881685459</v>
      </c>
      <c r="DK35" s="244">
        <f>-'2013'!DK45</f>
        <v>37316.134063460238</v>
      </c>
      <c r="DL35" s="244">
        <f>-'2013'!DL45</f>
        <v>400.344884485428</v>
      </c>
      <c r="DM35" s="244">
        <f>-'2013'!DM45</f>
        <v>1.2975635720087999</v>
      </c>
      <c r="DN35" s="244">
        <f>-'2013'!DN45</f>
        <v>92.41536107307121</v>
      </c>
      <c r="DO35" s="244">
        <f>-'2013'!DO45</f>
        <v>323.95837181153041</v>
      </c>
      <c r="DP35" s="244">
        <f>-'2013'!DP45</f>
        <v>1.0813029766740001</v>
      </c>
      <c r="DQ35" s="244">
        <f>-'2013'!DQ45</f>
        <v>0</v>
      </c>
      <c r="DR35" s="244">
        <f>-'2013'!DR45</f>
        <v>0</v>
      </c>
      <c r="DS35" s="244">
        <f>-'2013'!DS45</f>
        <v>12078.562881685459</v>
      </c>
      <c r="DT35" s="244">
        <f>-'2013'!DT45</f>
        <v>17721.054964793242</v>
      </c>
      <c r="DU35" s="244">
        <f>-'2013'!DU45</f>
        <v>400.344884485428</v>
      </c>
      <c r="DV35" s="244">
        <f>-'2013'!DV45</f>
        <v>1.2975635720087999</v>
      </c>
      <c r="DW35" s="244">
        <f>-'2013'!DW45</f>
        <v>92.41536107307121</v>
      </c>
      <c r="DX35" s="244">
        <f>-'2013'!DX45</f>
        <v>323.95837181153041</v>
      </c>
      <c r="DY35" s="244">
        <f>-'2013'!DY45</f>
        <v>1.0813029766740001</v>
      </c>
      <c r="DZ35" s="244">
        <f>-'2013'!DZ45</f>
        <v>0</v>
      </c>
      <c r="EA35" s="244">
        <f>-'2013'!EA45</f>
        <v>0</v>
      </c>
      <c r="EB35" s="244">
        <f>-'2013'!EB45</f>
        <v>12078.562881685459</v>
      </c>
      <c r="EC35" s="244">
        <f>-'2013'!EC45</f>
        <v>17721.054964793242</v>
      </c>
      <c r="ED35" s="244">
        <f>-'2013'!ED45</f>
        <v>276.09269337742802</v>
      </c>
      <c r="EE35" s="244">
        <f>-'2013'!EE45</f>
        <v>1.2975635720087999</v>
      </c>
      <c r="EF35" s="244">
        <f>-'2013'!EF45</f>
        <v>92.41536107307121</v>
      </c>
      <c r="EG35" s="244">
        <f>-'2013'!EG45</f>
        <v>323.95837181153041</v>
      </c>
      <c r="EH35" s="244">
        <f>-'2013'!EH45</f>
        <v>1.0813029766740001</v>
      </c>
      <c r="EI35" s="244">
        <f>-'2013'!EI45</f>
        <v>0</v>
      </c>
      <c r="EJ35" s="244">
        <f>-'2013'!EJ45</f>
        <v>0</v>
      </c>
      <c r="EK35" s="244">
        <f>-'2013'!EK45</f>
        <v>12078.562881685459</v>
      </c>
      <c r="EL35" s="244">
        <f>-'2013'!EL45</f>
        <v>13128.629585883888</v>
      </c>
      <c r="EM35" s="244">
        <f>-'2013'!EM45</f>
        <v>185.66793993142801</v>
      </c>
      <c r="EN35" s="244">
        <f>-'2013'!EN45</f>
        <v>0.87259084040879997</v>
      </c>
      <c r="EO35" s="244">
        <f>-'2013'!EO45</f>
        <v>62.147858744671204</v>
      </c>
      <c r="EP35" s="244">
        <f>-'2013'!EP45</f>
        <v>217.85684648873038</v>
      </c>
      <c r="EQ35" s="244">
        <f>-'2013'!EQ45</f>
        <v>0.72715903367400003</v>
      </c>
      <c r="ER35" s="244">
        <f>-'2013'!ER45</f>
        <v>0</v>
      </c>
      <c r="ES35" s="244">
        <f>-'2013'!ES45</f>
        <v>0</v>
      </c>
      <c r="ET35" s="244">
        <f>-'2013'!ET45</f>
        <v>12078.562881685459</v>
      </c>
      <c r="EU35" s="244">
        <f>-'2013'!EU45</f>
        <v>12868.422079017433</v>
      </c>
      <c r="EV35" s="244">
        <f>-'2013'!EV45</f>
        <v>179.88637023963602</v>
      </c>
      <c r="EW35" s="244">
        <f>-'2013'!EW45</f>
        <v>0.84541897240560004</v>
      </c>
      <c r="EX35" s="244">
        <f>-'2013'!EX45</f>
        <v>60.212617923554404</v>
      </c>
      <c r="EY35" s="244">
        <f>-'2013'!EY45</f>
        <v>211.07293677726477</v>
      </c>
      <c r="EZ35" s="244">
        <f>-'2013'!EZ45</f>
        <v>0.70451581033800004</v>
      </c>
      <c r="FA35" s="244">
        <f>-'2013'!FA45</f>
        <v>0</v>
      </c>
      <c r="FB35" s="244">
        <f>-'2013'!FB45</f>
        <v>0</v>
      </c>
      <c r="FC35" s="244">
        <f>-'2013'!FC45</f>
        <v>12078.562881685459</v>
      </c>
      <c r="FD35" s="244">
        <f>-'2013'!FD45</f>
        <v>12868.422079017433</v>
      </c>
      <c r="FE35" s="244">
        <f>-'2013'!FE45</f>
        <v>179.88637023963602</v>
      </c>
      <c r="FF35" s="244">
        <f>-'2013'!FF45</f>
        <v>0.84541897240560004</v>
      </c>
      <c r="FG35" s="244">
        <f>-'2013'!FG45</f>
        <v>60.212617923554404</v>
      </c>
      <c r="FH35" s="244">
        <f>-'2013'!FH45</f>
        <v>211.07293677726477</v>
      </c>
      <c r="FI35" s="244">
        <f>-'2013'!FI45</f>
        <v>0.70451581033800004</v>
      </c>
      <c r="FJ35" s="244">
        <f>-'2013'!FJ45</f>
        <v>0</v>
      </c>
      <c r="FK35" s="244">
        <f>-'2013'!FK45</f>
        <v>0</v>
      </c>
      <c r="FL35" s="244">
        <f>-'2013'!FL45</f>
        <v>12078.562881685459</v>
      </c>
      <c r="FM35" s="244">
        <f>-'2013'!FM45</f>
        <v>12868.422079017433</v>
      </c>
      <c r="FN35" s="244">
        <f>-'2013'!FN45</f>
        <v>179.88637023963602</v>
      </c>
      <c r="FO35" s="244">
        <f>-'2013'!FO45</f>
        <v>0.84541897240560004</v>
      </c>
      <c r="FP35" s="244">
        <f>-'2013'!FP45</f>
        <v>60.212617923554404</v>
      </c>
      <c r="FQ35" s="244">
        <f>-'2013'!FQ45</f>
        <v>211.07293677726477</v>
      </c>
      <c r="FR35" s="244">
        <f>-'2013'!FR45</f>
        <v>0.70451581033800004</v>
      </c>
      <c r="FS35" s="244">
        <f>-'2013'!FS45</f>
        <v>0</v>
      </c>
    </row>
    <row r="36" spans="2:175" s="17" customFormat="1" x14ac:dyDescent="0.25">
      <c r="C36" s="172">
        <v>2014</v>
      </c>
      <c r="AU36" s="131"/>
      <c r="AV36" s="131"/>
      <c r="CR36" s="244">
        <f>-'2014'!CR55</f>
        <v>671.58264059999999</v>
      </c>
      <c r="CS36" s="244">
        <f>-'2014'!CS55</f>
        <v>8311.9282010000006</v>
      </c>
      <c r="CT36" s="244">
        <f>-'2014'!CT55</f>
        <v>75.218977871999996</v>
      </c>
      <c r="CU36" s="244">
        <f>-'2014'!CU55</f>
        <v>8.208E-2</v>
      </c>
      <c r="CV36" s="244">
        <f>-'2014'!CV55</f>
        <v>5.8459199999999996</v>
      </c>
      <c r="CW36" s="244">
        <f>-'2014'!CW55</f>
        <v>687.39264000000014</v>
      </c>
      <c r="CX36" s="244">
        <f>-'2014'!CX55</f>
        <v>6.8400000000000002E-2</v>
      </c>
      <c r="CY36" s="244">
        <f>-'2014'!CY55</f>
        <v>0</v>
      </c>
      <c r="CZ36" s="244">
        <f>-'2014'!CZ55</f>
        <v>0</v>
      </c>
      <c r="DA36" s="244">
        <f>-'2014'!DA55</f>
        <v>671.58264059999999</v>
      </c>
      <c r="DB36" s="244">
        <f>-'2014'!DB55</f>
        <v>8311.9282010000006</v>
      </c>
      <c r="DC36" s="244">
        <f>-'2014'!DC55</f>
        <v>75.218977871999996</v>
      </c>
      <c r="DD36" s="244">
        <f>-'2014'!DD55</f>
        <v>0</v>
      </c>
      <c r="DE36" s="244">
        <f>-'2014'!DE55</f>
        <v>5.8459199999999996</v>
      </c>
      <c r="DF36" s="244">
        <f>-'2014'!DF55</f>
        <v>687.39264000000014</v>
      </c>
      <c r="DG36" s="244">
        <f>-'2014'!DG55</f>
        <v>6.8400000000000002E-2</v>
      </c>
      <c r="DH36" s="244">
        <f>-'2014'!DH55</f>
        <v>0</v>
      </c>
      <c r="DI36" s="244">
        <f>-'2014'!DI55</f>
        <v>0</v>
      </c>
      <c r="DJ36" s="244">
        <f>-'2014'!DJ55</f>
        <v>671.58264059999999</v>
      </c>
      <c r="DK36" s="244">
        <f>-'2014'!DK55</f>
        <v>8311.9282010000006</v>
      </c>
      <c r="DL36" s="244">
        <f>-'2014'!DL55</f>
        <v>75.218977871999996</v>
      </c>
      <c r="DM36" s="244">
        <f>-'2014'!DM55</f>
        <v>8.208E-2</v>
      </c>
      <c r="DN36" s="244">
        <f>-'2014'!DN55</f>
        <v>5.8459199999999996</v>
      </c>
      <c r="DO36" s="244">
        <f>-'2014'!DO55</f>
        <v>687.39264000000014</v>
      </c>
      <c r="DP36" s="244">
        <f>-'2014'!DP55</f>
        <v>6.8400000000000002E-2</v>
      </c>
      <c r="DQ36" s="244">
        <f>-'2014'!DQ55</f>
        <v>0</v>
      </c>
      <c r="DR36" s="244">
        <f>-'2014'!DR55</f>
        <v>0</v>
      </c>
      <c r="DS36" s="244">
        <f>-'2014'!DS55</f>
        <v>671.58264059999999</v>
      </c>
      <c r="DT36" s="244">
        <f>-'2014'!DT55</f>
        <v>8311.9282010000006</v>
      </c>
      <c r="DU36" s="244">
        <f>-'2014'!DU55</f>
        <v>75.218977871999996</v>
      </c>
      <c r="DV36" s="244">
        <f>-'2014'!DV55</f>
        <v>8.208E-2</v>
      </c>
      <c r="DW36" s="244">
        <f>-'2014'!DW55</f>
        <v>5.8459199999999996</v>
      </c>
      <c r="DX36" s="244">
        <f>-'2014'!DX55</f>
        <v>687.39264000000014</v>
      </c>
      <c r="DY36" s="244">
        <f>-'2014'!DY55</f>
        <v>6.8400000000000002E-2</v>
      </c>
      <c r="DZ36" s="244">
        <f>-'2014'!DZ55</f>
        <v>0</v>
      </c>
      <c r="EA36" s="244">
        <f>-'2014'!EA55</f>
        <v>0</v>
      </c>
      <c r="EB36" s="244">
        <f>-'2014'!EB55</f>
        <v>671.58264059999999</v>
      </c>
      <c r="EC36" s="244">
        <f>-'2014'!EC55</f>
        <v>8311.9282010000006</v>
      </c>
      <c r="ED36" s="244">
        <f>-'2014'!ED55</f>
        <v>17.4648</v>
      </c>
      <c r="EE36" s="244">
        <f>-'2014'!EE55</f>
        <v>8.208E-2</v>
      </c>
      <c r="EF36" s="244">
        <f>-'2014'!EF55</f>
        <v>5.8459199999999996</v>
      </c>
      <c r="EG36" s="244">
        <f>-'2014'!EG55</f>
        <v>687.39264000000014</v>
      </c>
      <c r="EH36" s="244">
        <f>-'2014'!EH55</f>
        <v>6.8400000000000002E-2</v>
      </c>
      <c r="EI36" s="244">
        <f>-'2014'!EI55</f>
        <v>0</v>
      </c>
      <c r="EJ36" s="244">
        <f>-'2014'!EJ55</f>
        <v>0</v>
      </c>
      <c r="EK36" s="244">
        <f>-'2014'!EK55</f>
        <v>671.58264059999999</v>
      </c>
      <c r="EL36" s="244">
        <f>-'2014'!EL55</f>
        <v>8069.1448010000004</v>
      </c>
      <c r="EM36" s="244">
        <f>-'2014'!EM55</f>
        <v>11.076360000000001</v>
      </c>
      <c r="EN36" s="244">
        <f>-'2014'!EN55</f>
        <v>5.2055999999999998E-2</v>
      </c>
      <c r="EO36" s="244">
        <f>-'2014'!EO55</f>
        <v>3.7075440000000004</v>
      </c>
      <c r="EP36" s="244">
        <f>-'2014'!EP55</f>
        <v>679.89664800000014</v>
      </c>
      <c r="EQ36" s="244">
        <f>-'2014'!EQ55</f>
        <v>4.3380000000000002E-2</v>
      </c>
      <c r="ER36" s="244">
        <f>-'2014'!ER55</f>
        <v>0</v>
      </c>
      <c r="ES36" s="244">
        <f>-'2014'!ES55</f>
        <v>0</v>
      </c>
      <c r="ET36" s="244">
        <f>-'2014'!ET55</f>
        <v>671.58264059999999</v>
      </c>
      <c r="EU36" s="244">
        <f>-'2014'!EU55</f>
        <v>8051.8410010000007</v>
      </c>
      <c r="EV36" s="244">
        <f>-'2014'!EV55</f>
        <v>10.708680000000001</v>
      </c>
      <c r="EW36" s="244">
        <f>-'2014'!EW55</f>
        <v>5.0327999999999998E-2</v>
      </c>
      <c r="EX36" s="244">
        <f>-'2014'!EX55</f>
        <v>3.5844720000000003</v>
      </c>
      <c r="EY36" s="244">
        <f>-'2014'!EY55</f>
        <v>679.46522400000003</v>
      </c>
      <c r="EZ36" s="244">
        <f>-'2014'!EZ55</f>
        <v>4.1940000000000005E-2</v>
      </c>
      <c r="FA36" s="244">
        <f>-'2014'!FA55</f>
        <v>0</v>
      </c>
      <c r="FB36" s="244">
        <f>-'2014'!FB55</f>
        <v>0</v>
      </c>
      <c r="FC36" s="244">
        <f>-'2014'!FC55</f>
        <v>671.58264059999999</v>
      </c>
      <c r="FD36" s="244">
        <f>-'2014'!FD55</f>
        <v>8051.8410010000007</v>
      </c>
      <c r="FE36" s="244">
        <f>-'2014'!FE55</f>
        <v>10.708680000000001</v>
      </c>
      <c r="FF36" s="244">
        <f>-'2014'!FF55</f>
        <v>5.0327999999999998E-2</v>
      </c>
      <c r="FG36" s="244">
        <f>-'2014'!FG55</f>
        <v>3.5844720000000003</v>
      </c>
      <c r="FH36" s="244">
        <f>-'2014'!FH55</f>
        <v>679.46522400000003</v>
      </c>
      <c r="FI36" s="244">
        <f>-'2014'!FI55</f>
        <v>4.1940000000000005E-2</v>
      </c>
      <c r="FJ36" s="244">
        <f>-'2014'!FJ55</f>
        <v>0</v>
      </c>
      <c r="FK36" s="244">
        <f>-'2014'!FK55</f>
        <v>0</v>
      </c>
      <c r="FL36" s="244">
        <f>-'2014'!FL55</f>
        <v>671.58264059999999</v>
      </c>
      <c r="FM36" s="244">
        <f>-'2014'!FM55</f>
        <v>7986.530001000001</v>
      </c>
      <c r="FN36" s="244">
        <f>-'2014'!FN55</f>
        <v>8.9621999999999993</v>
      </c>
      <c r="FO36" s="244">
        <f>-'2014'!FO55</f>
        <v>4.2119999999999998E-2</v>
      </c>
      <c r="FP36" s="244">
        <f>-'2014'!FP55</f>
        <v>2.9998800000000001</v>
      </c>
      <c r="FQ36" s="244">
        <f>-'2014'!FQ55</f>
        <v>677.41596000000004</v>
      </c>
      <c r="FR36" s="244">
        <f>-'2014'!FR55</f>
        <v>3.5099999999999999E-2</v>
      </c>
      <c r="FS36" s="244">
        <f>-'2014'!FS55</f>
        <v>0</v>
      </c>
    </row>
    <row r="37" spans="2:175" x14ac:dyDescent="0.25">
      <c r="C37" s="170"/>
    </row>
    <row r="38" spans="2:175" x14ac:dyDescent="0.25">
      <c r="C38" s="170" t="s">
        <v>227</v>
      </c>
    </row>
    <row r="39" spans="2:175" x14ac:dyDescent="0.25">
      <c r="C39" s="170">
        <v>2011</v>
      </c>
      <c r="CI39" s="179">
        <f t="shared" ref="CI39:DN39" si="105">-SUMIF($H3:$H28,"2011",CI3:CI28)</f>
        <v>118720.11092411289</v>
      </c>
      <c r="CJ39" s="179">
        <f t="shared" si="105"/>
        <v>-97574.740774255159</v>
      </c>
      <c r="CK39" s="179">
        <f t="shared" si="105"/>
        <v>-139.13478610170341</v>
      </c>
      <c r="CL39" s="179">
        <f t="shared" si="105"/>
        <v>0</v>
      </c>
      <c r="CM39" s="179">
        <f t="shared" si="105"/>
        <v>0</v>
      </c>
      <c r="CN39" s="179">
        <f t="shared" si="105"/>
        <v>0</v>
      </c>
      <c r="CO39" s="179">
        <f t="shared" si="105"/>
        <v>0</v>
      </c>
      <c r="CP39" s="179">
        <f t="shared" si="105"/>
        <v>0</v>
      </c>
      <c r="CQ39" s="179">
        <f t="shared" si="105"/>
        <v>0</v>
      </c>
      <c r="CR39" s="179">
        <f t="shared" si="105"/>
        <v>118720.11092411289</v>
      </c>
      <c r="CS39" s="179">
        <f t="shared" si="105"/>
        <v>-97574.740774255159</v>
      </c>
      <c r="CT39" s="179">
        <f t="shared" si="105"/>
        <v>-139.13478610170341</v>
      </c>
      <c r="CU39" s="179">
        <f t="shared" si="105"/>
        <v>0</v>
      </c>
      <c r="CV39" s="179">
        <f t="shared" si="105"/>
        <v>0</v>
      </c>
      <c r="CW39" s="179">
        <f t="shared" si="105"/>
        <v>0</v>
      </c>
      <c r="CX39" s="179">
        <f t="shared" si="105"/>
        <v>0</v>
      </c>
      <c r="CY39" s="179">
        <f t="shared" si="105"/>
        <v>0</v>
      </c>
      <c r="CZ39" s="179">
        <f t="shared" si="105"/>
        <v>0</v>
      </c>
      <c r="DA39" s="179">
        <f t="shared" si="105"/>
        <v>118720.11092411289</v>
      </c>
      <c r="DB39" s="179">
        <f t="shared" si="105"/>
        <v>-95905.58032832887</v>
      </c>
      <c r="DC39" s="179">
        <f t="shared" si="105"/>
        <v>-139.13478610170341</v>
      </c>
      <c r="DD39" s="179">
        <f t="shared" si="105"/>
        <v>0</v>
      </c>
      <c r="DE39" s="179">
        <f t="shared" si="105"/>
        <v>0</v>
      </c>
      <c r="DF39" s="179">
        <f t="shared" si="105"/>
        <v>0</v>
      </c>
      <c r="DG39" s="179">
        <f t="shared" si="105"/>
        <v>0</v>
      </c>
      <c r="DH39" s="179">
        <f t="shared" si="105"/>
        <v>0</v>
      </c>
      <c r="DI39" s="179">
        <f t="shared" si="105"/>
        <v>0</v>
      </c>
      <c r="DJ39" s="179">
        <f t="shared" si="105"/>
        <v>118720.11092411289</v>
      </c>
      <c r="DK39" s="179">
        <f t="shared" si="105"/>
        <v>-78851.675513353141</v>
      </c>
      <c r="DL39" s="179">
        <f t="shared" si="105"/>
        <v>-139.13478610170341</v>
      </c>
      <c r="DM39" s="179">
        <f t="shared" si="105"/>
        <v>0</v>
      </c>
      <c r="DN39" s="179">
        <f t="shared" si="105"/>
        <v>0</v>
      </c>
      <c r="DO39" s="179">
        <f t="shared" ref="DO39:ET39" si="106">-SUMIF($H3:$H28,"2011",DO3:DO28)</f>
        <v>0</v>
      </c>
      <c r="DP39" s="179">
        <f t="shared" si="106"/>
        <v>0</v>
      </c>
      <c r="DQ39" s="179">
        <f t="shared" si="106"/>
        <v>0</v>
      </c>
      <c r="DR39" s="179">
        <f t="shared" si="106"/>
        <v>0</v>
      </c>
      <c r="DS39" s="179">
        <f t="shared" si="106"/>
        <v>118720.11092411289</v>
      </c>
      <c r="DT39" s="179">
        <f t="shared" si="106"/>
        <v>-78851.675513353141</v>
      </c>
      <c r="DU39" s="179">
        <f t="shared" si="106"/>
        <v>-139.13478610170341</v>
      </c>
      <c r="DV39" s="179">
        <f t="shared" si="106"/>
        <v>0</v>
      </c>
      <c r="DW39" s="179">
        <f t="shared" si="106"/>
        <v>0</v>
      </c>
      <c r="DX39" s="179">
        <f t="shared" si="106"/>
        <v>0</v>
      </c>
      <c r="DY39" s="179">
        <f t="shared" si="106"/>
        <v>0</v>
      </c>
      <c r="DZ39" s="179">
        <f t="shared" si="106"/>
        <v>0</v>
      </c>
      <c r="EA39" s="179">
        <f t="shared" si="106"/>
        <v>0</v>
      </c>
      <c r="EB39" s="179">
        <f t="shared" si="106"/>
        <v>122187.72547848639</v>
      </c>
      <c r="EC39" s="179">
        <f t="shared" si="106"/>
        <v>-78851.675513353141</v>
      </c>
      <c r="ED39" s="179">
        <f t="shared" si="106"/>
        <v>-14.882594992148618</v>
      </c>
      <c r="EE39" s="179">
        <f t="shared" si="106"/>
        <v>0</v>
      </c>
      <c r="EF39" s="179">
        <f t="shared" si="106"/>
        <v>0</v>
      </c>
      <c r="EG39" s="179">
        <f t="shared" si="106"/>
        <v>0</v>
      </c>
      <c r="EH39" s="179">
        <f t="shared" si="106"/>
        <v>0</v>
      </c>
      <c r="EI39" s="179">
        <f t="shared" si="106"/>
        <v>0</v>
      </c>
      <c r="EJ39" s="179">
        <f t="shared" si="106"/>
        <v>0</v>
      </c>
      <c r="EK39" s="179">
        <f t="shared" si="106"/>
        <v>137889.1631158556</v>
      </c>
      <c r="EL39" s="179">
        <f t="shared" si="106"/>
        <v>-23250.275358503015</v>
      </c>
      <c r="EM39" s="179">
        <f t="shared" si="106"/>
        <v>-14.882594992148618</v>
      </c>
      <c r="EN39" s="179">
        <f t="shared" si="106"/>
        <v>0</v>
      </c>
      <c r="EO39" s="179">
        <f t="shared" si="106"/>
        <v>0</v>
      </c>
      <c r="EP39" s="179">
        <f t="shared" si="106"/>
        <v>0</v>
      </c>
      <c r="EQ39" s="179">
        <f t="shared" si="106"/>
        <v>0</v>
      </c>
      <c r="ER39" s="179">
        <f t="shared" si="106"/>
        <v>0</v>
      </c>
      <c r="ES39" s="179">
        <f t="shared" si="106"/>
        <v>0</v>
      </c>
      <c r="ET39" s="179">
        <f t="shared" si="106"/>
        <v>137895.82454822163</v>
      </c>
      <c r="EU39" s="179">
        <f t="shared" ref="EU39:FS39" si="107">-SUMIF($H3:$H28,"2011",EU3:EU28)</f>
        <v>-23250.275358503015</v>
      </c>
      <c r="EV39" s="179">
        <f t="shared" si="107"/>
        <v>-14.882594992148618</v>
      </c>
      <c r="EW39" s="179">
        <f t="shared" si="107"/>
        <v>0</v>
      </c>
      <c r="EX39" s="179">
        <f t="shared" si="107"/>
        <v>0</v>
      </c>
      <c r="EY39" s="179">
        <f t="shared" si="107"/>
        <v>0</v>
      </c>
      <c r="EZ39" s="179">
        <f t="shared" si="107"/>
        <v>0</v>
      </c>
      <c r="FA39" s="179">
        <f t="shared" si="107"/>
        <v>0</v>
      </c>
      <c r="FB39" s="179">
        <f t="shared" si="107"/>
        <v>0</v>
      </c>
      <c r="FC39" s="179">
        <f t="shared" si="107"/>
        <v>137895.82454822163</v>
      </c>
      <c r="FD39" s="179">
        <f t="shared" si="107"/>
        <v>-23250.275358503015</v>
      </c>
      <c r="FE39" s="179">
        <f t="shared" si="107"/>
        <v>-14.882594992148618</v>
      </c>
      <c r="FF39" s="179">
        <f t="shared" si="107"/>
        <v>0</v>
      </c>
      <c r="FG39" s="179">
        <f t="shared" si="107"/>
        <v>0</v>
      </c>
      <c r="FH39" s="179">
        <f t="shared" si="107"/>
        <v>0</v>
      </c>
      <c r="FI39" s="179">
        <f t="shared" si="107"/>
        <v>0</v>
      </c>
      <c r="FJ39" s="179">
        <f t="shared" si="107"/>
        <v>0</v>
      </c>
      <c r="FK39" s="179">
        <f t="shared" si="107"/>
        <v>0</v>
      </c>
      <c r="FL39" s="179">
        <f t="shared" si="107"/>
        <v>152417.70095472212</v>
      </c>
      <c r="FM39" s="179">
        <f t="shared" si="107"/>
        <v>-23250.275358503015</v>
      </c>
      <c r="FN39" s="179">
        <f t="shared" si="107"/>
        <v>-14.882594992148618</v>
      </c>
      <c r="FO39" s="179">
        <f t="shared" si="107"/>
        <v>0</v>
      </c>
      <c r="FP39" s="179">
        <f t="shared" si="107"/>
        <v>0</v>
      </c>
      <c r="FQ39" s="179">
        <f t="shared" si="107"/>
        <v>0</v>
      </c>
      <c r="FR39" s="179">
        <f t="shared" si="107"/>
        <v>0</v>
      </c>
      <c r="FS39" s="179">
        <f t="shared" si="107"/>
        <v>0</v>
      </c>
    </row>
    <row r="40" spans="2:175" x14ac:dyDescent="0.25">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row>
    <row r="41" spans="2:175" s="170" customFormat="1" x14ac:dyDescent="0.25">
      <c r="C41" s="170" t="s">
        <v>229</v>
      </c>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7"/>
      <c r="AV41" s="177"/>
      <c r="AW41" s="172"/>
      <c r="AX41" s="172"/>
      <c r="AY41" s="172"/>
      <c r="AZ41" s="172"/>
      <c r="BA41" s="172"/>
      <c r="BB41" s="172"/>
      <c r="BC41" s="172"/>
      <c r="BD41" s="172"/>
      <c r="CI41" s="174">
        <f t="shared" ref="CI41:DN41" si="108">SUM(CI31:CI40)</f>
        <v>0</v>
      </c>
      <c r="CJ41" s="174">
        <f t="shared" si="108"/>
        <v>0</v>
      </c>
      <c r="CK41" s="174">
        <f t="shared" si="108"/>
        <v>0</v>
      </c>
      <c r="CL41" s="174">
        <f t="shared" si="108"/>
        <v>0</v>
      </c>
      <c r="CM41" s="174">
        <f t="shared" si="108"/>
        <v>0</v>
      </c>
      <c r="CN41" s="174">
        <f t="shared" si="108"/>
        <v>0</v>
      </c>
      <c r="CO41" s="174">
        <f t="shared" si="108"/>
        <v>0</v>
      </c>
      <c r="CP41" s="174">
        <f t="shared" si="108"/>
        <v>0</v>
      </c>
      <c r="CQ41" s="174">
        <f t="shared" si="108"/>
        <v>0</v>
      </c>
      <c r="CR41" s="174">
        <f t="shared" si="108"/>
        <v>1996817.1921323596</v>
      </c>
      <c r="CS41" s="174">
        <f t="shared" si="108"/>
        <v>1089231.9661807471</v>
      </c>
      <c r="CT41" s="174">
        <f t="shared" si="108"/>
        <v>10924.253760841622</v>
      </c>
      <c r="CU41" s="174">
        <f t="shared" si="108"/>
        <v>49.025875836443667</v>
      </c>
      <c r="CV41" s="174">
        <f t="shared" si="108"/>
        <v>3491.7318234622662</v>
      </c>
      <c r="CW41" s="174">
        <f t="shared" si="108"/>
        <v>13830.246760431164</v>
      </c>
      <c r="CX41" s="174">
        <f t="shared" si="108"/>
        <v>40.854896530369722</v>
      </c>
      <c r="CY41" s="174">
        <f t="shared" si="108"/>
        <v>0</v>
      </c>
      <c r="CZ41" s="174">
        <f t="shared" si="108"/>
        <v>0</v>
      </c>
      <c r="DA41" s="174">
        <f t="shared" si="108"/>
        <v>1996817.1918882187</v>
      </c>
      <c r="DB41" s="174">
        <f t="shared" si="108"/>
        <v>1085612.3168028316</v>
      </c>
      <c r="DC41" s="174">
        <f t="shared" si="108"/>
        <v>10848.306285607663</v>
      </c>
      <c r="DD41" s="174">
        <f t="shared" si="108"/>
        <v>48.586862532472054</v>
      </c>
      <c r="DE41" s="174">
        <f t="shared" si="108"/>
        <v>3466.3102403682879</v>
      </c>
      <c r="DF41" s="174">
        <f t="shared" si="108"/>
        <v>13741.132412206252</v>
      </c>
      <c r="DG41" s="174">
        <f t="shared" si="108"/>
        <v>40.557452110393378</v>
      </c>
      <c r="DH41" s="174">
        <f t="shared" si="108"/>
        <v>0</v>
      </c>
      <c r="DI41" s="174">
        <f t="shared" si="108"/>
        <v>0</v>
      </c>
      <c r="DJ41" s="174">
        <f t="shared" si="108"/>
        <v>1996817.1918882187</v>
      </c>
      <c r="DK41" s="174">
        <f t="shared" si="108"/>
        <v>1083359.2288280143</v>
      </c>
      <c r="DL41" s="174">
        <f t="shared" si="108"/>
        <v>10833.738394595346</v>
      </c>
      <c r="DM41" s="174">
        <f t="shared" si="108"/>
        <v>48.600477248341043</v>
      </c>
      <c r="DN41" s="174">
        <f t="shared" si="108"/>
        <v>3461.433990687402</v>
      </c>
      <c r="DO41" s="174">
        <f t="shared" ref="DO41:ET41" si="109">SUM(DO31:DO40)</f>
        <v>13724.038912934877</v>
      </c>
      <c r="DP41" s="174">
        <f t="shared" si="109"/>
        <v>40.500397706950878</v>
      </c>
      <c r="DQ41" s="174">
        <f t="shared" si="109"/>
        <v>0</v>
      </c>
      <c r="DR41" s="174">
        <f t="shared" si="109"/>
        <v>0</v>
      </c>
      <c r="DS41" s="174">
        <f t="shared" si="109"/>
        <v>1996533.0722641733</v>
      </c>
      <c r="DT41" s="174">
        <f t="shared" si="109"/>
        <v>990612.44999080524</v>
      </c>
      <c r="DU41" s="174">
        <f t="shared" si="109"/>
        <v>10818.879164499753</v>
      </c>
      <c r="DV41" s="174">
        <f t="shared" si="109"/>
        <v>48.530642746586302</v>
      </c>
      <c r="DW41" s="174">
        <f t="shared" si="109"/>
        <v>3456.4602222846479</v>
      </c>
      <c r="DX41" s="174">
        <f t="shared" si="109"/>
        <v>13706.603565663443</v>
      </c>
      <c r="DY41" s="174">
        <f t="shared" si="109"/>
        <v>40.442202288821925</v>
      </c>
      <c r="DZ41" s="174">
        <f t="shared" si="109"/>
        <v>0</v>
      </c>
      <c r="EA41" s="174">
        <f t="shared" si="109"/>
        <v>0</v>
      </c>
      <c r="EB41" s="174">
        <f t="shared" si="109"/>
        <v>1907602.294984147</v>
      </c>
      <c r="EC41" s="174">
        <f t="shared" si="109"/>
        <v>990612.44999080524</v>
      </c>
      <c r="ED41" s="174">
        <f t="shared" si="109"/>
        <v>10326.242317745864</v>
      </c>
      <c r="EE41" s="174">
        <f t="shared" si="109"/>
        <v>48.530642746586302</v>
      </c>
      <c r="EF41" s="174">
        <f t="shared" si="109"/>
        <v>3456.4602222846479</v>
      </c>
      <c r="EG41" s="174">
        <f t="shared" si="109"/>
        <v>13706.603565663443</v>
      </c>
      <c r="EH41" s="174">
        <f t="shared" si="109"/>
        <v>40.442202288821925</v>
      </c>
      <c r="EI41" s="174">
        <f t="shared" si="109"/>
        <v>0</v>
      </c>
      <c r="EJ41" s="174">
        <f t="shared" si="109"/>
        <v>0</v>
      </c>
      <c r="EK41" s="174">
        <f t="shared" si="109"/>
        <v>1802007.4208805703</v>
      </c>
      <c r="EL41" s="174">
        <f t="shared" si="109"/>
        <v>841730.07473368465</v>
      </c>
      <c r="EM41" s="174">
        <f t="shared" si="109"/>
        <v>9770.1995155021868</v>
      </c>
      <c r="EN41" s="174">
        <f t="shared" si="109"/>
        <v>45.917386756929346</v>
      </c>
      <c r="EO41" s="174">
        <f t="shared" si="109"/>
        <v>3270.3383234657458</v>
      </c>
      <c r="EP41" s="174">
        <f t="shared" si="109"/>
        <v>13054.160653579091</v>
      </c>
      <c r="EQ41" s="174">
        <f t="shared" si="109"/>
        <v>38.264488964107791</v>
      </c>
      <c r="ER41" s="174">
        <f t="shared" si="109"/>
        <v>0</v>
      </c>
      <c r="ES41" s="174">
        <f t="shared" si="109"/>
        <v>0</v>
      </c>
      <c r="ET41" s="174">
        <f t="shared" si="109"/>
        <v>1659017.8425601865</v>
      </c>
      <c r="EU41" s="174">
        <f t="shared" ref="EU41:FR41" si="110">SUM(EU31:EU40)</f>
        <v>823072.28411573183</v>
      </c>
      <c r="EV41" s="174">
        <f t="shared" si="110"/>
        <v>9573.0096384347999</v>
      </c>
      <c r="EW41" s="174">
        <f t="shared" si="110"/>
        <v>44.990645820320204</v>
      </c>
      <c r="EX41" s="174">
        <f t="shared" si="110"/>
        <v>3204.3337745361391</v>
      </c>
      <c r="EY41" s="174">
        <f t="shared" si="110"/>
        <v>12822.784333072341</v>
      </c>
      <c r="EZ41" s="174">
        <f t="shared" si="110"/>
        <v>37.492204850266837</v>
      </c>
      <c r="FA41" s="174">
        <f t="shared" si="110"/>
        <v>0</v>
      </c>
      <c r="FB41" s="174">
        <f t="shared" si="110"/>
        <v>0</v>
      </c>
      <c r="FC41" s="174">
        <f t="shared" si="110"/>
        <v>1655791.9941552905</v>
      </c>
      <c r="FD41" s="174">
        <f t="shared" si="110"/>
        <v>823072.28411573183</v>
      </c>
      <c r="FE41" s="174">
        <f t="shared" si="110"/>
        <v>9573.0096384347999</v>
      </c>
      <c r="FF41" s="174">
        <f t="shared" si="110"/>
        <v>44.990645820320204</v>
      </c>
      <c r="FG41" s="174">
        <f t="shared" si="110"/>
        <v>3204.3337745361391</v>
      </c>
      <c r="FH41" s="174">
        <f t="shared" si="110"/>
        <v>12822.784333072341</v>
      </c>
      <c r="FI41" s="174">
        <f t="shared" si="110"/>
        <v>37.492204850266837</v>
      </c>
      <c r="FJ41" s="174">
        <f t="shared" si="110"/>
        <v>0</v>
      </c>
      <c r="FK41" s="174">
        <f t="shared" si="110"/>
        <v>0</v>
      </c>
      <c r="FL41" s="174">
        <f t="shared" si="110"/>
        <v>1081275.9941552908</v>
      </c>
      <c r="FM41" s="174">
        <f t="shared" si="110"/>
        <v>778833.41402398434</v>
      </c>
      <c r="FN41" s="174">
        <f t="shared" si="110"/>
        <v>8300.2206928005216</v>
      </c>
      <c r="FO41" s="174">
        <f t="shared" si="110"/>
        <v>39.008870096712627</v>
      </c>
      <c r="FP41" s="174">
        <f t="shared" si="110"/>
        <v>2778.2984146658664</v>
      </c>
      <c r="FQ41" s="174">
        <f t="shared" si="110"/>
        <v>11329.334327411652</v>
      </c>
      <c r="FR41" s="174">
        <f t="shared" si="110"/>
        <v>32.507391747260527</v>
      </c>
      <c r="FS41" s="174">
        <f>SUM(FS31:FS40)</f>
        <v>0</v>
      </c>
    </row>
    <row r="43" spans="2:175" x14ac:dyDescent="0.25">
      <c r="C43" s="1" t="s">
        <v>254</v>
      </c>
      <c r="P43" s="17"/>
      <c r="AT43" s="131"/>
      <c r="AV43" s="17"/>
      <c r="BD43" s="1"/>
      <c r="CI43" s="257">
        <f>+'Distribution Rates'!E59</f>
        <v>1.9766666666666665E-2</v>
      </c>
      <c r="CJ43" s="257">
        <f>+'Distribution Rates'!E60</f>
        <v>1.6066666666666667E-2</v>
      </c>
      <c r="CK43" s="257">
        <f>+'Distribution Rates'!E61</f>
        <v>4.6248333333333331</v>
      </c>
      <c r="CL43" s="257">
        <f>+'Distribution Rates'!E62</f>
        <v>1.9204666666666668</v>
      </c>
      <c r="CM43" s="257">
        <f>+'Distribution Rates'!E63</f>
        <v>2.1688666666666667</v>
      </c>
      <c r="CN43" s="257">
        <f>+'Distribution Rates'!E64</f>
        <v>2.5127666666666664</v>
      </c>
      <c r="CO43" s="257">
        <f>+'Distribution Rates'!E65</f>
        <v>-4.6199999999999998E-2</v>
      </c>
      <c r="CP43" s="257">
        <f>+'Distribution Rates'!E66</f>
        <v>0</v>
      </c>
      <c r="CQ43" s="15"/>
      <c r="CR43" s="257">
        <f>+'Distribution Rates'!F59</f>
        <v>1.9766666666666665E-2</v>
      </c>
      <c r="CS43" s="257">
        <f>+'Distribution Rates'!F60</f>
        <v>1.6066666666666667E-2</v>
      </c>
      <c r="CT43" s="257">
        <f>+'Distribution Rates'!F61</f>
        <v>4.5983666666666672</v>
      </c>
      <c r="CU43" s="257">
        <f>+'Distribution Rates'!F62</f>
        <v>1.9214000000000002</v>
      </c>
      <c r="CV43" s="257">
        <f>+'Distribution Rates'!F63</f>
        <v>2.1683000000000003</v>
      </c>
      <c r="CW43" s="257">
        <f>+'Distribution Rates'!F64</f>
        <v>2.6074666666666668</v>
      </c>
      <c r="CX43" s="257">
        <f>+'Distribution Rates'!F65</f>
        <v>-7.9899999999999999E-2</v>
      </c>
      <c r="CY43" s="257">
        <f>+'Distribution Rates'!F66</f>
        <v>0</v>
      </c>
      <c r="CZ43" s="15"/>
      <c r="DA43" s="257">
        <f>+'Distribution Rates'!G59</f>
        <v>1.9866666666666664E-2</v>
      </c>
      <c r="DB43" s="257">
        <f>+'Distribution Rates'!G60</f>
        <v>1.6166666666666666E-2</v>
      </c>
      <c r="DC43" s="257">
        <f>+'Distribution Rates'!G61</f>
        <v>4.6227999999999998</v>
      </c>
      <c r="DD43" s="257">
        <f>+'Distribution Rates'!G62</f>
        <v>1.9315999999999998</v>
      </c>
      <c r="DE43" s="257">
        <f>+'Distribution Rates'!G63</f>
        <v>2.1798000000000002</v>
      </c>
      <c r="DF43" s="257">
        <f>+'Distribution Rates'!G64</f>
        <v>2.7180333333333331</v>
      </c>
      <c r="DG43" s="257">
        <f>+'Distribution Rates'!G65</f>
        <v>-8.1466666666666673E-2</v>
      </c>
      <c r="DH43" s="257">
        <f>+'Distribution Rates'!G66</f>
        <v>0</v>
      </c>
      <c r="DI43" s="15"/>
      <c r="DJ43" s="257">
        <f>+'Distribution Rates'!H59</f>
        <v>2.0033333333333334E-2</v>
      </c>
      <c r="DK43" s="257">
        <f>+'Distribution Rates'!H60</f>
        <v>1.6333333333333335E-2</v>
      </c>
      <c r="DL43" s="257">
        <f>+'Distribution Rates'!H61</f>
        <v>4.665566666666666</v>
      </c>
      <c r="DM43" s="257">
        <f>+'Distribution Rates'!H62</f>
        <v>1.9495333333333331</v>
      </c>
      <c r="DN43" s="257">
        <f>+'Distribution Rates'!H63</f>
        <v>2.2002000000000002</v>
      </c>
      <c r="DO43" s="257">
        <f>+'Distribution Rates'!H64</f>
        <v>2.7435666666666663</v>
      </c>
      <c r="DP43" s="257">
        <f>+'Distribution Rates'!H65</f>
        <v>-7.9600000000000004E-2</v>
      </c>
      <c r="DQ43" s="257">
        <f>+'Distribution Rates'!H66</f>
        <v>0</v>
      </c>
      <c r="DR43" s="15"/>
      <c r="DS43" s="257">
        <f>+'Distribution Rates'!I59</f>
        <v>2.0233333333333332E-2</v>
      </c>
      <c r="DT43" s="257">
        <f>+'Distribution Rates'!I60</f>
        <v>1.6533333333333334E-2</v>
      </c>
      <c r="DU43" s="257">
        <f>+'Distribution Rates'!I61</f>
        <v>4.7110999999999992</v>
      </c>
      <c r="DV43" s="257">
        <f>+'Distribution Rates'!I62</f>
        <v>1.9690333333333332</v>
      </c>
      <c r="DW43" s="257">
        <f>+'Distribution Rates'!I63</f>
        <v>2.2221666666666668</v>
      </c>
      <c r="DX43" s="257">
        <f>+'Distribution Rates'!I64</f>
        <v>2.7708999999999997</v>
      </c>
      <c r="DY43" s="257">
        <f>+'Distribution Rates'!I65</f>
        <v>-8.2666666666666666E-2</v>
      </c>
      <c r="DZ43" s="257">
        <f>+'Distribution Rates'!I66</f>
        <v>0</v>
      </c>
      <c r="EA43" s="15"/>
      <c r="EB43" s="257">
        <f>+'Distribution Rates'!J59</f>
        <v>1.7233333333333333E-2</v>
      </c>
      <c r="EC43" s="257">
        <f>+'Distribution Rates'!J60</f>
        <v>1.6799999999999999E-2</v>
      </c>
      <c r="ED43" s="257">
        <f>+'Distribution Rates'!J61</f>
        <v>4.7832333333333326</v>
      </c>
      <c r="EE43" s="257">
        <f>+'Distribution Rates'!J62</f>
        <v>1.9987999999999999</v>
      </c>
      <c r="EF43" s="257">
        <f>+'Distribution Rates'!J63</f>
        <v>2.2579000000000007</v>
      </c>
      <c r="EG43" s="257">
        <f>+'Distribution Rates'!J64</f>
        <v>2.8113666666666663</v>
      </c>
      <c r="EH43" s="257">
        <f>+'Distribution Rates'!J65</f>
        <v>-8.900000000000001E-2</v>
      </c>
      <c r="EI43" s="257">
        <f>+'Distribution Rates'!J66</f>
        <v>0</v>
      </c>
      <c r="EJ43" s="15"/>
      <c r="EK43" s="257">
        <f>+'Distribution Rates'!K59</f>
        <v>0</v>
      </c>
      <c r="EL43" s="257">
        <f>+'Distribution Rates'!K60</f>
        <v>0</v>
      </c>
      <c r="EM43" s="257">
        <f>+'Distribution Rates'!K61</f>
        <v>0</v>
      </c>
      <c r="EN43" s="257">
        <f>+'Distribution Rates'!K62</f>
        <v>0</v>
      </c>
      <c r="EO43" s="257">
        <f>+'Distribution Rates'!K63</f>
        <v>0</v>
      </c>
      <c r="EP43" s="257">
        <f>+'Distribution Rates'!K64</f>
        <v>0</v>
      </c>
      <c r="EQ43" s="257">
        <f>+'Distribution Rates'!K65</f>
        <v>0</v>
      </c>
      <c r="ER43" s="257">
        <f>+'Distribution Rates'!K66</f>
        <v>0</v>
      </c>
      <c r="ES43" s="15"/>
      <c r="ET43" s="257">
        <f>+'Distribution Rates'!L59</f>
        <v>0</v>
      </c>
      <c r="EU43" s="257">
        <f>+'Distribution Rates'!L60</f>
        <v>0</v>
      </c>
      <c r="EV43" s="257">
        <f>+'Distribution Rates'!L61</f>
        <v>0</v>
      </c>
      <c r="EW43" s="257">
        <f>+'Distribution Rates'!L62</f>
        <v>0</v>
      </c>
      <c r="EX43" s="257">
        <f>+'Distribution Rates'!L63</f>
        <v>0</v>
      </c>
      <c r="EY43" s="257">
        <f>+'Distribution Rates'!L64</f>
        <v>0</v>
      </c>
      <c r="EZ43" s="257">
        <f>+'Distribution Rates'!L65</f>
        <v>0</v>
      </c>
      <c r="FA43" s="257">
        <f>+'Distribution Rates'!L66</f>
        <v>0</v>
      </c>
      <c r="FB43" s="15"/>
      <c r="FC43" s="257">
        <f>+'Distribution Rates'!M59</f>
        <v>0</v>
      </c>
      <c r="FD43" s="257">
        <f>+'Distribution Rates'!M60</f>
        <v>0</v>
      </c>
      <c r="FE43" s="257">
        <f>+'Distribution Rates'!M61</f>
        <v>0</v>
      </c>
      <c r="FF43" s="257">
        <f>+'Distribution Rates'!M62</f>
        <v>0</v>
      </c>
      <c r="FG43" s="257">
        <f>+'Distribution Rates'!M63</f>
        <v>0</v>
      </c>
      <c r="FH43" s="257">
        <f>+'Distribution Rates'!M64</f>
        <v>0</v>
      </c>
      <c r="FI43" s="257">
        <f>+'Distribution Rates'!M65</f>
        <v>0</v>
      </c>
      <c r="FJ43" s="257">
        <f>+'Distribution Rates'!M66</f>
        <v>0</v>
      </c>
      <c r="FK43" s="15"/>
      <c r="FL43" s="257">
        <f>+'Distribution Rates'!N59</f>
        <v>0</v>
      </c>
      <c r="FM43" s="257">
        <f>+'Distribution Rates'!N60</f>
        <v>0</v>
      </c>
      <c r="FN43" s="257">
        <f>+'Distribution Rates'!N61</f>
        <v>0</v>
      </c>
      <c r="FO43" s="257">
        <f>+'Distribution Rates'!N62</f>
        <v>0</v>
      </c>
      <c r="FP43" s="257">
        <f>+'Distribution Rates'!N63</f>
        <v>0</v>
      </c>
      <c r="FQ43" s="257">
        <f>+'Distribution Rates'!N64</f>
        <v>0</v>
      </c>
      <c r="FR43" s="257">
        <f>+'Distribution Rates'!N65</f>
        <v>0</v>
      </c>
      <c r="FS43" s="257">
        <f>+'Distribution Rates'!N66</f>
        <v>0</v>
      </c>
    </row>
    <row r="44" spans="2:175" x14ac:dyDescent="0.25">
      <c r="P44" s="17"/>
      <c r="AT44" s="131"/>
      <c r="AV44" s="17"/>
      <c r="BD44" s="1"/>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row>
    <row r="45" spans="2:175" s="170" customFormat="1" x14ac:dyDescent="0.25">
      <c r="C45" s="170" t="s">
        <v>253</v>
      </c>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7"/>
      <c r="AU45" s="177"/>
      <c r="AV45" s="172"/>
      <c r="AW45" s="172"/>
      <c r="AX45" s="172"/>
      <c r="AY45" s="172"/>
      <c r="AZ45" s="172"/>
      <c r="BA45" s="172"/>
      <c r="BB45" s="172"/>
      <c r="BC45" s="172"/>
      <c r="CH45" s="174">
        <f t="shared" ref="CH45:ET45" si="111">+CH43*CH41</f>
        <v>0</v>
      </c>
      <c r="CI45" s="174">
        <f t="shared" si="111"/>
        <v>0</v>
      </c>
      <c r="CJ45" s="174">
        <f t="shared" si="111"/>
        <v>0</v>
      </c>
      <c r="CK45" s="174">
        <f t="shared" si="111"/>
        <v>0</v>
      </c>
      <c r="CL45" s="174">
        <f t="shared" si="111"/>
        <v>0</v>
      </c>
      <c r="CM45" s="174">
        <f t="shared" si="111"/>
        <v>0</v>
      </c>
      <c r="CN45" s="174">
        <f t="shared" si="111"/>
        <v>0</v>
      </c>
      <c r="CO45" s="174">
        <f t="shared" si="111"/>
        <v>0</v>
      </c>
      <c r="CP45" s="174">
        <f t="shared" si="111"/>
        <v>0</v>
      </c>
      <c r="CQ45" s="174">
        <f>+CQ43*CQ41</f>
        <v>0</v>
      </c>
      <c r="CR45" s="174">
        <f t="shared" si="111"/>
        <v>39470.419831149637</v>
      </c>
      <c r="CS45" s="174">
        <f t="shared" si="111"/>
        <v>17500.326923304005</v>
      </c>
      <c r="CT45" s="174">
        <f t="shared" si="111"/>
        <v>50233.72435206209</v>
      </c>
      <c r="CU45" s="174">
        <f t="shared" si="111"/>
        <v>94.198317832142877</v>
      </c>
      <c r="CV45" s="174">
        <f t="shared" si="111"/>
        <v>7571.1221128132329</v>
      </c>
      <c r="CW45" s="174">
        <f t="shared" si="111"/>
        <v>36061.907419598916</v>
      </c>
      <c r="CX45" s="174">
        <f t="shared" si="111"/>
        <v>-3.2643062327765406</v>
      </c>
      <c r="CY45" s="174">
        <f t="shared" si="111"/>
        <v>0</v>
      </c>
      <c r="CZ45" s="174">
        <f>+CZ43*CZ41</f>
        <v>0</v>
      </c>
      <c r="DA45" s="174">
        <f t="shared" si="111"/>
        <v>39670.101545512611</v>
      </c>
      <c r="DB45" s="174">
        <f t="shared" si="111"/>
        <v>17550.732454979112</v>
      </c>
      <c r="DC45" s="174">
        <f t="shared" si="111"/>
        <v>50149.550297107104</v>
      </c>
      <c r="DD45" s="174">
        <f t="shared" si="111"/>
        <v>93.850383667723008</v>
      </c>
      <c r="DE45" s="174">
        <f t="shared" si="111"/>
        <v>7555.8630619547948</v>
      </c>
      <c r="DF45" s="174">
        <f t="shared" si="111"/>
        <v>37348.855934123661</v>
      </c>
      <c r="DG45" s="174">
        <f t="shared" si="111"/>
        <v>-3.3040804319267143</v>
      </c>
      <c r="DH45" s="174">
        <f t="shared" si="111"/>
        <v>0</v>
      </c>
      <c r="DI45" s="174">
        <f>+DI43*DI41</f>
        <v>0</v>
      </c>
      <c r="DJ45" s="174">
        <f t="shared" si="111"/>
        <v>40002.904410827316</v>
      </c>
      <c r="DK45" s="174">
        <f t="shared" si="111"/>
        <v>17694.867404190903</v>
      </c>
      <c r="DL45" s="174">
        <f t="shared" si="111"/>
        <v>50545.528729210884</v>
      </c>
      <c r="DM45" s="174">
        <f t="shared" si="111"/>
        <v>94.748250411549137</v>
      </c>
      <c r="DN45" s="174">
        <f t="shared" si="111"/>
        <v>7615.8470663104226</v>
      </c>
      <c r="DO45" s="174">
        <f t="shared" si="111"/>
        <v>37652.815693564356</v>
      </c>
      <c r="DP45" s="174">
        <f t="shared" si="111"/>
        <v>-3.2238316574732901</v>
      </c>
      <c r="DQ45" s="174">
        <f t="shared" si="111"/>
        <v>0</v>
      </c>
      <c r="DR45" s="174">
        <f>+DR43*DR41</f>
        <v>0</v>
      </c>
      <c r="DS45" s="174">
        <f t="shared" si="111"/>
        <v>40396.519162145101</v>
      </c>
      <c r="DT45" s="174">
        <f t="shared" si="111"/>
        <v>16378.12583984798</v>
      </c>
      <c r="DU45" s="174">
        <f t="shared" si="111"/>
        <v>50968.821631874773</v>
      </c>
      <c r="DV45" s="174">
        <f t="shared" si="111"/>
        <v>95.558453256119975</v>
      </c>
      <c r="DW45" s="174">
        <f t="shared" si="111"/>
        <v>7680.8306906202024</v>
      </c>
      <c r="DX45" s="174">
        <f t="shared" si="111"/>
        <v>37979.62782009683</v>
      </c>
      <c r="DY45" s="174">
        <f t="shared" si="111"/>
        <v>-3.3432220558759456</v>
      </c>
      <c r="DZ45" s="174">
        <f t="shared" si="111"/>
        <v>0</v>
      </c>
      <c r="EA45" s="174">
        <f>+EA43*EA41</f>
        <v>0</v>
      </c>
      <c r="EB45" s="174">
        <f t="shared" si="111"/>
        <v>32874.346216893464</v>
      </c>
      <c r="EC45" s="174">
        <f t="shared" si="111"/>
        <v>16642.289159845528</v>
      </c>
      <c r="ED45" s="174">
        <f t="shared" si="111"/>
        <v>49392.826462319266</v>
      </c>
      <c r="EE45" s="174">
        <f t="shared" si="111"/>
        <v>97.003048721876695</v>
      </c>
      <c r="EF45" s="174">
        <f t="shared" si="111"/>
        <v>7804.3415358965085</v>
      </c>
      <c r="EG45" s="174">
        <f t="shared" si="111"/>
        <v>38534.288377720681</v>
      </c>
      <c r="EH45" s="174">
        <f t="shared" si="111"/>
        <v>-3.5993560037051515</v>
      </c>
      <c r="EI45" s="174">
        <f t="shared" si="111"/>
        <v>0</v>
      </c>
      <c r="EJ45" s="174">
        <f>+EJ43*EJ41</f>
        <v>0</v>
      </c>
      <c r="EK45" s="174">
        <f t="shared" si="111"/>
        <v>0</v>
      </c>
      <c r="EL45" s="174">
        <f t="shared" si="111"/>
        <v>0</v>
      </c>
      <c r="EM45" s="174">
        <f t="shared" si="111"/>
        <v>0</v>
      </c>
      <c r="EN45" s="174">
        <f t="shared" si="111"/>
        <v>0</v>
      </c>
      <c r="EO45" s="174">
        <f t="shared" si="111"/>
        <v>0</v>
      </c>
      <c r="EP45" s="174">
        <f t="shared" si="111"/>
        <v>0</v>
      </c>
      <c r="EQ45" s="174">
        <f t="shared" si="111"/>
        <v>0</v>
      </c>
      <c r="ER45" s="174">
        <f t="shared" si="111"/>
        <v>0</v>
      </c>
      <c r="ET45" s="174">
        <f t="shared" si="111"/>
        <v>0</v>
      </c>
      <c r="EU45" s="174">
        <f t="shared" ref="EU45:FA45" si="112">+EU43*EU41</f>
        <v>0</v>
      </c>
      <c r="EV45" s="174">
        <f t="shared" si="112"/>
        <v>0</v>
      </c>
      <c r="EW45" s="174">
        <f t="shared" si="112"/>
        <v>0</v>
      </c>
      <c r="EX45" s="174">
        <f t="shared" si="112"/>
        <v>0</v>
      </c>
      <c r="EY45" s="174">
        <f t="shared" si="112"/>
        <v>0</v>
      </c>
      <c r="EZ45" s="174">
        <f t="shared" si="112"/>
        <v>0</v>
      </c>
      <c r="FA45" s="174">
        <f t="shared" si="112"/>
        <v>0</v>
      </c>
      <c r="FC45" s="174">
        <f t="shared" ref="FC45:FJ45" si="113">+FC43*FC41</f>
        <v>0</v>
      </c>
      <c r="FD45" s="174">
        <f t="shared" si="113"/>
        <v>0</v>
      </c>
      <c r="FE45" s="174">
        <f t="shared" si="113"/>
        <v>0</v>
      </c>
      <c r="FF45" s="174">
        <f t="shared" si="113"/>
        <v>0</v>
      </c>
      <c r="FG45" s="174">
        <f t="shared" si="113"/>
        <v>0</v>
      </c>
      <c r="FH45" s="174">
        <f t="shared" si="113"/>
        <v>0</v>
      </c>
      <c r="FI45" s="174">
        <f t="shared" si="113"/>
        <v>0</v>
      </c>
      <c r="FJ45" s="174">
        <f t="shared" si="113"/>
        <v>0</v>
      </c>
      <c r="FL45" s="174">
        <f t="shared" ref="FL45:FS45" si="114">+FL43*FL41</f>
        <v>0</v>
      </c>
      <c r="FM45" s="174">
        <f t="shared" si="114"/>
        <v>0</v>
      </c>
      <c r="FN45" s="174">
        <f t="shared" si="114"/>
        <v>0</v>
      </c>
      <c r="FO45" s="174">
        <f t="shared" si="114"/>
        <v>0</v>
      </c>
      <c r="FP45" s="174">
        <f t="shared" si="114"/>
        <v>0</v>
      </c>
      <c r="FQ45" s="174">
        <f t="shared" si="114"/>
        <v>0</v>
      </c>
      <c r="FR45" s="174">
        <f t="shared" si="114"/>
        <v>0</v>
      </c>
      <c r="FS45" s="174">
        <f t="shared" si="114"/>
        <v>0</v>
      </c>
    </row>
    <row r="47" spans="2:175" x14ac:dyDescent="0.25">
      <c r="B47" s="39" t="s">
        <v>187</v>
      </c>
    </row>
    <row r="48" spans="2:175" x14ac:dyDescent="0.25">
      <c r="B48" s="39" t="s">
        <v>185</v>
      </c>
    </row>
    <row r="49" spans="2:2" x14ac:dyDescent="0.25">
      <c r="B49" s="39" t="s">
        <v>186</v>
      </c>
    </row>
    <row r="51" spans="2:2" x14ac:dyDescent="0.25">
      <c r="B51" s="39" t="s">
        <v>221</v>
      </c>
    </row>
    <row r="52" spans="2:2" x14ac:dyDescent="0.25">
      <c r="B52" s="39" t="s">
        <v>182</v>
      </c>
    </row>
  </sheetData>
  <autoFilter ref="B1:BX1"/>
  <sortState ref="B3:FR14">
    <sortCondition ref="C3:C14"/>
  </sortState>
  <pageMargins left="0.25" right="0.25" top="0.75" bottom="0.75" header="0.3" footer="0.3"/>
  <pageSetup scale="50" fitToWidth="0" orientation="landscape" r:id="rId1"/>
  <headerFooter>
    <oddHeader>&amp;RPage &amp;P of &amp;N</oddHeader>
    <oddFooter>&amp;A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1:FS58"/>
  <sheetViews>
    <sheetView zoomScale="75" zoomScaleNormal="75" workbookViewId="0">
      <pane xSplit="16" ySplit="2" topLeftCell="Q3" activePane="bottomRight" state="frozen"/>
      <selection pane="topRight" activeCell="O1" sqref="O1"/>
      <selection pane="bottomLeft" activeCell="A3" sqref="A3"/>
      <selection pane="bottomRight" activeCell="Q3" sqref="Q3"/>
    </sheetView>
  </sheetViews>
  <sheetFormatPr defaultColWidth="8.7109375" defaultRowHeight="15" x14ac:dyDescent="0.25"/>
  <cols>
    <col min="1" max="3" width="8.7109375" style="1"/>
    <col min="4" max="4" width="33.28515625" style="1" customWidth="1"/>
    <col min="5" max="5" width="4.7109375" style="1" customWidth="1"/>
    <col min="6" max="6" width="6.7109375" style="1" customWidth="1"/>
    <col min="7" max="7" width="4.28515625" style="1" customWidth="1"/>
    <col min="8" max="8" width="11.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8" width="8.7109375" style="17"/>
    <col min="19" max="19" width="9" style="17" customWidth="1"/>
    <col min="20" max="20" width="8.7109375" style="17"/>
    <col min="21" max="46" width="8.7109375" style="17" customWidth="1"/>
    <col min="47" max="48" width="16.28515625" style="17" customWidth="1"/>
    <col min="49" max="49" width="16.28515625" style="137" customWidth="1"/>
    <col min="50" max="50" width="16.28515625" style="17" customWidth="1"/>
    <col min="51" max="56" width="12.85546875" style="17" customWidth="1"/>
    <col min="57" max="76" width="8.7109375" style="1" customWidth="1"/>
    <col min="77" max="77" width="2.7109375" style="1" customWidth="1"/>
    <col min="78" max="85" width="14.5703125" style="1" customWidth="1"/>
    <col min="86" max="86" width="1.42578125" style="1" customWidth="1"/>
    <col min="87" max="94" width="14.42578125" style="1" customWidth="1"/>
    <col min="95" max="95" width="1.42578125" style="1" customWidth="1"/>
    <col min="96" max="103" width="14.42578125" style="1" customWidth="1"/>
    <col min="104" max="104" width="1.42578125" style="1" customWidth="1"/>
    <col min="105" max="112" width="14.42578125" style="1" customWidth="1"/>
    <col min="113" max="113" width="1.42578125" style="1" customWidth="1"/>
    <col min="114" max="121" width="14.42578125" style="1" customWidth="1"/>
    <col min="122" max="122" width="1.42578125" style="1" customWidth="1"/>
    <col min="123" max="130" width="14.42578125" style="1" customWidth="1"/>
    <col min="131" max="131" width="1.42578125" style="1" customWidth="1"/>
    <col min="132" max="139" width="14.42578125" style="1" customWidth="1"/>
    <col min="140" max="140" width="1.42578125" style="1" customWidth="1"/>
    <col min="141" max="148" width="14.42578125" style="1" customWidth="1"/>
    <col min="149" max="149" width="1.42578125" style="1" customWidth="1"/>
    <col min="150" max="157" width="14.42578125" style="1" customWidth="1"/>
    <col min="158" max="158" width="1.42578125" style="1" customWidth="1"/>
    <col min="159" max="166" width="14.42578125" style="1" customWidth="1"/>
    <col min="167" max="167" width="1.4257812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2" t="s">
        <v>5</v>
      </c>
      <c r="H1" s="2" t="s">
        <v>230</v>
      </c>
      <c r="I1" s="2" t="s">
        <v>6</v>
      </c>
      <c r="J1" s="2" t="s">
        <v>59</v>
      </c>
      <c r="K1" s="2" t="s">
        <v>7</v>
      </c>
      <c r="L1" s="2" t="s">
        <v>60</v>
      </c>
      <c r="M1" s="2" t="s">
        <v>8</v>
      </c>
      <c r="N1" s="2" t="s">
        <v>9</v>
      </c>
      <c r="O1" s="2" t="s">
        <v>93</v>
      </c>
      <c r="P1" s="2"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20" t="s">
        <v>127</v>
      </c>
      <c r="AX1" s="116" t="s">
        <v>128</v>
      </c>
      <c r="AY1" s="116" t="s">
        <v>129</v>
      </c>
      <c r="AZ1" s="2"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9"/>
      <c r="H2" s="19"/>
      <c r="I2" s="19"/>
      <c r="J2" s="19"/>
      <c r="K2" s="19"/>
      <c r="L2" s="19"/>
      <c r="M2" s="19"/>
      <c r="N2" s="19"/>
      <c r="O2" s="19"/>
      <c r="P2" s="19"/>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21"/>
      <c r="AX2" s="118"/>
      <c r="AY2" s="118"/>
      <c r="AZ2" s="19"/>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337</v>
      </c>
      <c r="B3" s="3" t="s">
        <v>3</v>
      </c>
      <c r="C3" s="4" t="s">
        <v>31</v>
      </c>
      <c r="D3" s="4" t="s">
        <v>61</v>
      </c>
      <c r="E3" s="4" t="s">
        <v>13</v>
      </c>
      <c r="F3" s="4" t="s">
        <v>33</v>
      </c>
      <c r="G3" s="4" t="s">
        <v>15</v>
      </c>
      <c r="H3" s="183" t="str">
        <f>+RIGHT($AW$1,4)</f>
        <v>2013</v>
      </c>
      <c r="I3" s="141">
        <v>2013</v>
      </c>
      <c r="J3" s="4" t="s">
        <v>62</v>
      </c>
      <c r="K3" s="4"/>
      <c r="L3" s="4" t="s">
        <v>63</v>
      </c>
      <c r="M3" s="4" t="s">
        <v>64</v>
      </c>
      <c r="N3" s="9">
        <v>5</v>
      </c>
      <c r="O3" s="9">
        <v>67.135886927000001</v>
      </c>
      <c r="P3" s="9">
        <v>366553.41839799</v>
      </c>
      <c r="Q3" s="35">
        <v>0</v>
      </c>
      <c r="R3" s="35">
        <v>0</v>
      </c>
      <c r="S3" s="35">
        <v>44.063383113999997</v>
      </c>
      <c r="T3" s="35">
        <v>44.063383113999997</v>
      </c>
      <c r="U3" s="35">
        <v>44.063383113999997</v>
      </c>
      <c r="V3" s="35">
        <v>44.063383113999997</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16">
        <v>242253.83898487201</v>
      </c>
      <c r="AX3" s="35">
        <v>242253.83898487201</v>
      </c>
      <c r="AY3" s="35">
        <v>242253.83898487201</v>
      </c>
      <c r="AZ3" s="35">
        <v>242253.83898487201</v>
      </c>
      <c r="BA3" s="35">
        <v>0</v>
      </c>
      <c r="BB3" s="35">
        <v>0</v>
      </c>
      <c r="BC3" s="35">
        <v>0</v>
      </c>
      <c r="BD3" s="35">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c r="CB3" s="112">
        <v>1</v>
      </c>
      <c r="CC3" s="112"/>
      <c r="CD3" s="112"/>
      <c r="CE3" s="112"/>
      <c r="CF3" s="112"/>
      <c r="CG3" s="112"/>
      <c r="CI3" s="24">
        <f>+BZ3*$AU3</f>
        <v>0</v>
      </c>
      <c r="CJ3" s="24">
        <f>+CA3*$AU3</f>
        <v>0</v>
      </c>
      <c r="CK3" s="24">
        <f t="shared" ref="CK3:CP4" si="0">+CB3*$Q3*12</f>
        <v>0</v>
      </c>
      <c r="CL3" s="24">
        <f t="shared" si="0"/>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528.76059736799994</v>
      </c>
      <c r="DD3" s="24">
        <f>+$CC3*$S3*12</f>
        <v>0</v>
      </c>
      <c r="DE3" s="24">
        <f>+$CD3*$S3*12</f>
        <v>0</v>
      </c>
      <c r="DF3" s="24">
        <f>+$CE3*$S3*12</f>
        <v>0</v>
      </c>
      <c r="DG3" s="24">
        <f>+$CF3*$S3*12</f>
        <v>0</v>
      </c>
      <c r="DH3" s="24">
        <f>+$CG3*$S3*12</f>
        <v>0</v>
      </c>
      <c r="DJ3" s="24">
        <f t="shared" ref="DJ3:DJ30" si="2">+$BZ3*$AX3</f>
        <v>0</v>
      </c>
      <c r="DK3" s="24">
        <f t="shared" ref="DK3:DK30" si="3">+$CA3*$AX3</f>
        <v>0</v>
      </c>
      <c r="DL3" s="24">
        <f t="shared" ref="DL3:DL30" si="4">+$CB3*$T3*12</f>
        <v>528.76059736799994</v>
      </c>
      <c r="DM3" s="24">
        <f t="shared" ref="DM3:DM30" si="5">+$CC3*$T3*12</f>
        <v>0</v>
      </c>
      <c r="DN3" s="24">
        <f t="shared" ref="DN3:DN30" si="6">+$CD3*$T3*12</f>
        <v>0</v>
      </c>
      <c r="DO3" s="24">
        <f t="shared" ref="DO3:DO30" si="7">+$CE3*$T3*12</f>
        <v>0</v>
      </c>
      <c r="DP3" s="24">
        <f t="shared" ref="DP3:DP30" si="8">+$CF3*$T3*12</f>
        <v>0</v>
      </c>
      <c r="DQ3" s="24">
        <f t="shared" ref="DQ3:DQ30" si="9">+$CG3*$T3*12</f>
        <v>0</v>
      </c>
      <c r="DS3" s="24">
        <f t="shared" ref="DS3:DS30" si="10">+$BZ3*$AY3</f>
        <v>0</v>
      </c>
      <c r="DT3" s="24">
        <f t="shared" ref="DT3:DT30" si="11">+$CA3*$AY3</f>
        <v>0</v>
      </c>
      <c r="DU3" s="24">
        <f t="shared" ref="DU3:DU30" si="12">+$CB3*$U3*12</f>
        <v>528.76059736799994</v>
      </c>
      <c r="DV3" s="24">
        <f t="shared" ref="DV3:DV30" si="13">+$CC3*$U3*12</f>
        <v>0</v>
      </c>
      <c r="DW3" s="24">
        <f t="shared" ref="DW3:DW30" si="14">+$CD3*$U3*12</f>
        <v>0</v>
      </c>
      <c r="DX3" s="24">
        <f t="shared" ref="DX3:DX30" si="15">+$CE3*$U3*12</f>
        <v>0</v>
      </c>
      <c r="DY3" s="24">
        <f t="shared" ref="DY3:DY30" si="16">+$CF3*$U3*12</f>
        <v>0</v>
      </c>
      <c r="DZ3" s="24">
        <f t="shared" ref="DZ3:DZ30" si="17">+$CG3*$U3*12</f>
        <v>0</v>
      </c>
      <c r="EB3" s="24">
        <f t="shared" ref="EB3:EB30" si="18">+$BZ3*$AZ3</f>
        <v>0</v>
      </c>
      <c r="EC3" s="24">
        <f t="shared" ref="EC3:EC30" si="19">+$CA3*$AZ3</f>
        <v>0</v>
      </c>
      <c r="ED3" s="24">
        <f t="shared" ref="ED3:ED30" si="20">+$CB3*$V3*12</f>
        <v>528.76059736799994</v>
      </c>
      <c r="EE3" s="24">
        <f t="shared" ref="EE3:EE30" si="21">+$CC3*$V3*12</f>
        <v>0</v>
      </c>
      <c r="EF3" s="24">
        <f t="shared" ref="EF3:EF30" si="22">+$CD3*$V3*12</f>
        <v>0</v>
      </c>
      <c r="EG3" s="24">
        <f t="shared" ref="EG3:EG30" si="23">+$CE3*$V3*12</f>
        <v>0</v>
      </c>
      <c r="EH3" s="24">
        <f t="shared" ref="EH3:EH30" si="24">+$CF3*$V3*12</f>
        <v>0</v>
      </c>
      <c r="EI3" s="24">
        <f t="shared" ref="EI3:EI30" si="25">+$CG3*$V3*12</f>
        <v>0</v>
      </c>
      <c r="EK3" s="24">
        <f t="shared" ref="EK3:EK30" si="26">+$BZ3*$BA3</f>
        <v>0</v>
      </c>
      <c r="EL3" s="24">
        <f t="shared" ref="EL3:EL30" si="27">+$CA3*$BA3</f>
        <v>0</v>
      </c>
      <c r="EM3" s="24">
        <f t="shared" ref="EM3:EM30" si="28">+$CB3*$W3*12</f>
        <v>0</v>
      </c>
      <c r="EN3" s="24">
        <f t="shared" ref="EN3:EN30" si="29">+$CC3*$W3*12</f>
        <v>0</v>
      </c>
      <c r="EO3" s="24">
        <f t="shared" ref="EO3:EO30" si="30">+$CD3*$W3*12</f>
        <v>0</v>
      </c>
      <c r="EP3" s="24">
        <f t="shared" ref="EP3:EP30" si="31">+$CE3*$W3*12</f>
        <v>0</v>
      </c>
      <c r="EQ3" s="24">
        <f t="shared" ref="EQ3:EQ30" si="32">+$CF3*$W3*12</f>
        <v>0</v>
      </c>
      <c r="ER3" s="24">
        <f t="shared" ref="ER3:ER30" si="33">+$CG3*$W3*12</f>
        <v>0</v>
      </c>
      <c r="ET3" s="24">
        <f t="shared" ref="ET3:ET30" si="34">+$BZ3*$BB3</f>
        <v>0</v>
      </c>
      <c r="EU3" s="24">
        <f t="shared" ref="EU3:EU30" si="35">+$CA3*$BB3</f>
        <v>0</v>
      </c>
      <c r="EV3" s="24">
        <f t="shared" ref="EV3:EV30" si="36">+$CB3*$X3*12</f>
        <v>0</v>
      </c>
      <c r="EW3" s="24">
        <f t="shared" ref="EW3:EW30" si="37">+$CC3*$X3*12</f>
        <v>0</v>
      </c>
      <c r="EX3" s="24">
        <f t="shared" ref="EX3:EX30" si="38">+$CD3*$X3*12</f>
        <v>0</v>
      </c>
      <c r="EY3" s="24">
        <f t="shared" ref="EY3:EY30" si="39">+$CE3*$X3*12</f>
        <v>0</v>
      </c>
      <c r="EZ3" s="24">
        <f t="shared" ref="EZ3:EZ30" si="40">+$CF3*$X3*12</f>
        <v>0</v>
      </c>
      <c r="FA3" s="24">
        <f t="shared" ref="FA3:FA30" si="41">+$CG3*$X3*12</f>
        <v>0</v>
      </c>
      <c r="FC3" s="24">
        <f t="shared" ref="FC3:FC30" si="42">+$BZ3*$BC3</f>
        <v>0</v>
      </c>
      <c r="FD3" s="24">
        <f t="shared" ref="FD3:FD30" si="43">+$CA3*$BC3</f>
        <v>0</v>
      </c>
      <c r="FE3" s="24">
        <f t="shared" ref="FE3:FE30" si="44">+$CB3*$Y3*12</f>
        <v>0</v>
      </c>
      <c r="FF3" s="24">
        <f t="shared" ref="FF3:FF30" si="45">+$CC3*$Y3*12</f>
        <v>0</v>
      </c>
      <c r="FG3" s="24">
        <f t="shared" ref="FG3:FG30" si="46">+$CD3*$Y3*12</f>
        <v>0</v>
      </c>
      <c r="FH3" s="24">
        <f t="shared" ref="FH3:FH30" si="47">+$CE3*$Y3*12</f>
        <v>0</v>
      </c>
      <c r="FI3" s="24">
        <f t="shared" ref="FI3:FI30" si="48">+$CF3*$Y3*12</f>
        <v>0</v>
      </c>
      <c r="FJ3" s="24">
        <f t="shared" ref="FJ3:FJ30" si="49">+$CG3*$Y3*12</f>
        <v>0</v>
      </c>
      <c r="FL3" s="24">
        <f t="shared" ref="FL3:FL30" si="50">+$BZ3*$BD3</f>
        <v>0</v>
      </c>
      <c r="FM3" s="24">
        <f t="shared" ref="FM3:FM30" si="51">+$CA3*$BD3</f>
        <v>0</v>
      </c>
      <c r="FN3" s="24">
        <f t="shared" ref="FN3:FN30" si="52">+$CB3*$Z3*12</f>
        <v>0</v>
      </c>
      <c r="FO3" s="24">
        <f t="shared" ref="FO3:FO30" si="53">+$CC3*$Z3*12</f>
        <v>0</v>
      </c>
      <c r="FP3" s="24">
        <f t="shared" ref="FP3:FP30" si="54">+$CD3*$Z3*12</f>
        <v>0</v>
      </c>
      <c r="FQ3" s="24">
        <f t="shared" ref="FQ3:FQ30" si="55">+$CE3*$Z3*12</f>
        <v>0</v>
      </c>
      <c r="FR3" s="24">
        <f t="shared" ref="FR3:FR30" si="56">+$CF3*$Z3*12</f>
        <v>0</v>
      </c>
      <c r="FS3" s="24">
        <f t="shared" ref="FS3:FS30" si="57">+$CG3*$Z3*12</f>
        <v>0</v>
      </c>
    </row>
    <row r="4" spans="1:175" x14ac:dyDescent="0.25">
      <c r="A4" s="1" t="s">
        <v>338</v>
      </c>
      <c r="B4" s="5" t="s">
        <v>3</v>
      </c>
      <c r="C4" s="6" t="s">
        <v>31</v>
      </c>
      <c r="D4" s="310" t="s">
        <v>65</v>
      </c>
      <c r="E4" s="6" t="s">
        <v>13</v>
      </c>
      <c r="F4" s="6" t="s">
        <v>33</v>
      </c>
      <c r="G4" s="6" t="s">
        <v>26</v>
      </c>
      <c r="H4" s="183" t="str">
        <f t="shared" ref="H4:H24" si="58">+RIGHT($AW$1,4)</f>
        <v>2013</v>
      </c>
      <c r="I4" s="142">
        <v>2013</v>
      </c>
      <c r="J4" s="6" t="s">
        <v>62</v>
      </c>
      <c r="K4" s="6"/>
      <c r="L4" s="6" t="s">
        <v>63</v>
      </c>
      <c r="M4" s="6" t="s">
        <v>35</v>
      </c>
      <c r="N4" s="11">
        <v>3</v>
      </c>
      <c r="O4" s="11">
        <v>0</v>
      </c>
      <c r="P4" s="11">
        <v>0</v>
      </c>
      <c r="Q4" s="36">
        <v>0</v>
      </c>
      <c r="R4" s="36">
        <v>0</v>
      </c>
      <c r="S4" s="36">
        <v>239.1602</v>
      </c>
      <c r="T4" s="36">
        <v>0</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148">
        <v>3193.4580000000001</v>
      </c>
      <c r="AX4" s="36">
        <v>0</v>
      </c>
      <c r="AY4" s="36">
        <v>0</v>
      </c>
      <c r="AZ4" s="36">
        <v>0</v>
      </c>
      <c r="BA4" s="36">
        <v>0</v>
      </c>
      <c r="BB4" s="36">
        <v>0</v>
      </c>
      <c r="BC4" s="36">
        <v>0</v>
      </c>
      <c r="BD4" s="36">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1">
        <v>0</v>
      </c>
      <c r="BX4" s="12">
        <v>0</v>
      </c>
      <c r="BZ4" s="113"/>
      <c r="CA4" s="113"/>
      <c r="CB4" s="166"/>
      <c r="CC4" s="167"/>
      <c r="CD4" s="167"/>
      <c r="CE4" s="167"/>
      <c r="CF4" s="167"/>
      <c r="CG4" s="167"/>
      <c r="CI4" s="24">
        <f>+BZ4*$AU4</f>
        <v>0</v>
      </c>
      <c r="CJ4" s="24">
        <f>+CA4*$AU4</f>
        <v>0</v>
      </c>
      <c r="CK4" s="24">
        <f t="shared" si="0"/>
        <v>0</v>
      </c>
      <c r="CL4" s="24">
        <f t="shared" si="0"/>
        <v>0</v>
      </c>
      <c r="CM4" s="24">
        <f t="shared" si="0"/>
        <v>0</v>
      </c>
      <c r="CN4" s="24">
        <f t="shared" si="0"/>
        <v>0</v>
      </c>
      <c r="CO4" s="24">
        <f t="shared" si="0"/>
        <v>0</v>
      </c>
      <c r="CP4" s="24">
        <f t="shared" si="0"/>
        <v>0</v>
      </c>
      <c r="CR4" s="24">
        <f>+BZ4*$AV4</f>
        <v>0</v>
      </c>
      <c r="CS4" s="24">
        <f>+CA4*$AV4</f>
        <v>0</v>
      </c>
      <c r="CT4" s="24">
        <f t="shared" ref="CT4:CY4" si="59">+CB4*$R4*12</f>
        <v>0</v>
      </c>
      <c r="CU4" s="24">
        <f t="shared" si="59"/>
        <v>0</v>
      </c>
      <c r="CV4" s="24">
        <f t="shared" si="59"/>
        <v>0</v>
      </c>
      <c r="CW4" s="24">
        <f t="shared" si="59"/>
        <v>0</v>
      </c>
      <c r="CX4" s="24">
        <f t="shared" si="59"/>
        <v>0</v>
      </c>
      <c r="CY4" s="24">
        <f t="shared" si="59"/>
        <v>0</v>
      </c>
      <c r="DA4" s="24">
        <f>+$BZ4*$AW4</f>
        <v>0</v>
      </c>
      <c r="DB4" s="24">
        <f>+$CA4*$AW4</f>
        <v>0</v>
      </c>
      <c r="DC4" s="24">
        <f>+$CB4*$S4*12</f>
        <v>0</v>
      </c>
      <c r="DD4" s="24">
        <f>+$CC4*$S4*12</f>
        <v>0</v>
      </c>
      <c r="DE4" s="24">
        <f>+$CD4*$S4*12</f>
        <v>0</v>
      </c>
      <c r="DF4" s="24">
        <f>+$CE4*$S4*12</f>
        <v>0</v>
      </c>
      <c r="DG4" s="24">
        <f>+$CF4*$S4*12</f>
        <v>0</v>
      </c>
      <c r="DH4" s="24">
        <f>+$CG4*$S4*12</f>
        <v>0</v>
      </c>
      <c r="DJ4" s="24">
        <f t="shared" si="2"/>
        <v>0</v>
      </c>
      <c r="DK4" s="24">
        <f t="shared" si="3"/>
        <v>0</v>
      </c>
      <c r="DL4" s="24">
        <f t="shared" si="4"/>
        <v>0</v>
      </c>
      <c r="DM4" s="24">
        <f t="shared" si="5"/>
        <v>0</v>
      </c>
      <c r="DN4" s="24">
        <f t="shared" si="6"/>
        <v>0</v>
      </c>
      <c r="DO4" s="24">
        <f t="shared" si="7"/>
        <v>0</v>
      </c>
      <c r="DP4" s="24">
        <f t="shared" si="8"/>
        <v>0</v>
      </c>
      <c r="DQ4" s="24">
        <f t="shared" si="9"/>
        <v>0</v>
      </c>
      <c r="DS4" s="24">
        <f t="shared" si="10"/>
        <v>0</v>
      </c>
      <c r="DT4" s="24">
        <f t="shared" si="11"/>
        <v>0</v>
      </c>
      <c r="DU4" s="24">
        <f t="shared" si="12"/>
        <v>0</v>
      </c>
      <c r="DV4" s="24">
        <f t="shared" si="13"/>
        <v>0</v>
      </c>
      <c r="DW4" s="24">
        <f t="shared" si="14"/>
        <v>0</v>
      </c>
      <c r="DX4" s="24">
        <f t="shared" si="15"/>
        <v>0</v>
      </c>
      <c r="DY4" s="24">
        <f t="shared" si="16"/>
        <v>0</v>
      </c>
      <c r="DZ4" s="24">
        <f t="shared" si="17"/>
        <v>0</v>
      </c>
      <c r="EB4" s="24">
        <f t="shared" si="18"/>
        <v>0</v>
      </c>
      <c r="EC4" s="24">
        <f t="shared" si="19"/>
        <v>0</v>
      </c>
      <c r="ED4" s="24">
        <f t="shared" si="20"/>
        <v>0</v>
      </c>
      <c r="EE4" s="24">
        <f t="shared" si="21"/>
        <v>0</v>
      </c>
      <c r="EF4" s="24">
        <f t="shared" si="22"/>
        <v>0</v>
      </c>
      <c r="EG4" s="24">
        <f t="shared" si="23"/>
        <v>0</v>
      </c>
      <c r="EH4" s="24">
        <f t="shared" si="24"/>
        <v>0</v>
      </c>
      <c r="EI4" s="24">
        <f t="shared" si="25"/>
        <v>0</v>
      </c>
      <c r="EK4" s="24">
        <f t="shared" si="26"/>
        <v>0</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336</v>
      </c>
      <c r="B5" s="5" t="s">
        <v>3</v>
      </c>
      <c r="C5" s="6" t="s">
        <v>31</v>
      </c>
      <c r="D5" s="6" t="s">
        <v>66</v>
      </c>
      <c r="E5" s="6" t="s">
        <v>13</v>
      </c>
      <c r="F5" s="6" t="s">
        <v>33</v>
      </c>
      <c r="G5" s="6" t="s">
        <v>15</v>
      </c>
      <c r="H5" s="183" t="str">
        <f t="shared" si="58"/>
        <v>2013</v>
      </c>
      <c r="I5" s="142">
        <v>2013</v>
      </c>
      <c r="J5" s="6" t="s">
        <v>62</v>
      </c>
      <c r="K5" s="6"/>
      <c r="L5" s="6" t="s">
        <v>63</v>
      </c>
      <c r="M5" s="6" t="s">
        <v>17</v>
      </c>
      <c r="N5" s="11">
        <v>1</v>
      </c>
      <c r="O5" s="11">
        <v>13.346410000000001</v>
      </c>
      <c r="P5" s="11">
        <v>66881.335999999996</v>
      </c>
      <c r="Q5" s="36">
        <v>0</v>
      </c>
      <c r="R5" s="36">
        <v>0</v>
      </c>
      <c r="S5" s="36">
        <v>7.2070613999999997</v>
      </c>
      <c r="T5" s="36">
        <v>7.2070613999999997</v>
      </c>
      <c r="U5" s="36">
        <v>7.2070613999999997</v>
      </c>
      <c r="V5" s="36">
        <v>7.2070613999999997</v>
      </c>
      <c r="W5" s="36">
        <v>7.2070613999999997</v>
      </c>
      <c r="X5" s="36">
        <v>7.2070613999999997</v>
      </c>
      <c r="Y5" s="36">
        <v>7.2070613999999997</v>
      </c>
      <c r="Z5" s="36">
        <v>7.2070613999999997</v>
      </c>
      <c r="AA5" s="36">
        <v>4.2133013999999998</v>
      </c>
      <c r="AB5" s="36">
        <v>4.2133013999999998</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148">
        <v>36115.921439999998</v>
      </c>
      <c r="AX5" s="36">
        <v>36115.921439999998</v>
      </c>
      <c r="AY5" s="36">
        <v>36115.921439999998</v>
      </c>
      <c r="AZ5" s="36">
        <v>36115.921439999998</v>
      </c>
      <c r="BA5" s="36">
        <v>36115.921439999998</v>
      </c>
      <c r="BB5" s="36">
        <v>36115.921439999998</v>
      </c>
      <c r="BC5" s="36">
        <v>36115.921439999998</v>
      </c>
      <c r="BD5" s="36">
        <v>36115.921439999998</v>
      </c>
      <c r="BE5" s="11">
        <v>26220.961439999999</v>
      </c>
      <c r="BF5" s="11">
        <v>26220.961439999999</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v>1</v>
      </c>
      <c r="CB5" s="113"/>
      <c r="CC5" s="113"/>
      <c r="CD5" s="113"/>
      <c r="CE5" s="113"/>
      <c r="CF5" s="113"/>
      <c r="CG5" s="113"/>
      <c r="CI5" s="24">
        <f t="shared" ref="CI5:CI30" si="60">+BZ5*$AU5</f>
        <v>0</v>
      </c>
      <c r="CJ5" s="24">
        <f t="shared" ref="CJ5:CJ30" si="61">+CA5*$AU5</f>
        <v>0</v>
      </c>
      <c r="CK5" s="24">
        <f t="shared" ref="CK5:CK30" si="62">+CB5*$Q5*12</f>
        <v>0</v>
      </c>
      <c r="CL5" s="24">
        <f t="shared" ref="CL5:CL30" si="63">+CC5*$Q5*12</f>
        <v>0</v>
      </c>
      <c r="CM5" s="24">
        <f t="shared" ref="CM5:CM30" si="64">+CD5*$Q5*12</f>
        <v>0</v>
      </c>
      <c r="CN5" s="24">
        <f t="shared" ref="CN5:CN30" si="65">+CE5*$Q5*12</f>
        <v>0</v>
      </c>
      <c r="CO5" s="24">
        <f t="shared" ref="CO5:CO30" si="66">+CF5*$Q5*12</f>
        <v>0</v>
      </c>
      <c r="CP5" s="24">
        <f t="shared" ref="CP5:CP30" si="67">+CG5*$Q5*12</f>
        <v>0</v>
      </c>
      <c r="CR5" s="24">
        <f t="shared" ref="CR5:CR30" si="68">+BZ5*$AV5</f>
        <v>0</v>
      </c>
      <c r="CS5" s="24">
        <f t="shared" ref="CS5:CS30" si="69">+CA5*$AV5</f>
        <v>0</v>
      </c>
      <c r="CT5" s="24">
        <f t="shared" ref="CT5:CT30" si="70">+CB5*$R5*12</f>
        <v>0</v>
      </c>
      <c r="CU5" s="24">
        <f t="shared" ref="CU5:CU30" si="71">+CC5*$R5*12</f>
        <v>0</v>
      </c>
      <c r="CV5" s="24">
        <f t="shared" ref="CV5:CV30" si="72">+CD5*$R5*12</f>
        <v>0</v>
      </c>
      <c r="CW5" s="24">
        <f t="shared" ref="CW5:CW30" si="73">+CE5*$R5*12</f>
        <v>0</v>
      </c>
      <c r="CX5" s="24">
        <f t="shared" ref="CX5:CX30" si="74">+CF5*$R5*12</f>
        <v>0</v>
      </c>
      <c r="CY5" s="24">
        <f t="shared" ref="CY5:CY30" si="75">+CG5*$R5*12</f>
        <v>0</v>
      </c>
      <c r="DA5" s="24">
        <f t="shared" ref="DA5:DA30" si="76">+$BZ5*$AW5</f>
        <v>0</v>
      </c>
      <c r="DB5" s="24">
        <f t="shared" ref="DB5:DB30" si="77">+$CA5*$AW5</f>
        <v>36115.921439999998</v>
      </c>
      <c r="DC5" s="24">
        <f t="shared" ref="DC5:DC30" si="78">+$CB5*$S5*12</f>
        <v>0</v>
      </c>
      <c r="DD5" s="24">
        <f t="shared" ref="DD5:DD30" si="79">+$CC5*$S5*12</f>
        <v>0</v>
      </c>
      <c r="DE5" s="24">
        <f t="shared" ref="DE5:DE30" si="80">+$CD5*$S5*12</f>
        <v>0</v>
      </c>
      <c r="DF5" s="24">
        <f t="shared" ref="DF5:DF30" si="81">+$CE5*$S5*12</f>
        <v>0</v>
      </c>
      <c r="DG5" s="24">
        <f t="shared" ref="DG5:DG30" si="82">+$CF5*$S5*12</f>
        <v>0</v>
      </c>
      <c r="DH5" s="24">
        <f t="shared" ref="DH5:DH30" si="83">+$CG5*$S5*12</f>
        <v>0</v>
      </c>
      <c r="DJ5" s="24">
        <f t="shared" si="2"/>
        <v>0</v>
      </c>
      <c r="DK5" s="24">
        <f t="shared" si="3"/>
        <v>36115.921439999998</v>
      </c>
      <c r="DL5" s="24">
        <f t="shared" si="4"/>
        <v>0</v>
      </c>
      <c r="DM5" s="24">
        <f t="shared" si="5"/>
        <v>0</v>
      </c>
      <c r="DN5" s="24">
        <f t="shared" si="6"/>
        <v>0</v>
      </c>
      <c r="DO5" s="24">
        <f t="shared" si="7"/>
        <v>0</v>
      </c>
      <c r="DP5" s="24">
        <f t="shared" si="8"/>
        <v>0</v>
      </c>
      <c r="DQ5" s="24">
        <f t="shared" si="9"/>
        <v>0</v>
      </c>
      <c r="DS5" s="24">
        <f t="shared" si="10"/>
        <v>0</v>
      </c>
      <c r="DT5" s="24">
        <f t="shared" si="11"/>
        <v>36115.921439999998</v>
      </c>
      <c r="DU5" s="24">
        <f t="shared" si="12"/>
        <v>0</v>
      </c>
      <c r="DV5" s="24">
        <f t="shared" si="13"/>
        <v>0</v>
      </c>
      <c r="DW5" s="24">
        <f t="shared" si="14"/>
        <v>0</v>
      </c>
      <c r="DX5" s="24">
        <f t="shared" si="15"/>
        <v>0</v>
      </c>
      <c r="DY5" s="24">
        <f t="shared" si="16"/>
        <v>0</v>
      </c>
      <c r="DZ5" s="24">
        <f t="shared" si="17"/>
        <v>0</v>
      </c>
      <c r="EB5" s="24">
        <f t="shared" si="18"/>
        <v>0</v>
      </c>
      <c r="EC5" s="24">
        <f t="shared" si="19"/>
        <v>36115.921439999998</v>
      </c>
      <c r="ED5" s="24">
        <f t="shared" si="20"/>
        <v>0</v>
      </c>
      <c r="EE5" s="24">
        <f t="shared" si="21"/>
        <v>0</v>
      </c>
      <c r="EF5" s="24">
        <f t="shared" si="22"/>
        <v>0</v>
      </c>
      <c r="EG5" s="24">
        <f t="shared" si="23"/>
        <v>0</v>
      </c>
      <c r="EH5" s="24">
        <f t="shared" si="24"/>
        <v>0</v>
      </c>
      <c r="EI5" s="24">
        <f t="shared" si="25"/>
        <v>0</v>
      </c>
      <c r="EK5" s="24">
        <f t="shared" si="26"/>
        <v>0</v>
      </c>
      <c r="EL5" s="24">
        <f t="shared" si="27"/>
        <v>36115.921439999998</v>
      </c>
      <c r="EM5" s="24">
        <f t="shared" si="28"/>
        <v>0</v>
      </c>
      <c r="EN5" s="24">
        <f t="shared" si="29"/>
        <v>0</v>
      </c>
      <c r="EO5" s="24">
        <f t="shared" si="30"/>
        <v>0</v>
      </c>
      <c r="EP5" s="24">
        <f t="shared" si="31"/>
        <v>0</v>
      </c>
      <c r="EQ5" s="24">
        <f t="shared" si="32"/>
        <v>0</v>
      </c>
      <c r="ER5" s="24">
        <f t="shared" si="33"/>
        <v>0</v>
      </c>
      <c r="ET5" s="24">
        <f t="shared" si="34"/>
        <v>0</v>
      </c>
      <c r="EU5" s="24">
        <f t="shared" si="35"/>
        <v>36115.921439999998</v>
      </c>
      <c r="EV5" s="24">
        <f t="shared" si="36"/>
        <v>0</v>
      </c>
      <c r="EW5" s="24">
        <f t="shared" si="37"/>
        <v>0</v>
      </c>
      <c r="EX5" s="24">
        <f t="shared" si="38"/>
        <v>0</v>
      </c>
      <c r="EY5" s="24">
        <f t="shared" si="39"/>
        <v>0</v>
      </c>
      <c r="EZ5" s="24">
        <f t="shared" si="40"/>
        <v>0</v>
      </c>
      <c r="FA5" s="24">
        <f t="shared" si="41"/>
        <v>0</v>
      </c>
      <c r="FC5" s="24">
        <f t="shared" si="42"/>
        <v>0</v>
      </c>
      <c r="FD5" s="24">
        <f t="shared" si="43"/>
        <v>36115.921439999998</v>
      </c>
      <c r="FE5" s="24">
        <f t="shared" si="44"/>
        <v>0</v>
      </c>
      <c r="FF5" s="24">
        <f t="shared" si="45"/>
        <v>0</v>
      </c>
      <c r="FG5" s="24">
        <f t="shared" si="46"/>
        <v>0</v>
      </c>
      <c r="FH5" s="24">
        <f t="shared" si="47"/>
        <v>0</v>
      </c>
      <c r="FI5" s="24">
        <f t="shared" si="48"/>
        <v>0</v>
      </c>
      <c r="FJ5" s="24">
        <f t="shared" si="49"/>
        <v>0</v>
      </c>
      <c r="FL5" s="24">
        <f t="shared" si="50"/>
        <v>0</v>
      </c>
      <c r="FM5" s="24">
        <f t="shared" si="51"/>
        <v>36115.921439999998</v>
      </c>
      <c r="FN5" s="24">
        <f t="shared" si="52"/>
        <v>0</v>
      </c>
      <c r="FO5" s="24">
        <f t="shared" si="53"/>
        <v>0</v>
      </c>
      <c r="FP5" s="24">
        <f t="shared" si="54"/>
        <v>0</v>
      </c>
      <c r="FQ5" s="24">
        <f t="shared" si="55"/>
        <v>0</v>
      </c>
      <c r="FR5" s="24">
        <f t="shared" si="56"/>
        <v>0</v>
      </c>
      <c r="FS5" s="24">
        <f t="shared" si="57"/>
        <v>0</v>
      </c>
    </row>
    <row r="6" spans="1:175" x14ac:dyDescent="0.25">
      <c r="A6" s="1" t="s">
        <v>343</v>
      </c>
      <c r="B6" s="5" t="s">
        <v>3</v>
      </c>
      <c r="C6" s="6" t="s">
        <v>31</v>
      </c>
      <c r="D6" s="6" t="s">
        <v>67</v>
      </c>
      <c r="E6" s="6" t="s">
        <v>13</v>
      </c>
      <c r="F6" s="6" t="s">
        <v>33</v>
      </c>
      <c r="G6" s="6" t="s">
        <v>26</v>
      </c>
      <c r="H6" s="183" t="str">
        <f t="shared" si="58"/>
        <v>2013</v>
      </c>
      <c r="I6" s="142">
        <v>2013</v>
      </c>
      <c r="J6" s="6" t="s">
        <v>62</v>
      </c>
      <c r="K6" s="6"/>
      <c r="L6" s="6" t="s">
        <v>63</v>
      </c>
      <c r="M6" s="6" t="s">
        <v>28</v>
      </c>
      <c r="N6" s="11">
        <v>22</v>
      </c>
      <c r="O6" s="11">
        <v>0</v>
      </c>
      <c r="P6" s="11">
        <v>0</v>
      </c>
      <c r="Q6" s="36">
        <v>0</v>
      </c>
      <c r="R6" s="36">
        <v>0</v>
      </c>
      <c r="S6" s="36">
        <v>14.08</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148">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v>1</v>
      </c>
      <c r="CB6" s="113"/>
      <c r="CC6" s="113"/>
      <c r="CD6" s="113"/>
      <c r="CE6" s="113"/>
      <c r="CF6" s="113"/>
      <c r="CG6" s="113"/>
      <c r="CI6" s="24">
        <f t="shared" si="60"/>
        <v>0</v>
      </c>
      <c r="CJ6" s="24">
        <f t="shared" si="61"/>
        <v>0</v>
      </c>
      <c r="CK6" s="24">
        <f t="shared" si="62"/>
        <v>0</v>
      </c>
      <c r="CL6" s="24">
        <f t="shared" si="63"/>
        <v>0</v>
      </c>
      <c r="CM6" s="24">
        <f t="shared" si="64"/>
        <v>0</v>
      </c>
      <c r="CN6" s="24">
        <f t="shared" si="65"/>
        <v>0</v>
      </c>
      <c r="CO6" s="24">
        <f t="shared" si="66"/>
        <v>0</v>
      </c>
      <c r="CP6" s="24">
        <f t="shared" si="67"/>
        <v>0</v>
      </c>
      <c r="CR6" s="24">
        <f t="shared" si="68"/>
        <v>0</v>
      </c>
      <c r="CS6" s="24">
        <f t="shared" si="69"/>
        <v>0</v>
      </c>
      <c r="CT6" s="24">
        <f t="shared" si="70"/>
        <v>0</v>
      </c>
      <c r="CU6" s="24">
        <f t="shared" si="71"/>
        <v>0</v>
      </c>
      <c r="CV6" s="24">
        <f t="shared" si="72"/>
        <v>0</v>
      </c>
      <c r="CW6" s="24">
        <f t="shared" si="73"/>
        <v>0</v>
      </c>
      <c r="CX6" s="24">
        <f t="shared" si="74"/>
        <v>0</v>
      </c>
      <c r="CY6" s="24">
        <f t="shared" si="75"/>
        <v>0</v>
      </c>
      <c r="DA6" s="24">
        <f t="shared" si="76"/>
        <v>0</v>
      </c>
      <c r="DB6" s="24">
        <f t="shared" si="77"/>
        <v>0</v>
      </c>
      <c r="DC6" s="24">
        <f t="shared" si="78"/>
        <v>0</v>
      </c>
      <c r="DD6" s="24">
        <f t="shared" si="79"/>
        <v>0</v>
      </c>
      <c r="DE6" s="24">
        <f t="shared" si="80"/>
        <v>0</v>
      </c>
      <c r="DF6" s="24">
        <f t="shared" si="81"/>
        <v>0</v>
      </c>
      <c r="DG6" s="24">
        <f t="shared" si="82"/>
        <v>0</v>
      </c>
      <c r="DH6" s="24">
        <f t="shared" si="83"/>
        <v>0</v>
      </c>
      <c r="DJ6" s="24">
        <f t="shared" si="2"/>
        <v>0</v>
      </c>
      <c r="DK6" s="24">
        <f t="shared" si="3"/>
        <v>0</v>
      </c>
      <c r="DL6" s="24">
        <f t="shared" si="4"/>
        <v>0</v>
      </c>
      <c r="DM6" s="24">
        <f t="shared" si="5"/>
        <v>0</v>
      </c>
      <c r="DN6" s="24">
        <f t="shared" si="6"/>
        <v>0</v>
      </c>
      <c r="DO6" s="24">
        <f t="shared" si="7"/>
        <v>0</v>
      </c>
      <c r="DP6" s="24">
        <f t="shared" si="8"/>
        <v>0</v>
      </c>
      <c r="DQ6" s="24">
        <f t="shared" si="9"/>
        <v>0</v>
      </c>
      <c r="DS6" s="24">
        <f t="shared" si="10"/>
        <v>0</v>
      </c>
      <c r="DT6" s="24">
        <f t="shared" si="11"/>
        <v>0</v>
      </c>
      <c r="DU6" s="24">
        <f t="shared" si="12"/>
        <v>0</v>
      </c>
      <c r="DV6" s="24">
        <f t="shared" si="13"/>
        <v>0</v>
      </c>
      <c r="DW6" s="24">
        <f t="shared" si="14"/>
        <v>0</v>
      </c>
      <c r="DX6" s="24">
        <f t="shared" si="15"/>
        <v>0</v>
      </c>
      <c r="DY6" s="24">
        <f t="shared" si="16"/>
        <v>0</v>
      </c>
      <c r="DZ6" s="24">
        <f t="shared" si="17"/>
        <v>0</v>
      </c>
      <c r="EB6" s="24">
        <f t="shared" si="18"/>
        <v>0</v>
      </c>
      <c r="EC6" s="24">
        <f t="shared" si="19"/>
        <v>0</v>
      </c>
      <c r="ED6" s="24">
        <f t="shared" si="20"/>
        <v>0</v>
      </c>
      <c r="EE6" s="24">
        <f t="shared" si="21"/>
        <v>0</v>
      </c>
      <c r="EF6" s="24">
        <f t="shared" si="22"/>
        <v>0</v>
      </c>
      <c r="EG6" s="24">
        <f t="shared" si="23"/>
        <v>0</v>
      </c>
      <c r="EH6" s="24">
        <f t="shared" si="24"/>
        <v>0</v>
      </c>
      <c r="EI6" s="24">
        <f t="shared" si="25"/>
        <v>0</v>
      </c>
      <c r="EK6" s="24">
        <f t="shared" si="26"/>
        <v>0</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79">
        <v>0</v>
      </c>
      <c r="B7" s="5" t="s">
        <v>3</v>
      </c>
      <c r="C7" s="6" t="s">
        <v>31</v>
      </c>
      <c r="D7" s="6" t="s">
        <v>68</v>
      </c>
      <c r="E7" s="6" t="s">
        <v>13</v>
      </c>
      <c r="F7" s="6" t="s">
        <v>33</v>
      </c>
      <c r="G7" s="6" t="s">
        <v>26</v>
      </c>
      <c r="H7" s="183" t="str">
        <f t="shared" si="58"/>
        <v>2013</v>
      </c>
      <c r="I7" s="142">
        <v>2013</v>
      </c>
      <c r="J7" s="6" t="s">
        <v>62</v>
      </c>
      <c r="K7" s="6"/>
      <c r="L7" s="6" t="s">
        <v>63</v>
      </c>
      <c r="M7" s="6" t="s">
        <v>28</v>
      </c>
      <c r="N7" s="11">
        <v>26</v>
      </c>
      <c r="O7" s="11">
        <v>0</v>
      </c>
      <c r="P7" s="11">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148">
        <v>0</v>
      </c>
      <c r="AX7" s="36">
        <v>0</v>
      </c>
      <c r="AY7" s="36">
        <v>0</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c r="CA7" s="113">
        <v>1</v>
      </c>
      <c r="CB7" s="113"/>
      <c r="CC7" s="113"/>
      <c r="CD7" s="113"/>
      <c r="CE7" s="113"/>
      <c r="CF7" s="113"/>
      <c r="CG7" s="113"/>
      <c r="CI7" s="24">
        <f t="shared" si="60"/>
        <v>0</v>
      </c>
      <c r="CJ7" s="24">
        <f t="shared" si="61"/>
        <v>0</v>
      </c>
      <c r="CK7" s="24">
        <f t="shared" si="62"/>
        <v>0</v>
      </c>
      <c r="CL7" s="24">
        <f t="shared" si="63"/>
        <v>0</v>
      </c>
      <c r="CM7" s="24">
        <f t="shared" si="64"/>
        <v>0</v>
      </c>
      <c r="CN7" s="24">
        <f t="shared" si="65"/>
        <v>0</v>
      </c>
      <c r="CO7" s="24">
        <f t="shared" si="66"/>
        <v>0</v>
      </c>
      <c r="CP7" s="24">
        <f t="shared" si="67"/>
        <v>0</v>
      </c>
      <c r="CR7" s="24">
        <f t="shared" si="68"/>
        <v>0</v>
      </c>
      <c r="CS7" s="24">
        <f t="shared" si="69"/>
        <v>0</v>
      </c>
      <c r="CT7" s="24">
        <f t="shared" si="70"/>
        <v>0</v>
      </c>
      <c r="CU7" s="24">
        <f t="shared" si="71"/>
        <v>0</v>
      </c>
      <c r="CV7" s="24">
        <f t="shared" si="72"/>
        <v>0</v>
      </c>
      <c r="CW7" s="24">
        <f t="shared" si="73"/>
        <v>0</v>
      </c>
      <c r="CX7" s="24">
        <f t="shared" si="74"/>
        <v>0</v>
      </c>
      <c r="CY7" s="24">
        <f t="shared" si="75"/>
        <v>0</v>
      </c>
      <c r="DA7" s="24">
        <f t="shared" si="76"/>
        <v>0</v>
      </c>
      <c r="DB7" s="24">
        <f t="shared" si="77"/>
        <v>0</v>
      </c>
      <c r="DC7" s="24">
        <f t="shared" si="78"/>
        <v>0</v>
      </c>
      <c r="DD7" s="24">
        <f t="shared" si="79"/>
        <v>0</v>
      </c>
      <c r="DE7" s="24">
        <f t="shared" si="80"/>
        <v>0</v>
      </c>
      <c r="DF7" s="24">
        <f t="shared" si="81"/>
        <v>0</v>
      </c>
      <c r="DG7" s="24">
        <f t="shared" si="82"/>
        <v>0</v>
      </c>
      <c r="DH7" s="24">
        <f t="shared" si="83"/>
        <v>0</v>
      </c>
      <c r="DJ7" s="24">
        <f t="shared" si="2"/>
        <v>0</v>
      </c>
      <c r="DK7" s="24">
        <f t="shared" si="3"/>
        <v>0</v>
      </c>
      <c r="DL7" s="24">
        <f t="shared" si="4"/>
        <v>0</v>
      </c>
      <c r="DM7" s="24">
        <f t="shared" si="5"/>
        <v>0</v>
      </c>
      <c r="DN7" s="24">
        <f t="shared" si="6"/>
        <v>0</v>
      </c>
      <c r="DO7" s="24">
        <f t="shared" si="7"/>
        <v>0</v>
      </c>
      <c r="DP7" s="24">
        <f t="shared" si="8"/>
        <v>0</v>
      </c>
      <c r="DQ7" s="24">
        <f t="shared" si="9"/>
        <v>0</v>
      </c>
      <c r="DS7" s="24">
        <f t="shared" si="10"/>
        <v>0</v>
      </c>
      <c r="DT7" s="24">
        <f t="shared" si="11"/>
        <v>0</v>
      </c>
      <c r="DU7" s="24">
        <f t="shared" si="12"/>
        <v>0</v>
      </c>
      <c r="DV7" s="24">
        <f t="shared" si="13"/>
        <v>0</v>
      </c>
      <c r="DW7" s="24">
        <f t="shared" si="14"/>
        <v>0</v>
      </c>
      <c r="DX7" s="24">
        <f t="shared" si="15"/>
        <v>0</v>
      </c>
      <c r="DY7" s="24">
        <f t="shared" si="16"/>
        <v>0</v>
      </c>
      <c r="DZ7" s="24">
        <f t="shared" si="17"/>
        <v>0</v>
      </c>
      <c r="EB7" s="24">
        <f t="shared" si="18"/>
        <v>0</v>
      </c>
      <c r="EC7" s="24">
        <f t="shared" si="19"/>
        <v>0</v>
      </c>
      <c r="ED7" s="24">
        <f t="shared" si="20"/>
        <v>0</v>
      </c>
      <c r="EE7" s="24">
        <f t="shared" si="21"/>
        <v>0</v>
      </c>
      <c r="EF7" s="24">
        <f t="shared" si="22"/>
        <v>0</v>
      </c>
      <c r="EG7" s="24">
        <f t="shared" si="23"/>
        <v>0</v>
      </c>
      <c r="EH7" s="24">
        <f t="shared" si="24"/>
        <v>0</v>
      </c>
      <c r="EI7" s="24">
        <f t="shared" si="25"/>
        <v>0</v>
      </c>
      <c r="EK7" s="24">
        <f t="shared" si="26"/>
        <v>0</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334</v>
      </c>
      <c r="B8" s="5" t="s">
        <v>3</v>
      </c>
      <c r="C8" s="6" t="s">
        <v>31</v>
      </c>
      <c r="D8" s="6" t="s">
        <v>38</v>
      </c>
      <c r="E8" s="6" t="s">
        <v>13</v>
      </c>
      <c r="F8" s="6" t="s">
        <v>33</v>
      </c>
      <c r="G8" s="6" t="s">
        <v>15</v>
      </c>
      <c r="H8" s="183" t="str">
        <f t="shared" si="58"/>
        <v>2013</v>
      </c>
      <c r="I8" s="142">
        <v>2013</v>
      </c>
      <c r="J8" s="6" t="s">
        <v>62</v>
      </c>
      <c r="K8" s="6"/>
      <c r="L8" s="6" t="s">
        <v>63</v>
      </c>
      <c r="M8" s="6" t="s">
        <v>37</v>
      </c>
      <c r="N8" s="11">
        <v>169</v>
      </c>
      <c r="O8" s="11">
        <v>3254.1022511609999</v>
      </c>
      <c r="P8" s="11">
        <v>22112329.7272394</v>
      </c>
      <c r="Q8" s="36">
        <v>0</v>
      </c>
      <c r="R8" s="36">
        <v>0</v>
      </c>
      <c r="S8" s="36">
        <v>2466.856308373</v>
      </c>
      <c r="T8" s="36">
        <v>2455.186476374</v>
      </c>
      <c r="U8" s="36">
        <v>2448.0510462349998</v>
      </c>
      <c r="V8" s="36">
        <v>2429.761042609</v>
      </c>
      <c r="W8" s="36">
        <v>2348.7074051549998</v>
      </c>
      <c r="X8" s="36">
        <v>2303.0808380849999</v>
      </c>
      <c r="Y8" s="36">
        <v>2303.0808380849999</v>
      </c>
      <c r="Z8" s="36">
        <v>2303.0808380849999</v>
      </c>
      <c r="AA8" s="36">
        <v>2076.6816261029999</v>
      </c>
      <c r="AB8" s="36">
        <v>1744.0750945049999</v>
      </c>
      <c r="AC8" s="36">
        <v>1360.43248767</v>
      </c>
      <c r="AD8" s="36">
        <v>1360.43248767</v>
      </c>
      <c r="AE8" s="36">
        <v>516.57566641599999</v>
      </c>
      <c r="AF8" s="36">
        <v>452.58684337099999</v>
      </c>
      <c r="AG8" s="36">
        <v>452.58684337099999</v>
      </c>
      <c r="AH8" s="36">
        <v>369.71340555699999</v>
      </c>
      <c r="AI8" s="36">
        <v>26.726840496000001</v>
      </c>
      <c r="AJ8" s="36">
        <v>26.108183377</v>
      </c>
      <c r="AK8" s="36">
        <v>26.108183377</v>
      </c>
      <c r="AL8" s="36">
        <v>26.108183377</v>
      </c>
      <c r="AM8" s="36">
        <v>0</v>
      </c>
      <c r="AN8" s="36">
        <v>0</v>
      </c>
      <c r="AO8" s="36">
        <v>0</v>
      </c>
      <c r="AP8" s="36">
        <v>0</v>
      </c>
      <c r="AQ8" s="36">
        <v>0</v>
      </c>
      <c r="AR8" s="36">
        <v>0</v>
      </c>
      <c r="AS8" s="36">
        <v>0</v>
      </c>
      <c r="AT8" s="36">
        <v>0</v>
      </c>
      <c r="AU8" s="36">
        <v>0</v>
      </c>
      <c r="AV8" s="36">
        <v>0</v>
      </c>
      <c r="AW8" s="148">
        <v>16643765.234566599</v>
      </c>
      <c r="AX8" s="36">
        <v>16604186.9388269</v>
      </c>
      <c r="AY8" s="36">
        <v>16580304.3480669</v>
      </c>
      <c r="AZ8" s="36">
        <v>16514595.384760702</v>
      </c>
      <c r="BA8" s="36">
        <v>16234711.794127701</v>
      </c>
      <c r="BB8" s="36">
        <v>15906500.301157201</v>
      </c>
      <c r="BC8" s="36">
        <v>15906500.301157201</v>
      </c>
      <c r="BD8" s="36">
        <v>15899584.2387319</v>
      </c>
      <c r="BE8" s="11">
        <v>15065368.3693159</v>
      </c>
      <c r="BF8" s="11">
        <v>12672786.73718</v>
      </c>
      <c r="BG8" s="11">
        <v>9838643.8777868096</v>
      </c>
      <c r="BH8" s="11">
        <v>9781299.6016210094</v>
      </c>
      <c r="BI8" s="11">
        <v>4329897.0553589202</v>
      </c>
      <c r="BJ8" s="11">
        <v>4112713.5283763399</v>
      </c>
      <c r="BK8" s="11">
        <v>4112713.5283763399</v>
      </c>
      <c r="BL8" s="11">
        <v>3321328.0276316698</v>
      </c>
      <c r="BM8" s="11">
        <v>65118.141520703008</v>
      </c>
      <c r="BN8" s="11">
        <v>63795.667609892</v>
      </c>
      <c r="BO8" s="11">
        <v>63795.667609892</v>
      </c>
      <c r="BP8" s="11">
        <v>63795.667609892</v>
      </c>
      <c r="BQ8" s="11">
        <v>0</v>
      </c>
      <c r="BR8" s="11">
        <v>0</v>
      </c>
      <c r="BS8" s="11">
        <v>0</v>
      </c>
      <c r="BT8" s="11">
        <v>0</v>
      </c>
      <c r="BU8" s="11">
        <v>0</v>
      </c>
      <c r="BV8" s="11">
        <v>0</v>
      </c>
      <c r="BW8" s="11">
        <v>0</v>
      </c>
      <c r="BX8" s="12">
        <v>0</v>
      </c>
      <c r="BZ8" s="113"/>
      <c r="CA8" s="113">
        <v>2.5000000000000001E-2</v>
      </c>
      <c r="CB8" s="113">
        <v>0.51300000000000001</v>
      </c>
      <c r="CC8" s="113">
        <v>0</v>
      </c>
      <c r="CD8" s="113">
        <v>0.17649999999999999</v>
      </c>
      <c r="CE8" s="113">
        <v>0.2767</v>
      </c>
      <c r="CF8" s="113"/>
      <c r="CG8" s="113"/>
      <c r="CI8" s="24">
        <f t="shared" si="60"/>
        <v>0</v>
      </c>
      <c r="CJ8" s="24">
        <f t="shared" si="61"/>
        <v>0</v>
      </c>
      <c r="CK8" s="24">
        <f t="shared" si="62"/>
        <v>0</v>
      </c>
      <c r="CL8" s="24">
        <f t="shared" si="63"/>
        <v>0</v>
      </c>
      <c r="CM8" s="24">
        <f t="shared" si="64"/>
        <v>0</v>
      </c>
      <c r="CN8" s="24">
        <f t="shared" si="65"/>
        <v>0</v>
      </c>
      <c r="CO8" s="24">
        <f t="shared" si="66"/>
        <v>0</v>
      </c>
      <c r="CP8" s="24">
        <f t="shared" si="67"/>
        <v>0</v>
      </c>
      <c r="CR8" s="24">
        <f t="shared" si="68"/>
        <v>0</v>
      </c>
      <c r="CS8" s="24">
        <f t="shared" si="69"/>
        <v>0</v>
      </c>
      <c r="CT8" s="24">
        <f t="shared" si="70"/>
        <v>0</v>
      </c>
      <c r="CU8" s="24">
        <f t="shared" si="71"/>
        <v>0</v>
      </c>
      <c r="CV8" s="24">
        <f t="shared" si="72"/>
        <v>0</v>
      </c>
      <c r="CW8" s="24">
        <f t="shared" si="73"/>
        <v>0</v>
      </c>
      <c r="CX8" s="24">
        <f t="shared" si="74"/>
        <v>0</v>
      </c>
      <c r="CY8" s="24">
        <f t="shared" si="75"/>
        <v>0</v>
      </c>
      <c r="DA8" s="24">
        <f t="shared" si="76"/>
        <v>0</v>
      </c>
      <c r="DB8" s="24">
        <f t="shared" si="77"/>
        <v>416094.13086416502</v>
      </c>
      <c r="DC8" s="24">
        <f t="shared" si="78"/>
        <v>15185.967434344187</v>
      </c>
      <c r="DD8" s="24">
        <f t="shared" si="79"/>
        <v>0</v>
      </c>
      <c r="DE8" s="24">
        <f t="shared" si="80"/>
        <v>5224.8016611340136</v>
      </c>
      <c r="DF8" s="24">
        <f t="shared" si="81"/>
        <v>8190.94968632171</v>
      </c>
      <c r="DG8" s="24">
        <f t="shared" si="82"/>
        <v>0</v>
      </c>
      <c r="DH8" s="24">
        <f t="shared" si="83"/>
        <v>0</v>
      </c>
      <c r="DJ8" s="24">
        <f t="shared" si="2"/>
        <v>0</v>
      </c>
      <c r="DK8" s="24">
        <f t="shared" si="3"/>
        <v>415104.67347067251</v>
      </c>
      <c r="DL8" s="24">
        <f t="shared" si="4"/>
        <v>15114.127948558344</v>
      </c>
      <c r="DM8" s="24">
        <f t="shared" si="5"/>
        <v>0</v>
      </c>
      <c r="DN8" s="24">
        <f t="shared" si="6"/>
        <v>5200.0849569601323</v>
      </c>
      <c r="DO8" s="24">
        <f t="shared" si="7"/>
        <v>8152.201176152229</v>
      </c>
      <c r="DP8" s="24">
        <f t="shared" si="8"/>
        <v>0</v>
      </c>
      <c r="DQ8" s="24">
        <f t="shared" si="9"/>
        <v>0</v>
      </c>
      <c r="DS8" s="24">
        <f t="shared" si="10"/>
        <v>0</v>
      </c>
      <c r="DT8" s="24">
        <f t="shared" si="11"/>
        <v>414507.60870167252</v>
      </c>
      <c r="DU8" s="24">
        <f t="shared" si="12"/>
        <v>15070.202240622661</v>
      </c>
      <c r="DV8" s="24">
        <f t="shared" si="13"/>
        <v>0</v>
      </c>
      <c r="DW8" s="24">
        <f t="shared" si="14"/>
        <v>5184.9721159257297</v>
      </c>
      <c r="DX8" s="24">
        <f t="shared" si="15"/>
        <v>8128.5086939186931</v>
      </c>
      <c r="DY8" s="24">
        <f t="shared" si="16"/>
        <v>0</v>
      </c>
      <c r="DZ8" s="24">
        <f t="shared" si="17"/>
        <v>0</v>
      </c>
      <c r="EB8" s="24">
        <f t="shared" si="18"/>
        <v>0</v>
      </c>
      <c r="EC8" s="24">
        <f t="shared" si="19"/>
        <v>412864.8846190176</v>
      </c>
      <c r="ED8" s="24">
        <f t="shared" si="20"/>
        <v>14957.608978301003</v>
      </c>
      <c r="EE8" s="24">
        <f t="shared" si="21"/>
        <v>0</v>
      </c>
      <c r="EF8" s="24">
        <f t="shared" si="22"/>
        <v>5146.2338882458616</v>
      </c>
      <c r="EG8" s="24">
        <f t="shared" si="23"/>
        <v>8067.7785658789235</v>
      </c>
      <c r="EH8" s="24">
        <f t="shared" si="24"/>
        <v>0</v>
      </c>
      <c r="EI8" s="24">
        <f t="shared" si="25"/>
        <v>0</v>
      </c>
      <c r="EK8" s="24">
        <f t="shared" si="26"/>
        <v>0</v>
      </c>
      <c r="EL8" s="24">
        <f t="shared" si="27"/>
        <v>405867.79485319252</v>
      </c>
      <c r="EM8" s="24">
        <f t="shared" si="28"/>
        <v>14458.64278613418</v>
      </c>
      <c r="EN8" s="24">
        <f t="shared" si="29"/>
        <v>0</v>
      </c>
      <c r="EO8" s="24">
        <f t="shared" si="30"/>
        <v>4974.5622841182894</v>
      </c>
      <c r="EP8" s="24">
        <f t="shared" si="31"/>
        <v>7798.6480680766608</v>
      </c>
      <c r="EQ8" s="24">
        <f t="shared" si="32"/>
        <v>0</v>
      </c>
      <c r="ER8" s="24">
        <f t="shared" si="33"/>
        <v>0</v>
      </c>
      <c r="ET8" s="24">
        <f t="shared" si="34"/>
        <v>0</v>
      </c>
      <c r="EU8" s="24">
        <f t="shared" si="35"/>
        <v>397662.50752893003</v>
      </c>
      <c r="EV8" s="24">
        <f t="shared" si="36"/>
        <v>14177.76563925126</v>
      </c>
      <c r="EW8" s="24">
        <f t="shared" si="37"/>
        <v>0</v>
      </c>
      <c r="EX8" s="24">
        <f t="shared" si="38"/>
        <v>4877.9252150640295</v>
      </c>
      <c r="EY8" s="24">
        <f t="shared" si="39"/>
        <v>7647.1496147774333</v>
      </c>
      <c r="EZ8" s="24">
        <f t="shared" si="40"/>
        <v>0</v>
      </c>
      <c r="FA8" s="24">
        <f t="shared" si="41"/>
        <v>0</v>
      </c>
      <c r="FC8" s="24">
        <f t="shared" si="42"/>
        <v>0</v>
      </c>
      <c r="FD8" s="24">
        <f t="shared" si="43"/>
        <v>397662.50752893003</v>
      </c>
      <c r="FE8" s="24">
        <f t="shared" si="44"/>
        <v>14177.76563925126</v>
      </c>
      <c r="FF8" s="24">
        <f t="shared" si="45"/>
        <v>0</v>
      </c>
      <c r="FG8" s="24">
        <f t="shared" si="46"/>
        <v>4877.9252150640295</v>
      </c>
      <c r="FH8" s="24">
        <f t="shared" si="47"/>
        <v>7647.1496147774333</v>
      </c>
      <c r="FI8" s="24">
        <f t="shared" si="48"/>
        <v>0</v>
      </c>
      <c r="FJ8" s="24">
        <f t="shared" si="49"/>
        <v>0</v>
      </c>
      <c r="FL8" s="24">
        <f t="shared" si="50"/>
        <v>0</v>
      </c>
      <c r="FM8" s="24">
        <f t="shared" si="51"/>
        <v>397489.60596829752</v>
      </c>
      <c r="FN8" s="24">
        <f t="shared" si="52"/>
        <v>14177.76563925126</v>
      </c>
      <c r="FO8" s="24">
        <f t="shared" si="53"/>
        <v>0</v>
      </c>
      <c r="FP8" s="24">
        <f t="shared" si="54"/>
        <v>4877.9252150640295</v>
      </c>
      <c r="FQ8" s="24">
        <f t="shared" si="55"/>
        <v>7647.1496147774333</v>
      </c>
      <c r="FR8" s="24">
        <f t="shared" si="56"/>
        <v>0</v>
      </c>
      <c r="FS8" s="24">
        <f t="shared" si="57"/>
        <v>0</v>
      </c>
    </row>
    <row r="9" spans="1:175" x14ac:dyDescent="0.25">
      <c r="A9" s="1" t="s">
        <v>335</v>
      </c>
      <c r="B9" s="5" t="s">
        <v>3</v>
      </c>
      <c r="C9" s="6" t="s">
        <v>31</v>
      </c>
      <c r="D9" s="6" t="s">
        <v>69</v>
      </c>
      <c r="E9" s="6" t="s">
        <v>13</v>
      </c>
      <c r="F9" s="6" t="s">
        <v>33</v>
      </c>
      <c r="G9" s="6" t="s">
        <v>15</v>
      </c>
      <c r="H9" s="183" t="str">
        <f t="shared" si="58"/>
        <v>2013</v>
      </c>
      <c r="I9" s="142">
        <v>2013</v>
      </c>
      <c r="J9" s="6" t="s">
        <v>62</v>
      </c>
      <c r="K9" s="6"/>
      <c r="L9" s="6" t="s">
        <v>63</v>
      </c>
      <c r="M9" s="6" t="s">
        <v>37</v>
      </c>
      <c r="N9" s="11">
        <v>61</v>
      </c>
      <c r="O9" s="11">
        <v>63.068939843999999</v>
      </c>
      <c r="P9" s="11">
        <v>226412.99057871799</v>
      </c>
      <c r="Q9" s="36">
        <v>0</v>
      </c>
      <c r="R9" s="36">
        <v>0</v>
      </c>
      <c r="S9" s="36">
        <v>59.571354272999997</v>
      </c>
      <c r="T9" s="36">
        <v>59.571354272999997</v>
      </c>
      <c r="U9" s="36">
        <v>58.364146722999998</v>
      </c>
      <c r="V9" s="36">
        <v>38.397652583999999</v>
      </c>
      <c r="W9" s="36">
        <v>9.2673233100000001</v>
      </c>
      <c r="X9" s="36">
        <v>9.1135606849999995</v>
      </c>
      <c r="Y9" s="36">
        <v>9.1135606849999995</v>
      </c>
      <c r="Z9" s="36">
        <v>8.4448239189999992</v>
      </c>
      <c r="AA9" s="36">
        <v>8.4448239189999992</v>
      </c>
      <c r="AB9" s="36">
        <v>8.4448239189999992</v>
      </c>
      <c r="AC9" s="36">
        <v>7.178588704</v>
      </c>
      <c r="AD9" s="36">
        <v>5.8869826549999997</v>
      </c>
      <c r="AE9" s="36">
        <v>0</v>
      </c>
      <c r="AF9" s="36">
        <v>0</v>
      </c>
      <c r="AG9" s="36">
        <v>0</v>
      </c>
      <c r="AH9" s="36">
        <v>0</v>
      </c>
      <c r="AI9" s="36">
        <v>0</v>
      </c>
      <c r="AJ9" s="36">
        <v>0</v>
      </c>
      <c r="AK9" s="36">
        <v>0</v>
      </c>
      <c r="AL9" s="36">
        <v>0</v>
      </c>
      <c r="AM9" s="36">
        <v>0</v>
      </c>
      <c r="AN9" s="36">
        <v>0</v>
      </c>
      <c r="AO9" s="36">
        <v>0</v>
      </c>
      <c r="AP9" s="36">
        <v>0</v>
      </c>
      <c r="AQ9" s="36">
        <v>0</v>
      </c>
      <c r="AR9" s="36">
        <v>0</v>
      </c>
      <c r="AS9" s="36">
        <v>0</v>
      </c>
      <c r="AT9" s="36">
        <v>0</v>
      </c>
      <c r="AU9" s="36">
        <v>0</v>
      </c>
      <c r="AV9" s="36">
        <v>0</v>
      </c>
      <c r="AW9" s="148">
        <v>213704.50038888201</v>
      </c>
      <c r="AX9" s="36">
        <v>213704.50038888201</v>
      </c>
      <c r="AY9" s="36">
        <v>208863.115459997</v>
      </c>
      <c r="AZ9" s="36">
        <v>132170.841432644</v>
      </c>
      <c r="BA9" s="36">
        <v>36958.736311954002</v>
      </c>
      <c r="BB9" s="36">
        <v>36545.675778167002</v>
      </c>
      <c r="BC9" s="36">
        <v>36545.675778167002</v>
      </c>
      <c r="BD9" s="36">
        <v>35877.415596238003</v>
      </c>
      <c r="BE9" s="11">
        <v>35877.415596238003</v>
      </c>
      <c r="BF9" s="11">
        <v>35877.415596238003</v>
      </c>
      <c r="BG9" s="11">
        <v>24390.288139564</v>
      </c>
      <c r="BH9" s="11">
        <v>19413.115715413998</v>
      </c>
      <c r="BI9" s="11">
        <v>0</v>
      </c>
      <c r="BJ9" s="11">
        <v>0</v>
      </c>
      <c r="BK9" s="11">
        <v>0</v>
      </c>
      <c r="BL9" s="11">
        <v>0</v>
      </c>
      <c r="BM9" s="11">
        <v>0</v>
      </c>
      <c r="BN9" s="11">
        <v>0</v>
      </c>
      <c r="BO9" s="11">
        <v>0</v>
      </c>
      <c r="BP9" s="11">
        <v>0</v>
      </c>
      <c r="BQ9" s="11">
        <v>0</v>
      </c>
      <c r="BR9" s="11">
        <v>0</v>
      </c>
      <c r="BS9" s="11">
        <v>0</v>
      </c>
      <c r="BT9" s="11">
        <v>0</v>
      </c>
      <c r="BU9" s="11">
        <v>0</v>
      </c>
      <c r="BV9" s="11">
        <v>0</v>
      </c>
      <c r="BW9" s="11">
        <v>0</v>
      </c>
      <c r="BX9" s="12">
        <v>0</v>
      </c>
      <c r="BZ9" s="113"/>
      <c r="CA9" s="113">
        <v>1</v>
      </c>
      <c r="CB9" s="113"/>
      <c r="CC9" s="113"/>
      <c r="CD9" s="113"/>
      <c r="CE9" s="113"/>
      <c r="CF9" s="113"/>
      <c r="CG9" s="113"/>
      <c r="CI9" s="24">
        <f t="shared" si="60"/>
        <v>0</v>
      </c>
      <c r="CJ9" s="24">
        <f t="shared" si="61"/>
        <v>0</v>
      </c>
      <c r="CK9" s="24">
        <f t="shared" si="62"/>
        <v>0</v>
      </c>
      <c r="CL9" s="24">
        <f t="shared" si="63"/>
        <v>0</v>
      </c>
      <c r="CM9" s="24">
        <f t="shared" si="64"/>
        <v>0</v>
      </c>
      <c r="CN9" s="24">
        <f t="shared" si="65"/>
        <v>0</v>
      </c>
      <c r="CO9" s="24">
        <f t="shared" si="66"/>
        <v>0</v>
      </c>
      <c r="CP9" s="24">
        <f t="shared" si="67"/>
        <v>0</v>
      </c>
      <c r="CR9" s="24">
        <f t="shared" si="68"/>
        <v>0</v>
      </c>
      <c r="CS9" s="24">
        <f t="shared" si="69"/>
        <v>0</v>
      </c>
      <c r="CT9" s="24">
        <f t="shared" si="70"/>
        <v>0</v>
      </c>
      <c r="CU9" s="24">
        <f t="shared" si="71"/>
        <v>0</v>
      </c>
      <c r="CV9" s="24">
        <f t="shared" si="72"/>
        <v>0</v>
      </c>
      <c r="CW9" s="24">
        <f t="shared" si="73"/>
        <v>0</v>
      </c>
      <c r="CX9" s="24">
        <f t="shared" si="74"/>
        <v>0</v>
      </c>
      <c r="CY9" s="24">
        <f t="shared" si="75"/>
        <v>0</v>
      </c>
      <c r="DA9" s="244">
        <f t="shared" si="76"/>
        <v>0</v>
      </c>
      <c r="DB9" s="24">
        <f t="shared" si="77"/>
        <v>213704.50038888201</v>
      </c>
      <c r="DC9" s="24">
        <f t="shared" si="78"/>
        <v>0</v>
      </c>
      <c r="DD9" s="24">
        <f t="shared" si="79"/>
        <v>0</v>
      </c>
      <c r="DE9" s="24">
        <f t="shared" si="80"/>
        <v>0</v>
      </c>
      <c r="DF9" s="24">
        <f t="shared" si="81"/>
        <v>0</v>
      </c>
      <c r="DG9" s="24">
        <f t="shared" si="82"/>
        <v>0</v>
      </c>
      <c r="DH9" s="24">
        <f t="shared" si="83"/>
        <v>0</v>
      </c>
      <c r="DJ9" s="24">
        <f t="shared" si="2"/>
        <v>0</v>
      </c>
      <c r="DK9" s="24">
        <f t="shared" si="3"/>
        <v>213704.50038888201</v>
      </c>
      <c r="DL9" s="24">
        <f t="shared" si="4"/>
        <v>0</v>
      </c>
      <c r="DM9" s="24">
        <f t="shared" si="5"/>
        <v>0</v>
      </c>
      <c r="DN9" s="24">
        <f t="shared" si="6"/>
        <v>0</v>
      </c>
      <c r="DO9" s="24">
        <f t="shared" si="7"/>
        <v>0</v>
      </c>
      <c r="DP9" s="24">
        <f t="shared" si="8"/>
        <v>0</v>
      </c>
      <c r="DQ9" s="24">
        <f t="shared" si="9"/>
        <v>0</v>
      </c>
      <c r="DS9" s="24">
        <f t="shared" si="10"/>
        <v>0</v>
      </c>
      <c r="DT9" s="24">
        <f t="shared" si="11"/>
        <v>208863.115459997</v>
      </c>
      <c r="DU9" s="24">
        <f t="shared" si="12"/>
        <v>0</v>
      </c>
      <c r="DV9" s="24">
        <f t="shared" si="13"/>
        <v>0</v>
      </c>
      <c r="DW9" s="24">
        <f t="shared" si="14"/>
        <v>0</v>
      </c>
      <c r="DX9" s="24">
        <f t="shared" si="15"/>
        <v>0</v>
      </c>
      <c r="DY9" s="24">
        <f t="shared" si="16"/>
        <v>0</v>
      </c>
      <c r="DZ9" s="24">
        <f t="shared" si="17"/>
        <v>0</v>
      </c>
      <c r="EB9" s="24">
        <f t="shared" si="18"/>
        <v>0</v>
      </c>
      <c r="EC9" s="24">
        <f t="shared" si="19"/>
        <v>132170.841432644</v>
      </c>
      <c r="ED9" s="24">
        <f t="shared" si="20"/>
        <v>0</v>
      </c>
      <c r="EE9" s="24">
        <f t="shared" si="21"/>
        <v>0</v>
      </c>
      <c r="EF9" s="24">
        <f t="shared" si="22"/>
        <v>0</v>
      </c>
      <c r="EG9" s="24">
        <f t="shared" si="23"/>
        <v>0</v>
      </c>
      <c r="EH9" s="24">
        <f t="shared" si="24"/>
        <v>0</v>
      </c>
      <c r="EI9" s="24">
        <f t="shared" si="25"/>
        <v>0</v>
      </c>
      <c r="EK9" s="24">
        <f t="shared" si="26"/>
        <v>0</v>
      </c>
      <c r="EL9" s="24">
        <f t="shared" si="27"/>
        <v>36958.736311954002</v>
      </c>
      <c r="EM9" s="24">
        <f t="shared" si="28"/>
        <v>0</v>
      </c>
      <c r="EN9" s="24">
        <f t="shared" si="29"/>
        <v>0</v>
      </c>
      <c r="EO9" s="24">
        <f t="shared" si="30"/>
        <v>0</v>
      </c>
      <c r="EP9" s="24">
        <f t="shared" si="31"/>
        <v>0</v>
      </c>
      <c r="EQ9" s="24">
        <f t="shared" si="32"/>
        <v>0</v>
      </c>
      <c r="ER9" s="24">
        <f t="shared" si="33"/>
        <v>0</v>
      </c>
      <c r="ET9" s="24">
        <f t="shared" si="34"/>
        <v>0</v>
      </c>
      <c r="EU9" s="24">
        <f t="shared" si="35"/>
        <v>36545.675778167002</v>
      </c>
      <c r="EV9" s="24">
        <f t="shared" si="36"/>
        <v>0</v>
      </c>
      <c r="EW9" s="24">
        <f t="shared" si="37"/>
        <v>0</v>
      </c>
      <c r="EX9" s="24">
        <f t="shared" si="38"/>
        <v>0</v>
      </c>
      <c r="EY9" s="24">
        <f t="shared" si="39"/>
        <v>0</v>
      </c>
      <c r="EZ9" s="24">
        <f t="shared" si="40"/>
        <v>0</v>
      </c>
      <c r="FA9" s="24">
        <f t="shared" si="41"/>
        <v>0</v>
      </c>
      <c r="FC9" s="24">
        <f t="shared" si="42"/>
        <v>0</v>
      </c>
      <c r="FD9" s="24">
        <f t="shared" si="43"/>
        <v>36545.675778167002</v>
      </c>
      <c r="FE9" s="24">
        <f t="shared" si="44"/>
        <v>0</v>
      </c>
      <c r="FF9" s="24">
        <f t="shared" si="45"/>
        <v>0</v>
      </c>
      <c r="FG9" s="24">
        <f t="shared" si="46"/>
        <v>0</v>
      </c>
      <c r="FH9" s="24">
        <f t="shared" si="47"/>
        <v>0</v>
      </c>
      <c r="FI9" s="24">
        <f t="shared" si="48"/>
        <v>0</v>
      </c>
      <c r="FJ9" s="24">
        <f t="shared" si="49"/>
        <v>0</v>
      </c>
      <c r="FL9" s="24">
        <f t="shared" si="50"/>
        <v>0</v>
      </c>
      <c r="FM9" s="24">
        <f t="shared" si="51"/>
        <v>35877.415596238003</v>
      </c>
      <c r="FN9" s="24">
        <f t="shared" si="52"/>
        <v>0</v>
      </c>
      <c r="FO9" s="24">
        <f t="shared" si="53"/>
        <v>0</v>
      </c>
      <c r="FP9" s="24">
        <f t="shared" si="54"/>
        <v>0</v>
      </c>
      <c r="FQ9" s="24">
        <f t="shared" si="55"/>
        <v>0</v>
      </c>
      <c r="FR9" s="24">
        <f t="shared" si="56"/>
        <v>0</v>
      </c>
      <c r="FS9" s="24">
        <f t="shared" si="57"/>
        <v>0</v>
      </c>
    </row>
    <row r="10" spans="1:175" x14ac:dyDescent="0.25">
      <c r="A10" s="1" t="s">
        <v>330</v>
      </c>
      <c r="B10" s="5" t="s">
        <v>3</v>
      </c>
      <c r="C10" s="6" t="s">
        <v>11</v>
      </c>
      <c r="D10" s="6" t="s">
        <v>70</v>
      </c>
      <c r="E10" s="6" t="s">
        <v>13</v>
      </c>
      <c r="F10" s="6" t="s">
        <v>14</v>
      </c>
      <c r="G10" s="6" t="s">
        <v>15</v>
      </c>
      <c r="H10" s="183" t="str">
        <f t="shared" si="58"/>
        <v>2013</v>
      </c>
      <c r="I10" s="142">
        <v>2013</v>
      </c>
      <c r="J10" s="6" t="s">
        <v>62</v>
      </c>
      <c r="K10" s="6"/>
      <c r="L10" s="6" t="s">
        <v>71</v>
      </c>
      <c r="M10" s="6" t="s">
        <v>72</v>
      </c>
      <c r="N10" s="11">
        <v>5391.5500783859998</v>
      </c>
      <c r="O10" s="11">
        <v>7.2072174340000004</v>
      </c>
      <c r="P10" s="11">
        <v>106343.94819409899</v>
      </c>
      <c r="Q10" s="36">
        <v>0</v>
      </c>
      <c r="R10" s="36">
        <v>0</v>
      </c>
      <c r="S10" s="36">
        <v>8.0289126839999998</v>
      </c>
      <c r="T10" s="36">
        <v>8.0289126839999998</v>
      </c>
      <c r="U10" s="36">
        <v>7.739111759</v>
      </c>
      <c r="V10" s="36">
        <v>6.6343392220000004</v>
      </c>
      <c r="W10" s="36">
        <v>6.6343392220000004</v>
      </c>
      <c r="X10" s="36">
        <v>6.6343392220000004</v>
      </c>
      <c r="Y10" s="36">
        <v>6.6343392220000004</v>
      </c>
      <c r="Z10" s="36">
        <v>6.6250559520000003</v>
      </c>
      <c r="AA10" s="36">
        <v>4.9551581640000002</v>
      </c>
      <c r="AB10" s="36">
        <v>4.9551581640000002</v>
      </c>
      <c r="AC10" s="36">
        <v>3.9803095590000002</v>
      </c>
      <c r="AD10" s="36">
        <v>3.98019817</v>
      </c>
      <c r="AE10" s="36">
        <v>3.98019817</v>
      </c>
      <c r="AF10" s="36">
        <v>3.9742644619999998</v>
      </c>
      <c r="AG10" s="36">
        <v>3.9742644619999998</v>
      </c>
      <c r="AH10" s="36">
        <v>3.9694036210000005</v>
      </c>
      <c r="AI10" s="36">
        <v>3.846743939</v>
      </c>
      <c r="AJ10" s="36">
        <v>2.257953342</v>
      </c>
      <c r="AK10" s="36">
        <v>2.257953342</v>
      </c>
      <c r="AL10" s="36">
        <v>2.257953342</v>
      </c>
      <c r="AM10" s="36">
        <v>0</v>
      </c>
      <c r="AN10" s="36">
        <v>0</v>
      </c>
      <c r="AO10" s="36">
        <v>0</v>
      </c>
      <c r="AP10" s="36">
        <v>0</v>
      </c>
      <c r="AQ10" s="36">
        <v>0</v>
      </c>
      <c r="AR10" s="36">
        <v>0</v>
      </c>
      <c r="AS10" s="36">
        <v>0</v>
      </c>
      <c r="AT10" s="36">
        <v>0</v>
      </c>
      <c r="AU10" s="36">
        <v>0</v>
      </c>
      <c r="AV10" s="36">
        <v>0</v>
      </c>
      <c r="AW10" s="148">
        <v>119793.122700836</v>
      </c>
      <c r="AX10" s="36">
        <v>119793.122700836</v>
      </c>
      <c r="AY10" s="36">
        <v>115176.78958425899</v>
      </c>
      <c r="AZ10" s="36">
        <v>97578.508775843002</v>
      </c>
      <c r="BA10" s="36">
        <v>97578.508775843002</v>
      </c>
      <c r="BB10" s="36">
        <v>97578.508775843002</v>
      </c>
      <c r="BC10" s="36">
        <v>97578.508775843002</v>
      </c>
      <c r="BD10" s="36">
        <v>97497.187330197004</v>
      </c>
      <c r="BE10" s="11">
        <v>70896.842713520004</v>
      </c>
      <c r="BF10" s="11">
        <v>70896.842713520004</v>
      </c>
      <c r="BG10" s="11">
        <v>64462.679533506998</v>
      </c>
      <c r="BH10" s="11">
        <v>63544.702623759003</v>
      </c>
      <c r="BI10" s="11">
        <v>63544.702623759003</v>
      </c>
      <c r="BJ10" s="11">
        <v>63283.479981395001</v>
      </c>
      <c r="BK10" s="11">
        <v>63283.479981395001</v>
      </c>
      <c r="BL10" s="11">
        <v>63229.920391214</v>
      </c>
      <c r="BM10" s="11">
        <v>61276.034447600003</v>
      </c>
      <c r="BN10" s="11">
        <v>35967.672649949003</v>
      </c>
      <c r="BO10" s="11">
        <v>35967.672649949003</v>
      </c>
      <c r="BP10" s="11">
        <v>35967.672649949003</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60"/>
        <v>0</v>
      </c>
      <c r="CJ10" s="24">
        <f t="shared" si="61"/>
        <v>0</v>
      </c>
      <c r="CK10" s="24">
        <f t="shared" si="62"/>
        <v>0</v>
      </c>
      <c r="CL10" s="24">
        <f t="shared" si="63"/>
        <v>0</v>
      </c>
      <c r="CM10" s="24">
        <f t="shared" si="64"/>
        <v>0</v>
      </c>
      <c r="CN10" s="24">
        <f t="shared" si="65"/>
        <v>0</v>
      </c>
      <c r="CO10" s="24">
        <f t="shared" si="66"/>
        <v>0</v>
      </c>
      <c r="CP10" s="24">
        <f t="shared" si="67"/>
        <v>0</v>
      </c>
      <c r="CR10" s="24">
        <f t="shared" si="68"/>
        <v>0</v>
      </c>
      <c r="CS10" s="24">
        <f t="shared" si="69"/>
        <v>0</v>
      </c>
      <c r="CT10" s="24">
        <f t="shared" si="70"/>
        <v>0</v>
      </c>
      <c r="CU10" s="24">
        <f t="shared" si="71"/>
        <v>0</v>
      </c>
      <c r="CV10" s="24">
        <f t="shared" si="72"/>
        <v>0</v>
      </c>
      <c r="CW10" s="24">
        <f t="shared" si="73"/>
        <v>0</v>
      </c>
      <c r="CX10" s="24">
        <f t="shared" si="74"/>
        <v>0</v>
      </c>
      <c r="CY10" s="24">
        <f t="shared" si="75"/>
        <v>0</v>
      </c>
      <c r="DA10" s="244">
        <f t="shared" si="76"/>
        <v>119793.122700836</v>
      </c>
      <c r="DB10" s="24">
        <f t="shared" si="77"/>
        <v>0</v>
      </c>
      <c r="DC10" s="24">
        <f t="shared" si="78"/>
        <v>0</v>
      </c>
      <c r="DD10" s="24">
        <f t="shared" si="79"/>
        <v>0</v>
      </c>
      <c r="DE10" s="24">
        <f t="shared" si="80"/>
        <v>0</v>
      </c>
      <c r="DF10" s="24">
        <f t="shared" si="81"/>
        <v>0</v>
      </c>
      <c r="DG10" s="24">
        <f t="shared" si="82"/>
        <v>0</v>
      </c>
      <c r="DH10" s="24">
        <f t="shared" si="83"/>
        <v>0</v>
      </c>
      <c r="DJ10" s="24">
        <f t="shared" si="2"/>
        <v>119793.122700836</v>
      </c>
      <c r="DK10" s="24">
        <f t="shared" si="3"/>
        <v>0</v>
      </c>
      <c r="DL10" s="24">
        <f t="shared" si="4"/>
        <v>0</v>
      </c>
      <c r="DM10" s="24">
        <f t="shared" si="5"/>
        <v>0</v>
      </c>
      <c r="DN10" s="24">
        <f t="shared" si="6"/>
        <v>0</v>
      </c>
      <c r="DO10" s="24">
        <f t="shared" si="7"/>
        <v>0</v>
      </c>
      <c r="DP10" s="24">
        <f t="shared" si="8"/>
        <v>0</v>
      </c>
      <c r="DQ10" s="24">
        <f t="shared" si="9"/>
        <v>0</v>
      </c>
      <c r="DS10" s="24">
        <f t="shared" si="10"/>
        <v>115176.78958425899</v>
      </c>
      <c r="DT10" s="24">
        <f t="shared" si="11"/>
        <v>0</v>
      </c>
      <c r="DU10" s="24">
        <f t="shared" si="12"/>
        <v>0</v>
      </c>
      <c r="DV10" s="24">
        <f t="shared" si="13"/>
        <v>0</v>
      </c>
      <c r="DW10" s="24">
        <f t="shared" si="14"/>
        <v>0</v>
      </c>
      <c r="DX10" s="24">
        <f t="shared" si="15"/>
        <v>0</v>
      </c>
      <c r="DY10" s="24">
        <f t="shared" si="16"/>
        <v>0</v>
      </c>
      <c r="DZ10" s="24">
        <f t="shared" si="17"/>
        <v>0</v>
      </c>
      <c r="EB10" s="24">
        <f t="shared" si="18"/>
        <v>97578.508775843002</v>
      </c>
      <c r="EC10" s="24">
        <f t="shared" si="19"/>
        <v>0</v>
      </c>
      <c r="ED10" s="24">
        <f t="shared" si="20"/>
        <v>0</v>
      </c>
      <c r="EE10" s="24">
        <f t="shared" si="21"/>
        <v>0</v>
      </c>
      <c r="EF10" s="24">
        <f t="shared" si="22"/>
        <v>0</v>
      </c>
      <c r="EG10" s="24">
        <f t="shared" si="23"/>
        <v>0</v>
      </c>
      <c r="EH10" s="24">
        <f t="shared" si="24"/>
        <v>0</v>
      </c>
      <c r="EI10" s="24">
        <f t="shared" si="25"/>
        <v>0</v>
      </c>
      <c r="EK10" s="24">
        <f t="shared" si="26"/>
        <v>97578.508775843002</v>
      </c>
      <c r="EL10" s="24">
        <f t="shared" si="27"/>
        <v>0</v>
      </c>
      <c r="EM10" s="24">
        <f t="shared" si="28"/>
        <v>0</v>
      </c>
      <c r="EN10" s="24">
        <f t="shared" si="29"/>
        <v>0</v>
      </c>
      <c r="EO10" s="24">
        <f t="shared" si="30"/>
        <v>0</v>
      </c>
      <c r="EP10" s="24">
        <f t="shared" si="31"/>
        <v>0</v>
      </c>
      <c r="EQ10" s="24">
        <f t="shared" si="32"/>
        <v>0</v>
      </c>
      <c r="ER10" s="24">
        <f t="shared" si="33"/>
        <v>0</v>
      </c>
      <c r="ET10" s="24">
        <f t="shared" si="34"/>
        <v>97578.508775843002</v>
      </c>
      <c r="EU10" s="24">
        <f t="shared" si="35"/>
        <v>0</v>
      </c>
      <c r="EV10" s="24">
        <f t="shared" si="36"/>
        <v>0</v>
      </c>
      <c r="EW10" s="24">
        <f t="shared" si="37"/>
        <v>0</v>
      </c>
      <c r="EX10" s="24">
        <f t="shared" si="38"/>
        <v>0</v>
      </c>
      <c r="EY10" s="24">
        <f t="shared" si="39"/>
        <v>0</v>
      </c>
      <c r="EZ10" s="24">
        <f t="shared" si="40"/>
        <v>0</v>
      </c>
      <c r="FA10" s="24">
        <f t="shared" si="41"/>
        <v>0</v>
      </c>
      <c r="FC10" s="24">
        <f t="shared" si="42"/>
        <v>97578.508775843002</v>
      </c>
      <c r="FD10" s="24">
        <f t="shared" si="43"/>
        <v>0</v>
      </c>
      <c r="FE10" s="24">
        <f t="shared" si="44"/>
        <v>0</v>
      </c>
      <c r="FF10" s="24">
        <f t="shared" si="45"/>
        <v>0</v>
      </c>
      <c r="FG10" s="24">
        <f t="shared" si="46"/>
        <v>0</v>
      </c>
      <c r="FH10" s="24">
        <f t="shared" si="47"/>
        <v>0</v>
      </c>
      <c r="FI10" s="24">
        <f t="shared" si="48"/>
        <v>0</v>
      </c>
      <c r="FJ10" s="24">
        <f t="shared" si="49"/>
        <v>0</v>
      </c>
      <c r="FL10" s="24">
        <f t="shared" si="50"/>
        <v>97497.187330197004</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332</v>
      </c>
      <c r="B11" s="5" t="s">
        <v>3</v>
      </c>
      <c r="C11" s="6" t="s">
        <v>11</v>
      </c>
      <c r="D11" s="6" t="s">
        <v>12</v>
      </c>
      <c r="E11" s="6" t="s">
        <v>13</v>
      </c>
      <c r="F11" s="6" t="s">
        <v>14</v>
      </c>
      <c r="G11" s="6" t="s">
        <v>15</v>
      </c>
      <c r="H11" s="183" t="str">
        <f t="shared" si="58"/>
        <v>2013</v>
      </c>
      <c r="I11" s="142">
        <v>2013</v>
      </c>
      <c r="J11" s="6" t="s">
        <v>62</v>
      </c>
      <c r="K11" s="6"/>
      <c r="L11" s="6" t="s">
        <v>73</v>
      </c>
      <c r="M11" s="6" t="s">
        <v>18</v>
      </c>
      <c r="N11" s="11">
        <v>50</v>
      </c>
      <c r="O11" s="11">
        <v>19.682783319999999</v>
      </c>
      <c r="P11" s="11">
        <v>35095.618549999999</v>
      </c>
      <c r="Q11" s="36">
        <v>0</v>
      </c>
      <c r="R11" s="36">
        <v>0</v>
      </c>
      <c r="S11" s="36">
        <v>10.359704949999999</v>
      </c>
      <c r="T11" s="36">
        <v>10.359704949999999</v>
      </c>
      <c r="U11" s="36">
        <v>10.359704949999999</v>
      </c>
      <c r="V11" s="36">
        <v>10.359704949999999</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36">
        <v>0</v>
      </c>
      <c r="AU11" s="36">
        <v>0</v>
      </c>
      <c r="AV11" s="36">
        <v>0</v>
      </c>
      <c r="AW11" s="148">
        <v>18471.993900000001</v>
      </c>
      <c r="AX11" s="36">
        <v>18471.993900000001</v>
      </c>
      <c r="AY11" s="36">
        <v>18471.993900000001</v>
      </c>
      <c r="AZ11" s="36">
        <v>18471.993900000001</v>
      </c>
      <c r="BA11" s="36">
        <v>0</v>
      </c>
      <c r="BB11" s="36">
        <v>0</v>
      </c>
      <c r="BC11" s="36">
        <v>0</v>
      </c>
      <c r="BD11" s="36">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60"/>
        <v>0</v>
      </c>
      <c r="CJ11" s="24">
        <f t="shared" si="61"/>
        <v>0</v>
      </c>
      <c r="CK11" s="24">
        <f t="shared" si="62"/>
        <v>0</v>
      </c>
      <c r="CL11" s="24">
        <f t="shared" si="63"/>
        <v>0</v>
      </c>
      <c r="CM11" s="24">
        <f t="shared" si="64"/>
        <v>0</v>
      </c>
      <c r="CN11" s="24">
        <f t="shared" si="65"/>
        <v>0</v>
      </c>
      <c r="CO11" s="24">
        <f t="shared" si="66"/>
        <v>0</v>
      </c>
      <c r="CP11" s="24">
        <f t="shared" si="67"/>
        <v>0</v>
      </c>
      <c r="CR11" s="24">
        <f t="shared" si="68"/>
        <v>0</v>
      </c>
      <c r="CS11" s="24">
        <f t="shared" si="69"/>
        <v>0</v>
      </c>
      <c r="CT11" s="24">
        <f t="shared" si="70"/>
        <v>0</v>
      </c>
      <c r="CU11" s="24">
        <f t="shared" si="71"/>
        <v>0</v>
      </c>
      <c r="CV11" s="24">
        <f t="shared" si="72"/>
        <v>0</v>
      </c>
      <c r="CW11" s="24">
        <f t="shared" si="73"/>
        <v>0</v>
      </c>
      <c r="CX11" s="24">
        <f t="shared" si="74"/>
        <v>0</v>
      </c>
      <c r="CY11" s="24">
        <f t="shared" si="75"/>
        <v>0</v>
      </c>
      <c r="DA11" s="244">
        <f t="shared" si="76"/>
        <v>18471.993900000001</v>
      </c>
      <c r="DB11" s="24">
        <f t="shared" si="77"/>
        <v>0</v>
      </c>
      <c r="DC11" s="24">
        <f t="shared" si="78"/>
        <v>0</v>
      </c>
      <c r="DD11" s="24">
        <f t="shared" si="79"/>
        <v>0</v>
      </c>
      <c r="DE11" s="24">
        <f t="shared" si="80"/>
        <v>0</v>
      </c>
      <c r="DF11" s="24">
        <f t="shared" si="81"/>
        <v>0</v>
      </c>
      <c r="DG11" s="24">
        <f t="shared" si="82"/>
        <v>0</v>
      </c>
      <c r="DH11" s="24">
        <f t="shared" si="83"/>
        <v>0</v>
      </c>
      <c r="DJ11" s="24">
        <f t="shared" si="2"/>
        <v>18471.993900000001</v>
      </c>
      <c r="DK11" s="24">
        <f t="shared" si="3"/>
        <v>0</v>
      </c>
      <c r="DL11" s="24">
        <f t="shared" si="4"/>
        <v>0</v>
      </c>
      <c r="DM11" s="24">
        <f t="shared" si="5"/>
        <v>0</v>
      </c>
      <c r="DN11" s="24">
        <f t="shared" si="6"/>
        <v>0</v>
      </c>
      <c r="DO11" s="24">
        <f t="shared" si="7"/>
        <v>0</v>
      </c>
      <c r="DP11" s="24">
        <f t="shared" si="8"/>
        <v>0</v>
      </c>
      <c r="DQ11" s="24">
        <f t="shared" si="9"/>
        <v>0</v>
      </c>
      <c r="DS11" s="24">
        <f t="shared" si="10"/>
        <v>18471.993900000001</v>
      </c>
      <c r="DT11" s="24">
        <f t="shared" si="11"/>
        <v>0</v>
      </c>
      <c r="DU11" s="24">
        <f t="shared" si="12"/>
        <v>0</v>
      </c>
      <c r="DV11" s="24">
        <f t="shared" si="13"/>
        <v>0</v>
      </c>
      <c r="DW11" s="24">
        <f t="shared" si="14"/>
        <v>0</v>
      </c>
      <c r="DX11" s="24">
        <f t="shared" si="15"/>
        <v>0</v>
      </c>
      <c r="DY11" s="24">
        <f t="shared" si="16"/>
        <v>0</v>
      </c>
      <c r="DZ11" s="24">
        <f t="shared" si="17"/>
        <v>0</v>
      </c>
      <c r="EB11" s="24">
        <f t="shared" si="18"/>
        <v>18471.993900000001</v>
      </c>
      <c r="EC11" s="24">
        <f t="shared" si="19"/>
        <v>0</v>
      </c>
      <c r="ED11" s="24">
        <f t="shared" si="20"/>
        <v>0</v>
      </c>
      <c r="EE11" s="24">
        <f t="shared" si="21"/>
        <v>0</v>
      </c>
      <c r="EF11" s="24">
        <f t="shared" si="22"/>
        <v>0</v>
      </c>
      <c r="EG11" s="24">
        <f t="shared" si="23"/>
        <v>0</v>
      </c>
      <c r="EH11" s="24">
        <f t="shared" si="24"/>
        <v>0</v>
      </c>
      <c r="EI11" s="24">
        <f t="shared" si="25"/>
        <v>0</v>
      </c>
      <c r="EK11" s="24">
        <f t="shared" si="26"/>
        <v>0</v>
      </c>
      <c r="EL11" s="24">
        <f t="shared" si="27"/>
        <v>0</v>
      </c>
      <c r="EM11" s="24">
        <f t="shared" si="28"/>
        <v>0</v>
      </c>
      <c r="EN11" s="24">
        <f t="shared" si="29"/>
        <v>0</v>
      </c>
      <c r="EO11" s="24">
        <f t="shared" si="30"/>
        <v>0</v>
      </c>
      <c r="EP11" s="24">
        <f t="shared" si="31"/>
        <v>0</v>
      </c>
      <c r="EQ11" s="24">
        <f t="shared" si="32"/>
        <v>0</v>
      </c>
      <c r="ER11" s="24">
        <f t="shared" si="33"/>
        <v>0</v>
      </c>
      <c r="ET11" s="24">
        <f t="shared" si="34"/>
        <v>0</v>
      </c>
      <c r="EU11" s="24">
        <f t="shared" si="35"/>
        <v>0</v>
      </c>
      <c r="EV11" s="24">
        <f t="shared" si="36"/>
        <v>0</v>
      </c>
      <c r="EW11" s="24">
        <f t="shared" si="37"/>
        <v>0</v>
      </c>
      <c r="EX11" s="24">
        <f t="shared" si="38"/>
        <v>0</v>
      </c>
      <c r="EY11" s="24">
        <f t="shared" si="39"/>
        <v>0</v>
      </c>
      <c r="EZ11" s="24">
        <f t="shared" si="40"/>
        <v>0</v>
      </c>
      <c r="FA11" s="24">
        <f t="shared" si="41"/>
        <v>0</v>
      </c>
      <c r="FC11" s="24">
        <f t="shared" si="42"/>
        <v>0</v>
      </c>
      <c r="FD11" s="24">
        <f t="shared" si="43"/>
        <v>0</v>
      </c>
      <c r="FE11" s="24">
        <f t="shared" si="44"/>
        <v>0</v>
      </c>
      <c r="FF11" s="24">
        <f t="shared" si="45"/>
        <v>0</v>
      </c>
      <c r="FG11" s="24">
        <f t="shared" si="46"/>
        <v>0</v>
      </c>
      <c r="FH11" s="24">
        <f t="shared" si="47"/>
        <v>0</v>
      </c>
      <c r="FI11" s="24">
        <f t="shared" si="48"/>
        <v>0</v>
      </c>
      <c r="FJ11" s="24">
        <f t="shared" si="49"/>
        <v>0</v>
      </c>
      <c r="FL11" s="24">
        <f t="shared" si="50"/>
        <v>0</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329</v>
      </c>
      <c r="B12" s="5" t="s">
        <v>3</v>
      </c>
      <c r="C12" s="6" t="s">
        <v>11</v>
      </c>
      <c r="D12" s="6" t="s">
        <v>19</v>
      </c>
      <c r="E12" s="6" t="s">
        <v>13</v>
      </c>
      <c r="F12" s="6" t="s">
        <v>14</v>
      </c>
      <c r="G12" s="6" t="s">
        <v>15</v>
      </c>
      <c r="H12" s="183" t="str">
        <f t="shared" si="58"/>
        <v>2013</v>
      </c>
      <c r="I12" s="142">
        <v>2013</v>
      </c>
      <c r="J12" s="6" t="s">
        <v>62</v>
      </c>
      <c r="K12" s="6"/>
      <c r="L12" s="6" t="s">
        <v>63</v>
      </c>
      <c r="M12" s="6" t="s">
        <v>18</v>
      </c>
      <c r="N12" s="11">
        <v>101</v>
      </c>
      <c r="O12" s="11">
        <v>14.302542738</v>
      </c>
      <c r="P12" s="11">
        <v>89094.233960915997</v>
      </c>
      <c r="Q12" s="36">
        <v>0</v>
      </c>
      <c r="R12" s="36">
        <v>0</v>
      </c>
      <c r="S12" s="36">
        <v>6.5918411590000003</v>
      </c>
      <c r="T12" s="36">
        <v>6.5918411590000003</v>
      </c>
      <c r="U12" s="36">
        <v>6.5918411590000003</v>
      </c>
      <c r="V12" s="36">
        <v>6.0679210110000001</v>
      </c>
      <c r="W12" s="36">
        <v>3.7625480179999999</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148">
        <v>41895.788705482999</v>
      </c>
      <c r="AX12" s="36">
        <v>41895.788705482999</v>
      </c>
      <c r="AY12" s="36">
        <v>41895.788705482999</v>
      </c>
      <c r="AZ12" s="36">
        <v>41383.066113815999</v>
      </c>
      <c r="BA12" s="36">
        <v>25600.998348957</v>
      </c>
      <c r="BB12" s="36">
        <v>0</v>
      </c>
      <c r="BC12" s="36">
        <v>0</v>
      </c>
      <c r="BD12" s="36">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60"/>
        <v>0</v>
      </c>
      <c r="CJ12" s="24">
        <f t="shared" si="61"/>
        <v>0</v>
      </c>
      <c r="CK12" s="24">
        <f t="shared" si="62"/>
        <v>0</v>
      </c>
      <c r="CL12" s="24">
        <f t="shared" si="63"/>
        <v>0</v>
      </c>
      <c r="CM12" s="24">
        <f t="shared" si="64"/>
        <v>0</v>
      </c>
      <c r="CN12" s="24">
        <f t="shared" si="65"/>
        <v>0</v>
      </c>
      <c r="CO12" s="24">
        <f t="shared" si="66"/>
        <v>0</v>
      </c>
      <c r="CP12" s="24">
        <f t="shared" si="67"/>
        <v>0</v>
      </c>
      <c r="CR12" s="24">
        <f t="shared" si="68"/>
        <v>0</v>
      </c>
      <c r="CS12" s="24">
        <f t="shared" si="69"/>
        <v>0</v>
      </c>
      <c r="CT12" s="24">
        <f t="shared" si="70"/>
        <v>0</v>
      </c>
      <c r="CU12" s="24">
        <f t="shared" si="71"/>
        <v>0</v>
      </c>
      <c r="CV12" s="24">
        <f t="shared" si="72"/>
        <v>0</v>
      </c>
      <c r="CW12" s="24">
        <f t="shared" si="73"/>
        <v>0</v>
      </c>
      <c r="CX12" s="24">
        <f t="shared" si="74"/>
        <v>0</v>
      </c>
      <c r="CY12" s="24">
        <f t="shared" si="75"/>
        <v>0</v>
      </c>
      <c r="DA12" s="244">
        <f t="shared" si="76"/>
        <v>41895.788705482999</v>
      </c>
      <c r="DB12" s="24">
        <f t="shared" si="77"/>
        <v>0</v>
      </c>
      <c r="DC12" s="24">
        <f t="shared" si="78"/>
        <v>0</v>
      </c>
      <c r="DD12" s="24">
        <f t="shared" si="79"/>
        <v>0</v>
      </c>
      <c r="DE12" s="24">
        <f t="shared" si="80"/>
        <v>0</v>
      </c>
      <c r="DF12" s="24">
        <f t="shared" si="81"/>
        <v>0</v>
      </c>
      <c r="DG12" s="24">
        <f t="shared" si="82"/>
        <v>0</v>
      </c>
      <c r="DH12" s="24">
        <f t="shared" si="83"/>
        <v>0</v>
      </c>
      <c r="DJ12" s="24">
        <f t="shared" si="2"/>
        <v>41895.788705482999</v>
      </c>
      <c r="DK12" s="24">
        <f t="shared" si="3"/>
        <v>0</v>
      </c>
      <c r="DL12" s="24">
        <f t="shared" si="4"/>
        <v>0</v>
      </c>
      <c r="DM12" s="24">
        <f t="shared" si="5"/>
        <v>0</v>
      </c>
      <c r="DN12" s="24">
        <f t="shared" si="6"/>
        <v>0</v>
      </c>
      <c r="DO12" s="24">
        <f t="shared" si="7"/>
        <v>0</v>
      </c>
      <c r="DP12" s="24">
        <f t="shared" si="8"/>
        <v>0</v>
      </c>
      <c r="DQ12" s="24">
        <f t="shared" si="9"/>
        <v>0</v>
      </c>
      <c r="DS12" s="24">
        <f t="shared" si="10"/>
        <v>41895.788705482999</v>
      </c>
      <c r="DT12" s="24">
        <f t="shared" si="11"/>
        <v>0</v>
      </c>
      <c r="DU12" s="24">
        <f t="shared" si="12"/>
        <v>0</v>
      </c>
      <c r="DV12" s="24">
        <f t="shared" si="13"/>
        <v>0</v>
      </c>
      <c r="DW12" s="24">
        <f t="shared" si="14"/>
        <v>0</v>
      </c>
      <c r="DX12" s="24">
        <f t="shared" si="15"/>
        <v>0</v>
      </c>
      <c r="DY12" s="24">
        <f t="shared" si="16"/>
        <v>0</v>
      </c>
      <c r="DZ12" s="24">
        <f t="shared" si="17"/>
        <v>0</v>
      </c>
      <c r="EB12" s="24">
        <f t="shared" si="18"/>
        <v>41383.066113815999</v>
      </c>
      <c r="EC12" s="24">
        <f t="shared" si="19"/>
        <v>0</v>
      </c>
      <c r="ED12" s="24">
        <f t="shared" si="20"/>
        <v>0</v>
      </c>
      <c r="EE12" s="24">
        <f t="shared" si="21"/>
        <v>0</v>
      </c>
      <c r="EF12" s="24">
        <f t="shared" si="22"/>
        <v>0</v>
      </c>
      <c r="EG12" s="24">
        <f t="shared" si="23"/>
        <v>0</v>
      </c>
      <c r="EH12" s="24">
        <f t="shared" si="24"/>
        <v>0</v>
      </c>
      <c r="EI12" s="24">
        <f t="shared" si="25"/>
        <v>0</v>
      </c>
      <c r="EK12" s="24">
        <f t="shared" si="26"/>
        <v>25600.998348957</v>
      </c>
      <c r="EL12" s="24">
        <f t="shared" si="27"/>
        <v>0</v>
      </c>
      <c r="EM12" s="24">
        <f t="shared" si="28"/>
        <v>0</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331</v>
      </c>
      <c r="B13" s="5" t="s">
        <v>3</v>
      </c>
      <c r="C13" s="6" t="s">
        <v>11</v>
      </c>
      <c r="D13" s="6" t="s">
        <v>74</v>
      </c>
      <c r="E13" s="6" t="s">
        <v>13</v>
      </c>
      <c r="F13" s="6" t="s">
        <v>14</v>
      </c>
      <c r="G13" s="6" t="s">
        <v>15</v>
      </c>
      <c r="H13" s="183" t="str">
        <f t="shared" si="58"/>
        <v>2013</v>
      </c>
      <c r="I13" s="142">
        <v>2013</v>
      </c>
      <c r="J13" s="6" t="s">
        <v>62</v>
      </c>
      <c r="K13" s="6"/>
      <c r="L13" s="6" t="s">
        <v>71</v>
      </c>
      <c r="M13" s="6" t="s">
        <v>72</v>
      </c>
      <c r="N13" s="11">
        <v>14683.897700601001</v>
      </c>
      <c r="O13" s="11">
        <v>17.744512508</v>
      </c>
      <c r="P13" s="11">
        <v>255535.44612244499</v>
      </c>
      <c r="Q13" s="36">
        <v>0</v>
      </c>
      <c r="R13" s="36">
        <v>0</v>
      </c>
      <c r="S13" s="36">
        <v>18.396778871999999</v>
      </c>
      <c r="T13" s="36">
        <v>18.396778871999999</v>
      </c>
      <c r="U13" s="36">
        <v>17.386804358999999</v>
      </c>
      <c r="V13" s="36">
        <v>13.940017706000001</v>
      </c>
      <c r="W13" s="36">
        <v>13.940017706000001</v>
      </c>
      <c r="X13" s="36">
        <v>13.940017706000001</v>
      </c>
      <c r="Y13" s="36">
        <v>13.940017706000001</v>
      </c>
      <c r="Z13" s="36">
        <v>13.913647836999999</v>
      </c>
      <c r="AA13" s="36">
        <v>11.958644086</v>
      </c>
      <c r="AB13" s="36">
        <v>11.958644086</v>
      </c>
      <c r="AC13" s="36">
        <v>8.6775371749999994</v>
      </c>
      <c r="AD13" s="36">
        <v>5.6050606009999999</v>
      </c>
      <c r="AE13" s="36">
        <v>5.6050606009999999</v>
      </c>
      <c r="AF13" s="36">
        <v>5.4946448769999998</v>
      </c>
      <c r="AG13" s="36">
        <v>5.4946448769999998</v>
      </c>
      <c r="AH13" s="36">
        <v>5.4379986039999997</v>
      </c>
      <c r="AI13" s="36">
        <v>4.6939065019999999</v>
      </c>
      <c r="AJ13" s="36">
        <v>2.755217112</v>
      </c>
      <c r="AK13" s="36">
        <v>2.755217112</v>
      </c>
      <c r="AL13" s="36">
        <v>2.755217112</v>
      </c>
      <c r="AM13" s="36">
        <v>0</v>
      </c>
      <c r="AN13" s="36">
        <v>0</v>
      </c>
      <c r="AO13" s="36">
        <v>0</v>
      </c>
      <c r="AP13" s="36">
        <v>0</v>
      </c>
      <c r="AQ13" s="36">
        <v>0</v>
      </c>
      <c r="AR13" s="36">
        <v>0</v>
      </c>
      <c r="AS13" s="36">
        <v>0</v>
      </c>
      <c r="AT13" s="36">
        <v>0</v>
      </c>
      <c r="AU13" s="36">
        <v>0</v>
      </c>
      <c r="AV13" s="36">
        <v>0</v>
      </c>
      <c r="AW13" s="148">
        <v>267013.59946421202</v>
      </c>
      <c r="AX13" s="36">
        <v>267013.59946421202</v>
      </c>
      <c r="AY13" s="36">
        <v>250925.38718142401</v>
      </c>
      <c r="AZ13" s="36">
        <v>196020.40234152001</v>
      </c>
      <c r="BA13" s="36">
        <v>196020.40234152001</v>
      </c>
      <c r="BB13" s="36">
        <v>196020.40234152001</v>
      </c>
      <c r="BC13" s="36">
        <v>196020.40234152001</v>
      </c>
      <c r="BD13" s="36">
        <v>195789.402293021</v>
      </c>
      <c r="BE13" s="11">
        <v>164647.51213123501</v>
      </c>
      <c r="BF13" s="11">
        <v>164647.51213123501</v>
      </c>
      <c r="BG13" s="11">
        <v>143269.89608565901</v>
      </c>
      <c r="BH13" s="11">
        <v>92108.696700557994</v>
      </c>
      <c r="BI13" s="11">
        <v>92108.696700557994</v>
      </c>
      <c r="BJ13" s="11">
        <v>87247.808950207997</v>
      </c>
      <c r="BK13" s="11">
        <v>87247.808950207997</v>
      </c>
      <c r="BL13" s="11">
        <v>86623.647190125994</v>
      </c>
      <c r="BM13" s="11">
        <v>74770.762258795003</v>
      </c>
      <c r="BN13" s="11">
        <v>43888.748856370999</v>
      </c>
      <c r="BO13" s="11">
        <v>43888.748856370999</v>
      </c>
      <c r="BP13" s="11">
        <v>43888.748856370999</v>
      </c>
      <c r="BQ13" s="11">
        <v>0</v>
      </c>
      <c r="BR13" s="11">
        <v>0</v>
      </c>
      <c r="BS13" s="11">
        <v>0</v>
      </c>
      <c r="BT13" s="11">
        <v>0</v>
      </c>
      <c r="BU13" s="11">
        <v>0</v>
      </c>
      <c r="BV13" s="11">
        <v>0</v>
      </c>
      <c r="BW13" s="11">
        <v>0</v>
      </c>
      <c r="BX13" s="12">
        <v>0</v>
      </c>
      <c r="BZ13" s="113">
        <v>1</v>
      </c>
      <c r="CA13" s="113"/>
      <c r="CB13" s="113"/>
      <c r="CC13" s="113"/>
      <c r="CD13" s="113"/>
      <c r="CE13" s="113"/>
      <c r="CF13" s="113"/>
      <c r="CG13" s="113"/>
      <c r="CI13" s="24">
        <f t="shared" si="60"/>
        <v>0</v>
      </c>
      <c r="CJ13" s="24">
        <f t="shared" si="61"/>
        <v>0</v>
      </c>
      <c r="CK13" s="24">
        <f t="shared" si="62"/>
        <v>0</v>
      </c>
      <c r="CL13" s="24">
        <f t="shared" si="63"/>
        <v>0</v>
      </c>
      <c r="CM13" s="24">
        <f t="shared" si="64"/>
        <v>0</v>
      </c>
      <c r="CN13" s="24">
        <f t="shared" si="65"/>
        <v>0</v>
      </c>
      <c r="CO13" s="24">
        <f t="shared" si="66"/>
        <v>0</v>
      </c>
      <c r="CP13" s="24">
        <f t="shared" si="67"/>
        <v>0</v>
      </c>
      <c r="CR13" s="24">
        <f t="shared" si="68"/>
        <v>0</v>
      </c>
      <c r="CS13" s="24">
        <f t="shared" si="69"/>
        <v>0</v>
      </c>
      <c r="CT13" s="24">
        <f t="shared" si="70"/>
        <v>0</v>
      </c>
      <c r="CU13" s="24">
        <f t="shared" si="71"/>
        <v>0</v>
      </c>
      <c r="CV13" s="24">
        <f t="shared" si="72"/>
        <v>0</v>
      </c>
      <c r="CW13" s="24">
        <f t="shared" si="73"/>
        <v>0</v>
      </c>
      <c r="CX13" s="24">
        <f t="shared" si="74"/>
        <v>0</v>
      </c>
      <c r="CY13" s="24">
        <f t="shared" si="75"/>
        <v>0</v>
      </c>
      <c r="DA13" s="244">
        <f t="shared" si="76"/>
        <v>267013.59946421202</v>
      </c>
      <c r="DB13" s="24">
        <f t="shared" si="77"/>
        <v>0</v>
      </c>
      <c r="DC13" s="24">
        <f t="shared" si="78"/>
        <v>0</v>
      </c>
      <c r="DD13" s="24">
        <f t="shared" si="79"/>
        <v>0</v>
      </c>
      <c r="DE13" s="24">
        <f t="shared" si="80"/>
        <v>0</v>
      </c>
      <c r="DF13" s="24">
        <f t="shared" si="81"/>
        <v>0</v>
      </c>
      <c r="DG13" s="24">
        <f t="shared" si="82"/>
        <v>0</v>
      </c>
      <c r="DH13" s="24">
        <f t="shared" si="83"/>
        <v>0</v>
      </c>
      <c r="DJ13" s="24">
        <f t="shared" si="2"/>
        <v>267013.59946421202</v>
      </c>
      <c r="DK13" s="24">
        <f t="shared" si="3"/>
        <v>0</v>
      </c>
      <c r="DL13" s="24">
        <f t="shared" si="4"/>
        <v>0</v>
      </c>
      <c r="DM13" s="24">
        <f t="shared" si="5"/>
        <v>0</v>
      </c>
      <c r="DN13" s="24">
        <f t="shared" si="6"/>
        <v>0</v>
      </c>
      <c r="DO13" s="24">
        <f t="shared" si="7"/>
        <v>0</v>
      </c>
      <c r="DP13" s="24">
        <f t="shared" si="8"/>
        <v>0</v>
      </c>
      <c r="DQ13" s="24">
        <f t="shared" si="9"/>
        <v>0</v>
      </c>
      <c r="DS13" s="24">
        <f t="shared" si="10"/>
        <v>250925.38718142401</v>
      </c>
      <c r="DT13" s="24">
        <f t="shared" si="11"/>
        <v>0</v>
      </c>
      <c r="DU13" s="24">
        <f t="shared" si="12"/>
        <v>0</v>
      </c>
      <c r="DV13" s="24">
        <f t="shared" si="13"/>
        <v>0</v>
      </c>
      <c r="DW13" s="24">
        <f t="shared" si="14"/>
        <v>0</v>
      </c>
      <c r="DX13" s="24">
        <f t="shared" si="15"/>
        <v>0</v>
      </c>
      <c r="DY13" s="24">
        <f t="shared" si="16"/>
        <v>0</v>
      </c>
      <c r="DZ13" s="24">
        <f t="shared" si="17"/>
        <v>0</v>
      </c>
      <c r="EB13" s="24">
        <f t="shared" si="18"/>
        <v>196020.40234152001</v>
      </c>
      <c r="EC13" s="24">
        <f t="shared" si="19"/>
        <v>0</v>
      </c>
      <c r="ED13" s="24">
        <f t="shared" si="20"/>
        <v>0</v>
      </c>
      <c r="EE13" s="24">
        <f t="shared" si="21"/>
        <v>0</v>
      </c>
      <c r="EF13" s="24">
        <f t="shared" si="22"/>
        <v>0</v>
      </c>
      <c r="EG13" s="24">
        <f t="shared" si="23"/>
        <v>0</v>
      </c>
      <c r="EH13" s="24">
        <f t="shared" si="24"/>
        <v>0</v>
      </c>
      <c r="EI13" s="24">
        <f t="shared" si="25"/>
        <v>0</v>
      </c>
      <c r="EK13" s="24">
        <f t="shared" si="26"/>
        <v>196020.40234152001</v>
      </c>
      <c r="EL13" s="24">
        <f t="shared" si="27"/>
        <v>0</v>
      </c>
      <c r="EM13" s="24">
        <f t="shared" si="28"/>
        <v>0</v>
      </c>
      <c r="EN13" s="24">
        <f t="shared" si="29"/>
        <v>0</v>
      </c>
      <c r="EO13" s="24">
        <f t="shared" si="30"/>
        <v>0</v>
      </c>
      <c r="EP13" s="24">
        <f t="shared" si="31"/>
        <v>0</v>
      </c>
      <c r="EQ13" s="24">
        <f t="shared" si="32"/>
        <v>0</v>
      </c>
      <c r="ER13" s="24">
        <f t="shared" si="33"/>
        <v>0</v>
      </c>
      <c r="ET13" s="24">
        <f t="shared" si="34"/>
        <v>196020.40234152001</v>
      </c>
      <c r="EU13" s="24">
        <f t="shared" si="35"/>
        <v>0</v>
      </c>
      <c r="EV13" s="24">
        <f t="shared" si="36"/>
        <v>0</v>
      </c>
      <c r="EW13" s="24">
        <f t="shared" si="37"/>
        <v>0</v>
      </c>
      <c r="EX13" s="24">
        <f t="shared" si="38"/>
        <v>0</v>
      </c>
      <c r="EY13" s="24">
        <f t="shared" si="39"/>
        <v>0</v>
      </c>
      <c r="EZ13" s="24">
        <f t="shared" si="40"/>
        <v>0</v>
      </c>
      <c r="FA13" s="24">
        <f t="shared" si="41"/>
        <v>0</v>
      </c>
      <c r="FC13" s="24">
        <f t="shared" si="42"/>
        <v>196020.40234152001</v>
      </c>
      <c r="FD13" s="24">
        <f t="shared" si="43"/>
        <v>0</v>
      </c>
      <c r="FE13" s="24">
        <f t="shared" si="44"/>
        <v>0</v>
      </c>
      <c r="FF13" s="24">
        <f t="shared" si="45"/>
        <v>0</v>
      </c>
      <c r="FG13" s="24">
        <f t="shared" si="46"/>
        <v>0</v>
      </c>
      <c r="FH13" s="24">
        <f t="shared" si="47"/>
        <v>0</v>
      </c>
      <c r="FI13" s="24">
        <f t="shared" si="48"/>
        <v>0</v>
      </c>
      <c r="FJ13" s="24">
        <f t="shared" si="49"/>
        <v>0</v>
      </c>
      <c r="FL13" s="24">
        <f t="shared" si="50"/>
        <v>195789.402293021</v>
      </c>
      <c r="FM13" s="24">
        <f t="shared" si="51"/>
        <v>0</v>
      </c>
      <c r="FN13" s="24">
        <f t="shared" si="52"/>
        <v>0</v>
      </c>
      <c r="FO13" s="24">
        <f t="shared" si="53"/>
        <v>0</v>
      </c>
      <c r="FP13" s="24">
        <f t="shared" si="54"/>
        <v>0</v>
      </c>
      <c r="FQ13" s="24">
        <f t="shared" si="55"/>
        <v>0</v>
      </c>
      <c r="FR13" s="24">
        <f t="shared" si="56"/>
        <v>0</v>
      </c>
      <c r="FS13" s="24">
        <f t="shared" si="57"/>
        <v>0</v>
      </c>
    </row>
    <row r="14" spans="1:175" x14ac:dyDescent="0.25">
      <c r="A14" s="1" t="s">
        <v>341</v>
      </c>
      <c r="B14" s="5" t="s">
        <v>3</v>
      </c>
      <c r="C14" s="6" t="s">
        <v>11</v>
      </c>
      <c r="D14" s="6" t="s">
        <v>53</v>
      </c>
      <c r="E14" s="6" t="s">
        <v>13</v>
      </c>
      <c r="F14" s="6" t="s">
        <v>14</v>
      </c>
      <c r="G14" s="6" t="s">
        <v>15</v>
      </c>
      <c r="H14" s="183" t="str">
        <f t="shared" si="58"/>
        <v>2013</v>
      </c>
      <c r="I14" s="142">
        <v>2013</v>
      </c>
      <c r="J14" s="6" t="s">
        <v>62</v>
      </c>
      <c r="K14" s="6"/>
      <c r="L14" s="6" t="s">
        <v>63</v>
      </c>
      <c r="M14" s="6" t="s">
        <v>75</v>
      </c>
      <c r="N14" s="11">
        <v>1455</v>
      </c>
      <c r="O14" s="11">
        <v>164.924354107</v>
      </c>
      <c r="P14" s="11">
        <v>1567966.3235506101</v>
      </c>
      <c r="Q14" s="36">
        <v>0</v>
      </c>
      <c r="R14" s="36">
        <v>0</v>
      </c>
      <c r="S14" s="36">
        <v>164.92435366800001</v>
      </c>
      <c r="T14" s="36">
        <v>162.654502167</v>
      </c>
      <c r="U14" s="36">
        <v>160.77400074900001</v>
      </c>
      <c r="V14" s="36">
        <v>154.05382146100001</v>
      </c>
      <c r="W14" s="36">
        <v>151.026383743</v>
      </c>
      <c r="X14" s="36">
        <v>148.70096365699999</v>
      </c>
      <c r="Y14" s="36">
        <v>146.54776707400001</v>
      </c>
      <c r="Z14" s="36">
        <v>146.54776707400001</v>
      </c>
      <c r="AA14" s="36">
        <v>119.16758352799999</v>
      </c>
      <c r="AB14" s="36">
        <v>111.487441363</v>
      </c>
      <c r="AC14" s="36">
        <v>99.106113475000001</v>
      </c>
      <c r="AD14" s="36">
        <v>99.099086448999998</v>
      </c>
      <c r="AE14" s="36">
        <v>97.813440099000005</v>
      </c>
      <c r="AF14" s="36">
        <v>97.813440099000005</v>
      </c>
      <c r="AG14" s="36">
        <v>57.570498182999998</v>
      </c>
      <c r="AH14" s="36">
        <v>53.725377156999997</v>
      </c>
      <c r="AI14" s="36">
        <v>53.725377156999997</v>
      </c>
      <c r="AJ14" s="36">
        <v>53.725377156999997</v>
      </c>
      <c r="AK14" s="36">
        <v>53.725377156999997</v>
      </c>
      <c r="AL14" s="36">
        <v>53.725377156999997</v>
      </c>
      <c r="AM14" s="36">
        <v>10.790753379</v>
      </c>
      <c r="AN14" s="36">
        <v>0</v>
      </c>
      <c r="AO14" s="36">
        <v>0</v>
      </c>
      <c r="AP14" s="36">
        <v>0</v>
      </c>
      <c r="AQ14" s="36">
        <v>0</v>
      </c>
      <c r="AR14" s="36">
        <v>0</v>
      </c>
      <c r="AS14" s="36">
        <v>0</v>
      </c>
      <c r="AT14" s="36">
        <v>0</v>
      </c>
      <c r="AU14" s="36">
        <v>0</v>
      </c>
      <c r="AV14" s="36">
        <v>0</v>
      </c>
      <c r="AW14" s="148">
        <v>1567966.3357162499</v>
      </c>
      <c r="AX14" s="36">
        <v>1524270.2070236199</v>
      </c>
      <c r="AY14" s="36">
        <v>1488069.32752609</v>
      </c>
      <c r="AZ14" s="36">
        <v>1358701.48422241</v>
      </c>
      <c r="BA14" s="36">
        <v>1295072.54600525</v>
      </c>
      <c r="BB14" s="36">
        <v>1250306.6867370601</v>
      </c>
      <c r="BC14" s="36">
        <v>1208856.2417755099</v>
      </c>
      <c r="BD14" s="36">
        <v>1208102.09159851</v>
      </c>
      <c r="BE14" s="11">
        <v>681015.63092041004</v>
      </c>
      <c r="BF14" s="11">
        <v>673842.850234985</v>
      </c>
      <c r="BG14" s="11">
        <v>544460.50423431396</v>
      </c>
      <c r="BH14" s="11">
        <v>539274.41177368199</v>
      </c>
      <c r="BI14" s="11">
        <v>535000.080963135</v>
      </c>
      <c r="BJ14" s="11">
        <v>535000.080963135</v>
      </c>
      <c r="BK14" s="11">
        <v>219910.254547119</v>
      </c>
      <c r="BL14" s="11">
        <v>188202.25</v>
      </c>
      <c r="BM14" s="11">
        <v>188202.25</v>
      </c>
      <c r="BN14" s="11">
        <v>188202.25</v>
      </c>
      <c r="BO14" s="11">
        <v>188202.25</v>
      </c>
      <c r="BP14" s="11">
        <v>188202.25</v>
      </c>
      <c r="BQ14" s="11">
        <v>79553.449951172006</v>
      </c>
      <c r="BR14" s="11">
        <v>0</v>
      </c>
      <c r="BS14" s="11">
        <v>0</v>
      </c>
      <c r="BT14" s="11">
        <v>0</v>
      </c>
      <c r="BU14" s="11">
        <v>0</v>
      </c>
      <c r="BV14" s="11">
        <v>0</v>
      </c>
      <c r="BW14" s="11">
        <v>0</v>
      </c>
      <c r="BX14" s="12">
        <v>0</v>
      </c>
      <c r="BZ14" s="113">
        <v>1</v>
      </c>
      <c r="CA14" s="113"/>
      <c r="CB14" s="113"/>
      <c r="CC14" s="113"/>
      <c r="CD14" s="113"/>
      <c r="CE14" s="113"/>
      <c r="CF14" s="113"/>
      <c r="CG14" s="113"/>
      <c r="CI14" s="24">
        <f t="shared" si="60"/>
        <v>0</v>
      </c>
      <c r="CJ14" s="24">
        <f t="shared" si="61"/>
        <v>0</v>
      </c>
      <c r="CK14" s="24">
        <f t="shared" si="62"/>
        <v>0</v>
      </c>
      <c r="CL14" s="24">
        <f t="shared" si="63"/>
        <v>0</v>
      </c>
      <c r="CM14" s="24">
        <f t="shared" si="64"/>
        <v>0</v>
      </c>
      <c r="CN14" s="24">
        <f t="shared" si="65"/>
        <v>0</v>
      </c>
      <c r="CO14" s="24">
        <f t="shared" si="66"/>
        <v>0</v>
      </c>
      <c r="CP14" s="24">
        <f t="shared" si="67"/>
        <v>0</v>
      </c>
      <c r="CR14" s="24">
        <f t="shared" si="68"/>
        <v>0</v>
      </c>
      <c r="CS14" s="24">
        <f t="shared" si="69"/>
        <v>0</v>
      </c>
      <c r="CT14" s="24">
        <f t="shared" si="70"/>
        <v>0</v>
      </c>
      <c r="CU14" s="24">
        <f t="shared" si="71"/>
        <v>0</v>
      </c>
      <c r="CV14" s="24">
        <f t="shared" si="72"/>
        <v>0</v>
      </c>
      <c r="CW14" s="24">
        <f t="shared" si="73"/>
        <v>0</v>
      </c>
      <c r="CX14" s="24">
        <f t="shared" si="74"/>
        <v>0</v>
      </c>
      <c r="CY14" s="24">
        <f t="shared" si="75"/>
        <v>0</v>
      </c>
      <c r="DA14" s="244">
        <f t="shared" si="76"/>
        <v>1567966.3357162499</v>
      </c>
      <c r="DB14" s="24">
        <f t="shared" si="77"/>
        <v>0</v>
      </c>
      <c r="DC14" s="24">
        <f t="shared" si="78"/>
        <v>0</v>
      </c>
      <c r="DD14" s="24">
        <f t="shared" si="79"/>
        <v>0</v>
      </c>
      <c r="DE14" s="24">
        <f t="shared" si="80"/>
        <v>0</v>
      </c>
      <c r="DF14" s="24">
        <f t="shared" si="81"/>
        <v>0</v>
      </c>
      <c r="DG14" s="24">
        <f t="shared" si="82"/>
        <v>0</v>
      </c>
      <c r="DH14" s="24">
        <f t="shared" si="83"/>
        <v>0</v>
      </c>
      <c r="DJ14" s="24">
        <f t="shared" si="2"/>
        <v>1524270.2070236199</v>
      </c>
      <c r="DK14" s="24">
        <f t="shared" si="3"/>
        <v>0</v>
      </c>
      <c r="DL14" s="24">
        <f t="shared" si="4"/>
        <v>0</v>
      </c>
      <c r="DM14" s="24">
        <f t="shared" si="5"/>
        <v>0</v>
      </c>
      <c r="DN14" s="24">
        <f t="shared" si="6"/>
        <v>0</v>
      </c>
      <c r="DO14" s="24">
        <f t="shared" si="7"/>
        <v>0</v>
      </c>
      <c r="DP14" s="24">
        <f t="shared" si="8"/>
        <v>0</v>
      </c>
      <c r="DQ14" s="24">
        <f t="shared" si="9"/>
        <v>0</v>
      </c>
      <c r="DS14" s="24">
        <f t="shared" si="10"/>
        <v>1488069.32752609</v>
      </c>
      <c r="DT14" s="24">
        <f t="shared" si="11"/>
        <v>0</v>
      </c>
      <c r="DU14" s="24">
        <f t="shared" si="12"/>
        <v>0</v>
      </c>
      <c r="DV14" s="24">
        <f t="shared" si="13"/>
        <v>0</v>
      </c>
      <c r="DW14" s="24">
        <f t="shared" si="14"/>
        <v>0</v>
      </c>
      <c r="DX14" s="24">
        <f t="shared" si="15"/>
        <v>0</v>
      </c>
      <c r="DY14" s="24">
        <f t="shared" si="16"/>
        <v>0</v>
      </c>
      <c r="DZ14" s="24">
        <f t="shared" si="17"/>
        <v>0</v>
      </c>
      <c r="EB14" s="24">
        <f t="shared" si="18"/>
        <v>1358701.48422241</v>
      </c>
      <c r="EC14" s="24">
        <f t="shared" si="19"/>
        <v>0</v>
      </c>
      <c r="ED14" s="24">
        <f t="shared" si="20"/>
        <v>0</v>
      </c>
      <c r="EE14" s="24">
        <f t="shared" si="21"/>
        <v>0</v>
      </c>
      <c r="EF14" s="24">
        <f t="shared" si="22"/>
        <v>0</v>
      </c>
      <c r="EG14" s="24">
        <f t="shared" si="23"/>
        <v>0</v>
      </c>
      <c r="EH14" s="24">
        <f t="shared" si="24"/>
        <v>0</v>
      </c>
      <c r="EI14" s="24">
        <f t="shared" si="25"/>
        <v>0</v>
      </c>
      <c r="EK14" s="24">
        <f t="shared" si="26"/>
        <v>1295072.54600525</v>
      </c>
      <c r="EL14" s="24">
        <f t="shared" si="27"/>
        <v>0</v>
      </c>
      <c r="EM14" s="24">
        <f t="shared" si="28"/>
        <v>0</v>
      </c>
      <c r="EN14" s="24">
        <f t="shared" si="29"/>
        <v>0</v>
      </c>
      <c r="EO14" s="24">
        <f t="shared" si="30"/>
        <v>0</v>
      </c>
      <c r="EP14" s="24">
        <f t="shared" si="31"/>
        <v>0</v>
      </c>
      <c r="EQ14" s="24">
        <f t="shared" si="32"/>
        <v>0</v>
      </c>
      <c r="ER14" s="24">
        <f t="shared" si="33"/>
        <v>0</v>
      </c>
      <c r="ET14" s="24">
        <f t="shared" si="34"/>
        <v>1250306.6867370601</v>
      </c>
      <c r="EU14" s="24">
        <f t="shared" si="35"/>
        <v>0</v>
      </c>
      <c r="EV14" s="24">
        <f t="shared" si="36"/>
        <v>0</v>
      </c>
      <c r="EW14" s="24">
        <f t="shared" si="37"/>
        <v>0</v>
      </c>
      <c r="EX14" s="24">
        <f t="shared" si="38"/>
        <v>0</v>
      </c>
      <c r="EY14" s="24">
        <f t="shared" si="39"/>
        <v>0</v>
      </c>
      <c r="EZ14" s="24">
        <f t="shared" si="40"/>
        <v>0</v>
      </c>
      <c r="FA14" s="24">
        <f t="shared" si="41"/>
        <v>0</v>
      </c>
      <c r="FC14" s="24">
        <f t="shared" si="42"/>
        <v>1208856.2417755099</v>
      </c>
      <c r="FD14" s="24">
        <f t="shared" si="43"/>
        <v>0</v>
      </c>
      <c r="FE14" s="24">
        <f t="shared" si="44"/>
        <v>0</v>
      </c>
      <c r="FF14" s="24">
        <f t="shared" si="45"/>
        <v>0</v>
      </c>
      <c r="FG14" s="24">
        <f t="shared" si="46"/>
        <v>0</v>
      </c>
      <c r="FH14" s="24">
        <f t="shared" si="47"/>
        <v>0</v>
      </c>
      <c r="FI14" s="24">
        <f t="shared" si="48"/>
        <v>0</v>
      </c>
      <c r="FJ14" s="24">
        <f t="shared" si="49"/>
        <v>0</v>
      </c>
      <c r="FL14" s="24">
        <f t="shared" si="50"/>
        <v>1208102.09159851</v>
      </c>
      <c r="FM14" s="24">
        <f t="shared" si="51"/>
        <v>0</v>
      </c>
      <c r="FN14" s="24">
        <f t="shared" si="52"/>
        <v>0</v>
      </c>
      <c r="FO14" s="24">
        <f t="shared" si="53"/>
        <v>0</v>
      </c>
      <c r="FP14" s="24">
        <f t="shared" si="54"/>
        <v>0</v>
      </c>
      <c r="FQ14" s="24">
        <f t="shared" si="55"/>
        <v>0</v>
      </c>
      <c r="FR14" s="24">
        <f t="shared" si="56"/>
        <v>0</v>
      </c>
      <c r="FS14" s="24">
        <f t="shared" si="57"/>
        <v>0</v>
      </c>
    </row>
    <row r="15" spans="1:175" x14ac:dyDescent="0.25">
      <c r="A15" s="1" t="s">
        <v>333</v>
      </c>
      <c r="B15" s="5" t="s">
        <v>3</v>
      </c>
      <c r="C15" s="6" t="s">
        <v>11</v>
      </c>
      <c r="D15" s="6" t="s">
        <v>76</v>
      </c>
      <c r="E15" s="6" t="s">
        <v>13</v>
      </c>
      <c r="F15" s="6" t="s">
        <v>14</v>
      </c>
      <c r="G15" s="6" t="s">
        <v>15</v>
      </c>
      <c r="H15" s="183" t="str">
        <f t="shared" si="58"/>
        <v>2013</v>
      </c>
      <c r="I15" s="142">
        <v>2013</v>
      </c>
      <c r="J15" s="6" t="s">
        <v>62</v>
      </c>
      <c r="K15" s="6"/>
      <c r="L15" s="6" t="s">
        <v>77</v>
      </c>
      <c r="M15" s="6" t="s">
        <v>78</v>
      </c>
      <c r="N15" s="11">
        <v>1806</v>
      </c>
      <c r="O15" s="11">
        <v>718.82498513999997</v>
      </c>
      <c r="P15" s="11">
        <v>1198822.7302443702</v>
      </c>
      <c r="Q15" s="36">
        <v>0</v>
      </c>
      <c r="R15" s="36">
        <v>0</v>
      </c>
      <c r="S15" s="36">
        <v>353.62541750600002</v>
      </c>
      <c r="T15" s="36">
        <v>353.62541750600002</v>
      </c>
      <c r="U15" s="36">
        <v>353.62541750600002</v>
      </c>
      <c r="V15" s="36">
        <v>353.62541750600002</v>
      </c>
      <c r="W15" s="36">
        <v>353.62541750600002</v>
      </c>
      <c r="X15" s="36">
        <v>353.62541750600002</v>
      </c>
      <c r="Y15" s="36">
        <v>353.62541750600002</v>
      </c>
      <c r="Z15" s="36">
        <v>353.62541750600002</v>
      </c>
      <c r="AA15" s="36">
        <v>353.62541750600002</v>
      </c>
      <c r="AB15" s="36">
        <v>353.62541750600002</v>
      </c>
      <c r="AC15" s="36">
        <v>353.62541750600002</v>
      </c>
      <c r="AD15" s="36">
        <v>353.62541750600002</v>
      </c>
      <c r="AE15" s="36">
        <v>353.62541750600002</v>
      </c>
      <c r="AF15" s="36">
        <v>353.62541750600002</v>
      </c>
      <c r="AG15" s="36">
        <v>353.62541750600002</v>
      </c>
      <c r="AH15" s="36">
        <v>353.62541750600002</v>
      </c>
      <c r="AI15" s="36">
        <v>353.62541750600002</v>
      </c>
      <c r="AJ15" s="36">
        <v>353.62541750600002</v>
      </c>
      <c r="AK15" s="36">
        <v>248.73838134900001</v>
      </c>
      <c r="AL15" s="36">
        <v>0</v>
      </c>
      <c r="AM15" s="36">
        <v>0</v>
      </c>
      <c r="AN15" s="36">
        <v>0</v>
      </c>
      <c r="AO15" s="36">
        <v>0</v>
      </c>
      <c r="AP15" s="36">
        <v>0</v>
      </c>
      <c r="AQ15" s="36">
        <v>0</v>
      </c>
      <c r="AR15" s="36">
        <v>0</v>
      </c>
      <c r="AS15" s="36">
        <v>0</v>
      </c>
      <c r="AT15" s="36">
        <v>0</v>
      </c>
      <c r="AU15" s="36">
        <v>0</v>
      </c>
      <c r="AV15" s="36">
        <v>0</v>
      </c>
      <c r="AW15" s="148">
        <v>576778.19216940808</v>
      </c>
      <c r="AX15" s="36">
        <v>576778.19216940808</v>
      </c>
      <c r="AY15" s="36">
        <v>576778.19216940808</v>
      </c>
      <c r="AZ15" s="36">
        <v>576778.19216940808</v>
      </c>
      <c r="BA15" s="36">
        <v>576778.19216940808</v>
      </c>
      <c r="BB15" s="36">
        <v>576778.19216940808</v>
      </c>
      <c r="BC15" s="36">
        <v>576778.19216940808</v>
      </c>
      <c r="BD15" s="36">
        <v>576778.19216940808</v>
      </c>
      <c r="BE15" s="11">
        <v>576778.19216940808</v>
      </c>
      <c r="BF15" s="11">
        <v>576778.19216940808</v>
      </c>
      <c r="BG15" s="11">
        <v>576778.19216940808</v>
      </c>
      <c r="BH15" s="11">
        <v>576778.19216940808</v>
      </c>
      <c r="BI15" s="11">
        <v>576778.19216940808</v>
      </c>
      <c r="BJ15" s="11">
        <v>576778.19216940808</v>
      </c>
      <c r="BK15" s="11">
        <v>576778.19216940808</v>
      </c>
      <c r="BL15" s="11">
        <v>576778.19216940808</v>
      </c>
      <c r="BM15" s="11">
        <v>576778.19216940808</v>
      </c>
      <c r="BN15" s="11">
        <v>576778.19216940808</v>
      </c>
      <c r="BO15" s="11">
        <v>482982.496451265</v>
      </c>
      <c r="BP15" s="11">
        <v>0</v>
      </c>
      <c r="BQ15" s="11">
        <v>0</v>
      </c>
      <c r="BR15" s="11">
        <v>0</v>
      </c>
      <c r="BS15" s="11">
        <v>0</v>
      </c>
      <c r="BT15" s="11">
        <v>0</v>
      </c>
      <c r="BU15" s="11">
        <v>0</v>
      </c>
      <c r="BV15" s="11">
        <v>0</v>
      </c>
      <c r="BW15" s="11">
        <v>0</v>
      </c>
      <c r="BX15" s="12">
        <v>0</v>
      </c>
      <c r="BZ15" s="113">
        <v>1</v>
      </c>
      <c r="CA15" s="113"/>
      <c r="CB15" s="113"/>
      <c r="CC15" s="113"/>
      <c r="CD15" s="113"/>
      <c r="CE15" s="113"/>
      <c r="CF15" s="113"/>
      <c r="CG15" s="113"/>
      <c r="CI15" s="24">
        <f t="shared" si="60"/>
        <v>0</v>
      </c>
      <c r="CJ15" s="24">
        <f t="shared" si="61"/>
        <v>0</v>
      </c>
      <c r="CK15" s="24">
        <f t="shared" si="62"/>
        <v>0</v>
      </c>
      <c r="CL15" s="24">
        <f t="shared" si="63"/>
        <v>0</v>
      </c>
      <c r="CM15" s="24">
        <f t="shared" si="64"/>
        <v>0</v>
      </c>
      <c r="CN15" s="24">
        <f t="shared" si="65"/>
        <v>0</v>
      </c>
      <c r="CO15" s="24">
        <f t="shared" si="66"/>
        <v>0</v>
      </c>
      <c r="CP15" s="24">
        <f t="shared" si="67"/>
        <v>0</v>
      </c>
      <c r="CR15" s="24">
        <f t="shared" si="68"/>
        <v>0</v>
      </c>
      <c r="CS15" s="24">
        <f t="shared" si="69"/>
        <v>0</v>
      </c>
      <c r="CT15" s="24">
        <f t="shared" si="70"/>
        <v>0</v>
      </c>
      <c r="CU15" s="24">
        <f t="shared" si="71"/>
        <v>0</v>
      </c>
      <c r="CV15" s="24">
        <f t="shared" si="72"/>
        <v>0</v>
      </c>
      <c r="CW15" s="24">
        <f t="shared" si="73"/>
        <v>0</v>
      </c>
      <c r="CX15" s="24">
        <f t="shared" si="74"/>
        <v>0</v>
      </c>
      <c r="CY15" s="24">
        <f t="shared" si="75"/>
        <v>0</v>
      </c>
      <c r="DA15" s="244">
        <f t="shared" si="76"/>
        <v>576778.19216940808</v>
      </c>
      <c r="DB15" s="24">
        <f t="shared" si="77"/>
        <v>0</v>
      </c>
      <c r="DC15" s="24">
        <f t="shared" si="78"/>
        <v>0</v>
      </c>
      <c r="DD15" s="24">
        <f t="shared" si="79"/>
        <v>0</v>
      </c>
      <c r="DE15" s="24">
        <f t="shared" si="80"/>
        <v>0</v>
      </c>
      <c r="DF15" s="24">
        <f t="shared" si="81"/>
        <v>0</v>
      </c>
      <c r="DG15" s="24">
        <f t="shared" si="82"/>
        <v>0</v>
      </c>
      <c r="DH15" s="24">
        <f t="shared" si="83"/>
        <v>0</v>
      </c>
      <c r="DJ15" s="24">
        <f t="shared" si="2"/>
        <v>576778.19216940808</v>
      </c>
      <c r="DK15" s="24">
        <f t="shared" si="3"/>
        <v>0</v>
      </c>
      <c r="DL15" s="24">
        <f t="shared" si="4"/>
        <v>0</v>
      </c>
      <c r="DM15" s="24">
        <f t="shared" si="5"/>
        <v>0</v>
      </c>
      <c r="DN15" s="24">
        <f t="shared" si="6"/>
        <v>0</v>
      </c>
      <c r="DO15" s="24">
        <f t="shared" si="7"/>
        <v>0</v>
      </c>
      <c r="DP15" s="24">
        <f t="shared" si="8"/>
        <v>0</v>
      </c>
      <c r="DQ15" s="24">
        <f t="shared" si="9"/>
        <v>0</v>
      </c>
      <c r="DS15" s="24">
        <f t="shared" si="10"/>
        <v>576778.19216940808</v>
      </c>
      <c r="DT15" s="24">
        <f t="shared" si="11"/>
        <v>0</v>
      </c>
      <c r="DU15" s="24">
        <f t="shared" si="12"/>
        <v>0</v>
      </c>
      <c r="DV15" s="24">
        <f t="shared" si="13"/>
        <v>0</v>
      </c>
      <c r="DW15" s="24">
        <f t="shared" si="14"/>
        <v>0</v>
      </c>
      <c r="DX15" s="24">
        <f t="shared" si="15"/>
        <v>0</v>
      </c>
      <c r="DY15" s="24">
        <f t="shared" si="16"/>
        <v>0</v>
      </c>
      <c r="DZ15" s="24">
        <f t="shared" si="17"/>
        <v>0</v>
      </c>
      <c r="EB15" s="24">
        <f t="shared" si="18"/>
        <v>576778.19216940808</v>
      </c>
      <c r="EC15" s="24">
        <f t="shared" si="19"/>
        <v>0</v>
      </c>
      <c r="ED15" s="24">
        <f t="shared" si="20"/>
        <v>0</v>
      </c>
      <c r="EE15" s="24">
        <f t="shared" si="21"/>
        <v>0</v>
      </c>
      <c r="EF15" s="24">
        <f t="shared" si="22"/>
        <v>0</v>
      </c>
      <c r="EG15" s="24">
        <f t="shared" si="23"/>
        <v>0</v>
      </c>
      <c r="EH15" s="24">
        <f t="shared" si="24"/>
        <v>0</v>
      </c>
      <c r="EI15" s="24">
        <f t="shared" si="25"/>
        <v>0</v>
      </c>
      <c r="EK15" s="24">
        <f t="shared" si="26"/>
        <v>576778.19216940808</v>
      </c>
      <c r="EL15" s="24">
        <f t="shared" si="27"/>
        <v>0</v>
      </c>
      <c r="EM15" s="24">
        <f t="shared" si="28"/>
        <v>0</v>
      </c>
      <c r="EN15" s="24">
        <f t="shared" si="29"/>
        <v>0</v>
      </c>
      <c r="EO15" s="24">
        <f t="shared" si="30"/>
        <v>0</v>
      </c>
      <c r="EP15" s="24">
        <f t="shared" si="31"/>
        <v>0</v>
      </c>
      <c r="EQ15" s="24">
        <f t="shared" si="32"/>
        <v>0</v>
      </c>
      <c r="ER15" s="24">
        <f t="shared" si="33"/>
        <v>0</v>
      </c>
      <c r="ET15" s="24">
        <f t="shared" si="34"/>
        <v>576778.19216940808</v>
      </c>
      <c r="EU15" s="24">
        <f t="shared" si="35"/>
        <v>0</v>
      </c>
      <c r="EV15" s="24">
        <f t="shared" si="36"/>
        <v>0</v>
      </c>
      <c r="EW15" s="24">
        <f t="shared" si="37"/>
        <v>0</v>
      </c>
      <c r="EX15" s="24">
        <f t="shared" si="38"/>
        <v>0</v>
      </c>
      <c r="EY15" s="24">
        <f t="shared" si="39"/>
        <v>0</v>
      </c>
      <c r="EZ15" s="24">
        <f t="shared" si="40"/>
        <v>0</v>
      </c>
      <c r="FA15" s="24">
        <f t="shared" si="41"/>
        <v>0</v>
      </c>
      <c r="FC15" s="24">
        <f t="shared" si="42"/>
        <v>576778.19216940808</v>
      </c>
      <c r="FD15" s="24">
        <f t="shared" si="43"/>
        <v>0</v>
      </c>
      <c r="FE15" s="24">
        <f t="shared" si="44"/>
        <v>0</v>
      </c>
      <c r="FF15" s="24">
        <f t="shared" si="45"/>
        <v>0</v>
      </c>
      <c r="FG15" s="24">
        <f t="shared" si="46"/>
        <v>0</v>
      </c>
      <c r="FH15" s="24">
        <f t="shared" si="47"/>
        <v>0</v>
      </c>
      <c r="FI15" s="24">
        <f t="shared" si="48"/>
        <v>0</v>
      </c>
      <c r="FJ15" s="24">
        <f t="shared" si="49"/>
        <v>0</v>
      </c>
      <c r="FL15" s="24">
        <f t="shared" si="50"/>
        <v>576778.19216940808</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342</v>
      </c>
      <c r="B16" s="5" t="s">
        <v>3</v>
      </c>
      <c r="C16" s="6" t="s">
        <v>11</v>
      </c>
      <c r="D16" s="6" t="s">
        <v>67</v>
      </c>
      <c r="E16" s="6" t="s">
        <v>13</v>
      </c>
      <c r="F16" s="6" t="s">
        <v>14</v>
      </c>
      <c r="G16" s="6" t="s">
        <v>26</v>
      </c>
      <c r="H16" s="183" t="str">
        <f t="shared" si="58"/>
        <v>2013</v>
      </c>
      <c r="I16" s="142">
        <v>2013</v>
      </c>
      <c r="J16" s="6" t="s">
        <v>62</v>
      </c>
      <c r="K16" s="6"/>
      <c r="L16" s="6" t="s">
        <v>63</v>
      </c>
      <c r="M16" s="6" t="s">
        <v>28</v>
      </c>
      <c r="N16" s="11">
        <v>1786</v>
      </c>
      <c r="O16" s="11">
        <v>0</v>
      </c>
      <c r="P16" s="11">
        <v>0</v>
      </c>
      <c r="Q16" s="36">
        <v>0</v>
      </c>
      <c r="R16" s="36">
        <v>0</v>
      </c>
      <c r="S16" s="36">
        <v>787.12950000000001</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148">
        <v>4.3573890000000004</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13">
        <v>1</v>
      </c>
      <c r="CA16" s="113"/>
      <c r="CB16" s="113"/>
      <c r="CC16" s="113"/>
      <c r="CD16" s="113"/>
      <c r="CE16" s="113"/>
      <c r="CF16" s="113"/>
      <c r="CG16" s="113"/>
      <c r="CI16" s="24">
        <f t="shared" ref="CI16:CI24" si="84">+BZ16*$AU16</f>
        <v>0</v>
      </c>
      <c r="CJ16" s="24">
        <f t="shared" si="61"/>
        <v>0</v>
      </c>
      <c r="CK16" s="24">
        <f t="shared" ref="CK16:CK24" si="85">+CB16*$Q16*12</f>
        <v>0</v>
      </c>
      <c r="CL16" s="24">
        <f t="shared" si="63"/>
        <v>0</v>
      </c>
      <c r="CM16" s="24">
        <f t="shared" si="64"/>
        <v>0</v>
      </c>
      <c r="CN16" s="24">
        <f t="shared" si="65"/>
        <v>0</v>
      </c>
      <c r="CO16" s="24">
        <f t="shared" si="66"/>
        <v>0</v>
      </c>
      <c r="CP16" s="24">
        <f t="shared" si="67"/>
        <v>0</v>
      </c>
      <c r="CR16" s="24">
        <f t="shared" ref="CR16:CR24" si="86">+BZ16*$AV16</f>
        <v>0</v>
      </c>
      <c r="CS16" s="24">
        <f t="shared" si="69"/>
        <v>0</v>
      </c>
      <c r="CT16" s="24">
        <f t="shared" ref="CT16:CT24" si="87">+CB16*$R16*12</f>
        <v>0</v>
      </c>
      <c r="CU16" s="24">
        <f t="shared" si="71"/>
        <v>0</v>
      </c>
      <c r="CV16" s="24">
        <f t="shared" si="72"/>
        <v>0</v>
      </c>
      <c r="CW16" s="24">
        <f t="shared" si="73"/>
        <v>0</v>
      </c>
      <c r="CX16" s="24">
        <f t="shared" si="74"/>
        <v>0</v>
      </c>
      <c r="CY16" s="24">
        <f t="shared" si="75"/>
        <v>0</v>
      </c>
      <c r="DA16" s="244">
        <f t="shared" ref="DA16:DA24" si="88">+$BZ16*$AW16</f>
        <v>4.3573890000000004</v>
      </c>
      <c r="DB16" s="24">
        <f t="shared" ref="DB16:DB24" si="89">+$CA16*$AW16</f>
        <v>0</v>
      </c>
      <c r="DC16" s="24">
        <f t="shared" ref="DC16:DC24" si="90">+$CB16*$S16*12</f>
        <v>0</v>
      </c>
      <c r="DD16" s="24">
        <f t="shared" ref="DD16:DD23" si="91">+$CC16*$S16*12</f>
        <v>0</v>
      </c>
      <c r="DE16" s="24">
        <f t="shared" ref="DE16:DE24" si="92">+$CD16*$S16*12</f>
        <v>0</v>
      </c>
      <c r="DF16" s="24">
        <f t="shared" ref="DF16:DF24" si="93">+$CE16*$S16*12</f>
        <v>0</v>
      </c>
      <c r="DG16" s="24">
        <f t="shared" ref="DG16:DG24" si="94">+$CF16*$S16*12</f>
        <v>0</v>
      </c>
      <c r="DH16" s="24">
        <f t="shared" ref="DH16:DH24" si="95">+$CG16*$S16*12</f>
        <v>0</v>
      </c>
      <c r="DJ16" s="24">
        <f t="shared" ref="DJ16:DJ24" si="96">+$BZ16*$AX16</f>
        <v>0</v>
      </c>
      <c r="DK16" s="24">
        <f t="shared" ref="DK16:DK24" si="97">+$CA16*$AX16</f>
        <v>0</v>
      </c>
      <c r="DL16" s="24">
        <f t="shared" ref="DL16:DL24" si="98">+$CB16*$T16*12</f>
        <v>0</v>
      </c>
      <c r="DM16" s="24">
        <f t="shared" ref="DM16:DM24" si="99">+$CC16*$T16*12</f>
        <v>0</v>
      </c>
      <c r="DN16" s="24">
        <f t="shared" ref="DN16:DN24" si="100">+$CD16*$T16*12</f>
        <v>0</v>
      </c>
      <c r="DO16" s="24">
        <f t="shared" ref="DO16:DO24" si="101">+$CE16*$T16*12</f>
        <v>0</v>
      </c>
      <c r="DP16" s="24">
        <f t="shared" ref="DP16:DP24" si="102">+$CF16*$T16*12</f>
        <v>0</v>
      </c>
      <c r="DQ16" s="24">
        <f t="shared" ref="DQ16:DQ24" si="103">+$CG16*$T16*12</f>
        <v>0</v>
      </c>
      <c r="DS16" s="24">
        <f t="shared" ref="DS16:DS24" si="104">+$BZ16*$AY16</f>
        <v>0</v>
      </c>
      <c r="DT16" s="24">
        <f t="shared" ref="DT16:DT24" si="105">+$CA16*$AY16</f>
        <v>0</v>
      </c>
      <c r="DU16" s="24">
        <f t="shared" ref="DU16:DU24" si="106">+$CB16*$U16*12</f>
        <v>0</v>
      </c>
      <c r="DV16" s="24">
        <f t="shared" ref="DV16:DV24" si="107">+$CC16*$U16*12</f>
        <v>0</v>
      </c>
      <c r="DW16" s="24">
        <f t="shared" ref="DW16:DW24" si="108">+$CD16*$U16*12</f>
        <v>0</v>
      </c>
      <c r="DX16" s="24">
        <f t="shared" ref="DX16:DX24" si="109">+$CE16*$U16*12</f>
        <v>0</v>
      </c>
      <c r="DY16" s="24">
        <f t="shared" ref="DY16:DY24" si="110">+$CF16*$U16*12</f>
        <v>0</v>
      </c>
      <c r="DZ16" s="24">
        <f t="shared" ref="DZ16:DZ24" si="111">+$CG16*$U16*12</f>
        <v>0</v>
      </c>
      <c r="EB16" s="24">
        <f t="shared" ref="EB16:EB24" si="112">+$BZ16*$AZ16</f>
        <v>0</v>
      </c>
      <c r="EC16" s="24">
        <f t="shared" ref="EC16:EC24" si="113">+$CA16*$AZ16</f>
        <v>0</v>
      </c>
      <c r="ED16" s="24">
        <f t="shared" ref="ED16:ED24" si="114">+$CB16*$V16*12</f>
        <v>0</v>
      </c>
      <c r="EE16" s="24">
        <f t="shared" ref="EE16:EE24" si="115">+$CC16*$V16*12</f>
        <v>0</v>
      </c>
      <c r="EF16" s="24">
        <f t="shared" ref="EF16:EF24" si="116">+$CD16*$V16*12</f>
        <v>0</v>
      </c>
      <c r="EG16" s="24">
        <f t="shared" ref="EG16:EG24" si="117">+$CE16*$V16*12</f>
        <v>0</v>
      </c>
      <c r="EH16" s="24">
        <f t="shared" ref="EH16:EH24" si="118">+$CF16*$V16*12</f>
        <v>0</v>
      </c>
      <c r="EI16" s="24">
        <f t="shared" ref="EI16:EI24" si="119">+$CG16*$V16*12</f>
        <v>0</v>
      </c>
      <c r="EK16" s="24">
        <f t="shared" ref="EK16:EK24" si="120">+$BZ16*$BA16</f>
        <v>0</v>
      </c>
      <c r="EL16" s="24">
        <f t="shared" ref="EL16:EL24" si="121">+$CA16*$BA16</f>
        <v>0</v>
      </c>
      <c r="EM16" s="24">
        <f t="shared" ref="EM16:EM24" si="122">+$CB16*$W16*12</f>
        <v>0</v>
      </c>
      <c r="EN16" s="24">
        <f t="shared" ref="EN16:EN24" si="123">+$CC16*$W16*12</f>
        <v>0</v>
      </c>
      <c r="EO16" s="24">
        <f t="shared" ref="EO16:EO24" si="124">+$CD16*$W16*12</f>
        <v>0</v>
      </c>
      <c r="EP16" s="24">
        <f t="shared" ref="EP16:EP24" si="125">+$CE16*$W16*12</f>
        <v>0</v>
      </c>
      <c r="EQ16" s="24">
        <f t="shared" ref="EQ16:EQ24" si="126">+$CF16*$W16*12</f>
        <v>0</v>
      </c>
      <c r="ER16" s="24">
        <f t="shared" ref="ER16:ER24" si="127">+$CG16*$W16*12</f>
        <v>0</v>
      </c>
      <c r="ET16" s="24">
        <f t="shared" ref="ET16:ET24" si="128">+$BZ16*$BB16</f>
        <v>0</v>
      </c>
      <c r="EU16" s="24">
        <f t="shared" ref="EU16:EU24" si="129">+$CA16*$BB16</f>
        <v>0</v>
      </c>
      <c r="EV16" s="24">
        <f t="shared" ref="EV16:EV24" si="130">+$CB16*$X16*12</f>
        <v>0</v>
      </c>
      <c r="EW16" s="24">
        <f t="shared" ref="EW16:EW24" si="131">+$CC16*$X16*12</f>
        <v>0</v>
      </c>
      <c r="EX16" s="24">
        <f t="shared" ref="EX16:EX24" si="132">+$CD16*$X16*12</f>
        <v>0</v>
      </c>
      <c r="EY16" s="24">
        <f t="shared" ref="EY16:EY24" si="133">+$CE16*$X16*12</f>
        <v>0</v>
      </c>
      <c r="EZ16" s="24">
        <f t="shared" ref="EZ16:EZ24" si="134">+$CF16*$X16*12</f>
        <v>0</v>
      </c>
      <c r="FA16" s="24">
        <f t="shared" ref="FA16:FA24" si="135">+$CG16*$X16*12</f>
        <v>0</v>
      </c>
      <c r="FC16" s="24">
        <f t="shared" ref="FC16:FC24" si="136">+$BZ16*$BC16</f>
        <v>0</v>
      </c>
      <c r="FD16" s="24">
        <f t="shared" ref="FD16:FD24" si="137">+$CA16*$BC16</f>
        <v>0</v>
      </c>
      <c r="FE16" s="24">
        <f t="shared" ref="FE16:FE24" si="138">+$CB16*$Y16*12</f>
        <v>0</v>
      </c>
      <c r="FF16" s="24">
        <f t="shared" ref="FF16:FF24" si="139">+$CC16*$Y16*12</f>
        <v>0</v>
      </c>
      <c r="FG16" s="24">
        <f t="shared" ref="FG16:FG24" si="140">+$CD16*$Y16*12</f>
        <v>0</v>
      </c>
      <c r="FH16" s="24">
        <f t="shared" ref="FH16:FH24" si="141">+$CE16*$Y16*12</f>
        <v>0</v>
      </c>
      <c r="FI16" s="24">
        <f t="shared" ref="FI16:FI24" si="142">+$CF16*$Y16*12</f>
        <v>0</v>
      </c>
      <c r="FJ16" s="24">
        <f t="shared" ref="FJ16:FJ24" si="143">+$CG16*$Y16*12</f>
        <v>0</v>
      </c>
      <c r="FL16" s="24">
        <f t="shared" ref="FL16:FL24" si="144">+$BZ16*$BD16</f>
        <v>0</v>
      </c>
      <c r="FM16" s="24">
        <f t="shared" ref="FM16:FM24" si="145">+$CA16*$BD16</f>
        <v>0</v>
      </c>
      <c r="FN16" s="24">
        <f t="shared" ref="FN16:FN24" si="146">+$CB16*$Z16*12</f>
        <v>0</v>
      </c>
      <c r="FO16" s="24">
        <f t="shared" ref="FO16:FO24" si="147">+$CC16*$Z16*12</f>
        <v>0</v>
      </c>
      <c r="FP16" s="24">
        <f t="shared" ref="FP16:FP24" si="148">+$CD16*$Z16*12</f>
        <v>0</v>
      </c>
      <c r="FQ16" s="24">
        <f t="shared" ref="FQ16:FQ24" si="149">+$CE16*$Z16*12</f>
        <v>0</v>
      </c>
      <c r="FR16" s="24">
        <f t="shared" ref="FR16:FR24" si="150">+$CF16*$Z16*12</f>
        <v>0</v>
      </c>
      <c r="FS16" s="24">
        <f t="shared" ref="FS16:FS24" si="151">+$CG16*$Z16*12</f>
        <v>0</v>
      </c>
    </row>
    <row r="17" spans="1:175" x14ac:dyDescent="0.25">
      <c r="A17" s="179">
        <v>0</v>
      </c>
      <c r="B17" s="5" t="s">
        <v>3</v>
      </c>
      <c r="C17" s="6" t="s">
        <v>11</v>
      </c>
      <c r="D17" s="6" t="s">
        <v>68</v>
      </c>
      <c r="E17" s="6" t="s">
        <v>13</v>
      </c>
      <c r="F17" s="6" t="s">
        <v>14</v>
      </c>
      <c r="G17" s="6" t="s">
        <v>26</v>
      </c>
      <c r="H17" s="183" t="str">
        <f t="shared" si="58"/>
        <v>2013</v>
      </c>
      <c r="I17" s="142">
        <v>2013</v>
      </c>
      <c r="J17" s="6" t="s">
        <v>62</v>
      </c>
      <c r="K17" s="6"/>
      <c r="L17" s="6" t="s">
        <v>63</v>
      </c>
      <c r="M17" s="6" t="s">
        <v>28</v>
      </c>
      <c r="N17" s="11">
        <v>3693</v>
      </c>
      <c r="O17" s="11">
        <v>0</v>
      </c>
      <c r="P17" s="11">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36">
        <v>0</v>
      </c>
      <c r="AV17" s="36">
        <v>0</v>
      </c>
      <c r="AW17" s="148">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13">
        <v>1</v>
      </c>
      <c r="CA17" s="113"/>
      <c r="CB17" s="113"/>
      <c r="CC17" s="113"/>
      <c r="CD17" s="113"/>
      <c r="CE17" s="113"/>
      <c r="CF17" s="113"/>
      <c r="CG17" s="113"/>
      <c r="CI17" s="24">
        <f t="shared" si="84"/>
        <v>0</v>
      </c>
      <c r="CJ17" s="24">
        <f t="shared" si="61"/>
        <v>0</v>
      </c>
      <c r="CK17" s="24">
        <f t="shared" si="85"/>
        <v>0</v>
      </c>
      <c r="CL17" s="24">
        <f t="shared" si="63"/>
        <v>0</v>
      </c>
      <c r="CM17" s="24">
        <f t="shared" si="64"/>
        <v>0</v>
      </c>
      <c r="CN17" s="24">
        <f t="shared" si="65"/>
        <v>0</v>
      </c>
      <c r="CO17" s="24">
        <f t="shared" si="66"/>
        <v>0</v>
      </c>
      <c r="CP17" s="24">
        <f t="shared" si="67"/>
        <v>0</v>
      </c>
      <c r="CR17" s="24">
        <f t="shared" si="86"/>
        <v>0</v>
      </c>
      <c r="CS17" s="24">
        <f t="shared" si="69"/>
        <v>0</v>
      </c>
      <c r="CT17" s="24">
        <f t="shared" si="87"/>
        <v>0</v>
      </c>
      <c r="CU17" s="24">
        <f t="shared" si="71"/>
        <v>0</v>
      </c>
      <c r="CV17" s="24">
        <f t="shared" si="72"/>
        <v>0</v>
      </c>
      <c r="CW17" s="24">
        <f t="shared" si="73"/>
        <v>0</v>
      </c>
      <c r="CX17" s="24">
        <f t="shared" si="74"/>
        <v>0</v>
      </c>
      <c r="CY17" s="24">
        <f t="shared" si="75"/>
        <v>0</v>
      </c>
      <c r="DA17" s="244">
        <f t="shared" si="88"/>
        <v>0</v>
      </c>
      <c r="DB17" s="24">
        <f t="shared" si="89"/>
        <v>0</v>
      </c>
      <c r="DC17" s="24">
        <f t="shared" si="90"/>
        <v>0</v>
      </c>
      <c r="DD17" s="24">
        <f t="shared" si="91"/>
        <v>0</v>
      </c>
      <c r="DE17" s="24">
        <f t="shared" si="92"/>
        <v>0</v>
      </c>
      <c r="DF17" s="24">
        <f t="shared" si="93"/>
        <v>0</v>
      </c>
      <c r="DG17" s="24">
        <f t="shared" si="94"/>
        <v>0</v>
      </c>
      <c r="DH17" s="24">
        <f t="shared" si="95"/>
        <v>0</v>
      </c>
      <c r="DJ17" s="24">
        <f t="shared" si="96"/>
        <v>0</v>
      </c>
      <c r="DK17" s="24">
        <f t="shared" si="97"/>
        <v>0</v>
      </c>
      <c r="DL17" s="24">
        <f t="shared" si="98"/>
        <v>0</v>
      </c>
      <c r="DM17" s="24">
        <f t="shared" si="99"/>
        <v>0</v>
      </c>
      <c r="DN17" s="24">
        <f t="shared" si="100"/>
        <v>0</v>
      </c>
      <c r="DO17" s="24">
        <f t="shared" si="101"/>
        <v>0</v>
      </c>
      <c r="DP17" s="24">
        <f t="shared" si="102"/>
        <v>0</v>
      </c>
      <c r="DQ17" s="24">
        <f t="shared" si="103"/>
        <v>0</v>
      </c>
      <c r="DS17" s="24">
        <f t="shared" si="104"/>
        <v>0</v>
      </c>
      <c r="DT17" s="24">
        <f t="shared" si="105"/>
        <v>0</v>
      </c>
      <c r="DU17" s="24">
        <f t="shared" si="106"/>
        <v>0</v>
      </c>
      <c r="DV17" s="24">
        <f t="shared" si="107"/>
        <v>0</v>
      </c>
      <c r="DW17" s="24">
        <f t="shared" si="108"/>
        <v>0</v>
      </c>
      <c r="DX17" s="24">
        <f t="shared" si="109"/>
        <v>0</v>
      </c>
      <c r="DY17" s="24">
        <f t="shared" si="110"/>
        <v>0</v>
      </c>
      <c r="DZ17" s="24">
        <f t="shared" si="111"/>
        <v>0</v>
      </c>
      <c r="EB17" s="24">
        <f t="shared" si="112"/>
        <v>0</v>
      </c>
      <c r="EC17" s="24">
        <f t="shared" si="113"/>
        <v>0</v>
      </c>
      <c r="ED17" s="24">
        <f t="shared" si="114"/>
        <v>0</v>
      </c>
      <c r="EE17" s="24">
        <f t="shared" si="115"/>
        <v>0</v>
      </c>
      <c r="EF17" s="24">
        <f t="shared" si="116"/>
        <v>0</v>
      </c>
      <c r="EG17" s="24">
        <f t="shared" si="117"/>
        <v>0</v>
      </c>
      <c r="EH17" s="24">
        <f t="shared" si="118"/>
        <v>0</v>
      </c>
      <c r="EI17" s="24">
        <f t="shared" si="119"/>
        <v>0</v>
      </c>
      <c r="EK17" s="24">
        <f t="shared" si="120"/>
        <v>0</v>
      </c>
      <c r="EL17" s="24">
        <f t="shared" si="121"/>
        <v>0</v>
      </c>
      <c r="EM17" s="24">
        <f t="shared" si="122"/>
        <v>0</v>
      </c>
      <c r="EN17" s="24">
        <f t="shared" si="123"/>
        <v>0</v>
      </c>
      <c r="EO17" s="24">
        <f t="shared" si="124"/>
        <v>0</v>
      </c>
      <c r="EP17" s="24">
        <f t="shared" si="125"/>
        <v>0</v>
      </c>
      <c r="EQ17" s="24">
        <f t="shared" si="126"/>
        <v>0</v>
      </c>
      <c r="ER17" s="24">
        <f t="shared" si="127"/>
        <v>0</v>
      </c>
      <c r="ET17" s="24">
        <f t="shared" si="128"/>
        <v>0</v>
      </c>
      <c r="EU17" s="24">
        <f t="shared" si="129"/>
        <v>0</v>
      </c>
      <c r="EV17" s="24">
        <f t="shared" si="130"/>
        <v>0</v>
      </c>
      <c r="EW17" s="24">
        <f t="shared" si="131"/>
        <v>0</v>
      </c>
      <c r="EX17" s="24">
        <f t="shared" si="132"/>
        <v>0</v>
      </c>
      <c r="EY17" s="24">
        <f t="shared" si="133"/>
        <v>0</v>
      </c>
      <c r="EZ17" s="24">
        <f t="shared" si="134"/>
        <v>0</v>
      </c>
      <c r="FA17" s="24">
        <f t="shared" si="135"/>
        <v>0</v>
      </c>
      <c r="FC17" s="24">
        <f t="shared" si="136"/>
        <v>0</v>
      </c>
      <c r="FD17" s="24">
        <f t="shared" si="137"/>
        <v>0</v>
      </c>
      <c r="FE17" s="24">
        <f t="shared" si="138"/>
        <v>0</v>
      </c>
      <c r="FF17" s="24">
        <f t="shared" si="139"/>
        <v>0</v>
      </c>
      <c r="FG17" s="24">
        <f t="shared" si="140"/>
        <v>0</v>
      </c>
      <c r="FH17" s="24">
        <f t="shared" si="141"/>
        <v>0</v>
      </c>
      <c r="FI17" s="24">
        <f t="shared" si="142"/>
        <v>0</v>
      </c>
      <c r="FJ17" s="24">
        <f t="shared" si="143"/>
        <v>0</v>
      </c>
      <c r="FL17" s="24">
        <f t="shared" si="144"/>
        <v>0</v>
      </c>
      <c r="FM17" s="24">
        <f t="shared" si="145"/>
        <v>0</v>
      </c>
      <c r="FN17" s="24">
        <f t="shared" si="146"/>
        <v>0</v>
      </c>
      <c r="FO17" s="24">
        <f t="shared" si="147"/>
        <v>0</v>
      </c>
      <c r="FP17" s="24">
        <f t="shared" si="148"/>
        <v>0</v>
      </c>
      <c r="FQ17" s="24">
        <f t="shared" si="149"/>
        <v>0</v>
      </c>
      <c r="FR17" s="24">
        <f t="shared" si="150"/>
        <v>0</v>
      </c>
      <c r="FS17" s="24">
        <f t="shared" si="151"/>
        <v>0</v>
      </c>
    </row>
    <row r="18" spans="1:175" x14ac:dyDescent="0.25">
      <c r="A18" s="1" t="s">
        <v>340</v>
      </c>
      <c r="B18" s="5" t="s">
        <v>3</v>
      </c>
      <c r="C18" s="6" t="s">
        <v>39</v>
      </c>
      <c r="D18" s="6" t="s">
        <v>65</v>
      </c>
      <c r="E18" s="6" t="s">
        <v>13</v>
      </c>
      <c r="F18" s="6" t="s">
        <v>39</v>
      </c>
      <c r="G18" s="6" t="s">
        <v>26</v>
      </c>
      <c r="H18" s="183" t="str">
        <f t="shared" si="58"/>
        <v>2013</v>
      </c>
      <c r="I18" s="142">
        <v>2013</v>
      </c>
      <c r="J18" s="6" t="s">
        <v>62</v>
      </c>
      <c r="K18" s="6"/>
      <c r="L18" s="6" t="s">
        <v>63</v>
      </c>
      <c r="M18" s="6" t="s">
        <v>35</v>
      </c>
      <c r="N18" s="11">
        <v>7</v>
      </c>
      <c r="O18" s="11">
        <v>0</v>
      </c>
      <c r="P18" s="11">
        <v>0</v>
      </c>
      <c r="Q18" s="36">
        <v>0</v>
      </c>
      <c r="R18" s="36">
        <v>0</v>
      </c>
      <c r="S18" s="36">
        <v>2917.1790000000001</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148">
        <v>87630.97</v>
      </c>
      <c r="AX18" s="36">
        <v>0</v>
      </c>
      <c r="AY18" s="36">
        <v>0</v>
      </c>
      <c r="AZ18" s="36">
        <v>0</v>
      </c>
      <c r="BA18" s="36">
        <v>0</v>
      </c>
      <c r="BB18" s="36">
        <v>0</v>
      </c>
      <c r="BC18" s="36">
        <v>0</v>
      </c>
      <c r="BD18" s="36">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c r="CB18" s="166"/>
      <c r="CC18" s="167"/>
      <c r="CD18" s="167"/>
      <c r="CE18" s="167"/>
      <c r="CF18" s="167"/>
      <c r="CG18" s="167"/>
      <c r="CI18" s="24">
        <f t="shared" si="84"/>
        <v>0</v>
      </c>
      <c r="CJ18" s="24">
        <f t="shared" si="61"/>
        <v>0</v>
      </c>
      <c r="CK18" s="24">
        <f t="shared" si="85"/>
        <v>0</v>
      </c>
      <c r="CL18" s="24">
        <f t="shared" si="63"/>
        <v>0</v>
      </c>
      <c r="CM18" s="24">
        <f t="shared" si="64"/>
        <v>0</v>
      </c>
      <c r="CN18" s="24">
        <f t="shared" si="65"/>
        <v>0</v>
      </c>
      <c r="CO18" s="24">
        <f t="shared" si="66"/>
        <v>0</v>
      </c>
      <c r="CP18" s="24">
        <f t="shared" si="67"/>
        <v>0</v>
      </c>
      <c r="CR18" s="24">
        <f t="shared" si="86"/>
        <v>0</v>
      </c>
      <c r="CS18" s="24">
        <f t="shared" si="69"/>
        <v>0</v>
      </c>
      <c r="CT18" s="24">
        <f t="shared" si="87"/>
        <v>0</v>
      </c>
      <c r="CU18" s="24">
        <f t="shared" si="71"/>
        <v>0</v>
      </c>
      <c r="CV18" s="24">
        <f t="shared" si="72"/>
        <v>0</v>
      </c>
      <c r="CW18" s="24">
        <f t="shared" si="73"/>
        <v>0</v>
      </c>
      <c r="CX18" s="24">
        <f t="shared" si="74"/>
        <v>0</v>
      </c>
      <c r="CY18" s="24">
        <f t="shared" si="75"/>
        <v>0</v>
      </c>
      <c r="DA18" s="244">
        <f t="shared" si="88"/>
        <v>0</v>
      </c>
      <c r="DB18" s="24">
        <f t="shared" si="89"/>
        <v>0</v>
      </c>
      <c r="DC18" s="24">
        <f t="shared" si="90"/>
        <v>0</v>
      </c>
      <c r="DD18" s="24">
        <f t="shared" si="91"/>
        <v>0</v>
      </c>
      <c r="DE18" s="24">
        <f t="shared" si="92"/>
        <v>0</v>
      </c>
      <c r="DF18" s="24">
        <f t="shared" si="93"/>
        <v>0</v>
      </c>
      <c r="DG18" s="24">
        <f t="shared" si="94"/>
        <v>0</v>
      </c>
      <c r="DH18" s="24">
        <f t="shared" si="95"/>
        <v>0</v>
      </c>
      <c r="DJ18" s="24">
        <f t="shared" si="96"/>
        <v>0</v>
      </c>
      <c r="DK18" s="24">
        <f t="shared" si="97"/>
        <v>0</v>
      </c>
      <c r="DL18" s="24">
        <f t="shared" si="98"/>
        <v>0</v>
      </c>
      <c r="DM18" s="24">
        <f t="shared" si="99"/>
        <v>0</v>
      </c>
      <c r="DN18" s="24">
        <f t="shared" si="100"/>
        <v>0</v>
      </c>
      <c r="DO18" s="24">
        <f t="shared" si="101"/>
        <v>0</v>
      </c>
      <c r="DP18" s="24">
        <f t="shared" si="102"/>
        <v>0</v>
      </c>
      <c r="DQ18" s="24">
        <f t="shared" si="103"/>
        <v>0</v>
      </c>
      <c r="DS18" s="24">
        <f t="shared" si="104"/>
        <v>0</v>
      </c>
      <c r="DT18" s="24">
        <f t="shared" si="105"/>
        <v>0</v>
      </c>
      <c r="DU18" s="24">
        <f t="shared" si="106"/>
        <v>0</v>
      </c>
      <c r="DV18" s="24">
        <f t="shared" si="107"/>
        <v>0</v>
      </c>
      <c r="DW18" s="24">
        <f t="shared" si="108"/>
        <v>0</v>
      </c>
      <c r="DX18" s="24">
        <f t="shared" si="109"/>
        <v>0</v>
      </c>
      <c r="DY18" s="24">
        <f t="shared" si="110"/>
        <v>0</v>
      </c>
      <c r="DZ18" s="24">
        <f t="shared" si="111"/>
        <v>0</v>
      </c>
      <c r="EB18" s="24">
        <f t="shared" si="112"/>
        <v>0</v>
      </c>
      <c r="EC18" s="24">
        <f t="shared" si="113"/>
        <v>0</v>
      </c>
      <c r="ED18" s="24">
        <f t="shared" si="114"/>
        <v>0</v>
      </c>
      <c r="EE18" s="24">
        <f t="shared" si="115"/>
        <v>0</v>
      </c>
      <c r="EF18" s="24">
        <f t="shared" si="116"/>
        <v>0</v>
      </c>
      <c r="EG18" s="24">
        <f t="shared" si="117"/>
        <v>0</v>
      </c>
      <c r="EH18" s="24">
        <f t="shared" si="118"/>
        <v>0</v>
      </c>
      <c r="EI18" s="24">
        <f t="shared" si="119"/>
        <v>0</v>
      </c>
      <c r="EK18" s="24">
        <f t="shared" si="120"/>
        <v>0</v>
      </c>
      <c r="EL18" s="24">
        <f t="shared" si="121"/>
        <v>0</v>
      </c>
      <c r="EM18" s="24">
        <f t="shared" si="122"/>
        <v>0</v>
      </c>
      <c r="EN18" s="24">
        <f t="shared" si="123"/>
        <v>0</v>
      </c>
      <c r="EO18" s="24">
        <f t="shared" si="124"/>
        <v>0</v>
      </c>
      <c r="EP18" s="24">
        <f t="shared" si="125"/>
        <v>0</v>
      </c>
      <c r="EQ18" s="24">
        <f t="shared" si="126"/>
        <v>0</v>
      </c>
      <c r="ER18" s="24">
        <f t="shared" si="127"/>
        <v>0</v>
      </c>
      <c r="ET18" s="24">
        <f t="shared" si="128"/>
        <v>0</v>
      </c>
      <c r="EU18" s="24">
        <f t="shared" si="129"/>
        <v>0</v>
      </c>
      <c r="EV18" s="24">
        <f t="shared" si="130"/>
        <v>0</v>
      </c>
      <c r="EW18" s="24">
        <f t="shared" si="131"/>
        <v>0</v>
      </c>
      <c r="EX18" s="24">
        <f t="shared" si="132"/>
        <v>0</v>
      </c>
      <c r="EY18" s="24">
        <f t="shared" si="133"/>
        <v>0</v>
      </c>
      <c r="EZ18" s="24">
        <f t="shared" si="134"/>
        <v>0</v>
      </c>
      <c r="FA18" s="24">
        <f t="shared" si="135"/>
        <v>0</v>
      </c>
      <c r="FC18" s="24">
        <f t="shared" si="136"/>
        <v>0</v>
      </c>
      <c r="FD18" s="24">
        <f t="shared" si="137"/>
        <v>0</v>
      </c>
      <c r="FE18" s="24">
        <f t="shared" si="138"/>
        <v>0</v>
      </c>
      <c r="FF18" s="24">
        <f t="shared" si="139"/>
        <v>0</v>
      </c>
      <c r="FG18" s="24">
        <f t="shared" si="140"/>
        <v>0</v>
      </c>
      <c r="FH18" s="24">
        <f t="shared" si="141"/>
        <v>0</v>
      </c>
      <c r="FI18" s="24">
        <f t="shared" si="142"/>
        <v>0</v>
      </c>
      <c r="FJ18" s="24">
        <f t="shared" si="143"/>
        <v>0</v>
      </c>
      <c r="FL18" s="24">
        <f t="shared" si="144"/>
        <v>0</v>
      </c>
      <c r="FM18" s="24">
        <f t="shared" si="145"/>
        <v>0</v>
      </c>
      <c r="FN18" s="24">
        <f t="shared" si="146"/>
        <v>0</v>
      </c>
      <c r="FO18" s="24">
        <f t="shared" si="147"/>
        <v>0</v>
      </c>
      <c r="FP18" s="24">
        <f t="shared" si="148"/>
        <v>0</v>
      </c>
      <c r="FQ18" s="24">
        <f t="shared" si="149"/>
        <v>0</v>
      </c>
      <c r="FR18" s="24">
        <f t="shared" si="150"/>
        <v>0</v>
      </c>
      <c r="FS18" s="24">
        <f t="shared" si="151"/>
        <v>0</v>
      </c>
    </row>
    <row r="19" spans="1:175" x14ac:dyDescent="0.25">
      <c r="A19" s="1" t="s">
        <v>339</v>
      </c>
      <c r="B19" s="5" t="s">
        <v>3</v>
      </c>
      <c r="C19" s="6" t="s">
        <v>39</v>
      </c>
      <c r="D19" s="6" t="s">
        <v>54</v>
      </c>
      <c r="E19" s="6" t="s">
        <v>13</v>
      </c>
      <c r="F19" s="6" t="s">
        <v>39</v>
      </c>
      <c r="G19" s="6" t="s">
        <v>15</v>
      </c>
      <c r="H19" s="183" t="str">
        <f t="shared" si="58"/>
        <v>2013</v>
      </c>
      <c r="I19" s="142">
        <v>2013</v>
      </c>
      <c r="J19" s="6" t="s">
        <v>62</v>
      </c>
      <c r="K19" s="6"/>
      <c r="L19" s="6" t="s">
        <v>63</v>
      </c>
      <c r="M19" s="6" t="s">
        <v>17</v>
      </c>
      <c r="N19" s="11">
        <v>7</v>
      </c>
      <c r="O19" s="11">
        <v>74.114999999999995</v>
      </c>
      <c r="P19" s="11">
        <v>694890</v>
      </c>
      <c r="Q19" s="36">
        <v>0</v>
      </c>
      <c r="R19" s="36">
        <v>0</v>
      </c>
      <c r="S19" s="36">
        <v>66.703500000000005</v>
      </c>
      <c r="T19" s="36">
        <v>28.633500000000002</v>
      </c>
      <c r="U19" s="36">
        <v>28.633500000000002</v>
      </c>
      <c r="V19" s="36">
        <v>14.0535</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148">
        <v>625401</v>
      </c>
      <c r="AX19" s="36">
        <v>175608</v>
      </c>
      <c r="AY19" s="36">
        <v>175608</v>
      </c>
      <c r="AZ19" s="36">
        <v>59778</v>
      </c>
      <c r="BA19" s="36">
        <v>0</v>
      </c>
      <c r="BB19" s="36">
        <v>0</v>
      </c>
      <c r="BC19" s="36">
        <v>0</v>
      </c>
      <c r="BD19" s="36">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c r="CB19" s="113"/>
      <c r="CC19" s="113"/>
      <c r="CD19" s="113"/>
      <c r="CE19" s="113">
        <v>1</v>
      </c>
      <c r="CF19" s="113"/>
      <c r="CG19" s="113"/>
      <c r="CI19" s="24">
        <f t="shared" si="84"/>
        <v>0</v>
      </c>
      <c r="CJ19" s="24">
        <f t="shared" si="61"/>
        <v>0</v>
      </c>
      <c r="CK19" s="24">
        <f t="shared" si="85"/>
        <v>0</v>
      </c>
      <c r="CL19" s="24">
        <f t="shared" si="63"/>
        <v>0</v>
      </c>
      <c r="CM19" s="24">
        <f t="shared" si="64"/>
        <v>0</v>
      </c>
      <c r="CN19" s="24">
        <f t="shared" si="65"/>
        <v>0</v>
      </c>
      <c r="CO19" s="24">
        <f t="shared" si="66"/>
        <v>0</v>
      </c>
      <c r="CP19" s="24">
        <f t="shared" si="67"/>
        <v>0</v>
      </c>
      <c r="CR19" s="24">
        <f t="shared" si="86"/>
        <v>0</v>
      </c>
      <c r="CS19" s="24">
        <f t="shared" si="69"/>
        <v>0</v>
      </c>
      <c r="CT19" s="24">
        <f t="shared" si="87"/>
        <v>0</v>
      </c>
      <c r="CU19" s="24">
        <f t="shared" si="71"/>
        <v>0</v>
      </c>
      <c r="CV19" s="24">
        <f t="shared" si="72"/>
        <v>0</v>
      </c>
      <c r="CW19" s="24">
        <f t="shared" si="73"/>
        <v>0</v>
      </c>
      <c r="CX19" s="24">
        <f t="shared" si="74"/>
        <v>0</v>
      </c>
      <c r="CY19" s="24">
        <f t="shared" si="75"/>
        <v>0</v>
      </c>
      <c r="DA19" s="244">
        <f t="shared" si="88"/>
        <v>0</v>
      </c>
      <c r="DB19" s="24">
        <f t="shared" si="89"/>
        <v>0</v>
      </c>
      <c r="DC19" s="24">
        <f t="shared" si="90"/>
        <v>0</v>
      </c>
      <c r="DD19" s="24">
        <f t="shared" si="91"/>
        <v>0</v>
      </c>
      <c r="DE19" s="24">
        <f t="shared" si="92"/>
        <v>0</v>
      </c>
      <c r="DF19" s="24">
        <f t="shared" si="93"/>
        <v>800.44200000000001</v>
      </c>
      <c r="DG19" s="24">
        <f t="shared" si="94"/>
        <v>0</v>
      </c>
      <c r="DH19" s="24">
        <f t="shared" si="95"/>
        <v>0</v>
      </c>
      <c r="DJ19" s="24">
        <f t="shared" si="96"/>
        <v>0</v>
      </c>
      <c r="DK19" s="24">
        <f t="shared" si="97"/>
        <v>0</v>
      </c>
      <c r="DL19" s="24">
        <f t="shared" si="98"/>
        <v>0</v>
      </c>
      <c r="DM19" s="24">
        <f t="shared" si="99"/>
        <v>0</v>
      </c>
      <c r="DN19" s="24">
        <f t="shared" si="100"/>
        <v>0</v>
      </c>
      <c r="DO19" s="24">
        <f t="shared" si="101"/>
        <v>343.60200000000003</v>
      </c>
      <c r="DP19" s="24">
        <f t="shared" si="102"/>
        <v>0</v>
      </c>
      <c r="DQ19" s="24">
        <f t="shared" si="103"/>
        <v>0</v>
      </c>
      <c r="DS19" s="24">
        <f t="shared" si="104"/>
        <v>0</v>
      </c>
      <c r="DT19" s="24">
        <f t="shared" si="105"/>
        <v>0</v>
      </c>
      <c r="DU19" s="24">
        <f t="shared" si="106"/>
        <v>0</v>
      </c>
      <c r="DV19" s="24">
        <f t="shared" si="107"/>
        <v>0</v>
      </c>
      <c r="DW19" s="24">
        <f t="shared" si="108"/>
        <v>0</v>
      </c>
      <c r="DX19" s="24">
        <f t="shared" si="109"/>
        <v>343.60200000000003</v>
      </c>
      <c r="DY19" s="24">
        <f t="shared" si="110"/>
        <v>0</v>
      </c>
      <c r="DZ19" s="24">
        <f t="shared" si="111"/>
        <v>0</v>
      </c>
      <c r="EB19" s="24">
        <f t="shared" si="112"/>
        <v>0</v>
      </c>
      <c r="EC19" s="24">
        <f t="shared" si="113"/>
        <v>0</v>
      </c>
      <c r="ED19" s="24">
        <f t="shared" si="114"/>
        <v>0</v>
      </c>
      <c r="EE19" s="24">
        <f t="shared" si="115"/>
        <v>0</v>
      </c>
      <c r="EF19" s="24">
        <f t="shared" si="116"/>
        <v>0</v>
      </c>
      <c r="EG19" s="24">
        <f t="shared" si="117"/>
        <v>168.642</v>
      </c>
      <c r="EH19" s="24">
        <f t="shared" si="118"/>
        <v>0</v>
      </c>
      <c r="EI19" s="24">
        <f t="shared" si="119"/>
        <v>0</v>
      </c>
      <c r="EK19" s="24">
        <f t="shared" si="120"/>
        <v>0</v>
      </c>
      <c r="EL19" s="24">
        <f t="shared" si="121"/>
        <v>0</v>
      </c>
      <c r="EM19" s="24">
        <f t="shared" si="122"/>
        <v>0</v>
      </c>
      <c r="EN19" s="24">
        <f t="shared" si="123"/>
        <v>0</v>
      </c>
      <c r="EO19" s="24">
        <f t="shared" si="124"/>
        <v>0</v>
      </c>
      <c r="EP19" s="24">
        <f t="shared" si="125"/>
        <v>0</v>
      </c>
      <c r="EQ19" s="24">
        <f t="shared" si="126"/>
        <v>0</v>
      </c>
      <c r="ER19" s="24">
        <f t="shared" si="127"/>
        <v>0</v>
      </c>
      <c r="ET19" s="24">
        <f t="shared" si="128"/>
        <v>0</v>
      </c>
      <c r="EU19" s="24">
        <f t="shared" si="129"/>
        <v>0</v>
      </c>
      <c r="EV19" s="24">
        <f t="shared" si="130"/>
        <v>0</v>
      </c>
      <c r="EW19" s="24">
        <f t="shared" si="131"/>
        <v>0</v>
      </c>
      <c r="EX19" s="24">
        <f t="shared" si="132"/>
        <v>0</v>
      </c>
      <c r="EY19" s="24">
        <f t="shared" si="133"/>
        <v>0</v>
      </c>
      <c r="EZ19" s="24">
        <f t="shared" si="134"/>
        <v>0</v>
      </c>
      <c r="FA19" s="24">
        <f t="shared" si="135"/>
        <v>0</v>
      </c>
      <c r="FC19" s="24">
        <f t="shared" si="136"/>
        <v>0</v>
      </c>
      <c r="FD19" s="24">
        <f t="shared" si="137"/>
        <v>0</v>
      </c>
      <c r="FE19" s="24">
        <f t="shared" si="138"/>
        <v>0</v>
      </c>
      <c r="FF19" s="24">
        <f t="shared" si="139"/>
        <v>0</v>
      </c>
      <c r="FG19" s="24">
        <f t="shared" si="140"/>
        <v>0</v>
      </c>
      <c r="FH19" s="24">
        <f t="shared" si="141"/>
        <v>0</v>
      </c>
      <c r="FI19" s="24">
        <f t="shared" si="142"/>
        <v>0</v>
      </c>
      <c r="FJ19" s="24">
        <f t="shared" si="143"/>
        <v>0</v>
      </c>
      <c r="FL19" s="24">
        <f t="shared" si="144"/>
        <v>0</v>
      </c>
      <c r="FM19" s="24">
        <f t="shared" si="145"/>
        <v>0</v>
      </c>
      <c r="FN19" s="24">
        <f t="shared" si="146"/>
        <v>0</v>
      </c>
      <c r="FO19" s="24">
        <f t="shared" si="147"/>
        <v>0</v>
      </c>
      <c r="FP19" s="24">
        <f t="shared" si="148"/>
        <v>0</v>
      </c>
      <c r="FQ19" s="24">
        <f t="shared" si="149"/>
        <v>0</v>
      </c>
      <c r="FR19" s="24">
        <f t="shared" si="150"/>
        <v>0</v>
      </c>
      <c r="FS19" s="24">
        <f t="shared" si="151"/>
        <v>0</v>
      </c>
    </row>
    <row r="20" spans="1:175" x14ac:dyDescent="0.25">
      <c r="A20" s="1" t="s">
        <v>417</v>
      </c>
      <c r="B20" s="5" t="s">
        <v>3</v>
      </c>
      <c r="C20" s="6" t="s">
        <v>79</v>
      </c>
      <c r="D20" s="6" t="s">
        <v>80</v>
      </c>
      <c r="E20" s="6" t="s">
        <v>13</v>
      </c>
      <c r="F20" s="6" t="s">
        <v>33</v>
      </c>
      <c r="G20" s="6" t="s">
        <v>15</v>
      </c>
      <c r="H20" s="183" t="str">
        <f t="shared" si="58"/>
        <v>2013</v>
      </c>
      <c r="I20" s="142">
        <v>2013</v>
      </c>
      <c r="J20" s="6" t="s">
        <v>62</v>
      </c>
      <c r="K20" s="6"/>
      <c r="L20" s="6" t="s">
        <v>63</v>
      </c>
      <c r="M20" s="6" t="s">
        <v>17</v>
      </c>
      <c r="N20" s="11">
        <v>1</v>
      </c>
      <c r="O20" s="11">
        <v>0</v>
      </c>
      <c r="P20" s="11">
        <v>0</v>
      </c>
      <c r="Q20" s="36">
        <v>0</v>
      </c>
      <c r="R20" s="36">
        <v>0</v>
      </c>
      <c r="S20" s="36">
        <v>190.5</v>
      </c>
      <c r="T20" s="36">
        <v>190.5</v>
      </c>
      <c r="U20" s="36">
        <v>190.5</v>
      </c>
      <c r="V20" s="36">
        <v>190.5</v>
      </c>
      <c r="W20" s="36">
        <v>190.5</v>
      </c>
      <c r="X20" s="36">
        <v>190.5</v>
      </c>
      <c r="Y20" s="36">
        <v>190.5</v>
      </c>
      <c r="Z20" s="36">
        <v>190.5</v>
      </c>
      <c r="AA20" s="36">
        <v>190.5</v>
      </c>
      <c r="AB20" s="36">
        <v>190.5</v>
      </c>
      <c r="AC20" s="36">
        <v>190.5</v>
      </c>
      <c r="AD20" s="36">
        <v>190.5</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148">
        <v>566746</v>
      </c>
      <c r="AX20" s="36">
        <v>566746</v>
      </c>
      <c r="AY20" s="36">
        <v>566746</v>
      </c>
      <c r="AZ20" s="36">
        <v>566746</v>
      </c>
      <c r="BA20" s="36">
        <v>566746</v>
      </c>
      <c r="BB20" s="36">
        <v>566746</v>
      </c>
      <c r="BC20" s="36">
        <v>566746</v>
      </c>
      <c r="BD20" s="36">
        <v>566746</v>
      </c>
      <c r="BE20" s="11">
        <v>566746</v>
      </c>
      <c r="BF20" s="11">
        <v>566746</v>
      </c>
      <c r="BG20" s="11">
        <v>566746</v>
      </c>
      <c r="BH20" s="11">
        <v>566746</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4"/>
        <v>0</v>
      </c>
      <c r="CJ20" s="24">
        <f t="shared" si="61"/>
        <v>0</v>
      </c>
      <c r="CK20" s="24">
        <f t="shared" si="85"/>
        <v>0</v>
      </c>
      <c r="CL20" s="24">
        <f t="shared" si="63"/>
        <v>0</v>
      </c>
      <c r="CM20" s="24">
        <f t="shared" si="64"/>
        <v>0</v>
      </c>
      <c r="CN20" s="24">
        <f t="shared" si="65"/>
        <v>0</v>
      </c>
      <c r="CO20" s="24">
        <f t="shared" si="66"/>
        <v>0</v>
      </c>
      <c r="CP20" s="24">
        <f t="shared" si="67"/>
        <v>0</v>
      </c>
      <c r="CR20" s="24">
        <f t="shared" si="86"/>
        <v>0</v>
      </c>
      <c r="CS20" s="24">
        <f t="shared" si="69"/>
        <v>0</v>
      </c>
      <c r="CT20" s="24">
        <f t="shared" si="87"/>
        <v>0</v>
      </c>
      <c r="CU20" s="24">
        <f t="shared" si="71"/>
        <v>0</v>
      </c>
      <c r="CV20" s="24">
        <f t="shared" si="72"/>
        <v>0</v>
      </c>
      <c r="CW20" s="24">
        <f t="shared" si="73"/>
        <v>0</v>
      </c>
      <c r="CX20" s="24">
        <f t="shared" si="74"/>
        <v>0</v>
      </c>
      <c r="CY20" s="24">
        <f t="shared" si="75"/>
        <v>0</v>
      </c>
      <c r="DA20" s="244">
        <f t="shared" si="88"/>
        <v>0</v>
      </c>
      <c r="DB20" s="24">
        <f t="shared" si="89"/>
        <v>0</v>
      </c>
      <c r="DC20" s="24">
        <f t="shared" si="90"/>
        <v>2286</v>
      </c>
      <c r="DD20" s="24">
        <f t="shared" si="91"/>
        <v>0</v>
      </c>
      <c r="DE20" s="24">
        <f t="shared" si="92"/>
        <v>0</v>
      </c>
      <c r="DF20" s="24">
        <f t="shared" si="93"/>
        <v>0</v>
      </c>
      <c r="DG20" s="24">
        <f t="shared" si="94"/>
        <v>0</v>
      </c>
      <c r="DH20" s="24">
        <f t="shared" si="95"/>
        <v>0</v>
      </c>
      <c r="DJ20" s="24">
        <f t="shared" si="96"/>
        <v>0</v>
      </c>
      <c r="DK20" s="24">
        <f t="shared" si="97"/>
        <v>0</v>
      </c>
      <c r="DL20" s="24">
        <f t="shared" si="98"/>
        <v>2286</v>
      </c>
      <c r="DM20" s="24">
        <f t="shared" si="99"/>
        <v>0</v>
      </c>
      <c r="DN20" s="24">
        <f t="shared" si="100"/>
        <v>0</v>
      </c>
      <c r="DO20" s="24">
        <f t="shared" si="101"/>
        <v>0</v>
      </c>
      <c r="DP20" s="24">
        <f t="shared" si="102"/>
        <v>0</v>
      </c>
      <c r="DQ20" s="24">
        <f t="shared" si="103"/>
        <v>0</v>
      </c>
      <c r="DS20" s="24">
        <f t="shared" si="104"/>
        <v>0</v>
      </c>
      <c r="DT20" s="24">
        <f t="shared" si="105"/>
        <v>0</v>
      </c>
      <c r="DU20" s="24">
        <f t="shared" si="106"/>
        <v>2286</v>
      </c>
      <c r="DV20" s="24">
        <f t="shared" si="107"/>
        <v>0</v>
      </c>
      <c r="DW20" s="24">
        <f t="shared" si="108"/>
        <v>0</v>
      </c>
      <c r="DX20" s="24">
        <f t="shared" si="109"/>
        <v>0</v>
      </c>
      <c r="DY20" s="24">
        <f t="shared" si="110"/>
        <v>0</v>
      </c>
      <c r="DZ20" s="24">
        <f t="shared" si="111"/>
        <v>0</v>
      </c>
      <c r="EB20" s="24">
        <f t="shared" si="112"/>
        <v>0</v>
      </c>
      <c r="EC20" s="24">
        <f t="shared" si="113"/>
        <v>0</v>
      </c>
      <c r="ED20" s="24">
        <f t="shared" si="114"/>
        <v>2286</v>
      </c>
      <c r="EE20" s="24">
        <f t="shared" si="115"/>
        <v>0</v>
      </c>
      <c r="EF20" s="24">
        <f t="shared" si="116"/>
        <v>0</v>
      </c>
      <c r="EG20" s="24">
        <f t="shared" si="117"/>
        <v>0</v>
      </c>
      <c r="EH20" s="24">
        <f t="shared" si="118"/>
        <v>0</v>
      </c>
      <c r="EI20" s="24">
        <f t="shared" si="119"/>
        <v>0</v>
      </c>
      <c r="EK20" s="24">
        <f t="shared" si="120"/>
        <v>0</v>
      </c>
      <c r="EL20" s="24">
        <f t="shared" si="121"/>
        <v>0</v>
      </c>
      <c r="EM20" s="24">
        <f t="shared" si="122"/>
        <v>2286</v>
      </c>
      <c r="EN20" s="24">
        <f t="shared" si="123"/>
        <v>0</v>
      </c>
      <c r="EO20" s="24">
        <f t="shared" si="124"/>
        <v>0</v>
      </c>
      <c r="EP20" s="24">
        <f t="shared" si="125"/>
        <v>0</v>
      </c>
      <c r="EQ20" s="24">
        <f t="shared" si="126"/>
        <v>0</v>
      </c>
      <c r="ER20" s="24">
        <f t="shared" si="127"/>
        <v>0</v>
      </c>
      <c r="ET20" s="24">
        <f t="shared" si="128"/>
        <v>0</v>
      </c>
      <c r="EU20" s="24">
        <f t="shared" si="129"/>
        <v>0</v>
      </c>
      <c r="EV20" s="24">
        <f t="shared" si="130"/>
        <v>2286</v>
      </c>
      <c r="EW20" s="24">
        <f t="shared" si="131"/>
        <v>0</v>
      </c>
      <c r="EX20" s="24">
        <f t="shared" si="132"/>
        <v>0</v>
      </c>
      <c r="EY20" s="24">
        <f t="shared" si="133"/>
        <v>0</v>
      </c>
      <c r="EZ20" s="24">
        <f t="shared" si="134"/>
        <v>0</v>
      </c>
      <c r="FA20" s="24">
        <f t="shared" si="135"/>
        <v>0</v>
      </c>
      <c r="FC20" s="24">
        <f t="shared" si="136"/>
        <v>0</v>
      </c>
      <c r="FD20" s="24">
        <f t="shared" si="137"/>
        <v>0</v>
      </c>
      <c r="FE20" s="24">
        <f t="shared" si="138"/>
        <v>2286</v>
      </c>
      <c r="FF20" s="24">
        <f t="shared" si="139"/>
        <v>0</v>
      </c>
      <c r="FG20" s="24">
        <f t="shared" si="140"/>
        <v>0</v>
      </c>
      <c r="FH20" s="24">
        <f t="shared" si="141"/>
        <v>0</v>
      </c>
      <c r="FI20" s="24">
        <f t="shared" si="142"/>
        <v>0</v>
      </c>
      <c r="FJ20" s="24">
        <f t="shared" si="143"/>
        <v>0</v>
      </c>
      <c r="FL20" s="24">
        <f t="shared" si="144"/>
        <v>0</v>
      </c>
      <c r="FM20" s="24">
        <f t="shared" si="145"/>
        <v>0</v>
      </c>
      <c r="FN20" s="24">
        <f t="shared" si="146"/>
        <v>2286</v>
      </c>
      <c r="FO20" s="24">
        <f t="shared" si="147"/>
        <v>0</v>
      </c>
      <c r="FP20" s="24">
        <f t="shared" si="148"/>
        <v>0</v>
      </c>
      <c r="FQ20" s="24">
        <f t="shared" si="149"/>
        <v>0</v>
      </c>
      <c r="FR20" s="24">
        <f t="shared" si="150"/>
        <v>0</v>
      </c>
      <c r="FS20" s="24">
        <f t="shared" si="151"/>
        <v>0</v>
      </c>
    </row>
    <row r="21" spans="1:175" x14ac:dyDescent="0.25">
      <c r="A21" s="179">
        <v>0</v>
      </c>
      <c r="B21" s="5" t="s">
        <v>81</v>
      </c>
      <c r="C21" s="6" t="s">
        <v>31</v>
      </c>
      <c r="D21" s="6" t="s">
        <v>65</v>
      </c>
      <c r="E21" s="6" t="s">
        <v>13</v>
      </c>
      <c r="F21" s="6" t="s">
        <v>33</v>
      </c>
      <c r="G21" s="6" t="s">
        <v>26</v>
      </c>
      <c r="H21" s="183" t="str">
        <f t="shared" si="58"/>
        <v>2013</v>
      </c>
      <c r="I21" s="142">
        <v>2013</v>
      </c>
      <c r="J21" s="6" t="s">
        <v>62</v>
      </c>
      <c r="K21" s="6"/>
      <c r="L21" s="6" t="s">
        <v>63</v>
      </c>
      <c r="M21" s="6" t="s">
        <v>35</v>
      </c>
      <c r="N21" s="11">
        <v>1</v>
      </c>
      <c r="O21" s="11">
        <v>0</v>
      </c>
      <c r="P21" s="11">
        <v>0</v>
      </c>
      <c r="Q21" s="36">
        <v>0</v>
      </c>
      <c r="R21" s="36">
        <v>0</v>
      </c>
      <c r="S21" s="36">
        <v>139.44640000000001</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17">
        <v>-5470.8710000000001</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3"/>
      <c r="CA21" s="163"/>
      <c r="CB21" s="163"/>
      <c r="CC21" s="163"/>
      <c r="CD21" s="163"/>
      <c r="CE21" s="163"/>
      <c r="CF21" s="163"/>
      <c r="CG21" s="163"/>
      <c r="CI21" s="24">
        <f t="shared" si="84"/>
        <v>0</v>
      </c>
      <c r="CJ21" s="24">
        <f t="shared" si="61"/>
        <v>0</v>
      </c>
      <c r="CK21" s="24">
        <f t="shared" si="85"/>
        <v>0</v>
      </c>
      <c r="CL21" s="24">
        <f t="shared" si="63"/>
        <v>0</v>
      </c>
      <c r="CM21" s="24">
        <f t="shared" si="64"/>
        <v>0</v>
      </c>
      <c r="CN21" s="24">
        <f t="shared" si="65"/>
        <v>0</v>
      </c>
      <c r="CO21" s="24">
        <f t="shared" si="66"/>
        <v>0</v>
      </c>
      <c r="CP21" s="24">
        <f t="shared" si="67"/>
        <v>0</v>
      </c>
      <c r="CR21" s="24">
        <f t="shared" si="86"/>
        <v>0</v>
      </c>
      <c r="CS21" s="24">
        <f t="shared" si="69"/>
        <v>0</v>
      </c>
      <c r="CT21" s="24">
        <f t="shared" si="87"/>
        <v>0</v>
      </c>
      <c r="CU21" s="24">
        <f t="shared" si="71"/>
        <v>0</v>
      </c>
      <c r="CV21" s="24">
        <f t="shared" si="72"/>
        <v>0</v>
      </c>
      <c r="CW21" s="24">
        <f t="shared" si="73"/>
        <v>0</v>
      </c>
      <c r="CX21" s="24">
        <f t="shared" si="74"/>
        <v>0</v>
      </c>
      <c r="CY21" s="24">
        <f t="shared" si="75"/>
        <v>0</v>
      </c>
      <c r="DA21" s="244">
        <f t="shared" si="88"/>
        <v>0</v>
      </c>
      <c r="DB21" s="24">
        <f t="shared" si="89"/>
        <v>0</v>
      </c>
      <c r="DC21" s="24">
        <f t="shared" si="90"/>
        <v>0</v>
      </c>
      <c r="DD21" s="24">
        <f t="shared" si="91"/>
        <v>0</v>
      </c>
      <c r="DE21" s="24">
        <f t="shared" si="92"/>
        <v>0</v>
      </c>
      <c r="DF21" s="24">
        <f t="shared" si="93"/>
        <v>0</v>
      </c>
      <c r="DG21" s="24">
        <f t="shared" si="94"/>
        <v>0</v>
      </c>
      <c r="DH21" s="24">
        <f t="shared" si="95"/>
        <v>0</v>
      </c>
      <c r="DJ21" s="24">
        <f t="shared" si="96"/>
        <v>0</v>
      </c>
      <c r="DK21" s="24">
        <f t="shared" si="97"/>
        <v>0</v>
      </c>
      <c r="DL21" s="24">
        <f t="shared" si="98"/>
        <v>0</v>
      </c>
      <c r="DM21" s="24">
        <f t="shared" si="99"/>
        <v>0</v>
      </c>
      <c r="DN21" s="24">
        <f t="shared" si="100"/>
        <v>0</v>
      </c>
      <c r="DO21" s="24">
        <f t="shared" si="101"/>
        <v>0</v>
      </c>
      <c r="DP21" s="24">
        <f t="shared" si="102"/>
        <v>0</v>
      </c>
      <c r="DQ21" s="24">
        <f t="shared" si="103"/>
        <v>0</v>
      </c>
      <c r="DS21" s="24">
        <f t="shared" si="104"/>
        <v>0</v>
      </c>
      <c r="DT21" s="24">
        <f t="shared" si="105"/>
        <v>0</v>
      </c>
      <c r="DU21" s="24">
        <f t="shared" si="106"/>
        <v>0</v>
      </c>
      <c r="DV21" s="24">
        <f t="shared" si="107"/>
        <v>0</v>
      </c>
      <c r="DW21" s="24">
        <f t="shared" si="108"/>
        <v>0</v>
      </c>
      <c r="DX21" s="24">
        <f t="shared" si="109"/>
        <v>0</v>
      </c>
      <c r="DY21" s="24">
        <f t="shared" si="110"/>
        <v>0</v>
      </c>
      <c r="DZ21" s="24">
        <f t="shared" si="111"/>
        <v>0</v>
      </c>
      <c r="EB21" s="24">
        <f t="shared" si="112"/>
        <v>0</v>
      </c>
      <c r="EC21" s="24">
        <f t="shared" si="113"/>
        <v>0</v>
      </c>
      <c r="ED21" s="24">
        <f t="shared" si="114"/>
        <v>0</v>
      </c>
      <c r="EE21" s="24">
        <f t="shared" si="115"/>
        <v>0</v>
      </c>
      <c r="EF21" s="24">
        <f t="shared" si="116"/>
        <v>0</v>
      </c>
      <c r="EG21" s="24">
        <f t="shared" si="117"/>
        <v>0</v>
      </c>
      <c r="EH21" s="24">
        <f t="shared" si="118"/>
        <v>0</v>
      </c>
      <c r="EI21" s="24">
        <f t="shared" si="119"/>
        <v>0</v>
      </c>
      <c r="EK21" s="24">
        <f t="shared" si="120"/>
        <v>0</v>
      </c>
      <c r="EL21" s="24">
        <f t="shared" si="121"/>
        <v>0</v>
      </c>
      <c r="EM21" s="24">
        <f t="shared" si="122"/>
        <v>0</v>
      </c>
      <c r="EN21" s="24">
        <f t="shared" si="123"/>
        <v>0</v>
      </c>
      <c r="EO21" s="24">
        <f t="shared" si="124"/>
        <v>0</v>
      </c>
      <c r="EP21" s="24">
        <f t="shared" si="125"/>
        <v>0</v>
      </c>
      <c r="EQ21" s="24">
        <f t="shared" si="126"/>
        <v>0</v>
      </c>
      <c r="ER21" s="24">
        <f t="shared" si="127"/>
        <v>0</v>
      </c>
      <c r="ET21" s="24">
        <f t="shared" si="128"/>
        <v>0</v>
      </c>
      <c r="EU21" s="24">
        <f t="shared" si="129"/>
        <v>0</v>
      </c>
      <c r="EV21" s="24">
        <f t="shared" si="130"/>
        <v>0</v>
      </c>
      <c r="EW21" s="24">
        <f t="shared" si="131"/>
        <v>0</v>
      </c>
      <c r="EX21" s="24">
        <f t="shared" si="132"/>
        <v>0</v>
      </c>
      <c r="EY21" s="24">
        <f t="shared" si="133"/>
        <v>0</v>
      </c>
      <c r="EZ21" s="24">
        <f t="shared" si="134"/>
        <v>0</v>
      </c>
      <c r="FA21" s="24">
        <f t="shared" si="135"/>
        <v>0</v>
      </c>
      <c r="FC21" s="24">
        <f t="shared" si="136"/>
        <v>0</v>
      </c>
      <c r="FD21" s="24">
        <f t="shared" si="137"/>
        <v>0</v>
      </c>
      <c r="FE21" s="24">
        <f t="shared" si="138"/>
        <v>0</v>
      </c>
      <c r="FF21" s="24">
        <f t="shared" si="139"/>
        <v>0</v>
      </c>
      <c r="FG21" s="24">
        <f t="shared" si="140"/>
        <v>0</v>
      </c>
      <c r="FH21" s="24">
        <f t="shared" si="141"/>
        <v>0</v>
      </c>
      <c r="FI21" s="24">
        <f t="shared" si="142"/>
        <v>0</v>
      </c>
      <c r="FJ21" s="24">
        <f t="shared" si="143"/>
        <v>0</v>
      </c>
      <c r="FL21" s="24">
        <f t="shared" si="144"/>
        <v>0</v>
      </c>
      <c r="FM21" s="24">
        <f t="shared" si="145"/>
        <v>0</v>
      </c>
      <c r="FN21" s="24">
        <f t="shared" si="146"/>
        <v>0</v>
      </c>
      <c r="FO21" s="24">
        <f t="shared" si="147"/>
        <v>0</v>
      </c>
      <c r="FP21" s="24">
        <f t="shared" si="148"/>
        <v>0</v>
      </c>
      <c r="FQ21" s="24">
        <f t="shared" si="149"/>
        <v>0</v>
      </c>
      <c r="FR21" s="24">
        <f t="shared" si="150"/>
        <v>0</v>
      </c>
      <c r="FS21" s="24">
        <f t="shared" si="151"/>
        <v>0</v>
      </c>
    </row>
    <row r="22" spans="1:175" x14ac:dyDescent="0.25">
      <c r="A22" s="179">
        <v>0</v>
      </c>
      <c r="B22" s="5" t="s">
        <v>81</v>
      </c>
      <c r="C22" s="6" t="s">
        <v>39</v>
      </c>
      <c r="D22" s="6" t="s">
        <v>65</v>
      </c>
      <c r="E22" s="6" t="s">
        <v>13</v>
      </c>
      <c r="F22" s="6" t="s">
        <v>39</v>
      </c>
      <c r="G22" s="6" t="s">
        <v>26</v>
      </c>
      <c r="H22" s="183" t="str">
        <f t="shared" si="58"/>
        <v>2013</v>
      </c>
      <c r="I22" s="142">
        <v>2013</v>
      </c>
      <c r="J22" s="6" t="s">
        <v>62</v>
      </c>
      <c r="K22" s="6"/>
      <c r="L22" s="6" t="s">
        <v>63</v>
      </c>
      <c r="M22" s="6" t="s">
        <v>35</v>
      </c>
      <c r="N22" s="11">
        <v>1</v>
      </c>
      <c r="O22" s="11">
        <v>0</v>
      </c>
      <c r="P22" s="11">
        <v>0</v>
      </c>
      <c r="Q22" s="36">
        <v>0</v>
      </c>
      <c r="R22" s="36">
        <v>0</v>
      </c>
      <c r="S22" s="36">
        <v>224.16589999999999</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17">
        <v>8676.1939999999995</v>
      </c>
      <c r="AX22" s="36">
        <v>0</v>
      </c>
      <c r="AY22" s="36">
        <v>0</v>
      </c>
      <c r="AZ22" s="36">
        <v>0</v>
      </c>
      <c r="BA22" s="36">
        <v>0</v>
      </c>
      <c r="BB22" s="36">
        <v>0</v>
      </c>
      <c r="BC22" s="36">
        <v>0</v>
      </c>
      <c r="BD22" s="36">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2">
        <v>0</v>
      </c>
      <c r="BZ22" s="165"/>
      <c r="CA22" s="165"/>
      <c r="CB22" s="165"/>
      <c r="CC22" s="165"/>
      <c r="CD22" s="165"/>
      <c r="CE22" s="165"/>
      <c r="CF22" s="165"/>
      <c r="CG22" s="165"/>
      <c r="CI22" s="24">
        <f t="shared" si="84"/>
        <v>0</v>
      </c>
      <c r="CJ22" s="24">
        <f t="shared" si="61"/>
        <v>0</v>
      </c>
      <c r="CK22" s="24">
        <f t="shared" si="85"/>
        <v>0</v>
      </c>
      <c r="CL22" s="24">
        <f t="shared" si="63"/>
        <v>0</v>
      </c>
      <c r="CM22" s="24">
        <f t="shared" si="64"/>
        <v>0</v>
      </c>
      <c r="CN22" s="24">
        <f t="shared" si="65"/>
        <v>0</v>
      </c>
      <c r="CO22" s="24">
        <f t="shared" si="66"/>
        <v>0</v>
      </c>
      <c r="CP22" s="24">
        <f t="shared" si="67"/>
        <v>0</v>
      </c>
      <c r="CR22" s="24">
        <f t="shared" si="86"/>
        <v>0</v>
      </c>
      <c r="CS22" s="24">
        <f t="shared" si="69"/>
        <v>0</v>
      </c>
      <c r="CT22" s="24">
        <f t="shared" si="87"/>
        <v>0</v>
      </c>
      <c r="CU22" s="24">
        <f t="shared" si="71"/>
        <v>0</v>
      </c>
      <c r="CV22" s="24">
        <f t="shared" si="72"/>
        <v>0</v>
      </c>
      <c r="CW22" s="24">
        <f t="shared" si="73"/>
        <v>0</v>
      </c>
      <c r="CX22" s="24">
        <f t="shared" si="74"/>
        <v>0</v>
      </c>
      <c r="CY22" s="24">
        <f t="shared" si="75"/>
        <v>0</v>
      </c>
      <c r="DA22" s="244">
        <f t="shared" si="88"/>
        <v>0</v>
      </c>
      <c r="DB22" s="24">
        <f t="shared" si="89"/>
        <v>0</v>
      </c>
      <c r="DC22" s="24">
        <f t="shared" si="90"/>
        <v>0</v>
      </c>
      <c r="DD22" s="24">
        <f t="shared" si="91"/>
        <v>0</v>
      </c>
      <c r="DE22" s="24">
        <f t="shared" si="92"/>
        <v>0</v>
      </c>
      <c r="DF22" s="24">
        <f t="shared" si="93"/>
        <v>0</v>
      </c>
      <c r="DG22" s="24">
        <f t="shared" si="94"/>
        <v>0</v>
      </c>
      <c r="DH22" s="24">
        <f t="shared" si="95"/>
        <v>0</v>
      </c>
      <c r="DJ22" s="24">
        <f t="shared" si="96"/>
        <v>0</v>
      </c>
      <c r="DK22" s="24">
        <f t="shared" si="97"/>
        <v>0</v>
      </c>
      <c r="DL22" s="24">
        <f t="shared" si="98"/>
        <v>0</v>
      </c>
      <c r="DM22" s="24">
        <f t="shared" si="99"/>
        <v>0</v>
      </c>
      <c r="DN22" s="24">
        <f t="shared" si="100"/>
        <v>0</v>
      </c>
      <c r="DO22" s="24">
        <f t="shared" si="101"/>
        <v>0</v>
      </c>
      <c r="DP22" s="24">
        <f t="shared" si="102"/>
        <v>0</v>
      </c>
      <c r="DQ22" s="24">
        <f t="shared" si="103"/>
        <v>0</v>
      </c>
      <c r="DS22" s="24">
        <f t="shared" si="104"/>
        <v>0</v>
      </c>
      <c r="DT22" s="24">
        <f t="shared" si="105"/>
        <v>0</v>
      </c>
      <c r="DU22" s="24">
        <f t="shared" si="106"/>
        <v>0</v>
      </c>
      <c r="DV22" s="24">
        <f t="shared" si="107"/>
        <v>0</v>
      </c>
      <c r="DW22" s="24">
        <f t="shared" si="108"/>
        <v>0</v>
      </c>
      <c r="DX22" s="24">
        <f t="shared" si="109"/>
        <v>0</v>
      </c>
      <c r="DY22" s="24">
        <f t="shared" si="110"/>
        <v>0</v>
      </c>
      <c r="DZ22" s="24">
        <f t="shared" si="111"/>
        <v>0</v>
      </c>
      <c r="EB22" s="24">
        <f t="shared" si="112"/>
        <v>0</v>
      </c>
      <c r="EC22" s="24">
        <f t="shared" si="113"/>
        <v>0</v>
      </c>
      <c r="ED22" s="24">
        <f t="shared" si="114"/>
        <v>0</v>
      </c>
      <c r="EE22" s="24">
        <f t="shared" si="115"/>
        <v>0</v>
      </c>
      <c r="EF22" s="24">
        <f t="shared" si="116"/>
        <v>0</v>
      </c>
      <c r="EG22" s="24">
        <f t="shared" si="117"/>
        <v>0</v>
      </c>
      <c r="EH22" s="24">
        <f t="shared" si="118"/>
        <v>0</v>
      </c>
      <c r="EI22" s="24">
        <f t="shared" si="119"/>
        <v>0</v>
      </c>
      <c r="EK22" s="24">
        <f t="shared" si="120"/>
        <v>0</v>
      </c>
      <c r="EL22" s="24">
        <f t="shared" si="121"/>
        <v>0</v>
      </c>
      <c r="EM22" s="24">
        <f t="shared" si="122"/>
        <v>0</v>
      </c>
      <c r="EN22" s="24">
        <f t="shared" si="123"/>
        <v>0</v>
      </c>
      <c r="EO22" s="24">
        <f t="shared" si="124"/>
        <v>0</v>
      </c>
      <c r="EP22" s="24">
        <f t="shared" si="125"/>
        <v>0</v>
      </c>
      <c r="EQ22" s="24">
        <f t="shared" si="126"/>
        <v>0</v>
      </c>
      <c r="ER22" s="24">
        <f t="shared" si="127"/>
        <v>0</v>
      </c>
      <c r="ET22" s="24">
        <f t="shared" si="128"/>
        <v>0</v>
      </c>
      <c r="EU22" s="24">
        <f t="shared" si="129"/>
        <v>0</v>
      </c>
      <c r="EV22" s="24">
        <f t="shared" si="130"/>
        <v>0</v>
      </c>
      <c r="EW22" s="24">
        <f t="shared" si="131"/>
        <v>0</v>
      </c>
      <c r="EX22" s="24">
        <f t="shared" si="132"/>
        <v>0</v>
      </c>
      <c r="EY22" s="24">
        <f t="shared" si="133"/>
        <v>0</v>
      </c>
      <c r="EZ22" s="24">
        <f t="shared" si="134"/>
        <v>0</v>
      </c>
      <c r="FA22" s="24">
        <f t="shared" si="135"/>
        <v>0</v>
      </c>
      <c r="FC22" s="24">
        <f t="shared" si="136"/>
        <v>0</v>
      </c>
      <c r="FD22" s="24">
        <f t="shared" si="137"/>
        <v>0</v>
      </c>
      <c r="FE22" s="24">
        <f t="shared" si="138"/>
        <v>0</v>
      </c>
      <c r="FF22" s="24">
        <f t="shared" si="139"/>
        <v>0</v>
      </c>
      <c r="FG22" s="24">
        <f t="shared" si="140"/>
        <v>0</v>
      </c>
      <c r="FH22" s="24">
        <f t="shared" si="141"/>
        <v>0</v>
      </c>
      <c r="FI22" s="24">
        <f t="shared" si="142"/>
        <v>0</v>
      </c>
      <c r="FJ22" s="24">
        <f t="shared" si="143"/>
        <v>0</v>
      </c>
      <c r="FL22" s="24">
        <f t="shared" si="144"/>
        <v>0</v>
      </c>
      <c r="FM22" s="24">
        <f t="shared" si="145"/>
        <v>0</v>
      </c>
      <c r="FN22" s="24">
        <f t="shared" si="146"/>
        <v>0</v>
      </c>
      <c r="FO22" s="24">
        <f t="shared" si="147"/>
        <v>0</v>
      </c>
      <c r="FP22" s="24">
        <f t="shared" si="148"/>
        <v>0</v>
      </c>
      <c r="FQ22" s="24">
        <f t="shared" si="149"/>
        <v>0</v>
      </c>
      <c r="FR22" s="24">
        <f t="shared" si="150"/>
        <v>0</v>
      </c>
      <c r="FS22" s="24">
        <f t="shared" si="151"/>
        <v>0</v>
      </c>
    </row>
    <row r="23" spans="1:175" x14ac:dyDescent="0.25">
      <c r="A23" s="1" t="s">
        <v>329</v>
      </c>
      <c r="B23" s="5" t="s">
        <v>3</v>
      </c>
      <c r="C23" s="6" t="s">
        <v>11</v>
      </c>
      <c r="D23" s="6" t="s">
        <v>19</v>
      </c>
      <c r="E23" s="6" t="s">
        <v>13</v>
      </c>
      <c r="F23" s="6" t="s">
        <v>14</v>
      </c>
      <c r="G23" s="6" t="s">
        <v>15</v>
      </c>
      <c r="H23" s="183" t="str">
        <f t="shared" si="58"/>
        <v>2013</v>
      </c>
      <c r="I23" s="142">
        <v>2013</v>
      </c>
      <c r="J23" s="6" t="s">
        <v>62</v>
      </c>
      <c r="K23" s="6"/>
      <c r="L23" s="6" t="s">
        <v>63</v>
      </c>
      <c r="M23" s="6" t="s">
        <v>18</v>
      </c>
      <c r="N23" s="11">
        <v>0.21759167632191517</v>
      </c>
      <c r="O23" s="11">
        <v>2.867229513038869E-2</v>
      </c>
      <c r="P23" s="11">
        <v>200.5277712710882</v>
      </c>
      <c r="Q23" s="36">
        <v>0</v>
      </c>
      <c r="R23" s="36">
        <v>0</v>
      </c>
      <c r="S23" s="36">
        <v>1.3581909413221594E-2</v>
      </c>
      <c r="T23" s="36">
        <v>1.3581909413221594E-2</v>
      </c>
      <c r="U23" s="36">
        <v>1.3581909413221594E-2</v>
      </c>
      <c r="V23" s="36">
        <v>1.3581909413221594E-2</v>
      </c>
      <c r="W23" s="36">
        <v>7.5456141082977796E-3</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149">
        <v>95.04781504686143</v>
      </c>
      <c r="AX23" s="36">
        <v>95.04781504686143</v>
      </c>
      <c r="AY23" s="36">
        <v>95.04781504686143</v>
      </c>
      <c r="AZ23" s="36">
        <v>95.04781504686143</v>
      </c>
      <c r="BA23" s="36">
        <v>51.34160503469451</v>
      </c>
      <c r="BB23" s="36">
        <v>0</v>
      </c>
      <c r="BC23" s="36">
        <v>0</v>
      </c>
      <c r="BD23" s="36">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4"/>
        <v>0</v>
      </c>
      <c r="CJ23" s="24">
        <f t="shared" si="61"/>
        <v>0</v>
      </c>
      <c r="CK23" s="24">
        <f t="shared" si="85"/>
        <v>0</v>
      </c>
      <c r="CL23" s="24">
        <f t="shared" si="63"/>
        <v>0</v>
      </c>
      <c r="CM23" s="24">
        <f t="shared" si="64"/>
        <v>0</v>
      </c>
      <c r="CN23" s="24">
        <f t="shared" si="65"/>
        <v>0</v>
      </c>
      <c r="CO23" s="24">
        <f t="shared" si="66"/>
        <v>0</v>
      </c>
      <c r="CP23" s="24">
        <f t="shared" si="67"/>
        <v>0</v>
      </c>
      <c r="CR23" s="24">
        <f t="shared" si="86"/>
        <v>0</v>
      </c>
      <c r="CS23" s="24">
        <f t="shared" si="69"/>
        <v>0</v>
      </c>
      <c r="CT23" s="24">
        <f t="shared" si="87"/>
        <v>0</v>
      </c>
      <c r="CU23" s="24">
        <f t="shared" si="71"/>
        <v>0</v>
      </c>
      <c r="CV23" s="24">
        <f t="shared" si="72"/>
        <v>0</v>
      </c>
      <c r="CW23" s="24">
        <f t="shared" si="73"/>
        <v>0</v>
      </c>
      <c r="CX23" s="24">
        <f t="shared" si="74"/>
        <v>0</v>
      </c>
      <c r="CY23" s="24">
        <f t="shared" si="75"/>
        <v>0</v>
      </c>
      <c r="DA23" s="244">
        <f t="shared" si="88"/>
        <v>95.04781504686143</v>
      </c>
      <c r="DB23" s="24">
        <f t="shared" si="89"/>
        <v>0</v>
      </c>
      <c r="DC23" s="24">
        <f t="shared" si="90"/>
        <v>0</v>
      </c>
      <c r="DD23" s="24">
        <f t="shared" si="91"/>
        <v>0</v>
      </c>
      <c r="DE23" s="24">
        <f t="shared" si="92"/>
        <v>0</v>
      </c>
      <c r="DF23" s="24">
        <f t="shared" si="93"/>
        <v>0</v>
      </c>
      <c r="DG23" s="24">
        <f t="shared" si="94"/>
        <v>0</v>
      </c>
      <c r="DH23" s="24">
        <f t="shared" si="95"/>
        <v>0</v>
      </c>
      <c r="DJ23" s="24">
        <f t="shared" si="96"/>
        <v>95.04781504686143</v>
      </c>
      <c r="DK23" s="24">
        <f t="shared" si="97"/>
        <v>0</v>
      </c>
      <c r="DL23" s="24">
        <f t="shared" si="98"/>
        <v>0</v>
      </c>
      <c r="DM23" s="24">
        <f t="shared" si="99"/>
        <v>0</v>
      </c>
      <c r="DN23" s="24">
        <f t="shared" si="100"/>
        <v>0</v>
      </c>
      <c r="DO23" s="24">
        <f t="shared" si="101"/>
        <v>0</v>
      </c>
      <c r="DP23" s="24">
        <f t="shared" si="102"/>
        <v>0</v>
      </c>
      <c r="DQ23" s="24">
        <f t="shared" si="103"/>
        <v>0</v>
      </c>
      <c r="DS23" s="24">
        <f t="shared" si="104"/>
        <v>95.04781504686143</v>
      </c>
      <c r="DT23" s="24">
        <f t="shared" si="105"/>
        <v>0</v>
      </c>
      <c r="DU23" s="24">
        <f t="shared" si="106"/>
        <v>0</v>
      </c>
      <c r="DV23" s="24">
        <f t="shared" si="107"/>
        <v>0</v>
      </c>
      <c r="DW23" s="24">
        <f t="shared" si="108"/>
        <v>0</v>
      </c>
      <c r="DX23" s="24">
        <f t="shared" si="109"/>
        <v>0</v>
      </c>
      <c r="DY23" s="24">
        <f t="shared" si="110"/>
        <v>0</v>
      </c>
      <c r="DZ23" s="24">
        <f t="shared" si="111"/>
        <v>0</v>
      </c>
      <c r="EB23" s="24">
        <f t="shared" si="112"/>
        <v>95.04781504686143</v>
      </c>
      <c r="EC23" s="24">
        <f t="shared" si="113"/>
        <v>0</v>
      </c>
      <c r="ED23" s="24">
        <f t="shared" si="114"/>
        <v>0</v>
      </c>
      <c r="EE23" s="24">
        <f t="shared" si="115"/>
        <v>0</v>
      </c>
      <c r="EF23" s="24">
        <f t="shared" si="116"/>
        <v>0</v>
      </c>
      <c r="EG23" s="24">
        <f t="shared" si="117"/>
        <v>0</v>
      </c>
      <c r="EH23" s="24">
        <f t="shared" si="118"/>
        <v>0</v>
      </c>
      <c r="EI23" s="24">
        <f t="shared" si="119"/>
        <v>0</v>
      </c>
      <c r="EK23" s="24">
        <f t="shared" si="120"/>
        <v>51.34160503469451</v>
      </c>
      <c r="EL23" s="24">
        <f t="shared" si="121"/>
        <v>0</v>
      </c>
      <c r="EM23" s="24">
        <f t="shared" si="122"/>
        <v>0</v>
      </c>
      <c r="EN23" s="24">
        <f t="shared" si="123"/>
        <v>0</v>
      </c>
      <c r="EO23" s="24">
        <f t="shared" si="124"/>
        <v>0</v>
      </c>
      <c r="EP23" s="24">
        <f t="shared" si="125"/>
        <v>0</v>
      </c>
      <c r="EQ23" s="24">
        <f t="shared" si="126"/>
        <v>0</v>
      </c>
      <c r="ER23" s="24">
        <f t="shared" si="127"/>
        <v>0</v>
      </c>
      <c r="ET23" s="24">
        <f t="shared" si="128"/>
        <v>0</v>
      </c>
      <c r="EU23" s="24">
        <f t="shared" si="129"/>
        <v>0</v>
      </c>
      <c r="EV23" s="24">
        <f t="shared" si="130"/>
        <v>0</v>
      </c>
      <c r="EW23" s="24">
        <f t="shared" si="131"/>
        <v>0</v>
      </c>
      <c r="EX23" s="24">
        <f t="shared" si="132"/>
        <v>0</v>
      </c>
      <c r="EY23" s="24">
        <f t="shared" si="133"/>
        <v>0</v>
      </c>
      <c r="EZ23" s="24">
        <f t="shared" si="134"/>
        <v>0</v>
      </c>
      <c r="FA23" s="24">
        <f t="shared" si="135"/>
        <v>0</v>
      </c>
      <c r="FC23" s="24">
        <f t="shared" si="136"/>
        <v>0</v>
      </c>
      <c r="FD23" s="24">
        <f t="shared" si="137"/>
        <v>0</v>
      </c>
      <c r="FE23" s="24">
        <f t="shared" si="138"/>
        <v>0</v>
      </c>
      <c r="FF23" s="24">
        <f t="shared" si="139"/>
        <v>0</v>
      </c>
      <c r="FG23" s="24">
        <f t="shared" si="140"/>
        <v>0</v>
      </c>
      <c r="FH23" s="24">
        <f t="shared" si="141"/>
        <v>0</v>
      </c>
      <c r="FI23" s="24">
        <f t="shared" si="142"/>
        <v>0</v>
      </c>
      <c r="FJ23" s="24">
        <f t="shared" si="143"/>
        <v>0</v>
      </c>
      <c r="FL23" s="24">
        <f t="shared" si="144"/>
        <v>0</v>
      </c>
      <c r="FM23" s="24">
        <f t="shared" si="145"/>
        <v>0</v>
      </c>
      <c r="FN23" s="24">
        <f t="shared" si="146"/>
        <v>0</v>
      </c>
      <c r="FO23" s="24">
        <f t="shared" si="147"/>
        <v>0</v>
      </c>
      <c r="FP23" s="24">
        <f t="shared" si="148"/>
        <v>0</v>
      </c>
      <c r="FQ23" s="24">
        <f t="shared" si="149"/>
        <v>0</v>
      </c>
      <c r="FR23" s="24">
        <f t="shared" si="150"/>
        <v>0</v>
      </c>
      <c r="FS23" s="24">
        <f t="shared" si="151"/>
        <v>0</v>
      </c>
    </row>
    <row r="24" spans="1:175" x14ac:dyDescent="0.25">
      <c r="A24" s="1" t="s">
        <v>343</v>
      </c>
      <c r="B24" s="5" t="s">
        <v>3</v>
      </c>
      <c r="C24" s="6" t="s">
        <v>31</v>
      </c>
      <c r="D24" s="6" t="s">
        <v>67</v>
      </c>
      <c r="E24" s="6" t="s">
        <v>13</v>
      </c>
      <c r="F24" s="6" t="s">
        <v>33</v>
      </c>
      <c r="G24" s="6" t="s">
        <v>26</v>
      </c>
      <c r="H24" s="183" t="str">
        <f t="shared" si="58"/>
        <v>2013</v>
      </c>
      <c r="I24" s="139">
        <v>2011</v>
      </c>
      <c r="J24" s="6" t="s">
        <v>62</v>
      </c>
      <c r="K24" s="6"/>
      <c r="L24" s="6" t="s">
        <v>63</v>
      </c>
      <c r="M24" s="6" t="s">
        <v>28</v>
      </c>
      <c r="N24" s="11">
        <v>22</v>
      </c>
      <c r="O24" s="11">
        <v>0</v>
      </c>
      <c r="P24" s="11">
        <v>0</v>
      </c>
      <c r="Q24" s="36">
        <v>0</v>
      </c>
      <c r="R24" s="36">
        <v>0</v>
      </c>
      <c r="S24" s="36">
        <v>14.08</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148">
        <v>22.460799999999999</v>
      </c>
      <c r="AX24" s="36">
        <v>0</v>
      </c>
      <c r="AY24" s="36">
        <v>0</v>
      </c>
      <c r="AZ24" s="36">
        <v>0</v>
      </c>
      <c r="BA24" s="36">
        <v>0</v>
      </c>
      <c r="BB24" s="36">
        <v>0</v>
      </c>
      <c r="BC24" s="36">
        <v>0</v>
      </c>
      <c r="BD24" s="36">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2">
        <v>0</v>
      </c>
      <c r="BZ24" s="113"/>
      <c r="CA24" s="113">
        <v>1</v>
      </c>
      <c r="CB24" s="113"/>
      <c r="CC24" s="113"/>
      <c r="CD24" s="113"/>
      <c r="CE24" s="113"/>
      <c r="CF24" s="113"/>
      <c r="CG24" s="113"/>
      <c r="CI24" s="24">
        <f t="shared" si="84"/>
        <v>0</v>
      </c>
      <c r="CJ24" s="24">
        <f t="shared" si="61"/>
        <v>0</v>
      </c>
      <c r="CK24" s="24">
        <f t="shared" si="85"/>
        <v>0</v>
      </c>
      <c r="CL24" s="24">
        <f t="shared" si="63"/>
        <v>0</v>
      </c>
      <c r="CM24" s="24">
        <f t="shared" si="64"/>
        <v>0</v>
      </c>
      <c r="CN24" s="24">
        <f t="shared" si="65"/>
        <v>0</v>
      </c>
      <c r="CO24" s="24">
        <f t="shared" si="66"/>
        <v>0</v>
      </c>
      <c r="CP24" s="24">
        <f t="shared" si="67"/>
        <v>0</v>
      </c>
      <c r="CR24" s="24">
        <f t="shared" si="86"/>
        <v>0</v>
      </c>
      <c r="CS24" s="24">
        <f t="shared" si="69"/>
        <v>0</v>
      </c>
      <c r="CT24" s="24">
        <f t="shared" si="87"/>
        <v>0</v>
      </c>
      <c r="CU24" s="24">
        <f t="shared" si="71"/>
        <v>0</v>
      </c>
      <c r="CV24" s="24">
        <f t="shared" si="72"/>
        <v>0</v>
      </c>
      <c r="CW24" s="24">
        <f t="shared" si="73"/>
        <v>0</v>
      </c>
      <c r="CX24" s="24">
        <f t="shared" si="74"/>
        <v>0</v>
      </c>
      <c r="CY24" s="24">
        <f t="shared" si="75"/>
        <v>0</v>
      </c>
      <c r="DA24" s="244">
        <f t="shared" si="88"/>
        <v>0</v>
      </c>
      <c r="DB24" s="24">
        <f t="shared" si="89"/>
        <v>22.460799999999999</v>
      </c>
      <c r="DC24" s="24">
        <f t="shared" si="90"/>
        <v>0</v>
      </c>
      <c r="DD24" s="24">
        <f>+$CC24*$S24*12</f>
        <v>0</v>
      </c>
      <c r="DE24" s="24">
        <f t="shared" si="92"/>
        <v>0</v>
      </c>
      <c r="DF24" s="24">
        <f t="shared" si="93"/>
        <v>0</v>
      </c>
      <c r="DG24" s="24">
        <f t="shared" si="94"/>
        <v>0</v>
      </c>
      <c r="DH24" s="24">
        <f t="shared" si="95"/>
        <v>0</v>
      </c>
      <c r="DJ24" s="24">
        <f t="shared" si="96"/>
        <v>0</v>
      </c>
      <c r="DK24" s="24">
        <f t="shared" si="97"/>
        <v>0</v>
      </c>
      <c r="DL24" s="24">
        <f t="shared" si="98"/>
        <v>0</v>
      </c>
      <c r="DM24" s="24">
        <f t="shared" si="99"/>
        <v>0</v>
      </c>
      <c r="DN24" s="24">
        <f t="shared" si="100"/>
        <v>0</v>
      </c>
      <c r="DO24" s="24">
        <f t="shared" si="101"/>
        <v>0</v>
      </c>
      <c r="DP24" s="24">
        <f t="shared" si="102"/>
        <v>0</v>
      </c>
      <c r="DQ24" s="24">
        <f t="shared" si="103"/>
        <v>0</v>
      </c>
      <c r="DS24" s="24">
        <f t="shared" si="104"/>
        <v>0</v>
      </c>
      <c r="DT24" s="24">
        <f t="shared" si="105"/>
        <v>0</v>
      </c>
      <c r="DU24" s="24">
        <f t="shared" si="106"/>
        <v>0</v>
      </c>
      <c r="DV24" s="24">
        <f t="shared" si="107"/>
        <v>0</v>
      </c>
      <c r="DW24" s="24">
        <f t="shared" si="108"/>
        <v>0</v>
      </c>
      <c r="DX24" s="24">
        <f t="shared" si="109"/>
        <v>0</v>
      </c>
      <c r="DY24" s="24">
        <f t="shared" si="110"/>
        <v>0</v>
      </c>
      <c r="DZ24" s="24">
        <f t="shared" si="111"/>
        <v>0</v>
      </c>
      <c r="EB24" s="24">
        <f t="shared" si="112"/>
        <v>0</v>
      </c>
      <c r="EC24" s="24">
        <f t="shared" si="113"/>
        <v>0</v>
      </c>
      <c r="ED24" s="24">
        <f t="shared" si="114"/>
        <v>0</v>
      </c>
      <c r="EE24" s="24">
        <f t="shared" si="115"/>
        <v>0</v>
      </c>
      <c r="EF24" s="24">
        <f t="shared" si="116"/>
        <v>0</v>
      </c>
      <c r="EG24" s="24">
        <f t="shared" si="117"/>
        <v>0</v>
      </c>
      <c r="EH24" s="24">
        <f t="shared" si="118"/>
        <v>0</v>
      </c>
      <c r="EI24" s="24">
        <f t="shared" si="119"/>
        <v>0</v>
      </c>
      <c r="EK24" s="24">
        <f t="shared" si="120"/>
        <v>0</v>
      </c>
      <c r="EL24" s="24">
        <f t="shared" si="121"/>
        <v>0</v>
      </c>
      <c r="EM24" s="24">
        <f t="shared" si="122"/>
        <v>0</v>
      </c>
      <c r="EN24" s="24">
        <f t="shared" si="123"/>
        <v>0</v>
      </c>
      <c r="EO24" s="24">
        <f t="shared" si="124"/>
        <v>0</v>
      </c>
      <c r="EP24" s="24">
        <f t="shared" si="125"/>
        <v>0</v>
      </c>
      <c r="EQ24" s="24">
        <f t="shared" si="126"/>
        <v>0</v>
      </c>
      <c r="ER24" s="24">
        <f t="shared" si="127"/>
        <v>0</v>
      </c>
      <c r="ET24" s="24">
        <f t="shared" si="128"/>
        <v>0</v>
      </c>
      <c r="EU24" s="24">
        <f t="shared" si="129"/>
        <v>0</v>
      </c>
      <c r="EV24" s="24">
        <f t="shared" si="130"/>
        <v>0</v>
      </c>
      <c r="EW24" s="24">
        <f t="shared" si="131"/>
        <v>0</v>
      </c>
      <c r="EX24" s="24">
        <f t="shared" si="132"/>
        <v>0</v>
      </c>
      <c r="EY24" s="24">
        <f t="shared" si="133"/>
        <v>0</v>
      </c>
      <c r="EZ24" s="24">
        <f t="shared" si="134"/>
        <v>0</v>
      </c>
      <c r="FA24" s="24">
        <f t="shared" si="135"/>
        <v>0</v>
      </c>
      <c r="FC24" s="24">
        <f t="shared" si="136"/>
        <v>0</v>
      </c>
      <c r="FD24" s="24">
        <f t="shared" si="137"/>
        <v>0</v>
      </c>
      <c r="FE24" s="24">
        <f t="shared" si="138"/>
        <v>0</v>
      </c>
      <c r="FF24" s="24">
        <f t="shared" si="139"/>
        <v>0</v>
      </c>
      <c r="FG24" s="24">
        <f t="shared" si="140"/>
        <v>0</v>
      </c>
      <c r="FH24" s="24">
        <f t="shared" si="141"/>
        <v>0</v>
      </c>
      <c r="FI24" s="24">
        <f t="shared" si="142"/>
        <v>0</v>
      </c>
      <c r="FJ24" s="24">
        <f t="shared" si="143"/>
        <v>0</v>
      </c>
      <c r="FL24" s="24">
        <f t="shared" si="144"/>
        <v>0</v>
      </c>
      <c r="FM24" s="24">
        <f t="shared" si="145"/>
        <v>0</v>
      </c>
      <c r="FN24" s="24">
        <f t="shared" si="146"/>
        <v>0</v>
      </c>
      <c r="FO24" s="24">
        <f t="shared" si="147"/>
        <v>0</v>
      </c>
      <c r="FP24" s="24">
        <f t="shared" si="148"/>
        <v>0</v>
      </c>
      <c r="FQ24" s="24">
        <f t="shared" si="149"/>
        <v>0</v>
      </c>
      <c r="FR24" s="24">
        <f t="shared" si="150"/>
        <v>0</v>
      </c>
      <c r="FS24" s="24">
        <f t="shared" si="151"/>
        <v>0</v>
      </c>
    </row>
    <row r="25" spans="1:175" x14ac:dyDescent="0.25">
      <c r="A25" s="1" t="s">
        <v>342</v>
      </c>
      <c r="B25" s="5" t="s">
        <v>3</v>
      </c>
      <c r="C25" s="6" t="s">
        <v>11</v>
      </c>
      <c r="D25" s="6" t="s">
        <v>67</v>
      </c>
      <c r="E25" s="6" t="s">
        <v>13</v>
      </c>
      <c r="F25" s="6" t="s">
        <v>14</v>
      </c>
      <c r="G25" s="6" t="s">
        <v>26</v>
      </c>
      <c r="H25" s="183" t="str">
        <f>+RIGHT($AW$1,4)</f>
        <v>2013</v>
      </c>
      <c r="I25" s="139">
        <v>2011</v>
      </c>
      <c r="J25" s="6" t="s">
        <v>62</v>
      </c>
      <c r="K25" s="6"/>
      <c r="L25" s="6" t="s">
        <v>63</v>
      </c>
      <c r="M25" s="6" t="s">
        <v>28</v>
      </c>
      <c r="N25" s="11">
        <v>2173</v>
      </c>
      <c r="O25" s="11">
        <v>0</v>
      </c>
      <c r="P25" s="11">
        <v>0</v>
      </c>
      <c r="Q25" s="36">
        <v>0</v>
      </c>
      <c r="R25" s="36">
        <v>0</v>
      </c>
      <c r="S25" s="36">
        <v>959.70360000000005</v>
      </c>
      <c r="T25" s="36">
        <v>0</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148">
        <v>1616.874</v>
      </c>
      <c r="AX25" s="36">
        <v>0</v>
      </c>
      <c r="AY25" s="36">
        <v>0</v>
      </c>
      <c r="AZ25" s="36">
        <v>0</v>
      </c>
      <c r="BA25" s="36">
        <v>0</v>
      </c>
      <c r="BB25" s="36">
        <v>0</v>
      </c>
      <c r="BC25" s="36">
        <v>0</v>
      </c>
      <c r="BD25" s="36">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2">
        <v>0</v>
      </c>
      <c r="BZ25" s="113">
        <v>1</v>
      </c>
      <c r="CA25" s="113"/>
      <c r="CB25" s="113"/>
      <c r="CC25" s="113"/>
      <c r="CD25" s="113"/>
      <c r="CE25" s="113"/>
      <c r="CF25" s="113"/>
      <c r="CG25" s="113"/>
      <c r="CI25" s="24">
        <f t="shared" si="60"/>
        <v>0</v>
      </c>
      <c r="CJ25" s="24">
        <f t="shared" si="61"/>
        <v>0</v>
      </c>
      <c r="CK25" s="24">
        <f t="shared" si="62"/>
        <v>0</v>
      </c>
      <c r="CL25" s="24">
        <f t="shared" si="63"/>
        <v>0</v>
      </c>
      <c r="CM25" s="24">
        <f t="shared" si="64"/>
        <v>0</v>
      </c>
      <c r="CN25" s="24">
        <f t="shared" si="65"/>
        <v>0</v>
      </c>
      <c r="CO25" s="24">
        <f t="shared" si="66"/>
        <v>0</v>
      </c>
      <c r="CP25" s="24">
        <f t="shared" si="67"/>
        <v>0</v>
      </c>
      <c r="CR25" s="24">
        <f t="shared" si="68"/>
        <v>0</v>
      </c>
      <c r="CS25" s="24">
        <f t="shared" si="69"/>
        <v>0</v>
      </c>
      <c r="CT25" s="24">
        <f t="shared" si="70"/>
        <v>0</v>
      </c>
      <c r="CU25" s="24">
        <f t="shared" si="71"/>
        <v>0</v>
      </c>
      <c r="CV25" s="24">
        <f t="shared" si="72"/>
        <v>0</v>
      </c>
      <c r="CW25" s="24">
        <f t="shared" si="73"/>
        <v>0</v>
      </c>
      <c r="CX25" s="24">
        <f t="shared" si="74"/>
        <v>0</v>
      </c>
      <c r="CY25" s="24">
        <f t="shared" si="75"/>
        <v>0</v>
      </c>
      <c r="DA25" s="244">
        <f t="shared" si="76"/>
        <v>1616.874</v>
      </c>
      <c r="DB25" s="24">
        <f t="shared" si="77"/>
        <v>0</v>
      </c>
      <c r="DC25" s="24">
        <f t="shared" si="78"/>
        <v>0</v>
      </c>
      <c r="DD25" s="24">
        <f t="shared" si="79"/>
        <v>0</v>
      </c>
      <c r="DE25" s="24">
        <f t="shared" si="80"/>
        <v>0</v>
      </c>
      <c r="DF25" s="24">
        <f t="shared" si="81"/>
        <v>0</v>
      </c>
      <c r="DG25" s="24">
        <f t="shared" si="82"/>
        <v>0</v>
      </c>
      <c r="DH25" s="24">
        <f t="shared" si="83"/>
        <v>0</v>
      </c>
      <c r="DJ25" s="24">
        <f t="shared" si="2"/>
        <v>0</v>
      </c>
      <c r="DK25" s="24">
        <f t="shared" si="3"/>
        <v>0</v>
      </c>
      <c r="DL25" s="24">
        <f t="shared" si="4"/>
        <v>0</v>
      </c>
      <c r="DM25" s="24">
        <f t="shared" si="5"/>
        <v>0</v>
      </c>
      <c r="DN25" s="24">
        <f t="shared" si="6"/>
        <v>0</v>
      </c>
      <c r="DO25" s="24">
        <f t="shared" si="7"/>
        <v>0</v>
      </c>
      <c r="DP25" s="24">
        <f t="shared" si="8"/>
        <v>0</v>
      </c>
      <c r="DQ25" s="24">
        <f t="shared" si="9"/>
        <v>0</v>
      </c>
      <c r="DS25" s="24">
        <f t="shared" si="10"/>
        <v>0</v>
      </c>
      <c r="DT25" s="24">
        <f t="shared" si="11"/>
        <v>0</v>
      </c>
      <c r="DU25" s="24">
        <f t="shared" si="12"/>
        <v>0</v>
      </c>
      <c r="DV25" s="24">
        <f t="shared" si="13"/>
        <v>0</v>
      </c>
      <c r="DW25" s="24">
        <f t="shared" si="14"/>
        <v>0</v>
      </c>
      <c r="DX25" s="24">
        <f t="shared" si="15"/>
        <v>0</v>
      </c>
      <c r="DY25" s="24">
        <f t="shared" si="16"/>
        <v>0</v>
      </c>
      <c r="DZ25" s="24">
        <f t="shared" si="17"/>
        <v>0</v>
      </c>
      <c r="EB25" s="24">
        <f t="shared" si="18"/>
        <v>0</v>
      </c>
      <c r="EC25" s="24">
        <f t="shared" si="19"/>
        <v>0</v>
      </c>
      <c r="ED25" s="24">
        <f t="shared" si="20"/>
        <v>0</v>
      </c>
      <c r="EE25" s="24">
        <f t="shared" si="21"/>
        <v>0</v>
      </c>
      <c r="EF25" s="24">
        <f t="shared" si="22"/>
        <v>0</v>
      </c>
      <c r="EG25" s="24">
        <f t="shared" si="23"/>
        <v>0</v>
      </c>
      <c r="EH25" s="24">
        <f t="shared" si="24"/>
        <v>0</v>
      </c>
      <c r="EI25" s="24">
        <f t="shared" si="25"/>
        <v>0</v>
      </c>
      <c r="EK25" s="24">
        <f t="shared" si="26"/>
        <v>0</v>
      </c>
      <c r="EL25" s="24">
        <f t="shared" si="27"/>
        <v>0</v>
      </c>
      <c r="EM25" s="24">
        <f t="shared" si="28"/>
        <v>0</v>
      </c>
      <c r="EN25" s="24">
        <f t="shared" si="29"/>
        <v>0</v>
      </c>
      <c r="EO25" s="24">
        <f t="shared" si="30"/>
        <v>0</v>
      </c>
      <c r="EP25" s="24">
        <f t="shared" si="31"/>
        <v>0</v>
      </c>
      <c r="EQ25" s="24">
        <f t="shared" si="32"/>
        <v>0</v>
      </c>
      <c r="ER25" s="24">
        <f t="shared" si="33"/>
        <v>0</v>
      </c>
      <c r="ET25" s="24">
        <f t="shared" si="34"/>
        <v>0</v>
      </c>
      <c r="EU25" s="24">
        <f t="shared" si="35"/>
        <v>0</v>
      </c>
      <c r="EV25" s="24">
        <f t="shared" si="36"/>
        <v>0</v>
      </c>
      <c r="EW25" s="24">
        <f t="shared" si="37"/>
        <v>0</v>
      </c>
      <c r="EX25" s="24">
        <f t="shared" si="38"/>
        <v>0</v>
      </c>
      <c r="EY25" s="24">
        <f t="shared" si="39"/>
        <v>0</v>
      </c>
      <c r="EZ25" s="24">
        <f t="shared" si="40"/>
        <v>0</v>
      </c>
      <c r="FA25" s="24">
        <f t="shared" si="41"/>
        <v>0</v>
      </c>
      <c r="FC25" s="24">
        <f t="shared" si="42"/>
        <v>0</v>
      </c>
      <c r="FD25" s="24">
        <f t="shared" si="43"/>
        <v>0</v>
      </c>
      <c r="FE25" s="24">
        <f t="shared" si="44"/>
        <v>0</v>
      </c>
      <c r="FF25" s="24">
        <f t="shared" si="45"/>
        <v>0</v>
      </c>
      <c r="FG25" s="24">
        <f t="shared" si="46"/>
        <v>0</v>
      </c>
      <c r="FH25" s="24">
        <f t="shared" si="47"/>
        <v>0</v>
      </c>
      <c r="FI25" s="24">
        <f t="shared" si="48"/>
        <v>0</v>
      </c>
      <c r="FJ25" s="24">
        <f t="shared" si="49"/>
        <v>0</v>
      </c>
      <c r="FL25" s="24">
        <f t="shared" si="50"/>
        <v>0</v>
      </c>
      <c r="FM25" s="24">
        <f t="shared" si="51"/>
        <v>0</v>
      </c>
      <c r="FN25" s="24">
        <f t="shared" si="52"/>
        <v>0</v>
      </c>
      <c r="FO25" s="24">
        <f t="shared" si="53"/>
        <v>0</v>
      </c>
      <c r="FP25" s="24">
        <f t="shared" si="54"/>
        <v>0</v>
      </c>
      <c r="FQ25" s="24">
        <f t="shared" si="55"/>
        <v>0</v>
      </c>
      <c r="FR25" s="24">
        <f t="shared" si="56"/>
        <v>0</v>
      </c>
      <c r="FS25" s="24">
        <f t="shared" si="57"/>
        <v>0</v>
      </c>
    </row>
    <row r="26" spans="1:175" x14ac:dyDescent="0.25">
      <c r="A26" s="1" t="s">
        <v>323</v>
      </c>
      <c r="B26" s="5" t="s">
        <v>3</v>
      </c>
      <c r="C26" s="6" t="s">
        <v>11</v>
      </c>
      <c r="D26" s="6" t="s">
        <v>76</v>
      </c>
      <c r="E26" s="6" t="s">
        <v>13</v>
      </c>
      <c r="F26" s="6" t="s">
        <v>14</v>
      </c>
      <c r="G26" s="6" t="s">
        <v>15</v>
      </c>
      <c r="H26" s="183" t="str">
        <f>+RIGHT($AV$1,4)</f>
        <v>2012</v>
      </c>
      <c r="I26" s="144">
        <v>2012</v>
      </c>
      <c r="J26" s="6" t="s">
        <v>62</v>
      </c>
      <c r="K26" s="6"/>
      <c r="L26" s="6" t="s">
        <v>77</v>
      </c>
      <c r="M26" s="6" t="s">
        <v>78</v>
      </c>
      <c r="N26" s="11">
        <v>0.31084525188845025</v>
      </c>
      <c r="O26" s="11">
        <v>0.14644804025109243</v>
      </c>
      <c r="P26" s="11">
        <v>264.43678270077299</v>
      </c>
      <c r="Q26" s="36">
        <v>0</v>
      </c>
      <c r="R26" s="36">
        <v>6.344887841066886E-2</v>
      </c>
      <c r="S26" s="36">
        <v>6.344887841066886E-2</v>
      </c>
      <c r="T26" s="36">
        <v>6.344887841066886E-2</v>
      </c>
      <c r="U26" s="36">
        <v>6.344887841066886E-2</v>
      </c>
      <c r="V26" s="36">
        <v>6.344887841066886E-2</v>
      </c>
      <c r="W26" s="36">
        <v>6.344887841066886E-2</v>
      </c>
      <c r="X26" s="36">
        <v>6.344887841066886E-2</v>
      </c>
      <c r="Y26" s="36">
        <v>6.344887841066886E-2</v>
      </c>
      <c r="Z26" s="36">
        <v>6.344887841066886E-2</v>
      </c>
      <c r="AA26" s="36">
        <v>6.344887841066886E-2</v>
      </c>
      <c r="AB26" s="36">
        <v>6.344887841066886E-2</v>
      </c>
      <c r="AC26" s="36">
        <v>6.344887841066886E-2</v>
      </c>
      <c r="AD26" s="36">
        <v>6.344887841066886E-2</v>
      </c>
      <c r="AE26" s="36">
        <v>6.344887841066886E-2</v>
      </c>
      <c r="AF26" s="36">
        <v>6.344887841066886E-2</v>
      </c>
      <c r="AG26" s="36">
        <v>6.344887841066886E-2</v>
      </c>
      <c r="AH26" s="36">
        <v>6.344887841066886E-2</v>
      </c>
      <c r="AI26" s="36">
        <v>6.344887841066886E-2</v>
      </c>
      <c r="AJ26" s="36">
        <v>6.344887841066886E-2</v>
      </c>
      <c r="AK26" s="36">
        <v>5.4535305454661377E-2</v>
      </c>
      <c r="AL26" s="36">
        <v>0</v>
      </c>
      <c r="AM26" s="36">
        <v>0</v>
      </c>
      <c r="AN26" s="36">
        <v>0</v>
      </c>
      <c r="AO26" s="36">
        <v>0</v>
      </c>
      <c r="AP26" s="36">
        <v>0</v>
      </c>
      <c r="AQ26" s="36">
        <v>0</v>
      </c>
      <c r="AR26" s="36">
        <v>0</v>
      </c>
      <c r="AS26" s="36">
        <v>0</v>
      </c>
      <c r="AT26" s="36">
        <v>0</v>
      </c>
      <c r="AU26" s="36">
        <v>0</v>
      </c>
      <c r="AV26" s="36">
        <v>128.99992461946098</v>
      </c>
      <c r="AW26" s="149">
        <v>128.99992461946098</v>
      </c>
      <c r="AX26" s="36">
        <v>128.99992461946098</v>
      </c>
      <c r="AY26" s="36">
        <v>128.99992461946098</v>
      </c>
      <c r="AZ26" s="36">
        <v>128.99992461946098</v>
      </c>
      <c r="BA26" s="36">
        <v>128.99992461946098</v>
      </c>
      <c r="BB26" s="36">
        <v>128.99992461946098</v>
      </c>
      <c r="BC26" s="36">
        <v>128.99992461946098</v>
      </c>
      <c r="BD26" s="36">
        <v>128.99992461946098</v>
      </c>
      <c r="BE26" s="11">
        <v>128.99992461946098</v>
      </c>
      <c r="BF26" s="11">
        <v>128.99992461946098</v>
      </c>
      <c r="BG26" s="11">
        <v>128.99992461946098</v>
      </c>
      <c r="BH26" s="11">
        <v>128.99992461946098</v>
      </c>
      <c r="BI26" s="11">
        <v>128.99992461946098</v>
      </c>
      <c r="BJ26" s="11">
        <v>128.99992461946098</v>
      </c>
      <c r="BK26" s="11">
        <v>128.99992461946098</v>
      </c>
      <c r="BL26" s="11">
        <v>128.99992461946098</v>
      </c>
      <c r="BM26" s="11">
        <v>128.99992461946098</v>
      </c>
      <c r="BN26" s="11">
        <v>120.06564535063512</v>
      </c>
      <c r="BO26" s="11">
        <v>0</v>
      </c>
      <c r="BP26" s="11">
        <v>0</v>
      </c>
      <c r="BQ26" s="11">
        <v>0</v>
      </c>
      <c r="BR26" s="11">
        <v>0</v>
      </c>
      <c r="BS26" s="11">
        <v>0</v>
      </c>
      <c r="BT26" s="11">
        <v>0</v>
      </c>
      <c r="BU26" s="11">
        <v>0</v>
      </c>
      <c r="BV26" s="11">
        <v>0</v>
      </c>
      <c r="BW26" s="11">
        <v>0</v>
      </c>
      <c r="BX26" s="12">
        <v>0</v>
      </c>
      <c r="BZ26" s="113">
        <v>1</v>
      </c>
      <c r="CA26" s="113"/>
      <c r="CB26" s="113"/>
      <c r="CC26" s="113"/>
      <c r="CD26" s="113"/>
      <c r="CE26" s="113"/>
      <c r="CF26" s="113"/>
      <c r="CG26" s="113"/>
      <c r="CI26" s="24">
        <f t="shared" si="60"/>
        <v>0</v>
      </c>
      <c r="CJ26" s="24">
        <f t="shared" si="61"/>
        <v>0</v>
      </c>
      <c r="CK26" s="24">
        <f t="shared" si="62"/>
        <v>0</v>
      </c>
      <c r="CL26" s="24">
        <f t="shared" si="63"/>
        <v>0</v>
      </c>
      <c r="CM26" s="24">
        <f t="shared" si="64"/>
        <v>0</v>
      </c>
      <c r="CN26" s="24">
        <f t="shared" si="65"/>
        <v>0</v>
      </c>
      <c r="CO26" s="24">
        <f t="shared" si="66"/>
        <v>0</v>
      </c>
      <c r="CP26" s="24">
        <f t="shared" si="67"/>
        <v>0</v>
      </c>
      <c r="CR26" s="24">
        <f t="shared" si="68"/>
        <v>128.99992461946098</v>
      </c>
      <c r="CS26" s="24">
        <f t="shared" si="69"/>
        <v>0</v>
      </c>
      <c r="CT26" s="24">
        <f t="shared" si="70"/>
        <v>0</v>
      </c>
      <c r="CU26" s="24">
        <f t="shared" si="71"/>
        <v>0</v>
      </c>
      <c r="CV26" s="24">
        <f t="shared" si="72"/>
        <v>0</v>
      </c>
      <c r="CW26" s="24">
        <f t="shared" si="73"/>
        <v>0</v>
      </c>
      <c r="CX26" s="24">
        <f t="shared" si="74"/>
        <v>0</v>
      </c>
      <c r="CY26" s="24">
        <f t="shared" si="75"/>
        <v>0</v>
      </c>
      <c r="DA26" s="244">
        <f t="shared" si="76"/>
        <v>128.99992461946098</v>
      </c>
      <c r="DB26" s="24">
        <f t="shared" si="77"/>
        <v>0</v>
      </c>
      <c r="DC26" s="24">
        <f t="shared" si="78"/>
        <v>0</v>
      </c>
      <c r="DD26" s="24">
        <f t="shared" si="79"/>
        <v>0</v>
      </c>
      <c r="DE26" s="24">
        <f t="shared" si="80"/>
        <v>0</v>
      </c>
      <c r="DF26" s="24">
        <f t="shared" si="81"/>
        <v>0</v>
      </c>
      <c r="DG26" s="24">
        <f t="shared" si="82"/>
        <v>0</v>
      </c>
      <c r="DH26" s="24">
        <f t="shared" si="83"/>
        <v>0</v>
      </c>
      <c r="DJ26" s="24">
        <f t="shared" si="2"/>
        <v>128.99992461946098</v>
      </c>
      <c r="DK26" s="24">
        <f t="shared" si="3"/>
        <v>0</v>
      </c>
      <c r="DL26" s="24">
        <f t="shared" si="4"/>
        <v>0</v>
      </c>
      <c r="DM26" s="24">
        <f t="shared" si="5"/>
        <v>0</v>
      </c>
      <c r="DN26" s="24">
        <f t="shared" si="6"/>
        <v>0</v>
      </c>
      <c r="DO26" s="24">
        <f t="shared" si="7"/>
        <v>0</v>
      </c>
      <c r="DP26" s="24">
        <f t="shared" si="8"/>
        <v>0</v>
      </c>
      <c r="DQ26" s="24">
        <f t="shared" si="9"/>
        <v>0</v>
      </c>
      <c r="DS26" s="24">
        <f t="shared" si="10"/>
        <v>128.99992461946098</v>
      </c>
      <c r="DT26" s="24">
        <f t="shared" si="11"/>
        <v>0</v>
      </c>
      <c r="DU26" s="24">
        <f t="shared" si="12"/>
        <v>0</v>
      </c>
      <c r="DV26" s="24">
        <f t="shared" si="13"/>
        <v>0</v>
      </c>
      <c r="DW26" s="24">
        <f t="shared" si="14"/>
        <v>0</v>
      </c>
      <c r="DX26" s="24">
        <f t="shared" si="15"/>
        <v>0</v>
      </c>
      <c r="DY26" s="24">
        <f t="shared" si="16"/>
        <v>0</v>
      </c>
      <c r="DZ26" s="24">
        <f t="shared" si="17"/>
        <v>0</v>
      </c>
      <c r="EB26" s="24">
        <f t="shared" si="18"/>
        <v>128.99992461946098</v>
      </c>
      <c r="EC26" s="24">
        <f t="shared" si="19"/>
        <v>0</v>
      </c>
      <c r="ED26" s="24">
        <f t="shared" si="20"/>
        <v>0</v>
      </c>
      <c r="EE26" s="24">
        <f t="shared" si="21"/>
        <v>0</v>
      </c>
      <c r="EF26" s="24">
        <f t="shared" si="22"/>
        <v>0</v>
      </c>
      <c r="EG26" s="24">
        <f t="shared" si="23"/>
        <v>0</v>
      </c>
      <c r="EH26" s="24">
        <f t="shared" si="24"/>
        <v>0</v>
      </c>
      <c r="EI26" s="24">
        <f t="shared" si="25"/>
        <v>0</v>
      </c>
      <c r="EK26" s="24">
        <f t="shared" si="26"/>
        <v>128.99992461946098</v>
      </c>
      <c r="EL26" s="24">
        <f t="shared" si="27"/>
        <v>0</v>
      </c>
      <c r="EM26" s="24">
        <f t="shared" si="28"/>
        <v>0</v>
      </c>
      <c r="EN26" s="24">
        <f t="shared" si="29"/>
        <v>0</v>
      </c>
      <c r="EO26" s="24">
        <f t="shared" si="30"/>
        <v>0</v>
      </c>
      <c r="EP26" s="24">
        <f t="shared" si="31"/>
        <v>0</v>
      </c>
      <c r="EQ26" s="24">
        <f t="shared" si="32"/>
        <v>0</v>
      </c>
      <c r="ER26" s="24">
        <f t="shared" si="33"/>
        <v>0</v>
      </c>
      <c r="ET26" s="24">
        <f t="shared" si="34"/>
        <v>128.99992461946098</v>
      </c>
      <c r="EU26" s="24">
        <f t="shared" si="35"/>
        <v>0</v>
      </c>
      <c r="EV26" s="24">
        <f t="shared" si="36"/>
        <v>0</v>
      </c>
      <c r="EW26" s="24">
        <f t="shared" si="37"/>
        <v>0</v>
      </c>
      <c r="EX26" s="24">
        <f t="shared" si="38"/>
        <v>0</v>
      </c>
      <c r="EY26" s="24">
        <f t="shared" si="39"/>
        <v>0</v>
      </c>
      <c r="EZ26" s="24">
        <f t="shared" si="40"/>
        <v>0</v>
      </c>
      <c r="FA26" s="24">
        <f t="shared" si="41"/>
        <v>0</v>
      </c>
      <c r="FC26" s="24">
        <f t="shared" si="42"/>
        <v>128.99992461946098</v>
      </c>
      <c r="FD26" s="24">
        <f t="shared" si="43"/>
        <v>0</v>
      </c>
      <c r="FE26" s="24">
        <f t="shared" si="44"/>
        <v>0</v>
      </c>
      <c r="FF26" s="24">
        <f t="shared" si="45"/>
        <v>0</v>
      </c>
      <c r="FG26" s="24">
        <f t="shared" si="46"/>
        <v>0</v>
      </c>
      <c r="FH26" s="24">
        <f t="shared" si="47"/>
        <v>0</v>
      </c>
      <c r="FI26" s="24">
        <f t="shared" si="48"/>
        <v>0</v>
      </c>
      <c r="FJ26" s="24">
        <f t="shared" si="49"/>
        <v>0</v>
      </c>
      <c r="FL26" s="24">
        <f t="shared" si="50"/>
        <v>128.99992461946098</v>
      </c>
      <c r="FM26" s="24">
        <f t="shared" si="51"/>
        <v>0</v>
      </c>
      <c r="FN26" s="24">
        <f t="shared" si="52"/>
        <v>0</v>
      </c>
      <c r="FO26" s="24">
        <f t="shared" si="53"/>
        <v>0</v>
      </c>
      <c r="FP26" s="24">
        <f t="shared" si="54"/>
        <v>0</v>
      </c>
      <c r="FQ26" s="24">
        <f t="shared" si="55"/>
        <v>0</v>
      </c>
      <c r="FR26" s="24">
        <f t="shared" si="56"/>
        <v>0</v>
      </c>
      <c r="FS26" s="24">
        <f t="shared" si="57"/>
        <v>0</v>
      </c>
    </row>
    <row r="27" spans="1:175" x14ac:dyDescent="0.25">
      <c r="A27" s="1" t="s">
        <v>323</v>
      </c>
      <c r="B27" s="5" t="s">
        <v>3</v>
      </c>
      <c r="C27" s="6" t="s">
        <v>11</v>
      </c>
      <c r="D27" s="6" t="s">
        <v>76</v>
      </c>
      <c r="E27" s="6" t="s">
        <v>13</v>
      </c>
      <c r="F27" s="6" t="s">
        <v>14</v>
      </c>
      <c r="G27" s="6" t="s">
        <v>15</v>
      </c>
      <c r="H27" s="183" t="str">
        <f>+RIGHT($AV$1,4)</f>
        <v>2012</v>
      </c>
      <c r="I27" s="144">
        <v>2012</v>
      </c>
      <c r="J27" s="6" t="s">
        <v>62</v>
      </c>
      <c r="K27" s="6"/>
      <c r="L27" s="6" t="s">
        <v>77</v>
      </c>
      <c r="M27" s="6" t="s">
        <v>78</v>
      </c>
      <c r="N27" s="11">
        <v>32</v>
      </c>
      <c r="O27" s="11">
        <v>14.065092583000002</v>
      </c>
      <c r="P27" s="11">
        <v>24232.741545667002</v>
      </c>
      <c r="Q27" s="36">
        <v>0</v>
      </c>
      <c r="R27" s="36">
        <v>6.2326355530000006</v>
      </c>
      <c r="S27" s="36">
        <v>6.2326355530000006</v>
      </c>
      <c r="T27" s="36">
        <v>6.2326355530000006</v>
      </c>
      <c r="U27" s="36">
        <v>6.2326355530000006</v>
      </c>
      <c r="V27" s="36">
        <v>6.2326355530000006</v>
      </c>
      <c r="W27" s="36">
        <v>6.2326355530000006</v>
      </c>
      <c r="X27" s="36">
        <v>6.2326355530000006</v>
      </c>
      <c r="Y27" s="36">
        <v>6.2326355530000006</v>
      </c>
      <c r="Z27" s="36">
        <v>6.2326355530000006</v>
      </c>
      <c r="AA27" s="36">
        <v>6.2326355530000006</v>
      </c>
      <c r="AB27" s="36">
        <v>6.2326355530000006</v>
      </c>
      <c r="AC27" s="36">
        <v>6.2326355530000006</v>
      </c>
      <c r="AD27" s="36">
        <v>6.2326355530000006</v>
      </c>
      <c r="AE27" s="36">
        <v>6.2326355530000006</v>
      </c>
      <c r="AF27" s="36">
        <v>6.2326355530000006</v>
      </c>
      <c r="AG27" s="36">
        <v>6.2326355530000006</v>
      </c>
      <c r="AH27" s="36">
        <v>6.2326355530000006</v>
      </c>
      <c r="AI27" s="36">
        <v>6.2326355530000006</v>
      </c>
      <c r="AJ27" s="36">
        <v>6.2326355530000006</v>
      </c>
      <c r="AK27" s="36">
        <v>4.7619965110000004</v>
      </c>
      <c r="AL27" s="36">
        <v>0</v>
      </c>
      <c r="AM27" s="36">
        <v>0</v>
      </c>
      <c r="AN27" s="36">
        <v>0</v>
      </c>
      <c r="AO27" s="36">
        <v>0</v>
      </c>
      <c r="AP27" s="36">
        <v>0</v>
      </c>
      <c r="AQ27" s="36">
        <v>0</v>
      </c>
      <c r="AR27" s="36">
        <v>0</v>
      </c>
      <c r="AS27" s="36">
        <v>0</v>
      </c>
      <c r="AT27" s="36">
        <v>0</v>
      </c>
      <c r="AU27" s="36">
        <v>0</v>
      </c>
      <c r="AV27" s="36">
        <v>11949.562957065998</v>
      </c>
      <c r="AW27" s="148">
        <v>11949.562957065998</v>
      </c>
      <c r="AX27" s="36">
        <v>11949.562957065998</v>
      </c>
      <c r="AY27" s="36">
        <v>11949.562957065998</v>
      </c>
      <c r="AZ27" s="36">
        <v>11949.562957065998</v>
      </c>
      <c r="BA27" s="36">
        <v>11949.562957065998</v>
      </c>
      <c r="BB27" s="36">
        <v>11949.562957065998</v>
      </c>
      <c r="BC27" s="36">
        <v>11949.562957065998</v>
      </c>
      <c r="BD27" s="36">
        <v>11949.562957065998</v>
      </c>
      <c r="BE27" s="11">
        <v>11949.562957065998</v>
      </c>
      <c r="BF27" s="11">
        <v>11949.562957065998</v>
      </c>
      <c r="BG27" s="11">
        <v>11949.562957065998</v>
      </c>
      <c r="BH27" s="11">
        <v>11949.562957065998</v>
      </c>
      <c r="BI27" s="11">
        <v>11949.562957065998</v>
      </c>
      <c r="BJ27" s="11">
        <v>11949.562957065998</v>
      </c>
      <c r="BK27" s="11">
        <v>11949.562957065998</v>
      </c>
      <c r="BL27" s="11">
        <v>11949.562957065998</v>
      </c>
      <c r="BM27" s="11">
        <v>11949.562957065998</v>
      </c>
      <c r="BN27" s="11">
        <v>10484.07411636</v>
      </c>
      <c r="BO27" s="11">
        <v>0</v>
      </c>
      <c r="BP27" s="11">
        <v>0</v>
      </c>
      <c r="BQ27" s="11">
        <v>0</v>
      </c>
      <c r="BR27" s="11">
        <v>0</v>
      </c>
      <c r="BS27" s="11">
        <v>0</v>
      </c>
      <c r="BT27" s="11">
        <v>0</v>
      </c>
      <c r="BU27" s="11">
        <v>0</v>
      </c>
      <c r="BV27" s="11">
        <v>0</v>
      </c>
      <c r="BW27" s="11">
        <v>0</v>
      </c>
      <c r="BX27" s="12">
        <v>0</v>
      </c>
      <c r="BZ27" s="113">
        <v>1</v>
      </c>
      <c r="CA27" s="113"/>
      <c r="CB27" s="113"/>
      <c r="CC27" s="113"/>
      <c r="CD27" s="113"/>
      <c r="CE27" s="113"/>
      <c r="CF27" s="113"/>
      <c r="CG27" s="113"/>
      <c r="CI27" s="24">
        <f t="shared" si="60"/>
        <v>0</v>
      </c>
      <c r="CJ27" s="24">
        <f t="shared" si="61"/>
        <v>0</v>
      </c>
      <c r="CK27" s="24">
        <f t="shared" si="62"/>
        <v>0</v>
      </c>
      <c r="CL27" s="24">
        <f t="shared" si="63"/>
        <v>0</v>
      </c>
      <c r="CM27" s="24">
        <f t="shared" si="64"/>
        <v>0</v>
      </c>
      <c r="CN27" s="24">
        <f t="shared" si="65"/>
        <v>0</v>
      </c>
      <c r="CO27" s="24">
        <f t="shared" si="66"/>
        <v>0</v>
      </c>
      <c r="CP27" s="24">
        <f t="shared" si="67"/>
        <v>0</v>
      </c>
      <c r="CR27" s="24">
        <f t="shared" si="68"/>
        <v>11949.562957065998</v>
      </c>
      <c r="CS27" s="24">
        <f t="shared" si="69"/>
        <v>0</v>
      </c>
      <c r="CT27" s="24">
        <f t="shared" si="70"/>
        <v>0</v>
      </c>
      <c r="CU27" s="24">
        <f t="shared" si="71"/>
        <v>0</v>
      </c>
      <c r="CV27" s="24">
        <f t="shared" si="72"/>
        <v>0</v>
      </c>
      <c r="CW27" s="24">
        <f t="shared" si="73"/>
        <v>0</v>
      </c>
      <c r="CX27" s="24">
        <f t="shared" si="74"/>
        <v>0</v>
      </c>
      <c r="CY27" s="24">
        <f t="shared" si="75"/>
        <v>0</v>
      </c>
      <c r="DA27" s="244">
        <f t="shared" si="76"/>
        <v>11949.562957065998</v>
      </c>
      <c r="DB27" s="24">
        <f t="shared" si="77"/>
        <v>0</v>
      </c>
      <c r="DC27" s="24">
        <f t="shared" si="78"/>
        <v>0</v>
      </c>
      <c r="DD27" s="24">
        <f t="shared" si="79"/>
        <v>0</v>
      </c>
      <c r="DE27" s="24">
        <f t="shared" si="80"/>
        <v>0</v>
      </c>
      <c r="DF27" s="24">
        <f t="shared" si="81"/>
        <v>0</v>
      </c>
      <c r="DG27" s="24">
        <f t="shared" si="82"/>
        <v>0</v>
      </c>
      <c r="DH27" s="24">
        <f t="shared" si="83"/>
        <v>0</v>
      </c>
      <c r="DJ27" s="24">
        <f t="shared" si="2"/>
        <v>11949.562957065998</v>
      </c>
      <c r="DK27" s="24">
        <f t="shared" si="3"/>
        <v>0</v>
      </c>
      <c r="DL27" s="24">
        <f t="shared" si="4"/>
        <v>0</v>
      </c>
      <c r="DM27" s="24">
        <f t="shared" si="5"/>
        <v>0</v>
      </c>
      <c r="DN27" s="24">
        <f t="shared" si="6"/>
        <v>0</v>
      </c>
      <c r="DO27" s="24">
        <f t="shared" si="7"/>
        <v>0</v>
      </c>
      <c r="DP27" s="24">
        <f t="shared" si="8"/>
        <v>0</v>
      </c>
      <c r="DQ27" s="24">
        <f t="shared" si="9"/>
        <v>0</v>
      </c>
      <c r="DS27" s="24">
        <f t="shared" si="10"/>
        <v>11949.562957065998</v>
      </c>
      <c r="DT27" s="24">
        <f t="shared" si="11"/>
        <v>0</v>
      </c>
      <c r="DU27" s="24">
        <f t="shared" si="12"/>
        <v>0</v>
      </c>
      <c r="DV27" s="24">
        <f t="shared" si="13"/>
        <v>0</v>
      </c>
      <c r="DW27" s="24">
        <f t="shared" si="14"/>
        <v>0</v>
      </c>
      <c r="DX27" s="24">
        <f t="shared" si="15"/>
        <v>0</v>
      </c>
      <c r="DY27" s="24">
        <f t="shared" si="16"/>
        <v>0</v>
      </c>
      <c r="DZ27" s="24">
        <f t="shared" si="17"/>
        <v>0</v>
      </c>
      <c r="EB27" s="24">
        <f t="shared" si="18"/>
        <v>11949.562957065998</v>
      </c>
      <c r="EC27" s="24">
        <f t="shared" si="19"/>
        <v>0</v>
      </c>
      <c r="ED27" s="24">
        <f t="shared" si="20"/>
        <v>0</v>
      </c>
      <c r="EE27" s="24">
        <f t="shared" si="21"/>
        <v>0</v>
      </c>
      <c r="EF27" s="24">
        <f t="shared" si="22"/>
        <v>0</v>
      </c>
      <c r="EG27" s="24">
        <f t="shared" si="23"/>
        <v>0</v>
      </c>
      <c r="EH27" s="24">
        <f t="shared" si="24"/>
        <v>0</v>
      </c>
      <c r="EI27" s="24">
        <f t="shared" si="25"/>
        <v>0</v>
      </c>
      <c r="EK27" s="24">
        <f t="shared" si="26"/>
        <v>11949.562957065998</v>
      </c>
      <c r="EL27" s="24">
        <f t="shared" si="27"/>
        <v>0</v>
      </c>
      <c r="EM27" s="24">
        <f t="shared" si="28"/>
        <v>0</v>
      </c>
      <c r="EN27" s="24">
        <f t="shared" si="29"/>
        <v>0</v>
      </c>
      <c r="EO27" s="24">
        <f t="shared" si="30"/>
        <v>0</v>
      </c>
      <c r="EP27" s="24">
        <f t="shared" si="31"/>
        <v>0</v>
      </c>
      <c r="EQ27" s="24">
        <f t="shared" si="32"/>
        <v>0</v>
      </c>
      <c r="ER27" s="24">
        <f t="shared" si="33"/>
        <v>0</v>
      </c>
      <c r="ET27" s="24">
        <f t="shared" si="34"/>
        <v>11949.562957065998</v>
      </c>
      <c r="EU27" s="24">
        <f t="shared" si="35"/>
        <v>0</v>
      </c>
      <c r="EV27" s="24">
        <f t="shared" si="36"/>
        <v>0</v>
      </c>
      <c r="EW27" s="24">
        <f t="shared" si="37"/>
        <v>0</v>
      </c>
      <c r="EX27" s="24">
        <f t="shared" si="38"/>
        <v>0</v>
      </c>
      <c r="EY27" s="24">
        <f t="shared" si="39"/>
        <v>0</v>
      </c>
      <c r="EZ27" s="24">
        <f t="shared" si="40"/>
        <v>0</v>
      </c>
      <c r="FA27" s="24">
        <f t="shared" si="41"/>
        <v>0</v>
      </c>
      <c r="FC27" s="24">
        <f t="shared" si="42"/>
        <v>11949.562957065998</v>
      </c>
      <c r="FD27" s="24">
        <f t="shared" si="43"/>
        <v>0</v>
      </c>
      <c r="FE27" s="24">
        <f t="shared" si="44"/>
        <v>0</v>
      </c>
      <c r="FF27" s="24">
        <f t="shared" si="45"/>
        <v>0</v>
      </c>
      <c r="FG27" s="24">
        <f t="shared" si="46"/>
        <v>0</v>
      </c>
      <c r="FH27" s="24">
        <f t="shared" si="47"/>
        <v>0</v>
      </c>
      <c r="FI27" s="24">
        <f t="shared" si="48"/>
        <v>0</v>
      </c>
      <c r="FJ27" s="24">
        <f t="shared" si="49"/>
        <v>0</v>
      </c>
      <c r="FL27" s="24">
        <f t="shared" si="50"/>
        <v>11949.562957065998</v>
      </c>
      <c r="FM27" s="24">
        <f t="shared" si="51"/>
        <v>0</v>
      </c>
      <c r="FN27" s="24">
        <f t="shared" si="52"/>
        <v>0</v>
      </c>
      <c r="FO27" s="24">
        <f t="shared" si="53"/>
        <v>0</v>
      </c>
      <c r="FP27" s="24">
        <f t="shared" si="54"/>
        <v>0</v>
      </c>
      <c r="FQ27" s="24">
        <f t="shared" si="55"/>
        <v>0</v>
      </c>
      <c r="FR27" s="24">
        <f t="shared" si="56"/>
        <v>0</v>
      </c>
      <c r="FS27" s="24">
        <f t="shared" si="57"/>
        <v>0</v>
      </c>
    </row>
    <row r="28" spans="1:175" x14ac:dyDescent="0.25">
      <c r="A28" s="1" t="s">
        <v>324</v>
      </c>
      <c r="B28" s="5" t="s">
        <v>3</v>
      </c>
      <c r="C28" s="6" t="s">
        <v>31</v>
      </c>
      <c r="D28" s="6" t="s">
        <v>69</v>
      </c>
      <c r="E28" s="6" t="s">
        <v>13</v>
      </c>
      <c r="F28" s="6" t="s">
        <v>33</v>
      </c>
      <c r="G28" s="6" t="s">
        <v>15</v>
      </c>
      <c r="H28" s="183" t="str">
        <f>+RIGHT($AV$1,4)</f>
        <v>2012</v>
      </c>
      <c r="I28" s="144">
        <v>2012</v>
      </c>
      <c r="J28" s="6" t="s">
        <v>62</v>
      </c>
      <c r="K28" s="6"/>
      <c r="L28" s="6" t="s">
        <v>63</v>
      </c>
      <c r="M28" s="6" t="s">
        <v>37</v>
      </c>
      <c r="N28" s="11">
        <v>4</v>
      </c>
      <c r="O28" s="11">
        <v>5.5607423499999999</v>
      </c>
      <c r="P28" s="11">
        <v>22980.641558566</v>
      </c>
      <c r="Q28" s="36">
        <v>0</v>
      </c>
      <c r="R28" s="36">
        <v>5.2456730409999999</v>
      </c>
      <c r="S28" s="36">
        <v>5.2456730409999999</v>
      </c>
      <c r="T28" s="36">
        <v>5.2456730409999999</v>
      </c>
      <c r="U28" s="36">
        <v>0.53112253300000001</v>
      </c>
      <c r="V28" s="36">
        <v>0.53112253300000001</v>
      </c>
      <c r="W28" s="36">
        <v>9.6936939E-2</v>
      </c>
      <c r="X28" s="36">
        <v>9.6936939E-2</v>
      </c>
      <c r="Y28" s="36">
        <v>9.6936939E-2</v>
      </c>
      <c r="Z28" s="36">
        <v>9.6936939E-2</v>
      </c>
      <c r="AA28" s="36">
        <v>9.6936939E-2</v>
      </c>
      <c r="AB28" s="36">
        <v>7.6824303999999996E-2</v>
      </c>
      <c r="AC28" s="36">
        <v>7.6824303999999996E-2</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21648.656781637001</v>
      </c>
      <c r="AW28" s="148">
        <v>21648.656781637001</v>
      </c>
      <c r="AX28" s="36">
        <v>21648.656781637001</v>
      </c>
      <c r="AY28" s="36">
        <v>2053.5776829699998</v>
      </c>
      <c r="AZ28" s="36">
        <v>2053.5776829699998</v>
      </c>
      <c r="BA28" s="36">
        <v>475.94268758800001</v>
      </c>
      <c r="BB28" s="36">
        <v>475.94268758800001</v>
      </c>
      <c r="BC28" s="36">
        <v>475.94268758800001</v>
      </c>
      <c r="BD28" s="36">
        <v>475.94268758800001</v>
      </c>
      <c r="BE28" s="11">
        <v>475.94268758800001</v>
      </c>
      <c r="BF28" s="11">
        <v>279.14493906600001</v>
      </c>
      <c r="BG28" s="11">
        <v>279.14493906600001</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2">
        <v>0</v>
      </c>
      <c r="BZ28" s="113"/>
      <c r="CA28" s="113">
        <v>1</v>
      </c>
      <c r="CB28" s="113"/>
      <c r="CC28" s="113"/>
      <c r="CD28" s="113"/>
      <c r="CE28" s="113"/>
      <c r="CF28" s="113"/>
      <c r="CG28" s="113"/>
      <c r="CI28" s="24">
        <f t="shared" si="60"/>
        <v>0</v>
      </c>
      <c r="CJ28" s="24">
        <f t="shared" si="61"/>
        <v>0</v>
      </c>
      <c r="CK28" s="24">
        <f t="shared" si="62"/>
        <v>0</v>
      </c>
      <c r="CL28" s="24">
        <f t="shared" si="63"/>
        <v>0</v>
      </c>
      <c r="CM28" s="24">
        <f t="shared" si="64"/>
        <v>0</v>
      </c>
      <c r="CN28" s="24">
        <f t="shared" si="65"/>
        <v>0</v>
      </c>
      <c r="CO28" s="24">
        <f t="shared" si="66"/>
        <v>0</v>
      </c>
      <c r="CP28" s="24">
        <f t="shared" si="67"/>
        <v>0</v>
      </c>
      <c r="CR28" s="24">
        <f t="shared" si="68"/>
        <v>0</v>
      </c>
      <c r="CS28" s="24">
        <f t="shared" si="69"/>
        <v>21648.656781637001</v>
      </c>
      <c r="CT28" s="24">
        <f t="shared" si="70"/>
        <v>0</v>
      </c>
      <c r="CU28" s="24">
        <f t="shared" si="71"/>
        <v>0</v>
      </c>
      <c r="CV28" s="24">
        <f t="shared" si="72"/>
        <v>0</v>
      </c>
      <c r="CW28" s="24">
        <f t="shared" si="73"/>
        <v>0</v>
      </c>
      <c r="CX28" s="24">
        <f t="shared" si="74"/>
        <v>0</v>
      </c>
      <c r="CY28" s="24">
        <f t="shared" si="75"/>
        <v>0</v>
      </c>
      <c r="DA28" s="244">
        <f t="shared" si="76"/>
        <v>0</v>
      </c>
      <c r="DB28" s="24">
        <f t="shared" si="77"/>
        <v>21648.656781637001</v>
      </c>
      <c r="DC28" s="24">
        <f t="shared" si="78"/>
        <v>0</v>
      </c>
      <c r="DD28" s="24">
        <f t="shared" si="79"/>
        <v>0</v>
      </c>
      <c r="DE28" s="24">
        <f t="shared" si="80"/>
        <v>0</v>
      </c>
      <c r="DF28" s="24">
        <f t="shared" si="81"/>
        <v>0</v>
      </c>
      <c r="DG28" s="24">
        <f t="shared" si="82"/>
        <v>0</v>
      </c>
      <c r="DH28" s="24">
        <f t="shared" si="83"/>
        <v>0</v>
      </c>
      <c r="DJ28" s="24">
        <f t="shared" si="2"/>
        <v>0</v>
      </c>
      <c r="DK28" s="24">
        <f t="shared" si="3"/>
        <v>21648.656781637001</v>
      </c>
      <c r="DL28" s="24">
        <f t="shared" si="4"/>
        <v>0</v>
      </c>
      <c r="DM28" s="24">
        <f t="shared" si="5"/>
        <v>0</v>
      </c>
      <c r="DN28" s="24">
        <f t="shared" si="6"/>
        <v>0</v>
      </c>
      <c r="DO28" s="24">
        <f t="shared" si="7"/>
        <v>0</v>
      </c>
      <c r="DP28" s="24">
        <f t="shared" si="8"/>
        <v>0</v>
      </c>
      <c r="DQ28" s="24">
        <f t="shared" si="9"/>
        <v>0</v>
      </c>
      <c r="DS28" s="24">
        <f t="shared" si="10"/>
        <v>0</v>
      </c>
      <c r="DT28" s="24">
        <f t="shared" si="11"/>
        <v>2053.5776829699998</v>
      </c>
      <c r="DU28" s="24">
        <f t="shared" si="12"/>
        <v>0</v>
      </c>
      <c r="DV28" s="24">
        <f t="shared" si="13"/>
        <v>0</v>
      </c>
      <c r="DW28" s="24">
        <f t="shared" si="14"/>
        <v>0</v>
      </c>
      <c r="DX28" s="24">
        <f t="shared" si="15"/>
        <v>0</v>
      </c>
      <c r="DY28" s="24">
        <f t="shared" si="16"/>
        <v>0</v>
      </c>
      <c r="DZ28" s="24">
        <f t="shared" si="17"/>
        <v>0</v>
      </c>
      <c r="EB28" s="24">
        <f t="shared" si="18"/>
        <v>0</v>
      </c>
      <c r="EC28" s="24">
        <f t="shared" si="19"/>
        <v>2053.5776829699998</v>
      </c>
      <c r="ED28" s="24">
        <f t="shared" si="20"/>
        <v>0</v>
      </c>
      <c r="EE28" s="24">
        <f t="shared" si="21"/>
        <v>0</v>
      </c>
      <c r="EF28" s="24">
        <f t="shared" si="22"/>
        <v>0</v>
      </c>
      <c r="EG28" s="24">
        <f t="shared" si="23"/>
        <v>0</v>
      </c>
      <c r="EH28" s="24">
        <f t="shared" si="24"/>
        <v>0</v>
      </c>
      <c r="EI28" s="24">
        <f t="shared" si="25"/>
        <v>0</v>
      </c>
      <c r="EK28" s="24">
        <f t="shared" si="26"/>
        <v>0</v>
      </c>
      <c r="EL28" s="24">
        <f t="shared" si="27"/>
        <v>475.94268758800001</v>
      </c>
      <c r="EM28" s="24">
        <f t="shared" si="28"/>
        <v>0</v>
      </c>
      <c r="EN28" s="24">
        <f t="shared" si="29"/>
        <v>0</v>
      </c>
      <c r="EO28" s="24">
        <f t="shared" si="30"/>
        <v>0</v>
      </c>
      <c r="EP28" s="24">
        <f t="shared" si="31"/>
        <v>0</v>
      </c>
      <c r="EQ28" s="24">
        <f t="shared" si="32"/>
        <v>0</v>
      </c>
      <c r="ER28" s="24">
        <f t="shared" si="33"/>
        <v>0</v>
      </c>
      <c r="ET28" s="24">
        <f t="shared" si="34"/>
        <v>0</v>
      </c>
      <c r="EU28" s="24">
        <f t="shared" si="35"/>
        <v>475.94268758800001</v>
      </c>
      <c r="EV28" s="24">
        <f t="shared" si="36"/>
        <v>0</v>
      </c>
      <c r="EW28" s="24">
        <f t="shared" si="37"/>
        <v>0</v>
      </c>
      <c r="EX28" s="24">
        <f t="shared" si="38"/>
        <v>0</v>
      </c>
      <c r="EY28" s="24">
        <f t="shared" si="39"/>
        <v>0</v>
      </c>
      <c r="EZ28" s="24">
        <f t="shared" si="40"/>
        <v>0</v>
      </c>
      <c r="FA28" s="24">
        <f t="shared" si="41"/>
        <v>0</v>
      </c>
      <c r="FC28" s="24">
        <f t="shared" si="42"/>
        <v>0</v>
      </c>
      <c r="FD28" s="24">
        <f t="shared" si="43"/>
        <v>475.94268758800001</v>
      </c>
      <c r="FE28" s="24">
        <f t="shared" si="44"/>
        <v>0</v>
      </c>
      <c r="FF28" s="24">
        <f t="shared" si="45"/>
        <v>0</v>
      </c>
      <c r="FG28" s="24">
        <f t="shared" si="46"/>
        <v>0</v>
      </c>
      <c r="FH28" s="24">
        <f t="shared" si="47"/>
        <v>0</v>
      </c>
      <c r="FI28" s="24">
        <f t="shared" si="48"/>
        <v>0</v>
      </c>
      <c r="FJ28" s="24">
        <f t="shared" si="49"/>
        <v>0</v>
      </c>
      <c r="FL28" s="24">
        <f t="shared" si="50"/>
        <v>0</v>
      </c>
      <c r="FM28" s="24">
        <f t="shared" si="51"/>
        <v>475.94268758800001</v>
      </c>
      <c r="FN28" s="24">
        <f t="shared" si="52"/>
        <v>0</v>
      </c>
      <c r="FO28" s="24">
        <f>+$CC28*$Z28*12</f>
        <v>0</v>
      </c>
      <c r="FP28" s="24">
        <f t="shared" si="54"/>
        <v>0</v>
      </c>
      <c r="FQ28" s="24">
        <f t="shared" si="55"/>
        <v>0</v>
      </c>
      <c r="FR28" s="24">
        <f t="shared" si="56"/>
        <v>0</v>
      </c>
      <c r="FS28" s="24">
        <f t="shared" si="57"/>
        <v>0</v>
      </c>
    </row>
    <row r="29" spans="1:175" x14ac:dyDescent="0.25">
      <c r="A29" s="1" t="s">
        <v>325</v>
      </c>
      <c r="B29" s="5" t="s">
        <v>3</v>
      </c>
      <c r="C29" s="6" t="s">
        <v>31</v>
      </c>
      <c r="D29" s="6" t="s">
        <v>61</v>
      </c>
      <c r="E29" s="6" t="s">
        <v>13</v>
      </c>
      <c r="F29" s="6" t="s">
        <v>33</v>
      </c>
      <c r="G29" s="6" t="s">
        <v>15</v>
      </c>
      <c r="H29" s="183" t="str">
        <f>+RIGHT($AV$1,4)</f>
        <v>2012</v>
      </c>
      <c r="I29" s="144">
        <v>2012</v>
      </c>
      <c r="J29" s="6" t="s">
        <v>62</v>
      </c>
      <c r="K29" s="6"/>
      <c r="L29" s="6" t="s">
        <v>63</v>
      </c>
      <c r="M29" s="6" t="s">
        <v>64</v>
      </c>
      <c r="N29" s="11">
        <v>2</v>
      </c>
      <c r="O29" s="11">
        <v>10.354349258999999</v>
      </c>
      <c r="P29" s="11">
        <v>50352.508925126</v>
      </c>
      <c r="Q29" s="36">
        <v>0</v>
      </c>
      <c r="R29" s="36">
        <v>10.354349258999999</v>
      </c>
      <c r="S29" s="36">
        <v>10.354349258999999</v>
      </c>
      <c r="T29" s="36">
        <v>10.354349258999999</v>
      </c>
      <c r="U29" s="36">
        <v>10.354349258999999</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0</v>
      </c>
      <c r="AR29" s="36">
        <v>0</v>
      </c>
      <c r="AS29" s="36">
        <v>0</v>
      </c>
      <c r="AT29" s="36">
        <v>0</v>
      </c>
      <c r="AU29" s="36">
        <v>0</v>
      </c>
      <c r="AV29" s="36">
        <v>50352.508925126</v>
      </c>
      <c r="AW29" s="148">
        <v>50352.508925126</v>
      </c>
      <c r="AX29" s="36">
        <v>50352.508925126</v>
      </c>
      <c r="AY29" s="36">
        <v>50352.508925126</v>
      </c>
      <c r="AZ29" s="36">
        <v>0</v>
      </c>
      <c r="BA29" s="36">
        <v>0</v>
      </c>
      <c r="BB29" s="36">
        <v>0</v>
      </c>
      <c r="BC29" s="36">
        <v>0</v>
      </c>
      <c r="BD29" s="36">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2">
        <v>0</v>
      </c>
      <c r="BZ29" s="113"/>
      <c r="CA29" s="113"/>
      <c r="CB29" s="113">
        <v>1</v>
      </c>
      <c r="CC29" s="113"/>
      <c r="CD29" s="113"/>
      <c r="CE29" s="113"/>
      <c r="CF29" s="113"/>
      <c r="CG29" s="113"/>
      <c r="CI29" s="24">
        <f t="shared" si="60"/>
        <v>0</v>
      </c>
      <c r="CJ29" s="24">
        <f t="shared" si="61"/>
        <v>0</v>
      </c>
      <c r="CK29" s="24">
        <f t="shared" si="62"/>
        <v>0</v>
      </c>
      <c r="CL29" s="24">
        <f t="shared" si="63"/>
        <v>0</v>
      </c>
      <c r="CM29" s="24">
        <f t="shared" si="64"/>
        <v>0</v>
      </c>
      <c r="CN29" s="24">
        <f t="shared" si="65"/>
        <v>0</v>
      </c>
      <c r="CO29" s="24">
        <f t="shared" si="66"/>
        <v>0</v>
      </c>
      <c r="CP29" s="24">
        <f t="shared" si="67"/>
        <v>0</v>
      </c>
      <c r="CR29" s="24">
        <f t="shared" si="68"/>
        <v>0</v>
      </c>
      <c r="CS29" s="24">
        <f t="shared" si="69"/>
        <v>0</v>
      </c>
      <c r="CT29" s="24">
        <f t="shared" si="70"/>
        <v>124.25219110799999</v>
      </c>
      <c r="CU29" s="24">
        <f t="shared" si="71"/>
        <v>0</v>
      </c>
      <c r="CV29" s="24">
        <f t="shared" si="72"/>
        <v>0</v>
      </c>
      <c r="CW29" s="24">
        <f t="shared" si="73"/>
        <v>0</v>
      </c>
      <c r="CX29" s="24">
        <f t="shared" si="74"/>
        <v>0</v>
      </c>
      <c r="CY29" s="24">
        <f t="shared" si="75"/>
        <v>0</v>
      </c>
      <c r="DA29" s="24">
        <f t="shared" si="76"/>
        <v>0</v>
      </c>
      <c r="DB29" s="24">
        <f t="shared" si="77"/>
        <v>0</v>
      </c>
      <c r="DC29" s="24">
        <f t="shared" si="78"/>
        <v>124.25219110799999</v>
      </c>
      <c r="DD29" s="24">
        <f t="shared" si="79"/>
        <v>0</v>
      </c>
      <c r="DE29" s="24">
        <f t="shared" si="80"/>
        <v>0</v>
      </c>
      <c r="DF29" s="24">
        <f t="shared" si="81"/>
        <v>0</v>
      </c>
      <c r="DG29" s="24">
        <f t="shared" si="82"/>
        <v>0</v>
      </c>
      <c r="DH29" s="24">
        <f t="shared" si="83"/>
        <v>0</v>
      </c>
      <c r="DJ29" s="24">
        <f t="shared" si="2"/>
        <v>0</v>
      </c>
      <c r="DK29" s="24">
        <f t="shared" si="3"/>
        <v>0</v>
      </c>
      <c r="DL29" s="24">
        <f t="shared" si="4"/>
        <v>124.25219110799999</v>
      </c>
      <c r="DM29" s="24">
        <f t="shared" si="5"/>
        <v>0</v>
      </c>
      <c r="DN29" s="24">
        <f t="shared" si="6"/>
        <v>0</v>
      </c>
      <c r="DO29" s="24">
        <f t="shared" si="7"/>
        <v>0</v>
      </c>
      <c r="DP29" s="24">
        <f t="shared" si="8"/>
        <v>0</v>
      </c>
      <c r="DQ29" s="24">
        <f t="shared" si="9"/>
        <v>0</v>
      </c>
      <c r="DS29" s="24">
        <f t="shared" si="10"/>
        <v>0</v>
      </c>
      <c r="DT29" s="24">
        <f t="shared" si="11"/>
        <v>0</v>
      </c>
      <c r="DU29" s="24">
        <f t="shared" si="12"/>
        <v>124.25219110799999</v>
      </c>
      <c r="DV29" s="24">
        <f t="shared" si="13"/>
        <v>0</v>
      </c>
      <c r="DW29" s="24">
        <f t="shared" si="14"/>
        <v>0</v>
      </c>
      <c r="DX29" s="24">
        <f t="shared" si="15"/>
        <v>0</v>
      </c>
      <c r="DY29" s="24">
        <f t="shared" si="16"/>
        <v>0</v>
      </c>
      <c r="DZ29" s="24">
        <f t="shared" si="17"/>
        <v>0</v>
      </c>
      <c r="EB29" s="24">
        <f t="shared" si="18"/>
        <v>0</v>
      </c>
      <c r="EC29" s="24">
        <f t="shared" si="19"/>
        <v>0</v>
      </c>
      <c r="ED29" s="24">
        <f t="shared" si="20"/>
        <v>0</v>
      </c>
      <c r="EE29" s="24">
        <f t="shared" si="21"/>
        <v>0</v>
      </c>
      <c r="EF29" s="24">
        <f t="shared" si="22"/>
        <v>0</v>
      </c>
      <c r="EG29" s="24">
        <f t="shared" si="23"/>
        <v>0</v>
      </c>
      <c r="EH29" s="24">
        <f t="shared" si="24"/>
        <v>0</v>
      </c>
      <c r="EI29" s="24">
        <f t="shared" si="25"/>
        <v>0</v>
      </c>
      <c r="EK29" s="24">
        <f t="shared" si="26"/>
        <v>0</v>
      </c>
      <c r="EL29" s="24">
        <f t="shared" si="27"/>
        <v>0</v>
      </c>
      <c r="EM29" s="24">
        <f t="shared" si="28"/>
        <v>0</v>
      </c>
      <c r="EN29" s="24">
        <f t="shared" si="29"/>
        <v>0</v>
      </c>
      <c r="EO29" s="24">
        <f t="shared" si="30"/>
        <v>0</v>
      </c>
      <c r="EP29" s="24">
        <f t="shared" si="31"/>
        <v>0</v>
      </c>
      <c r="EQ29" s="24">
        <f t="shared" si="32"/>
        <v>0</v>
      </c>
      <c r="ER29" s="24">
        <f t="shared" si="33"/>
        <v>0</v>
      </c>
      <c r="ET29" s="24">
        <f t="shared" si="34"/>
        <v>0</v>
      </c>
      <c r="EU29" s="24">
        <f t="shared" si="35"/>
        <v>0</v>
      </c>
      <c r="EV29" s="24">
        <f t="shared" si="36"/>
        <v>0</v>
      </c>
      <c r="EW29" s="24">
        <f t="shared" si="37"/>
        <v>0</v>
      </c>
      <c r="EX29" s="24">
        <f t="shared" si="38"/>
        <v>0</v>
      </c>
      <c r="EY29" s="24">
        <f t="shared" si="39"/>
        <v>0</v>
      </c>
      <c r="EZ29" s="24">
        <f t="shared" si="40"/>
        <v>0</v>
      </c>
      <c r="FA29" s="24">
        <f t="shared" si="41"/>
        <v>0</v>
      </c>
      <c r="FC29" s="24">
        <f t="shared" si="42"/>
        <v>0</v>
      </c>
      <c r="FD29" s="24">
        <f t="shared" si="43"/>
        <v>0</v>
      </c>
      <c r="FE29" s="24">
        <f t="shared" si="44"/>
        <v>0</v>
      </c>
      <c r="FF29" s="24">
        <f t="shared" si="45"/>
        <v>0</v>
      </c>
      <c r="FG29" s="24">
        <f t="shared" si="46"/>
        <v>0</v>
      </c>
      <c r="FH29" s="24">
        <f t="shared" si="47"/>
        <v>0</v>
      </c>
      <c r="FI29" s="24">
        <f t="shared" si="48"/>
        <v>0</v>
      </c>
      <c r="FJ29" s="24">
        <f t="shared" si="49"/>
        <v>0</v>
      </c>
      <c r="FL29" s="24">
        <f t="shared" si="50"/>
        <v>0</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326</v>
      </c>
      <c r="B30" s="7" t="s">
        <v>3</v>
      </c>
      <c r="C30" s="8" t="s">
        <v>31</v>
      </c>
      <c r="D30" s="8" t="s">
        <v>38</v>
      </c>
      <c r="E30" s="8" t="s">
        <v>13</v>
      </c>
      <c r="F30" s="8" t="s">
        <v>33</v>
      </c>
      <c r="G30" s="8" t="s">
        <v>15</v>
      </c>
      <c r="H30" s="183" t="str">
        <f>+RIGHT($AV$1,4)</f>
        <v>2012</v>
      </c>
      <c r="I30" s="154">
        <v>2012</v>
      </c>
      <c r="J30" s="8" t="s">
        <v>62</v>
      </c>
      <c r="K30" s="8"/>
      <c r="L30" s="8" t="s">
        <v>63</v>
      </c>
      <c r="M30" s="8" t="s">
        <v>37</v>
      </c>
      <c r="N30" s="13">
        <v>7</v>
      </c>
      <c r="O30" s="13">
        <v>76.277296828999994</v>
      </c>
      <c r="P30" s="13">
        <v>417183.42439544102</v>
      </c>
      <c r="Q30" s="37">
        <v>0</v>
      </c>
      <c r="R30" s="37">
        <v>60.072387593000002</v>
      </c>
      <c r="S30" s="37">
        <v>60.072387593000002</v>
      </c>
      <c r="T30" s="37">
        <v>60.072387593000002</v>
      </c>
      <c r="U30" s="37">
        <v>60.072387593000002</v>
      </c>
      <c r="V30" s="37">
        <v>60.072387593000002</v>
      </c>
      <c r="W30" s="37">
        <v>40.397724093000001</v>
      </c>
      <c r="X30" s="37">
        <v>39.139767241000001</v>
      </c>
      <c r="Y30" s="37">
        <v>39.139767241000001</v>
      </c>
      <c r="Z30" s="37">
        <v>39.139767241000001</v>
      </c>
      <c r="AA30" s="37">
        <v>31.622697165999998</v>
      </c>
      <c r="AB30" s="37">
        <v>15.080688263000001</v>
      </c>
      <c r="AC30" s="37">
        <v>15.080688263000001</v>
      </c>
      <c r="AD30" s="37">
        <v>0</v>
      </c>
      <c r="AE30" s="37">
        <v>0</v>
      </c>
      <c r="AF30" s="37">
        <v>0</v>
      </c>
      <c r="AG30" s="37">
        <v>0</v>
      </c>
      <c r="AH30" s="37">
        <v>0</v>
      </c>
      <c r="AI30" s="37">
        <v>0</v>
      </c>
      <c r="AJ30" s="37">
        <v>0</v>
      </c>
      <c r="AK30" s="37">
        <v>0</v>
      </c>
      <c r="AL30" s="37">
        <v>0</v>
      </c>
      <c r="AM30" s="37">
        <v>0</v>
      </c>
      <c r="AN30" s="37">
        <v>0</v>
      </c>
      <c r="AO30" s="37">
        <v>0</v>
      </c>
      <c r="AP30" s="37">
        <v>0</v>
      </c>
      <c r="AQ30" s="37">
        <v>0</v>
      </c>
      <c r="AR30" s="37">
        <v>0</v>
      </c>
      <c r="AS30" s="37">
        <v>0</v>
      </c>
      <c r="AT30" s="37">
        <v>0</v>
      </c>
      <c r="AU30" s="37">
        <v>0</v>
      </c>
      <c r="AV30" s="37">
        <v>325051.39588844898</v>
      </c>
      <c r="AW30" s="150">
        <v>325051.39588844898</v>
      </c>
      <c r="AX30" s="37">
        <v>325051.39588844898</v>
      </c>
      <c r="AY30" s="37">
        <v>325051.39588844898</v>
      </c>
      <c r="AZ30" s="37">
        <v>325051.39588844898</v>
      </c>
      <c r="BA30" s="37">
        <v>262503.87755800597</v>
      </c>
      <c r="BB30" s="37">
        <v>257105.38156492601</v>
      </c>
      <c r="BC30" s="37">
        <v>257105.38156492601</v>
      </c>
      <c r="BD30" s="37">
        <v>257105.38156492601</v>
      </c>
      <c r="BE30" s="13">
        <v>224846.029730679</v>
      </c>
      <c r="BF30" s="13">
        <v>153856.33827498401</v>
      </c>
      <c r="BG30" s="13">
        <v>153856.33827498401</v>
      </c>
      <c r="BH30" s="13">
        <v>68368.640458602007</v>
      </c>
      <c r="BI30" s="13">
        <v>68368.640458602007</v>
      </c>
      <c r="BJ30" s="13">
        <v>68368.640458602007</v>
      </c>
      <c r="BK30" s="13">
        <v>48887.377419896002</v>
      </c>
      <c r="BL30" s="13">
        <v>0</v>
      </c>
      <c r="BM30" s="13">
        <v>0</v>
      </c>
      <c r="BN30" s="13">
        <v>0</v>
      </c>
      <c r="BO30" s="13">
        <v>0</v>
      </c>
      <c r="BP30" s="13">
        <v>0</v>
      </c>
      <c r="BQ30" s="13">
        <v>0</v>
      </c>
      <c r="BR30" s="13">
        <v>0</v>
      </c>
      <c r="BS30" s="13">
        <v>0</v>
      </c>
      <c r="BT30" s="13">
        <v>0</v>
      </c>
      <c r="BU30" s="13">
        <v>0</v>
      </c>
      <c r="BV30" s="13">
        <v>0</v>
      </c>
      <c r="BW30" s="13">
        <v>0</v>
      </c>
      <c r="BX30" s="14">
        <v>0</v>
      </c>
      <c r="BZ30" s="113"/>
      <c r="CA30" s="113">
        <v>4.82E-2</v>
      </c>
      <c r="CB30" s="113">
        <v>0.38300000000000001</v>
      </c>
      <c r="CC30" s="113">
        <v>1.8E-3</v>
      </c>
      <c r="CD30" s="113">
        <v>0.12820000000000001</v>
      </c>
      <c r="CE30" s="113">
        <f>44.94%</f>
        <v>0.44939999999999997</v>
      </c>
      <c r="CF30" s="113">
        <v>1.5E-3</v>
      </c>
      <c r="CG30" s="113"/>
      <c r="CI30" s="24">
        <f t="shared" si="60"/>
        <v>0</v>
      </c>
      <c r="CJ30" s="24">
        <f t="shared" si="61"/>
        <v>0</v>
      </c>
      <c r="CK30" s="24">
        <f t="shared" si="62"/>
        <v>0</v>
      </c>
      <c r="CL30" s="24">
        <f t="shared" si="63"/>
        <v>0</v>
      </c>
      <c r="CM30" s="24">
        <f t="shared" si="64"/>
        <v>0</v>
      </c>
      <c r="CN30" s="24">
        <f t="shared" si="65"/>
        <v>0</v>
      </c>
      <c r="CO30" s="24">
        <f t="shared" si="66"/>
        <v>0</v>
      </c>
      <c r="CP30" s="24">
        <f t="shared" si="67"/>
        <v>0</v>
      </c>
      <c r="CR30" s="24">
        <f t="shared" si="68"/>
        <v>0</v>
      </c>
      <c r="CS30" s="24">
        <f t="shared" si="69"/>
        <v>15667.477281823241</v>
      </c>
      <c r="CT30" s="24">
        <f t="shared" si="70"/>
        <v>276.09269337742802</v>
      </c>
      <c r="CU30" s="24">
        <f t="shared" si="71"/>
        <v>1.2975635720087999</v>
      </c>
      <c r="CV30" s="24">
        <f t="shared" si="72"/>
        <v>92.41536107307121</v>
      </c>
      <c r="CW30" s="24">
        <f t="shared" si="73"/>
        <v>323.95837181153041</v>
      </c>
      <c r="CX30" s="24">
        <f t="shared" si="74"/>
        <v>1.0813029766740001</v>
      </c>
      <c r="CY30" s="24">
        <f t="shared" si="75"/>
        <v>0</v>
      </c>
      <c r="DA30" s="24">
        <f t="shared" si="76"/>
        <v>0</v>
      </c>
      <c r="DB30" s="24">
        <f t="shared" si="77"/>
        <v>15667.477281823241</v>
      </c>
      <c r="DC30" s="24">
        <f t="shared" si="78"/>
        <v>276.09269337742802</v>
      </c>
      <c r="DD30" s="24">
        <f t="shared" si="79"/>
        <v>1.2975635720087999</v>
      </c>
      <c r="DE30" s="24">
        <f t="shared" si="80"/>
        <v>92.41536107307121</v>
      </c>
      <c r="DF30" s="24">
        <f t="shared" si="81"/>
        <v>323.95837181153041</v>
      </c>
      <c r="DG30" s="24">
        <f t="shared" si="82"/>
        <v>1.0813029766740001</v>
      </c>
      <c r="DH30" s="24">
        <f t="shared" si="83"/>
        <v>0</v>
      </c>
      <c r="DJ30" s="24">
        <f t="shared" si="2"/>
        <v>0</v>
      </c>
      <c r="DK30" s="24">
        <f t="shared" si="3"/>
        <v>15667.477281823241</v>
      </c>
      <c r="DL30" s="24">
        <f t="shared" si="4"/>
        <v>276.09269337742802</v>
      </c>
      <c r="DM30" s="24">
        <f t="shared" si="5"/>
        <v>1.2975635720087999</v>
      </c>
      <c r="DN30" s="24">
        <f t="shared" si="6"/>
        <v>92.41536107307121</v>
      </c>
      <c r="DO30" s="24">
        <f t="shared" si="7"/>
        <v>323.95837181153041</v>
      </c>
      <c r="DP30" s="24">
        <f t="shared" si="8"/>
        <v>1.0813029766740001</v>
      </c>
      <c r="DQ30" s="24">
        <f t="shared" si="9"/>
        <v>0</v>
      </c>
      <c r="DS30" s="24">
        <f t="shared" si="10"/>
        <v>0</v>
      </c>
      <c r="DT30" s="24">
        <f t="shared" si="11"/>
        <v>15667.477281823241</v>
      </c>
      <c r="DU30" s="24">
        <f t="shared" si="12"/>
        <v>276.09269337742802</v>
      </c>
      <c r="DV30" s="24">
        <f t="shared" si="13"/>
        <v>1.2975635720087999</v>
      </c>
      <c r="DW30" s="24">
        <f t="shared" si="14"/>
        <v>92.41536107307121</v>
      </c>
      <c r="DX30" s="24">
        <f t="shared" si="15"/>
        <v>323.95837181153041</v>
      </c>
      <c r="DY30" s="24">
        <f t="shared" si="16"/>
        <v>1.0813029766740001</v>
      </c>
      <c r="DZ30" s="24">
        <f t="shared" si="17"/>
        <v>0</v>
      </c>
      <c r="EB30" s="24">
        <f t="shared" si="18"/>
        <v>0</v>
      </c>
      <c r="EC30" s="24">
        <f t="shared" si="19"/>
        <v>15667.477281823241</v>
      </c>
      <c r="ED30" s="24">
        <f t="shared" si="20"/>
        <v>276.09269337742802</v>
      </c>
      <c r="EE30" s="24">
        <f t="shared" si="21"/>
        <v>1.2975635720087999</v>
      </c>
      <c r="EF30" s="24">
        <f t="shared" si="22"/>
        <v>92.41536107307121</v>
      </c>
      <c r="EG30" s="24">
        <f t="shared" si="23"/>
        <v>323.95837181153041</v>
      </c>
      <c r="EH30" s="24">
        <f t="shared" si="24"/>
        <v>1.0813029766740001</v>
      </c>
      <c r="EI30" s="24">
        <f t="shared" si="25"/>
        <v>0</v>
      </c>
      <c r="EK30" s="24">
        <f t="shared" si="26"/>
        <v>0</v>
      </c>
      <c r="EL30" s="24">
        <f t="shared" si="27"/>
        <v>12652.686898295888</v>
      </c>
      <c r="EM30" s="24">
        <f t="shared" si="28"/>
        <v>185.66793993142801</v>
      </c>
      <c r="EN30" s="24">
        <f t="shared" si="29"/>
        <v>0.87259084040879997</v>
      </c>
      <c r="EO30" s="24">
        <f t="shared" si="30"/>
        <v>62.147858744671204</v>
      </c>
      <c r="EP30" s="24">
        <f t="shared" si="31"/>
        <v>217.85684648873038</v>
      </c>
      <c r="EQ30" s="24">
        <f t="shared" si="32"/>
        <v>0.72715903367400003</v>
      </c>
      <c r="ER30" s="24">
        <f t="shared" si="33"/>
        <v>0</v>
      </c>
      <c r="ET30" s="24">
        <f t="shared" si="34"/>
        <v>0</v>
      </c>
      <c r="EU30" s="24">
        <f t="shared" si="35"/>
        <v>12392.479391429433</v>
      </c>
      <c r="EV30" s="24">
        <f t="shared" si="36"/>
        <v>179.88637023963602</v>
      </c>
      <c r="EW30" s="24">
        <f t="shared" si="37"/>
        <v>0.84541897240560004</v>
      </c>
      <c r="EX30" s="24">
        <f t="shared" si="38"/>
        <v>60.212617923554404</v>
      </c>
      <c r="EY30" s="24">
        <f t="shared" si="39"/>
        <v>211.07293677726477</v>
      </c>
      <c r="EZ30" s="24">
        <f t="shared" si="40"/>
        <v>0.70451581033800004</v>
      </c>
      <c r="FA30" s="24">
        <f t="shared" si="41"/>
        <v>0</v>
      </c>
      <c r="FC30" s="24">
        <f t="shared" si="42"/>
        <v>0</v>
      </c>
      <c r="FD30" s="24">
        <f t="shared" si="43"/>
        <v>12392.479391429433</v>
      </c>
      <c r="FE30" s="24">
        <f t="shared" si="44"/>
        <v>179.88637023963602</v>
      </c>
      <c r="FF30" s="24">
        <f t="shared" si="45"/>
        <v>0.84541897240560004</v>
      </c>
      <c r="FG30" s="24">
        <f t="shared" si="46"/>
        <v>60.212617923554404</v>
      </c>
      <c r="FH30" s="24">
        <f t="shared" si="47"/>
        <v>211.07293677726477</v>
      </c>
      <c r="FI30" s="24">
        <f t="shared" si="48"/>
        <v>0.70451581033800004</v>
      </c>
      <c r="FJ30" s="24">
        <f t="shared" si="49"/>
        <v>0</v>
      </c>
      <c r="FL30" s="24">
        <f t="shared" si="50"/>
        <v>0</v>
      </c>
      <c r="FM30" s="24">
        <f t="shared" si="51"/>
        <v>12392.479391429433</v>
      </c>
      <c r="FN30" s="24">
        <f t="shared" si="52"/>
        <v>179.88637023963602</v>
      </c>
      <c r="FO30" s="24">
        <f t="shared" si="53"/>
        <v>0.84541897240560004</v>
      </c>
      <c r="FP30" s="24">
        <f t="shared" si="54"/>
        <v>60.212617923554404</v>
      </c>
      <c r="FQ30" s="24">
        <f t="shared" si="55"/>
        <v>211.07293677726477</v>
      </c>
      <c r="FR30" s="24">
        <f t="shared" si="56"/>
        <v>0.70451581033800004</v>
      </c>
      <c r="FS30" s="24">
        <f t="shared" si="57"/>
        <v>0</v>
      </c>
    </row>
    <row r="31" spans="1:175" x14ac:dyDescent="0.25">
      <c r="BZ31" s="22"/>
      <c r="CA31" s="22"/>
      <c r="CB31" s="22"/>
      <c r="CC31" s="22"/>
      <c r="CD31" s="22"/>
      <c r="CE31" s="22"/>
      <c r="CF31" s="22"/>
      <c r="CG31" s="22"/>
    </row>
    <row r="32" spans="1:175" x14ac:dyDescent="0.25">
      <c r="C32" s="1" t="s">
        <v>157</v>
      </c>
      <c r="Q32" s="135">
        <f t="shared" ref="Q32:Z32" si="152">SUM(Q3:Q31)</f>
        <v>0</v>
      </c>
      <c r="R32" s="135">
        <f t="shared" si="152"/>
        <v>81.968494324410671</v>
      </c>
      <c r="S32" s="135">
        <f t="shared" si="152"/>
        <v>8773.7552922328232</v>
      </c>
      <c r="T32" s="135">
        <f t="shared" si="152"/>
        <v>3426.801008732823</v>
      </c>
      <c r="U32" s="135">
        <f t="shared" si="152"/>
        <v>3410.5635436798234</v>
      </c>
      <c r="V32" s="135">
        <f t="shared" si="152"/>
        <v>3335.5770380298236</v>
      </c>
      <c r="W32" s="135">
        <f t="shared" si="152"/>
        <v>3131.4687871375186</v>
      </c>
      <c r="X32" s="135">
        <f t="shared" si="152"/>
        <v>3078.3349868724104</v>
      </c>
      <c r="Y32" s="135">
        <f t="shared" si="152"/>
        <v>3076.1817902894104</v>
      </c>
      <c r="Z32" s="135">
        <f t="shared" si="152"/>
        <v>3075.4774003844104</v>
      </c>
      <c r="AV32" s="135">
        <f t="shared" ref="AV32:BD32" si="153">SUM(AV3:AV31)</f>
        <v>409131.12447689741</v>
      </c>
      <c r="AW32" s="135">
        <f t="shared" si="153"/>
        <v>21424805.143517487</v>
      </c>
      <c r="AX32" s="135">
        <f t="shared" si="153"/>
        <v>20796064.275896158</v>
      </c>
      <c r="AY32" s="135">
        <f t="shared" si="153"/>
        <v>20690839.796211708</v>
      </c>
      <c r="AZ32" s="135">
        <f t="shared" si="153"/>
        <v>20179872.218409359</v>
      </c>
      <c r="BA32" s="135">
        <f t="shared" si="153"/>
        <v>19340692.824252948</v>
      </c>
      <c r="BB32" s="135">
        <f t="shared" si="153"/>
        <v>18936251.575533401</v>
      </c>
      <c r="BC32" s="135">
        <f t="shared" si="153"/>
        <v>18894801.130571853</v>
      </c>
      <c r="BD32" s="135">
        <f t="shared" si="153"/>
        <v>18886150.336293478</v>
      </c>
      <c r="BZ32" s="22"/>
      <c r="CA32" s="22"/>
      <c r="CB32" s="22"/>
      <c r="CC32" s="22"/>
      <c r="CD32" s="22"/>
      <c r="CE32" s="22"/>
      <c r="CF32" s="22"/>
      <c r="CG32" s="22"/>
    </row>
    <row r="33" spans="3:175" x14ac:dyDescent="0.25">
      <c r="D33" s="1" t="str">
        <f>+D21</f>
        <v>DR-3</v>
      </c>
      <c r="S33" s="137">
        <f>-S21</f>
        <v>-139.44640000000001</v>
      </c>
      <c r="T33" s="137"/>
      <c r="AV33" s="135"/>
      <c r="AW33" s="135">
        <f t="shared" ref="AW33:BD34" si="154">-AW21</f>
        <v>5470.8710000000001</v>
      </c>
      <c r="AX33" s="135">
        <f t="shared" si="154"/>
        <v>0</v>
      </c>
      <c r="AY33" s="135">
        <f t="shared" si="154"/>
        <v>0</v>
      </c>
      <c r="AZ33" s="135">
        <f t="shared" si="154"/>
        <v>0</v>
      </c>
      <c r="BA33" s="135">
        <f t="shared" si="154"/>
        <v>0</v>
      </c>
      <c r="BB33" s="135">
        <f t="shared" si="154"/>
        <v>0</v>
      </c>
      <c r="BC33" s="135">
        <f t="shared" si="154"/>
        <v>0</v>
      </c>
      <c r="BD33" s="135">
        <f t="shared" si="154"/>
        <v>0</v>
      </c>
      <c r="BZ33" s="22"/>
      <c r="CA33" s="22"/>
      <c r="CB33" s="22"/>
      <c r="CC33" s="22"/>
      <c r="CD33" s="22"/>
      <c r="CE33" s="22"/>
      <c r="CF33" s="22"/>
      <c r="CG33" s="22"/>
      <c r="CI33" s="24"/>
      <c r="CJ33" s="24"/>
      <c r="CK33" s="24"/>
      <c r="CL33" s="24"/>
      <c r="CM33" s="24"/>
      <c r="CN33" s="24"/>
      <c r="CO33" s="24"/>
      <c r="CP33" s="24"/>
      <c r="CR33" s="24"/>
      <c r="CS33" s="24"/>
      <c r="CT33" s="24"/>
      <c r="CU33" s="24"/>
      <c r="CV33" s="24"/>
      <c r="CW33" s="24"/>
      <c r="CX33" s="24"/>
      <c r="CY33" s="24"/>
      <c r="DA33" s="24"/>
      <c r="DB33" s="24"/>
      <c r="DC33" s="24"/>
      <c r="DD33" s="24"/>
      <c r="DE33" s="24"/>
      <c r="DF33" s="24"/>
      <c r="DG33" s="24"/>
      <c r="DH33" s="24"/>
      <c r="DJ33" s="24"/>
      <c r="DK33" s="24"/>
      <c r="DL33" s="24"/>
      <c r="DM33" s="24"/>
      <c r="DN33" s="24"/>
      <c r="DO33" s="24"/>
      <c r="DP33" s="24"/>
      <c r="DQ33" s="24"/>
      <c r="DS33" s="24"/>
      <c r="DT33" s="24"/>
      <c r="DU33" s="24"/>
      <c r="DV33" s="24"/>
      <c r="DW33" s="24"/>
      <c r="DX33" s="24"/>
      <c r="DY33" s="24"/>
      <c r="DZ33" s="24"/>
      <c r="EB33" s="24"/>
      <c r="EC33" s="24"/>
      <c r="ED33" s="24"/>
      <c r="EE33" s="24"/>
      <c r="EF33" s="24"/>
      <c r="EG33" s="24"/>
      <c r="EH33" s="24"/>
      <c r="EI33" s="24"/>
      <c r="EK33" s="24"/>
      <c r="EL33" s="24"/>
      <c r="EM33" s="24"/>
      <c r="EN33" s="24"/>
      <c r="EO33" s="24"/>
      <c r="EP33" s="24"/>
      <c r="EQ33" s="24"/>
      <c r="ER33" s="24"/>
      <c r="ET33" s="24"/>
      <c r="EU33" s="24"/>
      <c r="EV33" s="24"/>
      <c r="EW33" s="24"/>
      <c r="EX33" s="24"/>
      <c r="EY33" s="24"/>
      <c r="EZ33" s="24"/>
      <c r="FA33" s="24"/>
      <c r="FC33" s="24"/>
      <c r="FD33" s="24"/>
      <c r="FE33" s="24"/>
      <c r="FF33" s="24"/>
      <c r="FG33" s="24"/>
      <c r="FH33" s="24"/>
      <c r="FI33" s="24"/>
      <c r="FJ33" s="24"/>
      <c r="FL33" s="24"/>
      <c r="FM33" s="24"/>
      <c r="FN33" s="24"/>
      <c r="FO33" s="24"/>
      <c r="FP33" s="24"/>
      <c r="FQ33" s="24"/>
      <c r="FR33" s="24"/>
      <c r="FS33" s="24"/>
    </row>
    <row r="34" spans="3:175" x14ac:dyDescent="0.25">
      <c r="D34" s="1" t="str">
        <f>+D22</f>
        <v>DR-3</v>
      </c>
      <c r="Q34" s="133"/>
      <c r="R34" s="133"/>
      <c r="S34" s="151">
        <f>-S22</f>
        <v>-224.16589999999999</v>
      </c>
      <c r="T34" s="151"/>
      <c r="U34" s="133"/>
      <c r="V34" s="133"/>
      <c r="W34" s="133"/>
      <c r="X34" s="133"/>
      <c r="Y34" s="133"/>
      <c r="Z34" s="133"/>
      <c r="AU34" s="133"/>
      <c r="AV34" s="133"/>
      <c r="AW34" s="151">
        <f t="shared" si="154"/>
        <v>-8676.1939999999995</v>
      </c>
      <c r="AX34" s="151">
        <f t="shared" si="154"/>
        <v>0</v>
      </c>
      <c r="AY34" s="151">
        <f t="shared" si="154"/>
        <v>0</v>
      </c>
      <c r="AZ34" s="151">
        <f t="shared" si="154"/>
        <v>0</v>
      </c>
      <c r="BA34" s="151">
        <f t="shared" si="154"/>
        <v>0</v>
      </c>
      <c r="BB34" s="151">
        <f t="shared" si="154"/>
        <v>0</v>
      </c>
      <c r="BC34" s="151">
        <f t="shared" si="154"/>
        <v>0</v>
      </c>
      <c r="BD34" s="151">
        <f t="shared" si="154"/>
        <v>0</v>
      </c>
      <c r="BZ34" s="22"/>
      <c r="CA34" s="22"/>
      <c r="CB34" s="22"/>
      <c r="CC34" s="22"/>
      <c r="CD34" s="22"/>
      <c r="CE34" s="22"/>
      <c r="CF34" s="22"/>
      <c r="CG34" s="22"/>
      <c r="CI34" s="24"/>
      <c r="CJ34" s="24"/>
      <c r="CK34" s="24"/>
      <c r="CL34" s="24"/>
      <c r="CM34" s="24"/>
      <c r="CN34" s="24"/>
      <c r="CO34" s="24"/>
      <c r="CP34" s="24"/>
      <c r="CR34" s="24"/>
      <c r="CS34" s="24"/>
      <c r="CT34" s="24"/>
      <c r="CU34" s="24"/>
      <c r="CV34" s="24"/>
      <c r="CW34" s="24"/>
      <c r="CX34" s="24"/>
      <c r="CY34" s="24"/>
      <c r="DA34" s="24"/>
      <c r="DB34" s="24"/>
      <c r="DC34" s="24"/>
      <c r="DD34" s="24"/>
      <c r="DE34" s="24"/>
      <c r="DF34" s="24"/>
      <c r="DG34" s="24"/>
      <c r="DH34" s="24"/>
      <c r="DJ34" s="24"/>
      <c r="DK34" s="24"/>
      <c r="DL34" s="24"/>
      <c r="DM34" s="24"/>
      <c r="DN34" s="24"/>
      <c r="DO34" s="24"/>
      <c r="DP34" s="24"/>
      <c r="DQ34" s="24"/>
      <c r="DS34" s="24"/>
      <c r="DT34" s="24"/>
      <c r="DU34" s="24"/>
      <c r="DV34" s="24"/>
      <c r="DW34" s="24"/>
      <c r="DX34" s="24"/>
      <c r="DY34" s="24"/>
      <c r="DZ34" s="24"/>
      <c r="EB34" s="24"/>
      <c r="EC34" s="24"/>
      <c r="ED34" s="24"/>
      <c r="EE34" s="24"/>
      <c r="EF34" s="24"/>
      <c r="EG34" s="24"/>
      <c r="EH34" s="24"/>
      <c r="EI34" s="24"/>
      <c r="EK34" s="24"/>
      <c r="EL34" s="24"/>
      <c r="EM34" s="24"/>
      <c r="EN34" s="24"/>
      <c r="EO34" s="24"/>
      <c r="EP34" s="24"/>
      <c r="EQ34" s="24"/>
      <c r="ER34" s="24"/>
      <c r="ET34" s="24"/>
      <c r="EU34" s="24"/>
      <c r="EV34" s="24"/>
      <c r="EW34" s="24"/>
      <c r="EX34" s="24"/>
      <c r="EY34" s="24"/>
      <c r="EZ34" s="24"/>
      <c r="FA34" s="24"/>
      <c r="FC34" s="24"/>
      <c r="FD34" s="24"/>
      <c r="FE34" s="24"/>
      <c r="FF34" s="24"/>
      <c r="FG34" s="24"/>
      <c r="FH34" s="24"/>
      <c r="FI34" s="24"/>
      <c r="FJ34" s="24"/>
      <c r="FL34" s="24"/>
      <c r="FM34" s="24"/>
      <c r="FN34" s="24"/>
      <c r="FO34" s="24"/>
      <c r="FP34" s="24"/>
      <c r="FQ34" s="24"/>
      <c r="FR34" s="24"/>
      <c r="FS34" s="24"/>
    </row>
    <row r="35" spans="3:175" s="170" customFormat="1" x14ac:dyDescent="0.25">
      <c r="C35" s="170" t="s">
        <v>158</v>
      </c>
      <c r="Q35" s="171">
        <f>SUM(Q32:Q34)</f>
        <v>0</v>
      </c>
      <c r="R35" s="171">
        <f t="shared" ref="R35:Z35" si="155">SUM(R32:R34)</f>
        <v>81.968494324410671</v>
      </c>
      <c r="S35" s="171">
        <f t="shared" si="155"/>
        <v>8410.1429922328225</v>
      </c>
      <c r="T35" s="171">
        <f t="shared" si="155"/>
        <v>3426.801008732823</v>
      </c>
      <c r="U35" s="171">
        <f t="shared" si="155"/>
        <v>3410.5635436798234</v>
      </c>
      <c r="V35" s="171">
        <f t="shared" si="155"/>
        <v>3335.5770380298236</v>
      </c>
      <c r="W35" s="171">
        <f t="shared" si="155"/>
        <v>3131.4687871375186</v>
      </c>
      <c r="X35" s="171">
        <f t="shared" si="155"/>
        <v>3078.3349868724104</v>
      </c>
      <c r="Y35" s="171">
        <f t="shared" si="155"/>
        <v>3076.1817902894104</v>
      </c>
      <c r="Z35" s="171">
        <f t="shared" si="155"/>
        <v>3075.4774003844104</v>
      </c>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1">
        <f t="shared" ref="AV35:BD35" si="156">SUM(AV32:AV34)</f>
        <v>409131.12447689741</v>
      </c>
      <c r="AW35" s="171">
        <f t="shared" si="156"/>
        <v>21421599.820517488</v>
      </c>
      <c r="AX35" s="171">
        <f t="shared" si="156"/>
        <v>20796064.275896158</v>
      </c>
      <c r="AY35" s="171">
        <f t="shared" si="156"/>
        <v>20690839.796211708</v>
      </c>
      <c r="AZ35" s="171">
        <f t="shared" si="156"/>
        <v>20179872.218409359</v>
      </c>
      <c r="BA35" s="171">
        <f t="shared" si="156"/>
        <v>19340692.824252948</v>
      </c>
      <c r="BB35" s="171">
        <f t="shared" si="156"/>
        <v>18936251.575533401</v>
      </c>
      <c r="BC35" s="171">
        <f t="shared" si="156"/>
        <v>18894801.130571853</v>
      </c>
      <c r="BD35" s="171">
        <f t="shared" si="156"/>
        <v>18886150.336293478</v>
      </c>
    </row>
    <row r="36" spans="3:175" x14ac:dyDescent="0.25">
      <c r="D36" s="1" t="s">
        <v>180</v>
      </c>
      <c r="Q36" s="132">
        <f>-Q4-Q18-Q21-Q22</f>
        <v>0</v>
      </c>
      <c r="R36" s="132">
        <f>-R4-R18-R21-R22</f>
        <v>0</v>
      </c>
      <c r="S36" s="151">
        <f>-S4-S18</f>
        <v>-3156.3391999999999</v>
      </c>
      <c r="T36" s="132">
        <f t="shared" ref="T36:Z36" si="157">-T4-T18-T21-T22</f>
        <v>0</v>
      </c>
      <c r="U36" s="132">
        <f t="shared" si="157"/>
        <v>0</v>
      </c>
      <c r="V36" s="132">
        <f t="shared" si="157"/>
        <v>0</v>
      </c>
      <c r="W36" s="132">
        <f t="shared" si="157"/>
        <v>0</v>
      </c>
      <c r="X36" s="132">
        <f t="shared" si="157"/>
        <v>0</v>
      </c>
      <c r="Y36" s="132">
        <f t="shared" si="157"/>
        <v>0</v>
      </c>
      <c r="Z36" s="132">
        <f t="shared" si="157"/>
        <v>0</v>
      </c>
      <c r="AX36" s="136">
        <f>+AX35/$AW35</f>
        <v>0.97079884089599155</v>
      </c>
      <c r="AY36" s="136">
        <f t="shared" ref="AY36:BD36" si="158">+AY35/$AW35</f>
        <v>0.96588676707489129</v>
      </c>
      <c r="AZ36" s="136">
        <f t="shared" si="158"/>
        <v>0.94203385309631227</v>
      </c>
      <c r="BA36" s="136">
        <f t="shared" si="158"/>
        <v>0.90285940295311373</v>
      </c>
      <c r="BB36" s="136">
        <f t="shared" si="158"/>
        <v>0.88397933553946639</v>
      </c>
      <c r="BC36" s="136">
        <f t="shared" si="158"/>
        <v>0.88204435191037966</v>
      </c>
      <c r="BD36" s="136">
        <f t="shared" si="158"/>
        <v>0.8816405167929815</v>
      </c>
      <c r="CI36" s="32"/>
      <c r="CJ36" s="32"/>
      <c r="CK36" s="32"/>
      <c r="CL36" s="32"/>
      <c r="CM36" s="32"/>
      <c r="CN36" s="32"/>
      <c r="CO36" s="32"/>
      <c r="CP36" s="32"/>
      <c r="CR36" s="32"/>
      <c r="CS36" s="32"/>
      <c r="CT36" s="32"/>
      <c r="CU36" s="32"/>
      <c r="CV36" s="32"/>
      <c r="CW36" s="32"/>
      <c r="CX36" s="32"/>
      <c r="CY36" s="32"/>
      <c r="DA36" s="32"/>
      <c r="DB36" s="32"/>
      <c r="DC36" s="32"/>
      <c r="DD36" s="32"/>
      <c r="DE36" s="32"/>
      <c r="DF36" s="32"/>
      <c r="DG36" s="32"/>
      <c r="DH36" s="32"/>
      <c r="DJ36" s="32"/>
      <c r="DK36" s="32"/>
      <c r="DL36" s="32"/>
      <c r="DM36" s="32"/>
      <c r="DN36" s="32"/>
      <c r="DO36" s="32"/>
      <c r="DP36" s="32"/>
      <c r="DQ36" s="32"/>
      <c r="DS36" s="32"/>
      <c r="DT36" s="32"/>
      <c r="DU36" s="32"/>
      <c r="DV36" s="32"/>
      <c r="DW36" s="32"/>
      <c r="DX36" s="32"/>
      <c r="DY36" s="32"/>
      <c r="DZ36" s="32"/>
      <c r="EB36" s="32"/>
      <c r="EC36" s="32"/>
      <c r="ED36" s="32"/>
      <c r="EE36" s="32"/>
      <c r="EF36" s="32"/>
      <c r="EG36" s="32"/>
      <c r="EH36" s="32"/>
      <c r="EI36" s="32"/>
      <c r="EK36" s="32"/>
      <c r="EL36" s="32"/>
      <c r="EM36" s="32"/>
      <c r="EN36" s="32"/>
      <c r="EO36" s="32"/>
      <c r="EP36" s="32"/>
      <c r="EQ36" s="32"/>
      <c r="ER36" s="32"/>
      <c r="ET36" s="32"/>
      <c r="EU36" s="32"/>
      <c r="EV36" s="32"/>
      <c r="EW36" s="32"/>
      <c r="EX36" s="32"/>
      <c r="EY36" s="32"/>
      <c r="EZ36" s="32"/>
      <c r="FA36" s="32"/>
      <c r="FC36" s="32"/>
      <c r="FD36" s="32"/>
      <c r="FE36" s="32"/>
      <c r="FF36" s="32"/>
      <c r="FG36" s="32"/>
      <c r="FH36" s="32"/>
      <c r="FI36" s="32"/>
      <c r="FJ36" s="32"/>
      <c r="FL36" s="32"/>
      <c r="FM36" s="32"/>
      <c r="FN36" s="32"/>
      <c r="FO36" s="32"/>
      <c r="FP36" s="32"/>
      <c r="FQ36" s="32"/>
      <c r="FR36" s="32"/>
      <c r="FS36" s="32"/>
    </row>
    <row r="37" spans="3:175" s="170" customFormat="1" x14ac:dyDescent="0.25">
      <c r="C37" s="170" t="s">
        <v>178</v>
      </c>
      <c r="Q37" s="171">
        <f>SUM(Q35:Q36)</f>
        <v>0</v>
      </c>
      <c r="R37" s="171">
        <f t="shared" ref="R37:Z37" si="159">SUM(R35:R36)</f>
        <v>81.968494324410671</v>
      </c>
      <c r="S37" s="171">
        <f t="shared" si="159"/>
        <v>5253.8037922328222</v>
      </c>
      <c r="T37" s="171">
        <f t="shared" si="159"/>
        <v>3426.801008732823</v>
      </c>
      <c r="U37" s="171">
        <f t="shared" si="159"/>
        <v>3410.5635436798234</v>
      </c>
      <c r="V37" s="171">
        <f t="shared" si="159"/>
        <v>3335.5770380298236</v>
      </c>
      <c r="W37" s="171">
        <f t="shared" si="159"/>
        <v>3131.4687871375186</v>
      </c>
      <c r="X37" s="171">
        <f t="shared" si="159"/>
        <v>3078.3349868724104</v>
      </c>
      <c r="Y37" s="171">
        <f t="shared" si="159"/>
        <v>3076.1817902894104</v>
      </c>
      <c r="Z37" s="171">
        <f t="shared" si="159"/>
        <v>3075.4774003844104</v>
      </c>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5"/>
      <c r="AX37" s="172"/>
      <c r="AY37" s="172"/>
      <c r="AZ37" s="172"/>
      <c r="BA37" s="172"/>
      <c r="BB37" s="172"/>
      <c r="BC37" s="172"/>
      <c r="BD37" s="172"/>
      <c r="BZ37" s="33" t="s">
        <v>379</v>
      </c>
      <c r="CA37" s="173"/>
      <c r="CB37" s="173"/>
      <c r="CC37" s="173"/>
      <c r="CD37" s="173"/>
      <c r="CE37" s="173"/>
      <c r="CF37" s="173"/>
      <c r="CG37" s="173"/>
      <c r="CI37" s="174">
        <f t="shared" ref="CI37:CP37" si="160">SUM(CI3:CI36)</f>
        <v>0</v>
      </c>
      <c r="CJ37" s="174">
        <f t="shared" si="160"/>
        <v>0</v>
      </c>
      <c r="CK37" s="174">
        <f t="shared" si="160"/>
        <v>0</v>
      </c>
      <c r="CL37" s="174">
        <f t="shared" si="160"/>
        <v>0</v>
      </c>
      <c r="CM37" s="174">
        <f t="shared" si="160"/>
        <v>0</v>
      </c>
      <c r="CN37" s="174">
        <f t="shared" si="160"/>
        <v>0</v>
      </c>
      <c r="CO37" s="174">
        <f t="shared" si="160"/>
        <v>0</v>
      </c>
      <c r="CP37" s="174">
        <f t="shared" si="160"/>
        <v>0</v>
      </c>
      <c r="CR37" s="174">
        <f t="shared" ref="CR37:CY37" si="161">SUM(CR3:CR36)</f>
        <v>12078.562881685459</v>
      </c>
      <c r="CS37" s="174">
        <f t="shared" si="161"/>
        <v>37316.134063460238</v>
      </c>
      <c r="CT37" s="174">
        <f t="shared" si="161"/>
        <v>400.344884485428</v>
      </c>
      <c r="CU37" s="174">
        <f t="shared" si="161"/>
        <v>1.2975635720087999</v>
      </c>
      <c r="CV37" s="174">
        <f t="shared" si="161"/>
        <v>92.41536107307121</v>
      </c>
      <c r="CW37" s="174">
        <f t="shared" si="161"/>
        <v>323.95837181153041</v>
      </c>
      <c r="CX37" s="174">
        <f t="shared" si="161"/>
        <v>1.0813029766740001</v>
      </c>
      <c r="CY37" s="174">
        <f t="shared" si="161"/>
        <v>0</v>
      </c>
      <c r="DA37" s="174">
        <f t="shared" ref="DA37:DH37" si="162">SUM(DA3:DA36)</f>
        <v>2605713.8747419212</v>
      </c>
      <c r="DB37" s="174">
        <f t="shared" si="162"/>
        <v>703253.14755650738</v>
      </c>
      <c r="DC37" s="174">
        <f t="shared" si="162"/>
        <v>18401.072916197616</v>
      </c>
      <c r="DD37" s="174">
        <f t="shared" si="162"/>
        <v>1.2975635720087999</v>
      </c>
      <c r="DE37" s="174">
        <f t="shared" si="162"/>
        <v>5317.2170222070845</v>
      </c>
      <c r="DF37" s="174">
        <f t="shared" si="162"/>
        <v>9315.3500581332391</v>
      </c>
      <c r="DG37" s="174">
        <f t="shared" si="162"/>
        <v>1.0813029766740001</v>
      </c>
      <c r="DH37" s="174">
        <f t="shared" si="162"/>
        <v>0</v>
      </c>
      <c r="DJ37" s="174">
        <f t="shared" ref="DJ37:DQ37" si="163">SUM(DJ3:DJ36)</f>
        <v>2560396.5146602918</v>
      </c>
      <c r="DK37" s="174">
        <f t="shared" si="163"/>
        <v>702241.22936301481</v>
      </c>
      <c r="DL37" s="174">
        <f t="shared" si="163"/>
        <v>18329.233430411772</v>
      </c>
      <c r="DM37" s="174">
        <f t="shared" si="163"/>
        <v>1.2975635720087999</v>
      </c>
      <c r="DN37" s="174">
        <f t="shared" si="163"/>
        <v>5292.5003180332033</v>
      </c>
      <c r="DO37" s="174">
        <f t="shared" si="163"/>
        <v>8819.7615479637589</v>
      </c>
      <c r="DP37" s="174">
        <f t="shared" si="163"/>
        <v>1.0813029766740001</v>
      </c>
      <c r="DQ37" s="174">
        <f t="shared" si="163"/>
        <v>0</v>
      </c>
      <c r="DS37" s="174">
        <f t="shared" ref="DS37:DZ37" si="164">SUM(DS3:DS36)</f>
        <v>2503491.0897633969</v>
      </c>
      <c r="DT37" s="174">
        <f t="shared" si="164"/>
        <v>677207.70056646282</v>
      </c>
      <c r="DU37" s="174">
        <f t="shared" si="164"/>
        <v>18285.307722476089</v>
      </c>
      <c r="DV37" s="174">
        <f t="shared" si="164"/>
        <v>1.2975635720087999</v>
      </c>
      <c r="DW37" s="174">
        <f t="shared" si="164"/>
        <v>5277.3874769988006</v>
      </c>
      <c r="DX37" s="174">
        <f t="shared" si="164"/>
        <v>8796.0690657302239</v>
      </c>
      <c r="DY37" s="174">
        <f t="shared" si="164"/>
        <v>1.0813029766740001</v>
      </c>
      <c r="DZ37" s="174">
        <f t="shared" si="164"/>
        <v>0</v>
      </c>
      <c r="EB37" s="174">
        <f t="shared" ref="EB37:EI37" si="165">SUM(EB3:EB36)</f>
        <v>2301107.2582197296</v>
      </c>
      <c r="EC37" s="174">
        <f t="shared" si="165"/>
        <v>598872.70245645486</v>
      </c>
      <c r="ED37" s="174">
        <f t="shared" si="165"/>
        <v>18048.462269046431</v>
      </c>
      <c r="EE37" s="174">
        <f t="shared" si="165"/>
        <v>1.2975635720087999</v>
      </c>
      <c r="EF37" s="174">
        <f t="shared" si="165"/>
        <v>5238.6492493189326</v>
      </c>
      <c r="EG37" s="174">
        <f t="shared" si="165"/>
        <v>8560.3789376904533</v>
      </c>
      <c r="EH37" s="174">
        <f t="shared" si="165"/>
        <v>1.0813029766740001</v>
      </c>
      <c r="EI37" s="174">
        <f t="shared" si="165"/>
        <v>0</v>
      </c>
      <c r="EK37" s="174">
        <f t="shared" ref="EK37:ER37" si="166">SUM(EK3:EK36)</f>
        <v>2203180.5521276984</v>
      </c>
      <c r="EL37" s="174">
        <f t="shared" si="166"/>
        <v>492071.08219103038</v>
      </c>
      <c r="EM37" s="174">
        <f t="shared" si="166"/>
        <v>16930.310726065607</v>
      </c>
      <c r="EN37" s="174">
        <f t="shared" si="166"/>
        <v>0.87259084040879997</v>
      </c>
      <c r="EO37" s="174">
        <f t="shared" si="166"/>
        <v>5036.7101428629603</v>
      </c>
      <c r="EP37" s="174">
        <f t="shared" si="166"/>
        <v>8016.5049145653911</v>
      </c>
      <c r="EQ37" s="174">
        <f t="shared" si="166"/>
        <v>0.72715903367400003</v>
      </c>
      <c r="ER37" s="174">
        <f t="shared" si="166"/>
        <v>0</v>
      </c>
      <c r="ET37" s="174">
        <f t="shared" ref="ET37:FA37" si="167">SUM(ET3:ET36)</f>
        <v>2132762.352905517</v>
      </c>
      <c r="EU37" s="174">
        <f t="shared" si="167"/>
        <v>483192.52682611445</v>
      </c>
      <c r="EV37" s="174">
        <f t="shared" si="167"/>
        <v>16643.652009490896</v>
      </c>
      <c r="EW37" s="174">
        <f t="shared" si="167"/>
        <v>0.84541897240560004</v>
      </c>
      <c r="EX37" s="174">
        <f t="shared" si="167"/>
        <v>4938.1378329875843</v>
      </c>
      <c r="EY37" s="174">
        <f t="shared" si="167"/>
        <v>7858.2225515546979</v>
      </c>
      <c r="EZ37" s="174">
        <f t="shared" si="167"/>
        <v>0.70451581033800004</v>
      </c>
      <c r="FA37" s="174">
        <f t="shared" si="167"/>
        <v>0</v>
      </c>
      <c r="FC37" s="174">
        <f t="shared" ref="FC37:FJ37" si="168">SUM(FC3:FC36)</f>
        <v>2091311.9079439666</v>
      </c>
      <c r="FD37" s="174">
        <f t="shared" si="168"/>
        <v>483192.52682611445</v>
      </c>
      <c r="FE37" s="174">
        <f t="shared" si="168"/>
        <v>16643.652009490896</v>
      </c>
      <c r="FF37" s="174">
        <f t="shared" si="168"/>
        <v>0.84541897240560004</v>
      </c>
      <c r="FG37" s="174">
        <f t="shared" si="168"/>
        <v>4938.1378329875843</v>
      </c>
      <c r="FH37" s="174">
        <f t="shared" si="168"/>
        <v>7858.2225515546979</v>
      </c>
      <c r="FI37" s="174">
        <f t="shared" si="168"/>
        <v>0.70451581033800004</v>
      </c>
      <c r="FJ37" s="174">
        <f t="shared" si="168"/>
        <v>0</v>
      </c>
      <c r="FL37" s="174">
        <f t="shared" ref="FL37:FS37" si="169">SUM(FL3:FL36)</f>
        <v>2090245.4362728216</v>
      </c>
      <c r="FM37" s="174">
        <f t="shared" si="169"/>
        <v>482351.36508355296</v>
      </c>
      <c r="FN37" s="174">
        <f t="shared" si="169"/>
        <v>16643.652009490896</v>
      </c>
      <c r="FO37" s="174">
        <f t="shared" si="169"/>
        <v>0.84541897240560004</v>
      </c>
      <c r="FP37" s="174">
        <f t="shared" si="169"/>
        <v>4938.1378329875843</v>
      </c>
      <c r="FQ37" s="174">
        <f t="shared" si="169"/>
        <v>7858.2225515546979</v>
      </c>
      <c r="FR37" s="174">
        <f t="shared" si="169"/>
        <v>0.70451581033800004</v>
      </c>
      <c r="FS37" s="174">
        <f t="shared" si="169"/>
        <v>0</v>
      </c>
    </row>
    <row r="38" spans="3:175" x14ac:dyDescent="0.25">
      <c r="T38" s="138">
        <f>+T37/$S37</f>
        <v>0.65225142472944575</v>
      </c>
      <c r="U38" s="138">
        <f t="shared" ref="U38:Z38" si="170">+U37/$S37</f>
        <v>0.64916081348945143</v>
      </c>
      <c r="V38" s="138">
        <f t="shared" si="170"/>
        <v>0.63488801065641465</v>
      </c>
      <c r="W38" s="138">
        <f t="shared" si="170"/>
        <v>0.59603839636475475</v>
      </c>
      <c r="X38" s="138">
        <f t="shared" si="170"/>
        <v>0.58592499998256387</v>
      </c>
      <c r="Y38" s="138">
        <f t="shared" si="170"/>
        <v>0.58551516423913863</v>
      </c>
      <c r="Z38" s="138">
        <f t="shared" si="170"/>
        <v>0.58538109187312426</v>
      </c>
      <c r="AV38" s="152"/>
      <c r="AW38" s="152"/>
      <c r="AX38" s="152"/>
      <c r="BZ38" s="33" t="s">
        <v>224</v>
      </c>
      <c r="CA38" s="33"/>
      <c r="CB38" s="33"/>
      <c r="CC38" s="33"/>
      <c r="CD38" s="33"/>
      <c r="CE38" s="33"/>
      <c r="CF38" s="33"/>
      <c r="CG38" s="33"/>
    </row>
    <row r="39" spans="3:175" x14ac:dyDescent="0.25">
      <c r="BZ39" s="33" t="s">
        <v>222</v>
      </c>
      <c r="CA39" s="33"/>
      <c r="CB39" s="33"/>
      <c r="CC39" s="33"/>
      <c r="CD39" s="33"/>
      <c r="CE39" s="33"/>
      <c r="CF39" s="33"/>
      <c r="CG39" s="33"/>
    </row>
    <row r="40" spans="3:175" x14ac:dyDescent="0.25">
      <c r="C40" s="170" t="s">
        <v>226</v>
      </c>
    </row>
    <row r="41" spans="3:175" s="17" customFormat="1" x14ac:dyDescent="0.25">
      <c r="C41" s="172">
        <v>2014</v>
      </c>
      <c r="AW41" s="137"/>
      <c r="DA41" s="244">
        <f>-'2014'!DA56</f>
        <v>127016.25308950001</v>
      </c>
      <c r="DB41" s="244">
        <f>-'2014'!DB56</f>
        <v>28831.360600000004</v>
      </c>
      <c r="DC41" s="244">
        <f>-'2014'!DC56</f>
        <v>267.47528011920008</v>
      </c>
      <c r="DD41" s="244">
        <f>-'2014'!DD56</f>
        <v>0</v>
      </c>
      <c r="DE41" s="244">
        <f>-'2014'!DE56</f>
        <v>485.15982080160001</v>
      </c>
      <c r="DF41" s="244">
        <f>-'2014'!DF56</f>
        <v>724.08063841248008</v>
      </c>
      <c r="DG41" s="244">
        <f>-'2014'!DG56</f>
        <v>0</v>
      </c>
      <c r="DH41" s="244">
        <f>-'2014'!DH56</f>
        <v>0</v>
      </c>
      <c r="DI41" s="244">
        <f>-'2014'!DI56</f>
        <v>0</v>
      </c>
      <c r="DJ41" s="244">
        <f>-'2014'!DJ56</f>
        <v>124578.6011995</v>
      </c>
      <c r="DK41" s="244">
        <f>-'2014'!DK56</f>
        <v>28777.222875000003</v>
      </c>
      <c r="DL41" s="244">
        <f>-'2014'!DL56</f>
        <v>264.28259076120003</v>
      </c>
      <c r="DM41" s="244">
        <f>-'2014'!DM56</f>
        <v>0</v>
      </c>
      <c r="DN41" s="244">
        <f>-'2014'!DN56</f>
        <v>484.06136140259997</v>
      </c>
      <c r="DO41" s="244">
        <f>-'2014'!DO56</f>
        <v>1179.1985777002801</v>
      </c>
      <c r="DP41" s="244">
        <f>-'2014'!DP56</f>
        <v>0</v>
      </c>
      <c r="DQ41" s="244">
        <f>-'2014'!DQ56</f>
        <v>0</v>
      </c>
      <c r="DR41" s="244">
        <f>-'2014'!DR56</f>
        <v>0</v>
      </c>
      <c r="DS41" s="244">
        <f>-'2014'!DS56</f>
        <v>122722.7344495</v>
      </c>
      <c r="DT41" s="244">
        <f>-'2014'!DT56</f>
        <v>28777.222875000003</v>
      </c>
      <c r="DU41" s="244">
        <f>-'2014'!DU56</f>
        <v>264.28259076120003</v>
      </c>
      <c r="DV41" s="244">
        <f>-'2014'!DV56</f>
        <v>0</v>
      </c>
      <c r="DW41" s="244">
        <f>-'2014'!DW56</f>
        <v>484.06136140259997</v>
      </c>
      <c r="DX41" s="244">
        <f>-'2014'!DX56</f>
        <v>1179.1985777002801</v>
      </c>
      <c r="DY41" s="244">
        <f>-'2014'!DY56</f>
        <v>0</v>
      </c>
      <c r="DZ41" s="244">
        <f>-'2014'!DZ56</f>
        <v>0</v>
      </c>
      <c r="EA41" s="244">
        <f>-'2014'!EA56</f>
        <v>0</v>
      </c>
      <c r="EB41" s="244">
        <f>-'2014'!EB56</f>
        <v>116393.80742950001</v>
      </c>
      <c r="EC41" s="244">
        <f>-'2014'!EC56</f>
        <v>28026.123525000003</v>
      </c>
      <c r="ED41" s="244">
        <f>-'2014'!ED56</f>
        <v>211.62096133199998</v>
      </c>
      <c r="EE41" s="244">
        <f>-'2014'!EE56</f>
        <v>0</v>
      </c>
      <c r="EF41" s="244">
        <f>-'2014'!EF56</f>
        <v>465.94288655999992</v>
      </c>
      <c r="EG41" s="244">
        <f>-'2014'!EG56</f>
        <v>1323.624171168</v>
      </c>
      <c r="EH41" s="244">
        <f>-'2014'!EH56</f>
        <v>0</v>
      </c>
      <c r="EI41" s="244">
        <f>-'2014'!EI56</f>
        <v>0</v>
      </c>
      <c r="EJ41" s="244">
        <f>-'2014'!EJ56</f>
        <v>0</v>
      </c>
      <c r="EK41" s="244">
        <f>-'2014'!EK56</f>
        <v>113668.06150950001</v>
      </c>
      <c r="EL41" s="244">
        <f>-'2014'!EL56</f>
        <v>25953.039124999999</v>
      </c>
      <c r="EM41" s="244">
        <f>-'2014'!EM56</f>
        <v>65.920644338399825</v>
      </c>
      <c r="EN41" s="244">
        <f>-'2014'!EN56</f>
        <v>0</v>
      </c>
      <c r="EO41" s="244">
        <f>-'2014'!EO56</f>
        <v>415.93468562519996</v>
      </c>
      <c r="EP41" s="244">
        <f>-'2014'!EP56</f>
        <v>1413.8680453965601</v>
      </c>
      <c r="EQ41" s="244">
        <f>-'2014'!EQ56</f>
        <v>0</v>
      </c>
      <c r="ER41" s="244">
        <f>-'2014'!ER56</f>
        <v>0</v>
      </c>
      <c r="ES41" s="244">
        <f>-'2014'!ES56</f>
        <v>0</v>
      </c>
      <c r="ET41" s="244">
        <f>-'2014'!ET56</f>
        <v>111616.17484950001</v>
      </c>
      <c r="EU41" s="244">
        <f>-'2014'!EU56</f>
        <v>25400.532775</v>
      </c>
      <c r="EV41" s="244">
        <f>-'2014'!EV56</f>
        <v>28.664867224799991</v>
      </c>
      <c r="EW41" s="244">
        <f>-'2014'!EW56</f>
        <v>0</v>
      </c>
      <c r="EX41" s="244">
        <f>-'2014'!EX56</f>
        <v>403.11666484440002</v>
      </c>
      <c r="EY41" s="244">
        <f>-'2014'!EY56</f>
        <v>1393.7731652263201</v>
      </c>
      <c r="EZ41" s="244">
        <f>-'2014'!EZ56</f>
        <v>0</v>
      </c>
      <c r="FA41" s="244">
        <f>-'2014'!FA56</f>
        <v>0</v>
      </c>
      <c r="FB41" s="244">
        <f>-'2014'!FB56</f>
        <v>0</v>
      </c>
      <c r="FC41" s="244">
        <f>-'2014'!FC56</f>
        <v>109726.75587950001</v>
      </c>
      <c r="FD41" s="244">
        <f>-'2014'!FD56</f>
        <v>25400.532775</v>
      </c>
      <c r="FE41" s="244">
        <f>-'2014'!FE56</f>
        <v>28.664867224799991</v>
      </c>
      <c r="FF41" s="244">
        <f>-'2014'!FF56</f>
        <v>0</v>
      </c>
      <c r="FG41" s="244">
        <f>-'2014'!FG56</f>
        <v>403.11666484440002</v>
      </c>
      <c r="FH41" s="244">
        <f>-'2014'!FH56</f>
        <v>1393.7731652263201</v>
      </c>
      <c r="FI41" s="244">
        <f>-'2014'!FI56</f>
        <v>0</v>
      </c>
      <c r="FJ41" s="244">
        <f>-'2014'!FJ56</f>
        <v>0</v>
      </c>
      <c r="FK41" s="244">
        <f>-'2014'!FK56</f>
        <v>0</v>
      </c>
      <c r="FL41" s="244">
        <f>-'2014'!FL56</f>
        <v>109726.75587950001</v>
      </c>
      <c r="FM41" s="244">
        <f>-'2014'!FM56</f>
        <v>24706.541722500002</v>
      </c>
      <c r="FN41" s="244">
        <f>-'2014'!FN56</f>
        <v>-12.227888231999941</v>
      </c>
      <c r="FO41" s="244">
        <f>-'2014'!FO56</f>
        <v>0</v>
      </c>
      <c r="FP41" s="244">
        <f>-'2014'!FP56</f>
        <v>389.04732500399996</v>
      </c>
      <c r="FQ41" s="244">
        <f>-'2014'!FQ56</f>
        <v>1371.7165854312002</v>
      </c>
      <c r="FR41" s="244">
        <f>-'2014'!FR56</f>
        <v>0</v>
      </c>
      <c r="FS41" s="244">
        <f>-'2014'!FS56</f>
        <v>0</v>
      </c>
    </row>
    <row r="42" spans="3:175" x14ac:dyDescent="0.25">
      <c r="C42" s="170"/>
    </row>
    <row r="43" spans="3:175" x14ac:dyDescent="0.25">
      <c r="C43" s="170" t="s">
        <v>227</v>
      </c>
    </row>
    <row r="44" spans="3:175" x14ac:dyDescent="0.25">
      <c r="C44" s="170">
        <v>2011</v>
      </c>
      <c r="CI44" s="179">
        <f t="shared" ref="CI44:DN44" si="171">-SUMIF($H3:$H33,"2011",CI3:CI33)</f>
        <v>0</v>
      </c>
      <c r="CJ44" s="179">
        <f t="shared" si="171"/>
        <v>0</v>
      </c>
      <c r="CK44" s="179">
        <f t="shared" si="171"/>
        <v>0</v>
      </c>
      <c r="CL44" s="179">
        <f t="shared" si="171"/>
        <v>0</v>
      </c>
      <c r="CM44" s="179">
        <f t="shared" si="171"/>
        <v>0</v>
      </c>
      <c r="CN44" s="179">
        <f t="shared" si="171"/>
        <v>0</v>
      </c>
      <c r="CO44" s="179">
        <f t="shared" si="171"/>
        <v>0</v>
      </c>
      <c r="CP44" s="179">
        <f t="shared" si="171"/>
        <v>0</v>
      </c>
      <c r="CQ44" s="179">
        <f t="shared" si="171"/>
        <v>0</v>
      </c>
      <c r="CR44" s="179">
        <f t="shared" si="171"/>
        <v>0</v>
      </c>
      <c r="CS44" s="179">
        <f t="shared" si="171"/>
        <v>0</v>
      </c>
      <c r="CT44" s="179">
        <f t="shared" si="171"/>
        <v>0</v>
      </c>
      <c r="CU44" s="179">
        <f t="shared" si="171"/>
        <v>0</v>
      </c>
      <c r="CV44" s="179">
        <f t="shared" si="171"/>
        <v>0</v>
      </c>
      <c r="CW44" s="179">
        <f t="shared" si="171"/>
        <v>0</v>
      </c>
      <c r="CX44" s="179">
        <f t="shared" si="171"/>
        <v>0</v>
      </c>
      <c r="CY44" s="179">
        <f t="shared" si="171"/>
        <v>0</v>
      </c>
      <c r="CZ44" s="179">
        <f t="shared" si="171"/>
        <v>0</v>
      </c>
      <c r="DA44" s="179">
        <f t="shared" si="171"/>
        <v>0</v>
      </c>
      <c r="DB44" s="179">
        <f t="shared" si="171"/>
        <v>0</v>
      </c>
      <c r="DC44" s="179">
        <f t="shared" si="171"/>
        <v>0</v>
      </c>
      <c r="DD44" s="179">
        <f t="shared" si="171"/>
        <v>0</v>
      </c>
      <c r="DE44" s="179">
        <f t="shared" si="171"/>
        <v>0</v>
      </c>
      <c r="DF44" s="179">
        <f t="shared" si="171"/>
        <v>0</v>
      </c>
      <c r="DG44" s="179">
        <f t="shared" si="171"/>
        <v>0</v>
      </c>
      <c r="DH44" s="179">
        <f t="shared" si="171"/>
        <v>0</v>
      </c>
      <c r="DI44" s="179">
        <f t="shared" si="171"/>
        <v>0</v>
      </c>
      <c r="DJ44" s="179">
        <f t="shared" si="171"/>
        <v>0</v>
      </c>
      <c r="DK44" s="179">
        <f t="shared" si="171"/>
        <v>0</v>
      </c>
      <c r="DL44" s="179">
        <f t="shared" si="171"/>
        <v>0</v>
      </c>
      <c r="DM44" s="179">
        <f t="shared" si="171"/>
        <v>0</v>
      </c>
      <c r="DN44" s="179">
        <f t="shared" si="171"/>
        <v>0</v>
      </c>
      <c r="DO44" s="179">
        <f t="shared" ref="DO44:ET44" si="172">-SUMIF($H3:$H33,"2011",DO3:DO33)</f>
        <v>0</v>
      </c>
      <c r="DP44" s="179">
        <f t="shared" si="172"/>
        <v>0</v>
      </c>
      <c r="DQ44" s="179">
        <f t="shared" si="172"/>
        <v>0</v>
      </c>
      <c r="DR44" s="179">
        <f t="shared" si="172"/>
        <v>0</v>
      </c>
      <c r="DS44" s="179">
        <f t="shared" si="172"/>
        <v>0</v>
      </c>
      <c r="DT44" s="179">
        <f t="shared" si="172"/>
        <v>0</v>
      </c>
      <c r="DU44" s="179">
        <f t="shared" si="172"/>
        <v>0</v>
      </c>
      <c r="DV44" s="179">
        <f t="shared" si="172"/>
        <v>0</v>
      </c>
      <c r="DW44" s="179">
        <f t="shared" si="172"/>
        <v>0</v>
      </c>
      <c r="DX44" s="179">
        <f t="shared" si="172"/>
        <v>0</v>
      </c>
      <c r="DY44" s="179">
        <f t="shared" si="172"/>
        <v>0</v>
      </c>
      <c r="DZ44" s="179">
        <f t="shared" si="172"/>
        <v>0</v>
      </c>
      <c r="EA44" s="179">
        <f t="shared" si="172"/>
        <v>0</v>
      </c>
      <c r="EB44" s="179">
        <f t="shared" si="172"/>
        <v>0</v>
      </c>
      <c r="EC44" s="179">
        <f t="shared" si="172"/>
        <v>0</v>
      </c>
      <c r="ED44" s="179">
        <f t="shared" si="172"/>
        <v>0</v>
      </c>
      <c r="EE44" s="179">
        <f t="shared" si="172"/>
        <v>0</v>
      </c>
      <c r="EF44" s="179">
        <f t="shared" si="172"/>
        <v>0</v>
      </c>
      <c r="EG44" s="179">
        <f t="shared" si="172"/>
        <v>0</v>
      </c>
      <c r="EH44" s="179">
        <f t="shared" si="172"/>
        <v>0</v>
      </c>
      <c r="EI44" s="179">
        <f t="shared" si="172"/>
        <v>0</v>
      </c>
      <c r="EJ44" s="179">
        <f t="shared" si="172"/>
        <v>0</v>
      </c>
      <c r="EK44" s="179">
        <f t="shared" si="172"/>
        <v>0</v>
      </c>
      <c r="EL44" s="179">
        <f t="shared" si="172"/>
        <v>0</v>
      </c>
      <c r="EM44" s="179">
        <f t="shared" si="172"/>
        <v>0</v>
      </c>
      <c r="EN44" s="179">
        <f t="shared" si="172"/>
        <v>0</v>
      </c>
      <c r="EO44" s="179">
        <f t="shared" si="172"/>
        <v>0</v>
      </c>
      <c r="EP44" s="179">
        <f t="shared" si="172"/>
        <v>0</v>
      </c>
      <c r="EQ44" s="179">
        <f t="shared" si="172"/>
        <v>0</v>
      </c>
      <c r="ER44" s="179">
        <f t="shared" si="172"/>
        <v>0</v>
      </c>
      <c r="ES44" s="179">
        <f t="shared" si="172"/>
        <v>0</v>
      </c>
      <c r="ET44" s="179">
        <f t="shared" si="172"/>
        <v>0</v>
      </c>
      <c r="EU44" s="179">
        <f t="shared" ref="EU44:FS44" si="173">-SUMIF($H3:$H33,"2011",EU3:EU33)</f>
        <v>0</v>
      </c>
      <c r="EV44" s="179">
        <f t="shared" si="173"/>
        <v>0</v>
      </c>
      <c r="EW44" s="179">
        <f t="shared" si="173"/>
        <v>0</v>
      </c>
      <c r="EX44" s="179">
        <f t="shared" si="173"/>
        <v>0</v>
      </c>
      <c r="EY44" s="179">
        <f t="shared" si="173"/>
        <v>0</v>
      </c>
      <c r="EZ44" s="179">
        <f t="shared" si="173"/>
        <v>0</v>
      </c>
      <c r="FA44" s="179">
        <f t="shared" si="173"/>
        <v>0</v>
      </c>
      <c r="FB44" s="179">
        <f t="shared" si="173"/>
        <v>0</v>
      </c>
      <c r="FC44" s="179">
        <f t="shared" si="173"/>
        <v>0</v>
      </c>
      <c r="FD44" s="179">
        <f t="shared" si="173"/>
        <v>0</v>
      </c>
      <c r="FE44" s="179">
        <f t="shared" si="173"/>
        <v>0</v>
      </c>
      <c r="FF44" s="179">
        <f t="shared" si="173"/>
        <v>0</v>
      </c>
      <c r="FG44" s="179">
        <f t="shared" si="173"/>
        <v>0</v>
      </c>
      <c r="FH44" s="179">
        <f t="shared" si="173"/>
        <v>0</v>
      </c>
      <c r="FI44" s="179">
        <f t="shared" si="173"/>
        <v>0</v>
      </c>
      <c r="FJ44" s="179">
        <f t="shared" si="173"/>
        <v>0</v>
      </c>
      <c r="FK44" s="179">
        <f t="shared" si="173"/>
        <v>0</v>
      </c>
      <c r="FL44" s="179">
        <f t="shared" si="173"/>
        <v>0</v>
      </c>
      <c r="FM44" s="179">
        <f t="shared" si="173"/>
        <v>0</v>
      </c>
      <c r="FN44" s="179">
        <f t="shared" si="173"/>
        <v>0</v>
      </c>
      <c r="FO44" s="179">
        <f t="shared" si="173"/>
        <v>0</v>
      </c>
      <c r="FP44" s="179">
        <f t="shared" si="173"/>
        <v>0</v>
      </c>
      <c r="FQ44" s="179">
        <f t="shared" si="173"/>
        <v>0</v>
      </c>
      <c r="FR44" s="179">
        <f t="shared" si="173"/>
        <v>0</v>
      </c>
      <c r="FS44" s="179">
        <f t="shared" si="173"/>
        <v>0</v>
      </c>
    </row>
    <row r="45" spans="3:175" x14ac:dyDescent="0.25">
      <c r="C45" s="170">
        <v>2012</v>
      </c>
      <c r="CI45" s="179">
        <f t="shared" ref="CI45:DN45" si="174">-SUMIF($H3:$H33,"2012",CI3:CI33)</f>
        <v>0</v>
      </c>
      <c r="CJ45" s="179">
        <f t="shared" si="174"/>
        <v>0</v>
      </c>
      <c r="CK45" s="179">
        <f t="shared" si="174"/>
        <v>0</v>
      </c>
      <c r="CL45" s="179">
        <f t="shared" si="174"/>
        <v>0</v>
      </c>
      <c r="CM45" s="179">
        <f t="shared" si="174"/>
        <v>0</v>
      </c>
      <c r="CN45" s="179">
        <f t="shared" si="174"/>
        <v>0</v>
      </c>
      <c r="CO45" s="179">
        <f t="shared" si="174"/>
        <v>0</v>
      </c>
      <c r="CP45" s="179">
        <f t="shared" si="174"/>
        <v>0</v>
      </c>
      <c r="CQ45" s="179">
        <f t="shared" si="174"/>
        <v>0</v>
      </c>
      <c r="CR45" s="179">
        <f t="shared" si="174"/>
        <v>-12078.562881685459</v>
      </c>
      <c r="CS45" s="179">
        <f t="shared" si="174"/>
        <v>-37316.134063460238</v>
      </c>
      <c r="CT45" s="179">
        <f t="shared" si="174"/>
        <v>-400.344884485428</v>
      </c>
      <c r="CU45" s="179">
        <f t="shared" si="174"/>
        <v>-1.2975635720087999</v>
      </c>
      <c r="CV45" s="179">
        <f t="shared" si="174"/>
        <v>-92.41536107307121</v>
      </c>
      <c r="CW45" s="179">
        <f t="shared" si="174"/>
        <v>-323.95837181153041</v>
      </c>
      <c r="CX45" s="179">
        <f t="shared" si="174"/>
        <v>-1.0813029766740001</v>
      </c>
      <c r="CY45" s="179">
        <f t="shared" si="174"/>
        <v>0</v>
      </c>
      <c r="CZ45" s="179">
        <f t="shared" si="174"/>
        <v>0</v>
      </c>
      <c r="DA45" s="179">
        <f t="shared" si="174"/>
        <v>-12078.562881685459</v>
      </c>
      <c r="DB45" s="179">
        <f t="shared" si="174"/>
        <v>-37316.134063460238</v>
      </c>
      <c r="DC45" s="179">
        <f t="shared" si="174"/>
        <v>-400.344884485428</v>
      </c>
      <c r="DD45" s="179">
        <f t="shared" si="174"/>
        <v>-1.2975635720087999</v>
      </c>
      <c r="DE45" s="179">
        <f t="shared" si="174"/>
        <v>-92.41536107307121</v>
      </c>
      <c r="DF45" s="179">
        <f t="shared" si="174"/>
        <v>-323.95837181153041</v>
      </c>
      <c r="DG45" s="179">
        <f t="shared" si="174"/>
        <v>-1.0813029766740001</v>
      </c>
      <c r="DH45" s="179">
        <f t="shared" si="174"/>
        <v>0</v>
      </c>
      <c r="DI45" s="179">
        <f t="shared" si="174"/>
        <v>0</v>
      </c>
      <c r="DJ45" s="179">
        <f t="shared" si="174"/>
        <v>-12078.562881685459</v>
      </c>
      <c r="DK45" s="179">
        <f t="shared" si="174"/>
        <v>-37316.134063460238</v>
      </c>
      <c r="DL45" s="179">
        <f t="shared" si="174"/>
        <v>-400.344884485428</v>
      </c>
      <c r="DM45" s="179">
        <f t="shared" si="174"/>
        <v>-1.2975635720087999</v>
      </c>
      <c r="DN45" s="179">
        <f t="shared" si="174"/>
        <v>-92.41536107307121</v>
      </c>
      <c r="DO45" s="179">
        <f t="shared" ref="DO45:ET45" si="175">-SUMIF($H3:$H33,"2012",DO3:DO33)</f>
        <v>-323.95837181153041</v>
      </c>
      <c r="DP45" s="179">
        <f t="shared" si="175"/>
        <v>-1.0813029766740001</v>
      </c>
      <c r="DQ45" s="179">
        <f t="shared" si="175"/>
        <v>0</v>
      </c>
      <c r="DR45" s="179">
        <f t="shared" si="175"/>
        <v>0</v>
      </c>
      <c r="DS45" s="179">
        <f t="shared" si="175"/>
        <v>-12078.562881685459</v>
      </c>
      <c r="DT45" s="179">
        <f t="shared" si="175"/>
        <v>-17721.054964793242</v>
      </c>
      <c r="DU45" s="179">
        <f t="shared" si="175"/>
        <v>-400.344884485428</v>
      </c>
      <c r="DV45" s="179">
        <f t="shared" si="175"/>
        <v>-1.2975635720087999</v>
      </c>
      <c r="DW45" s="179">
        <f t="shared" si="175"/>
        <v>-92.41536107307121</v>
      </c>
      <c r="DX45" s="179">
        <f t="shared" si="175"/>
        <v>-323.95837181153041</v>
      </c>
      <c r="DY45" s="179">
        <f t="shared" si="175"/>
        <v>-1.0813029766740001</v>
      </c>
      <c r="DZ45" s="179">
        <f t="shared" si="175"/>
        <v>0</v>
      </c>
      <c r="EA45" s="179">
        <f t="shared" si="175"/>
        <v>0</v>
      </c>
      <c r="EB45" s="179">
        <f t="shared" si="175"/>
        <v>-12078.562881685459</v>
      </c>
      <c r="EC45" s="179">
        <f t="shared" si="175"/>
        <v>-17721.054964793242</v>
      </c>
      <c r="ED45" s="179">
        <f t="shared" si="175"/>
        <v>-276.09269337742802</v>
      </c>
      <c r="EE45" s="179">
        <f t="shared" si="175"/>
        <v>-1.2975635720087999</v>
      </c>
      <c r="EF45" s="179">
        <f t="shared" si="175"/>
        <v>-92.41536107307121</v>
      </c>
      <c r="EG45" s="179">
        <f t="shared" si="175"/>
        <v>-323.95837181153041</v>
      </c>
      <c r="EH45" s="179">
        <f t="shared" si="175"/>
        <v>-1.0813029766740001</v>
      </c>
      <c r="EI45" s="179">
        <f t="shared" si="175"/>
        <v>0</v>
      </c>
      <c r="EJ45" s="179">
        <f t="shared" si="175"/>
        <v>0</v>
      </c>
      <c r="EK45" s="179">
        <f t="shared" si="175"/>
        <v>-12078.562881685459</v>
      </c>
      <c r="EL45" s="179">
        <f t="shared" si="175"/>
        <v>-13128.629585883888</v>
      </c>
      <c r="EM45" s="179">
        <f t="shared" si="175"/>
        <v>-185.66793993142801</v>
      </c>
      <c r="EN45" s="179">
        <f t="shared" si="175"/>
        <v>-0.87259084040879997</v>
      </c>
      <c r="EO45" s="179">
        <f t="shared" si="175"/>
        <v>-62.147858744671204</v>
      </c>
      <c r="EP45" s="179">
        <f t="shared" si="175"/>
        <v>-217.85684648873038</v>
      </c>
      <c r="EQ45" s="179">
        <f t="shared" si="175"/>
        <v>-0.72715903367400003</v>
      </c>
      <c r="ER45" s="179">
        <f t="shared" si="175"/>
        <v>0</v>
      </c>
      <c r="ES45" s="179">
        <f t="shared" si="175"/>
        <v>0</v>
      </c>
      <c r="ET45" s="179">
        <f t="shared" si="175"/>
        <v>-12078.562881685459</v>
      </c>
      <c r="EU45" s="179">
        <f t="shared" ref="EU45:FS45" si="176">-SUMIF($H3:$H33,"2012",EU3:EU33)</f>
        <v>-12868.422079017433</v>
      </c>
      <c r="EV45" s="179">
        <f t="shared" si="176"/>
        <v>-179.88637023963602</v>
      </c>
      <c r="EW45" s="179">
        <f t="shared" si="176"/>
        <v>-0.84541897240560004</v>
      </c>
      <c r="EX45" s="179">
        <f t="shared" si="176"/>
        <v>-60.212617923554404</v>
      </c>
      <c r="EY45" s="179">
        <f t="shared" si="176"/>
        <v>-211.07293677726477</v>
      </c>
      <c r="EZ45" s="179">
        <f t="shared" si="176"/>
        <v>-0.70451581033800004</v>
      </c>
      <c r="FA45" s="179">
        <f t="shared" si="176"/>
        <v>0</v>
      </c>
      <c r="FB45" s="179">
        <f t="shared" si="176"/>
        <v>0</v>
      </c>
      <c r="FC45" s="179">
        <f t="shared" si="176"/>
        <v>-12078.562881685459</v>
      </c>
      <c r="FD45" s="179">
        <f t="shared" si="176"/>
        <v>-12868.422079017433</v>
      </c>
      <c r="FE45" s="179">
        <f t="shared" si="176"/>
        <v>-179.88637023963602</v>
      </c>
      <c r="FF45" s="179">
        <f t="shared" si="176"/>
        <v>-0.84541897240560004</v>
      </c>
      <c r="FG45" s="179">
        <f t="shared" si="176"/>
        <v>-60.212617923554404</v>
      </c>
      <c r="FH45" s="179">
        <f t="shared" si="176"/>
        <v>-211.07293677726477</v>
      </c>
      <c r="FI45" s="179">
        <f t="shared" si="176"/>
        <v>-0.70451581033800004</v>
      </c>
      <c r="FJ45" s="179">
        <f t="shared" si="176"/>
        <v>0</v>
      </c>
      <c r="FK45" s="179">
        <f t="shared" si="176"/>
        <v>0</v>
      </c>
      <c r="FL45" s="179">
        <f t="shared" si="176"/>
        <v>-12078.562881685459</v>
      </c>
      <c r="FM45" s="179">
        <f t="shared" si="176"/>
        <v>-12868.422079017433</v>
      </c>
      <c r="FN45" s="179">
        <f t="shared" si="176"/>
        <v>-179.88637023963602</v>
      </c>
      <c r="FO45" s="179">
        <f t="shared" si="176"/>
        <v>-0.84541897240560004</v>
      </c>
      <c r="FP45" s="179">
        <f t="shared" si="176"/>
        <v>-60.212617923554404</v>
      </c>
      <c r="FQ45" s="179">
        <f t="shared" si="176"/>
        <v>-211.07293677726477</v>
      </c>
      <c r="FR45" s="179">
        <f t="shared" si="176"/>
        <v>-0.70451581033800004</v>
      </c>
      <c r="FS45" s="179">
        <f t="shared" si="176"/>
        <v>0</v>
      </c>
    </row>
    <row r="46" spans="3:175" x14ac:dyDescent="0.25">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row>
    <row r="47" spans="3:175" x14ac:dyDescent="0.25">
      <c r="C47" s="170" t="s">
        <v>231</v>
      </c>
      <c r="CI47" s="24">
        <f t="shared" ref="CI47:DN47" si="177">SUM(CI37:CI46)</f>
        <v>0</v>
      </c>
      <c r="CJ47" s="24">
        <f t="shared" si="177"/>
        <v>0</v>
      </c>
      <c r="CK47" s="24">
        <f t="shared" si="177"/>
        <v>0</v>
      </c>
      <c r="CL47" s="24">
        <f t="shared" si="177"/>
        <v>0</v>
      </c>
      <c r="CM47" s="24">
        <f t="shared" si="177"/>
        <v>0</v>
      </c>
      <c r="CN47" s="24">
        <f t="shared" si="177"/>
        <v>0</v>
      </c>
      <c r="CO47" s="24">
        <f t="shared" si="177"/>
        <v>0</v>
      </c>
      <c r="CP47" s="24">
        <f t="shared" si="177"/>
        <v>0</v>
      </c>
      <c r="CQ47" s="24">
        <f t="shared" si="177"/>
        <v>0</v>
      </c>
      <c r="CR47" s="24">
        <f t="shared" si="177"/>
        <v>0</v>
      </c>
      <c r="CS47" s="24">
        <f t="shared" si="177"/>
        <v>0</v>
      </c>
      <c r="CT47" s="24">
        <f t="shared" si="177"/>
        <v>0</v>
      </c>
      <c r="CU47" s="24">
        <f t="shared" si="177"/>
        <v>0</v>
      </c>
      <c r="CV47" s="24">
        <f t="shared" si="177"/>
        <v>0</v>
      </c>
      <c r="CW47" s="24">
        <f t="shared" si="177"/>
        <v>0</v>
      </c>
      <c r="CX47" s="24">
        <f t="shared" si="177"/>
        <v>0</v>
      </c>
      <c r="CY47" s="24">
        <f t="shared" si="177"/>
        <v>0</v>
      </c>
      <c r="CZ47" s="24">
        <f t="shared" si="177"/>
        <v>0</v>
      </c>
      <c r="DA47" s="24">
        <f t="shared" si="177"/>
        <v>2720651.564949736</v>
      </c>
      <c r="DB47" s="24">
        <f t="shared" si="177"/>
        <v>694768.37409304711</v>
      </c>
      <c r="DC47" s="24">
        <f t="shared" si="177"/>
        <v>18268.203311831388</v>
      </c>
      <c r="DD47" s="24">
        <f t="shared" si="177"/>
        <v>0</v>
      </c>
      <c r="DE47" s="24">
        <f t="shared" si="177"/>
        <v>5709.9614819356138</v>
      </c>
      <c r="DF47" s="24">
        <f t="shared" si="177"/>
        <v>9715.4723247341899</v>
      </c>
      <c r="DG47" s="24">
        <f t="shared" si="177"/>
        <v>0</v>
      </c>
      <c r="DH47" s="24">
        <f t="shared" si="177"/>
        <v>0</v>
      </c>
      <c r="DI47" s="24">
        <f t="shared" si="177"/>
        <v>0</v>
      </c>
      <c r="DJ47" s="24">
        <f t="shared" si="177"/>
        <v>2672896.5529781063</v>
      </c>
      <c r="DK47" s="24">
        <f t="shared" si="177"/>
        <v>693702.3181745545</v>
      </c>
      <c r="DL47" s="24">
        <f t="shared" si="177"/>
        <v>18193.171136687542</v>
      </c>
      <c r="DM47" s="24">
        <f t="shared" si="177"/>
        <v>0</v>
      </c>
      <c r="DN47" s="24">
        <f t="shared" si="177"/>
        <v>5684.146318362732</v>
      </c>
      <c r="DO47" s="24">
        <f t="shared" ref="DO47:ET47" si="178">SUM(DO37:DO46)</f>
        <v>9675.001753852508</v>
      </c>
      <c r="DP47" s="24">
        <f t="shared" si="178"/>
        <v>0</v>
      </c>
      <c r="DQ47" s="24">
        <f t="shared" si="178"/>
        <v>0</v>
      </c>
      <c r="DR47" s="24">
        <f t="shared" si="178"/>
        <v>0</v>
      </c>
      <c r="DS47" s="24">
        <f t="shared" si="178"/>
        <v>2614135.2613312118</v>
      </c>
      <c r="DT47" s="24">
        <f t="shared" si="178"/>
        <v>688263.86847666954</v>
      </c>
      <c r="DU47" s="24">
        <f t="shared" si="178"/>
        <v>18149.245428751859</v>
      </c>
      <c r="DV47" s="24">
        <f t="shared" si="178"/>
        <v>0</v>
      </c>
      <c r="DW47" s="24">
        <f t="shared" si="178"/>
        <v>5669.0334773283294</v>
      </c>
      <c r="DX47" s="24">
        <f t="shared" si="178"/>
        <v>9651.3092716189731</v>
      </c>
      <c r="DY47" s="24">
        <f t="shared" si="178"/>
        <v>0</v>
      </c>
      <c r="DZ47" s="24">
        <f t="shared" si="178"/>
        <v>0</v>
      </c>
      <c r="EA47" s="24">
        <f t="shared" si="178"/>
        <v>0</v>
      </c>
      <c r="EB47" s="24">
        <f t="shared" si="178"/>
        <v>2405422.5027675442</v>
      </c>
      <c r="EC47" s="24">
        <f t="shared" si="178"/>
        <v>609177.77101666166</v>
      </c>
      <c r="ED47" s="24">
        <f t="shared" si="178"/>
        <v>17983.990537001002</v>
      </c>
      <c r="EE47" s="24">
        <f t="shared" si="178"/>
        <v>0</v>
      </c>
      <c r="EF47" s="24">
        <f t="shared" si="178"/>
        <v>5612.1767748058619</v>
      </c>
      <c r="EG47" s="24">
        <f t="shared" si="178"/>
        <v>9560.0447370469228</v>
      </c>
      <c r="EH47" s="24">
        <f t="shared" si="178"/>
        <v>0</v>
      </c>
      <c r="EI47" s="24">
        <f t="shared" si="178"/>
        <v>0</v>
      </c>
      <c r="EJ47" s="24">
        <f t="shared" si="178"/>
        <v>0</v>
      </c>
      <c r="EK47" s="24">
        <f t="shared" si="178"/>
        <v>2304770.0507555129</v>
      </c>
      <c r="EL47" s="24">
        <f t="shared" si="178"/>
        <v>504895.49173014652</v>
      </c>
      <c r="EM47" s="24">
        <f t="shared" si="178"/>
        <v>16810.563430472579</v>
      </c>
      <c r="EN47" s="24">
        <f t="shared" si="178"/>
        <v>0</v>
      </c>
      <c r="EO47" s="24">
        <f t="shared" si="178"/>
        <v>5390.496969743489</v>
      </c>
      <c r="EP47" s="24">
        <f t="shared" si="178"/>
        <v>9212.5161134732207</v>
      </c>
      <c r="EQ47" s="24">
        <f t="shared" si="178"/>
        <v>0</v>
      </c>
      <c r="ER47" s="24">
        <f t="shared" si="178"/>
        <v>0</v>
      </c>
      <c r="ES47" s="24">
        <f t="shared" si="178"/>
        <v>0</v>
      </c>
      <c r="ET47" s="24">
        <f t="shared" si="178"/>
        <v>2232299.9648733316</v>
      </c>
      <c r="EU47" s="24">
        <f t="shared" ref="EU47:EZ47" si="179">SUM(EU37:EU46)</f>
        <v>495724.63752209704</v>
      </c>
      <c r="EV47" s="24">
        <f t="shared" si="179"/>
        <v>16492.430506476059</v>
      </c>
      <c r="EW47" s="24">
        <f t="shared" si="179"/>
        <v>0</v>
      </c>
      <c r="EX47" s="24">
        <f t="shared" si="179"/>
        <v>5281.0418799084291</v>
      </c>
      <c r="EY47" s="24">
        <f t="shared" si="179"/>
        <v>9040.9227800037515</v>
      </c>
      <c r="EZ47" s="24">
        <f t="shared" si="179"/>
        <v>0</v>
      </c>
      <c r="FA47" s="24">
        <f t="shared" ref="FA47:FS47" si="180">SUM(FA37:FA46)</f>
        <v>0</v>
      </c>
      <c r="FB47" s="24">
        <f t="shared" si="180"/>
        <v>0</v>
      </c>
      <c r="FC47" s="24">
        <f t="shared" si="180"/>
        <v>2188960.1009417814</v>
      </c>
      <c r="FD47" s="24">
        <f t="shared" si="180"/>
        <v>495724.63752209704</v>
      </c>
      <c r="FE47" s="24">
        <f t="shared" si="180"/>
        <v>16492.430506476059</v>
      </c>
      <c r="FF47" s="24">
        <f t="shared" si="180"/>
        <v>0</v>
      </c>
      <c r="FG47" s="24">
        <f t="shared" si="180"/>
        <v>5281.0418799084291</v>
      </c>
      <c r="FH47" s="24">
        <f t="shared" si="180"/>
        <v>9040.9227800037515</v>
      </c>
      <c r="FI47" s="24">
        <f t="shared" si="180"/>
        <v>0</v>
      </c>
      <c r="FJ47" s="24">
        <f t="shared" si="180"/>
        <v>0</v>
      </c>
      <c r="FK47" s="24">
        <f t="shared" si="180"/>
        <v>0</v>
      </c>
      <c r="FL47" s="24">
        <f t="shared" si="180"/>
        <v>2187893.6292706365</v>
      </c>
      <c r="FM47" s="24">
        <f t="shared" si="180"/>
        <v>494189.48472703551</v>
      </c>
      <c r="FN47" s="24">
        <f t="shared" si="180"/>
        <v>16451.537751019259</v>
      </c>
      <c r="FO47" s="24">
        <f t="shared" si="180"/>
        <v>0</v>
      </c>
      <c r="FP47" s="24">
        <f t="shared" si="180"/>
        <v>5266.972540068029</v>
      </c>
      <c r="FQ47" s="24">
        <f t="shared" si="180"/>
        <v>9018.866200208633</v>
      </c>
      <c r="FR47" s="24">
        <f t="shared" si="180"/>
        <v>0</v>
      </c>
      <c r="FS47" s="24">
        <f t="shared" si="180"/>
        <v>0</v>
      </c>
    </row>
    <row r="49" spans="2:175" x14ac:dyDescent="0.25">
      <c r="C49" s="1" t="s">
        <v>254</v>
      </c>
      <c r="P49" s="17"/>
      <c r="AT49" s="131"/>
      <c r="AU49" s="131"/>
      <c r="AW49" s="17"/>
      <c r="BD49" s="1"/>
      <c r="CI49" s="185">
        <f>+'Distribution Rates'!E59</f>
        <v>1.9766666666666665E-2</v>
      </c>
      <c r="CJ49" s="185">
        <f>+'Distribution Rates'!E60</f>
        <v>1.6066666666666667E-2</v>
      </c>
      <c r="CK49" s="185">
        <f>+'Distribution Rates'!E61</f>
        <v>4.6248333333333331</v>
      </c>
      <c r="CL49" s="185">
        <f>+'Distribution Rates'!E62</f>
        <v>1.9204666666666668</v>
      </c>
      <c r="CM49" s="185">
        <f>+'Distribution Rates'!E63</f>
        <v>2.1688666666666667</v>
      </c>
      <c r="CN49" s="185">
        <f>+'Distribution Rates'!E64</f>
        <v>2.5127666666666664</v>
      </c>
      <c r="CO49" s="185">
        <f>+'Distribution Rates'!E65</f>
        <v>-4.6199999999999998E-2</v>
      </c>
      <c r="CP49" s="185">
        <f>+'Distribution Rates'!E66</f>
        <v>0</v>
      </c>
      <c r="CR49" s="185">
        <f>+'Distribution Rates'!F59</f>
        <v>1.9766666666666665E-2</v>
      </c>
      <c r="CS49" s="185">
        <f>+'Distribution Rates'!F60</f>
        <v>1.6066666666666667E-2</v>
      </c>
      <c r="CT49" s="185">
        <f>+'Distribution Rates'!F61</f>
        <v>4.5983666666666672</v>
      </c>
      <c r="CU49" s="185">
        <f>+'Distribution Rates'!F62</f>
        <v>1.9214000000000002</v>
      </c>
      <c r="CV49" s="185">
        <f>+'Distribution Rates'!F63</f>
        <v>2.1683000000000003</v>
      </c>
      <c r="CW49" s="185">
        <f>+'Distribution Rates'!F64</f>
        <v>2.6074666666666668</v>
      </c>
      <c r="CX49" s="185">
        <f>+'Distribution Rates'!F65</f>
        <v>-7.9899999999999999E-2</v>
      </c>
      <c r="CY49" s="185">
        <f>+'Distribution Rates'!F66</f>
        <v>0</v>
      </c>
      <c r="DA49" s="185">
        <f>+'Distribution Rates'!G59</f>
        <v>1.9866666666666664E-2</v>
      </c>
      <c r="DB49" s="185">
        <f>+'Distribution Rates'!G60</f>
        <v>1.6166666666666666E-2</v>
      </c>
      <c r="DC49" s="185">
        <f>+'Distribution Rates'!G61</f>
        <v>4.6227999999999998</v>
      </c>
      <c r="DD49" s="185">
        <f>+'Distribution Rates'!G62</f>
        <v>1.9315999999999998</v>
      </c>
      <c r="DE49" s="185">
        <f>+'Distribution Rates'!G63</f>
        <v>2.1798000000000002</v>
      </c>
      <c r="DF49" s="185">
        <f>+'Distribution Rates'!G64</f>
        <v>2.7180333333333331</v>
      </c>
      <c r="DG49" s="185">
        <f>+'Distribution Rates'!G65</f>
        <v>-8.1466666666666673E-2</v>
      </c>
      <c r="DH49" s="185">
        <f>+'Distribution Rates'!G66</f>
        <v>0</v>
      </c>
      <c r="DJ49" s="185">
        <f>+'Distribution Rates'!H59</f>
        <v>2.0033333333333334E-2</v>
      </c>
      <c r="DK49" s="185">
        <f>+'Distribution Rates'!H60</f>
        <v>1.6333333333333335E-2</v>
      </c>
      <c r="DL49" s="185">
        <f>+'Distribution Rates'!H61</f>
        <v>4.665566666666666</v>
      </c>
      <c r="DM49" s="185">
        <f>+'Distribution Rates'!H62</f>
        <v>1.9495333333333331</v>
      </c>
      <c r="DN49" s="185">
        <f>+'Distribution Rates'!H63</f>
        <v>2.2002000000000002</v>
      </c>
      <c r="DO49" s="185">
        <f>+'Distribution Rates'!H64</f>
        <v>2.7435666666666663</v>
      </c>
      <c r="DP49" s="185">
        <f>+'Distribution Rates'!H65</f>
        <v>-7.9600000000000004E-2</v>
      </c>
      <c r="DQ49" s="185">
        <f>+'Distribution Rates'!H66</f>
        <v>0</v>
      </c>
      <c r="DS49" s="185">
        <f>+'Distribution Rates'!I59</f>
        <v>2.0233333333333332E-2</v>
      </c>
      <c r="DT49" s="185">
        <f>+'Distribution Rates'!I60</f>
        <v>1.6533333333333334E-2</v>
      </c>
      <c r="DU49" s="185">
        <f>+'Distribution Rates'!I61</f>
        <v>4.7110999999999992</v>
      </c>
      <c r="DV49" s="185">
        <f>+'Distribution Rates'!I62</f>
        <v>1.9690333333333332</v>
      </c>
      <c r="DW49" s="185">
        <f>+'Distribution Rates'!I63</f>
        <v>2.2221666666666668</v>
      </c>
      <c r="DX49" s="185">
        <f>+'Distribution Rates'!I64</f>
        <v>2.7708999999999997</v>
      </c>
      <c r="DY49" s="185">
        <f>+'Distribution Rates'!I65</f>
        <v>-8.2666666666666666E-2</v>
      </c>
      <c r="DZ49" s="185">
        <f>+'Distribution Rates'!I66</f>
        <v>0</v>
      </c>
      <c r="EB49" s="185">
        <f>+'Distribution Rates'!J59</f>
        <v>1.7233333333333333E-2</v>
      </c>
      <c r="EC49" s="185">
        <f>+'Distribution Rates'!J60</f>
        <v>1.6799999999999999E-2</v>
      </c>
      <c r="ED49" s="185">
        <f>+'Distribution Rates'!J61</f>
        <v>4.7832333333333326</v>
      </c>
      <c r="EE49" s="185">
        <f>+'Distribution Rates'!J62</f>
        <v>1.9987999999999999</v>
      </c>
      <c r="EF49" s="185">
        <f>+'Distribution Rates'!J63</f>
        <v>2.2579000000000007</v>
      </c>
      <c r="EG49" s="185">
        <f>+'Distribution Rates'!J64</f>
        <v>2.8113666666666663</v>
      </c>
      <c r="EH49" s="185">
        <f>+'Distribution Rates'!J65</f>
        <v>-8.900000000000001E-2</v>
      </c>
      <c r="EI49" s="185">
        <f>+'Distribution Rates'!J66</f>
        <v>0</v>
      </c>
      <c r="EK49" s="185">
        <f>+'Distribution Rates'!K59</f>
        <v>0</v>
      </c>
      <c r="EL49" s="185">
        <f>+'Distribution Rates'!K60</f>
        <v>0</v>
      </c>
      <c r="EM49" s="185">
        <f>+'Distribution Rates'!K61</f>
        <v>0</v>
      </c>
      <c r="EN49" s="185">
        <f>+'Distribution Rates'!K62</f>
        <v>0</v>
      </c>
      <c r="EO49" s="185">
        <f>+'Distribution Rates'!K63</f>
        <v>0</v>
      </c>
      <c r="EP49" s="185">
        <f>+'Distribution Rates'!K64</f>
        <v>0</v>
      </c>
      <c r="EQ49" s="185">
        <f>+'Distribution Rates'!K65</f>
        <v>0</v>
      </c>
      <c r="ER49" s="185">
        <f>+'Distribution Rates'!K66</f>
        <v>0</v>
      </c>
      <c r="ET49" s="185">
        <f>+'Distribution Rates'!L59</f>
        <v>0</v>
      </c>
      <c r="EU49" s="185">
        <f>+'Distribution Rates'!L60</f>
        <v>0</v>
      </c>
      <c r="EV49" s="185">
        <f>+'Distribution Rates'!L61</f>
        <v>0</v>
      </c>
      <c r="EW49" s="185">
        <f>+'Distribution Rates'!L62</f>
        <v>0</v>
      </c>
      <c r="EX49" s="185">
        <f>+'Distribution Rates'!L63</f>
        <v>0</v>
      </c>
      <c r="EY49" s="185">
        <f>+'Distribution Rates'!L64</f>
        <v>0</v>
      </c>
      <c r="EZ49" s="185">
        <f>+'Distribution Rates'!L65</f>
        <v>0</v>
      </c>
      <c r="FA49" s="185">
        <f>+'Distribution Rates'!L66</f>
        <v>0</v>
      </c>
      <c r="FC49" s="185">
        <f>+'Distribution Rates'!M59</f>
        <v>0</v>
      </c>
      <c r="FD49" s="185">
        <f>+'Distribution Rates'!M60</f>
        <v>0</v>
      </c>
      <c r="FE49" s="185">
        <f>+'Distribution Rates'!M61</f>
        <v>0</v>
      </c>
      <c r="FF49" s="185">
        <f>+'Distribution Rates'!M62</f>
        <v>0</v>
      </c>
      <c r="FG49" s="185">
        <f>+'Distribution Rates'!M63</f>
        <v>0</v>
      </c>
      <c r="FH49" s="185">
        <f>+'Distribution Rates'!M64</f>
        <v>0</v>
      </c>
      <c r="FI49" s="185">
        <f>+'Distribution Rates'!M65</f>
        <v>0</v>
      </c>
      <c r="FJ49" s="185">
        <f>+'Distribution Rates'!M66</f>
        <v>0</v>
      </c>
      <c r="FL49" s="185">
        <f>+'Distribution Rates'!N59</f>
        <v>0</v>
      </c>
      <c r="FM49" s="185">
        <f>+'Distribution Rates'!N60</f>
        <v>0</v>
      </c>
      <c r="FN49" s="185">
        <f>+'Distribution Rates'!N61</f>
        <v>0</v>
      </c>
      <c r="FO49" s="185">
        <f>+'Distribution Rates'!N62</f>
        <v>0</v>
      </c>
      <c r="FP49" s="185">
        <f>+'Distribution Rates'!N63</f>
        <v>0</v>
      </c>
      <c r="FQ49" s="185">
        <f>+'Distribution Rates'!N64</f>
        <v>0</v>
      </c>
      <c r="FR49" s="185">
        <f>+'Distribution Rates'!N65</f>
        <v>0</v>
      </c>
      <c r="FS49" s="185">
        <f>+'Distribution Rates'!N66</f>
        <v>0</v>
      </c>
    </row>
    <row r="50" spans="2:175" x14ac:dyDescent="0.25">
      <c r="P50" s="17"/>
      <c r="AT50" s="131"/>
      <c r="AU50" s="131"/>
      <c r="AW50" s="17"/>
      <c r="BD50" s="1"/>
      <c r="CI50" s="32"/>
      <c r="CJ50" s="32"/>
      <c r="CK50" s="32"/>
      <c r="CL50" s="32"/>
      <c r="CM50" s="32"/>
      <c r="CN50" s="32"/>
      <c r="CO50" s="32"/>
      <c r="CP50" s="32"/>
      <c r="CR50" s="32"/>
      <c r="CS50" s="32"/>
      <c r="CT50" s="32"/>
      <c r="CU50" s="32"/>
      <c r="CV50" s="32"/>
      <c r="CW50" s="32"/>
      <c r="CX50" s="32"/>
      <c r="CY50" s="32"/>
      <c r="DA50" s="32"/>
      <c r="DB50" s="32"/>
      <c r="DC50" s="32"/>
      <c r="DD50" s="32"/>
      <c r="DE50" s="32"/>
      <c r="DF50" s="32"/>
      <c r="DG50" s="32"/>
      <c r="DH50" s="32"/>
      <c r="DJ50" s="32"/>
      <c r="DK50" s="32"/>
      <c r="DL50" s="32"/>
      <c r="DM50" s="32"/>
      <c r="DN50" s="32"/>
      <c r="DO50" s="32"/>
      <c r="DP50" s="32"/>
      <c r="DQ50" s="32"/>
      <c r="DS50" s="32"/>
      <c r="DT50" s="32"/>
      <c r="DU50" s="32"/>
      <c r="DV50" s="32"/>
      <c r="DW50" s="32"/>
      <c r="DX50" s="32"/>
      <c r="DY50" s="32"/>
      <c r="DZ50" s="32"/>
      <c r="EB50" s="32"/>
      <c r="EC50" s="32"/>
      <c r="ED50" s="32"/>
      <c r="EE50" s="32"/>
      <c r="EF50" s="32"/>
      <c r="EG50" s="32"/>
      <c r="EH50" s="32"/>
      <c r="EI50" s="32"/>
      <c r="EK50" s="32"/>
      <c r="EL50" s="32"/>
      <c r="EM50" s="32"/>
      <c r="EN50" s="32"/>
      <c r="EO50" s="32"/>
      <c r="EP50" s="32"/>
      <c r="EQ50" s="32"/>
      <c r="ER50" s="32"/>
      <c r="ET50" s="32"/>
      <c r="EU50" s="32"/>
      <c r="EV50" s="32"/>
      <c r="EW50" s="32"/>
      <c r="EX50" s="32"/>
      <c r="EY50" s="32"/>
      <c r="EZ50" s="32"/>
      <c r="FA50" s="32"/>
      <c r="FC50" s="32"/>
      <c r="FD50" s="32"/>
      <c r="FE50" s="32"/>
      <c r="FF50" s="32"/>
      <c r="FG50" s="32"/>
      <c r="FH50" s="32"/>
      <c r="FI50" s="32"/>
      <c r="FJ50" s="32"/>
      <c r="FL50" s="32"/>
      <c r="FM50" s="32"/>
      <c r="FN50" s="32"/>
      <c r="FO50" s="32"/>
      <c r="FP50" s="32"/>
      <c r="FQ50" s="32"/>
      <c r="FR50" s="32"/>
      <c r="FS50" s="32"/>
    </row>
    <row r="51" spans="2:175" s="170" customFormat="1" x14ac:dyDescent="0.25">
      <c r="C51" s="170" t="s">
        <v>253</v>
      </c>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7"/>
      <c r="AU51" s="177"/>
      <c r="AV51" s="172"/>
      <c r="AW51" s="172"/>
      <c r="AX51" s="172"/>
      <c r="AY51" s="172"/>
      <c r="AZ51" s="172"/>
      <c r="BA51" s="172"/>
      <c r="BB51" s="172"/>
      <c r="BC51" s="172"/>
      <c r="CH51" s="174">
        <f t="shared" ref="CH51:CN51" si="181">+CH49*CH47</f>
        <v>0</v>
      </c>
      <c r="CI51" s="174">
        <f t="shared" si="181"/>
        <v>0</v>
      </c>
      <c r="CJ51" s="174">
        <f t="shared" si="181"/>
        <v>0</v>
      </c>
      <c r="CK51" s="174">
        <f t="shared" si="181"/>
        <v>0</v>
      </c>
      <c r="CL51" s="174">
        <f t="shared" si="181"/>
        <v>0</v>
      </c>
      <c r="CM51" s="174">
        <f t="shared" si="181"/>
        <v>0</v>
      </c>
      <c r="CN51" s="174">
        <f t="shared" si="181"/>
        <v>0</v>
      </c>
      <c r="CO51" s="174">
        <f>+CO49*CO47</f>
        <v>0</v>
      </c>
      <c r="CP51" s="174">
        <f>+CP49*CP47</f>
        <v>0</v>
      </c>
      <c r="CQ51" s="174">
        <f t="shared" ref="CQ51:CW51" si="182">+CQ49*CQ47</f>
        <v>0</v>
      </c>
      <c r="CR51" s="174">
        <f t="shared" si="182"/>
        <v>0</v>
      </c>
      <c r="CS51" s="174">
        <f t="shared" si="182"/>
        <v>0</v>
      </c>
      <c r="CT51" s="174">
        <f t="shared" si="182"/>
        <v>0</v>
      </c>
      <c r="CU51" s="174">
        <f t="shared" si="182"/>
        <v>0</v>
      </c>
      <c r="CV51" s="174">
        <f t="shared" si="182"/>
        <v>0</v>
      </c>
      <c r="CW51" s="174">
        <f t="shared" si="182"/>
        <v>0</v>
      </c>
      <c r="CX51" s="174">
        <f>+CX49*CX47</f>
        <v>0</v>
      </c>
      <c r="CY51" s="174">
        <f>+CY49*CY47</f>
        <v>0</v>
      </c>
      <c r="CZ51" s="174">
        <f t="shared" ref="CZ51:DF51" si="183">+CZ49*CZ47</f>
        <v>0</v>
      </c>
      <c r="DA51" s="174">
        <f t="shared" si="183"/>
        <v>54050.277757001415</v>
      </c>
      <c r="DB51" s="174">
        <f t="shared" si="183"/>
        <v>11232.088714504262</v>
      </c>
      <c r="DC51" s="174">
        <f t="shared" si="183"/>
        <v>84450.250269934142</v>
      </c>
      <c r="DD51" s="174">
        <f t="shared" si="183"/>
        <v>0</v>
      </c>
      <c r="DE51" s="174">
        <f t="shared" si="183"/>
        <v>12446.574038323251</v>
      </c>
      <c r="DF51" s="174">
        <f t="shared" si="183"/>
        <v>26406.977627705015</v>
      </c>
      <c r="DG51" s="174">
        <f>+DG49*DG47</f>
        <v>0</v>
      </c>
      <c r="DH51" s="174">
        <f>+DH49*DH47</f>
        <v>0</v>
      </c>
      <c r="DI51" s="174">
        <f t="shared" ref="DI51:DO51" si="184">+DI49*DI47</f>
        <v>0</v>
      </c>
      <c r="DJ51" s="174">
        <f t="shared" si="184"/>
        <v>53547.027611328063</v>
      </c>
      <c r="DK51" s="174">
        <f t="shared" si="184"/>
        <v>11330.471196851058</v>
      </c>
      <c r="DL51" s="174">
        <f t="shared" si="184"/>
        <v>84881.452816291494</v>
      </c>
      <c r="DM51" s="174">
        <f t="shared" si="184"/>
        <v>0</v>
      </c>
      <c r="DN51" s="174">
        <f t="shared" si="184"/>
        <v>12506.258729661684</v>
      </c>
      <c r="DO51" s="174">
        <f t="shared" si="184"/>
        <v>26544.012311811275</v>
      </c>
      <c r="DP51" s="174">
        <f>+DP49*DP47</f>
        <v>0</v>
      </c>
      <c r="DQ51" s="174">
        <f>+DQ49*DQ47</f>
        <v>0</v>
      </c>
      <c r="DR51" s="174">
        <f t="shared" ref="DR51:DX51" si="185">+DR49*DR47</f>
        <v>0</v>
      </c>
      <c r="DS51" s="174">
        <f t="shared" si="185"/>
        <v>52892.670120934847</v>
      </c>
      <c r="DT51" s="174">
        <f t="shared" si="185"/>
        <v>11379.295958814269</v>
      </c>
      <c r="DU51" s="174">
        <f t="shared" si="185"/>
        <v>85502.910139392872</v>
      </c>
      <c r="DV51" s="174">
        <f t="shared" si="185"/>
        <v>0</v>
      </c>
      <c r="DW51" s="174">
        <f t="shared" si="185"/>
        <v>12597.537225536436</v>
      </c>
      <c r="DX51" s="174">
        <f t="shared" si="185"/>
        <v>26742.812860729009</v>
      </c>
      <c r="DY51" s="174">
        <f>+DY49*DY47</f>
        <v>0</v>
      </c>
      <c r="DZ51" s="174">
        <f>+DZ49*DZ47</f>
        <v>0</v>
      </c>
      <c r="EA51" s="174">
        <f t="shared" ref="EA51:EG51" si="186">+EA49*EA47</f>
        <v>0</v>
      </c>
      <c r="EB51" s="174">
        <f t="shared" si="186"/>
        <v>41453.447797694011</v>
      </c>
      <c r="EC51" s="174">
        <f t="shared" si="186"/>
        <v>10234.186553079915</v>
      </c>
      <c r="ED51" s="174">
        <f t="shared" si="186"/>
        <v>86021.623002934415</v>
      </c>
      <c r="EE51" s="174">
        <f t="shared" si="186"/>
        <v>0</v>
      </c>
      <c r="EF51" s="174">
        <f t="shared" si="186"/>
        <v>12671.733939834159</v>
      </c>
      <c r="EG51" s="174">
        <f t="shared" si="186"/>
        <v>26876.791105575816</v>
      </c>
      <c r="EH51" s="174">
        <f>+EH49*EH47</f>
        <v>0</v>
      </c>
      <c r="EI51" s="174">
        <f>+EI49*EI47</f>
        <v>0</v>
      </c>
      <c r="EJ51" s="174">
        <f t="shared" ref="EJ51:EP51" si="187">+EJ49*EJ47</f>
        <v>0</v>
      </c>
      <c r="EK51" s="174">
        <f t="shared" si="187"/>
        <v>0</v>
      </c>
      <c r="EL51" s="174">
        <f t="shared" si="187"/>
        <v>0</v>
      </c>
      <c r="EM51" s="174">
        <f t="shared" si="187"/>
        <v>0</v>
      </c>
      <c r="EN51" s="174">
        <f t="shared" si="187"/>
        <v>0</v>
      </c>
      <c r="EO51" s="174">
        <f t="shared" si="187"/>
        <v>0</v>
      </c>
      <c r="EP51" s="174">
        <f t="shared" si="187"/>
        <v>0</v>
      </c>
      <c r="EQ51" s="174">
        <f>+EQ49*EQ47</f>
        <v>0</v>
      </c>
      <c r="ER51" s="174">
        <f>+ER49*ER47</f>
        <v>0</v>
      </c>
      <c r="ET51" s="174">
        <f t="shared" ref="ET51:EY51" si="188">+ET49*ET47</f>
        <v>0</v>
      </c>
      <c r="EU51" s="174">
        <f t="shared" si="188"/>
        <v>0</v>
      </c>
      <c r="EV51" s="174">
        <f t="shared" si="188"/>
        <v>0</v>
      </c>
      <c r="EW51" s="174">
        <f t="shared" si="188"/>
        <v>0</v>
      </c>
      <c r="EX51" s="174">
        <f t="shared" si="188"/>
        <v>0</v>
      </c>
      <c r="EY51" s="174">
        <f t="shared" si="188"/>
        <v>0</v>
      </c>
      <c r="EZ51" s="174">
        <f>+EZ49*EZ47</f>
        <v>0</v>
      </c>
      <c r="FA51" s="174">
        <f>+FA49*FA47</f>
        <v>0</v>
      </c>
      <c r="FC51" s="174">
        <f t="shared" ref="FC51:FH51" si="189">+FC49*FC47</f>
        <v>0</v>
      </c>
      <c r="FD51" s="174">
        <f t="shared" si="189"/>
        <v>0</v>
      </c>
      <c r="FE51" s="174">
        <f t="shared" si="189"/>
        <v>0</v>
      </c>
      <c r="FF51" s="174">
        <f t="shared" si="189"/>
        <v>0</v>
      </c>
      <c r="FG51" s="174">
        <f t="shared" si="189"/>
        <v>0</v>
      </c>
      <c r="FH51" s="174">
        <f t="shared" si="189"/>
        <v>0</v>
      </c>
      <c r="FI51" s="174">
        <f>+FI49*FI47</f>
        <v>0</v>
      </c>
      <c r="FJ51" s="174">
        <f>+FJ49*FJ47</f>
        <v>0</v>
      </c>
      <c r="FL51" s="174">
        <f t="shared" ref="FL51:FQ51" si="190">+FL49*FL47</f>
        <v>0</v>
      </c>
      <c r="FM51" s="174">
        <f t="shared" si="190"/>
        <v>0</v>
      </c>
      <c r="FN51" s="174">
        <f t="shared" si="190"/>
        <v>0</v>
      </c>
      <c r="FO51" s="174">
        <f t="shared" si="190"/>
        <v>0</v>
      </c>
      <c r="FP51" s="174">
        <f t="shared" si="190"/>
        <v>0</v>
      </c>
      <c r="FQ51" s="174">
        <f t="shared" si="190"/>
        <v>0</v>
      </c>
      <c r="FR51" s="174">
        <f>+FR49*FR47</f>
        <v>0</v>
      </c>
      <c r="FS51" s="174">
        <f>+FS49*FS47</f>
        <v>0</v>
      </c>
    </row>
    <row r="52" spans="2:175" x14ac:dyDescent="0.25">
      <c r="P52" s="17"/>
      <c r="AT52" s="131"/>
      <c r="AU52" s="131"/>
      <c r="AW52" s="17"/>
      <c r="BD52" s="1"/>
      <c r="CH52" s="24"/>
      <c r="CI52" s="24"/>
      <c r="CJ52" s="24"/>
      <c r="CK52" s="24"/>
      <c r="CL52" s="24"/>
      <c r="CM52" s="24"/>
      <c r="CN52" s="24"/>
      <c r="CO52" s="24"/>
      <c r="CQ52" s="24"/>
      <c r="CR52" s="24"/>
      <c r="CS52" s="24"/>
      <c r="CT52" s="24"/>
      <c r="CU52" s="24"/>
      <c r="CV52" s="24"/>
      <c r="CW52" s="24"/>
      <c r="CX52" s="24"/>
      <c r="CZ52" s="24"/>
      <c r="DA52" s="24"/>
      <c r="DB52" s="24"/>
      <c r="DC52" s="24"/>
      <c r="DD52" s="24"/>
      <c r="DE52" s="24"/>
      <c r="DF52" s="24"/>
      <c r="DG52" s="24"/>
      <c r="DI52" s="24"/>
      <c r="DJ52" s="24"/>
      <c r="DK52" s="24"/>
      <c r="DL52" s="24"/>
      <c r="DM52" s="24"/>
      <c r="DN52" s="24"/>
      <c r="DO52" s="24"/>
      <c r="DP52" s="24"/>
      <c r="DR52" s="24"/>
      <c r="DS52" s="24"/>
      <c r="DT52" s="24"/>
      <c r="DU52" s="24"/>
      <c r="DV52" s="24"/>
      <c r="DW52" s="24"/>
      <c r="DX52" s="24"/>
      <c r="DY52" s="24"/>
      <c r="EA52" s="24"/>
      <c r="EB52" s="24"/>
      <c r="EC52" s="24"/>
      <c r="ED52" s="24"/>
      <c r="EE52" s="24"/>
      <c r="EF52" s="24"/>
      <c r="EG52" s="24"/>
      <c r="EH52" s="24"/>
      <c r="EJ52" s="24"/>
      <c r="EK52" s="24"/>
      <c r="EL52" s="24"/>
      <c r="EM52" s="24"/>
      <c r="EN52" s="24"/>
      <c r="EO52" s="24"/>
      <c r="EP52" s="24"/>
      <c r="EQ52" s="24"/>
    </row>
    <row r="53" spans="2:175" x14ac:dyDescent="0.25">
      <c r="B53" s="39" t="s">
        <v>187</v>
      </c>
    </row>
    <row r="54" spans="2:175" x14ac:dyDescent="0.25">
      <c r="B54" s="39" t="s">
        <v>185</v>
      </c>
    </row>
    <row r="55" spans="2:175" x14ac:dyDescent="0.25">
      <c r="B55" s="39" t="s">
        <v>186</v>
      </c>
    </row>
    <row r="57" spans="2:175" x14ac:dyDescent="0.25">
      <c r="B57" s="39" t="s">
        <v>221</v>
      </c>
    </row>
    <row r="58" spans="2:175" x14ac:dyDescent="0.25">
      <c r="B58" s="39" t="s">
        <v>182</v>
      </c>
    </row>
  </sheetData>
  <autoFilter ref="B1:BX1"/>
  <sortState ref="B2:BY29">
    <sortCondition ref="AV2:AV29"/>
  </sortState>
  <pageMargins left="0.25" right="0.25" top="0.75" bottom="0.75" header="0.3" footer="0.3"/>
  <pageSetup scale="50" fitToWidth="0" orientation="landscape" r:id="rId1"/>
  <headerFooter>
    <oddHeader>&amp;CPage &amp;P of &amp;N&amp;RPage &amp;P of &amp;N</oddHeader>
    <oddFoote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FS70"/>
  <sheetViews>
    <sheetView zoomScale="75" zoomScaleNormal="75" workbookViewId="0">
      <pane xSplit="16" ySplit="2" topLeftCell="Q3" activePane="bottomRight" state="frozen"/>
      <selection pane="topRight" activeCell="O1" sqref="O1"/>
      <selection pane="bottomLeft" activeCell="A3" sqref="A3"/>
      <selection pane="bottomRight" activeCell="Q3" sqref="Q3"/>
    </sheetView>
  </sheetViews>
  <sheetFormatPr defaultColWidth="8.7109375" defaultRowHeight="15" x14ac:dyDescent="0.25"/>
  <cols>
    <col min="1" max="1" width="14.28515625" style="1" customWidth="1"/>
    <col min="2" max="3" width="8.7109375" style="1"/>
    <col min="4" max="4" width="43.140625" style="1" customWidth="1"/>
    <col min="5" max="5" width="4.7109375" style="1" customWidth="1"/>
    <col min="6" max="6" width="6.7109375" style="1" customWidth="1"/>
    <col min="7" max="7" width="4.7109375" style="1" customWidth="1"/>
    <col min="8" max="8" width="13.140625" style="1" customWidth="1"/>
    <col min="9" max="9" width="8.5703125" style="1" customWidth="1"/>
    <col min="10" max="10" width="13.7109375" style="1" hidden="1" customWidth="1"/>
    <col min="11" max="12" width="6.7109375" style="1" hidden="1" customWidth="1"/>
    <col min="13" max="13" width="8.7109375" style="1" hidden="1" customWidth="1"/>
    <col min="14" max="14" width="12.7109375" style="1" hidden="1" customWidth="1"/>
    <col min="15" max="15" width="8.85546875" style="1" hidden="1" customWidth="1"/>
    <col min="16" max="16" width="11.5703125" style="1" hidden="1" customWidth="1"/>
    <col min="17" max="26" width="7.7109375" style="17" customWidth="1"/>
    <col min="27" max="45" width="8.85546875" style="17" customWidth="1"/>
    <col min="46" max="46" width="7.140625" style="17" customWidth="1"/>
    <col min="47" max="50" width="12.85546875" style="17" customWidth="1"/>
    <col min="51" max="56" width="12.42578125" style="17" customWidth="1"/>
    <col min="57" max="76" width="13.85546875" style="1" customWidth="1"/>
    <col min="77" max="77" width="2.7109375" style="1" customWidth="1"/>
    <col min="78" max="85" width="14.28515625" style="1" customWidth="1"/>
    <col min="86" max="86" width="2.5703125" style="1" customWidth="1"/>
    <col min="87" max="94" width="14.42578125" style="1" customWidth="1"/>
    <col min="95" max="95" width="2.5703125" style="1" customWidth="1"/>
    <col min="96" max="103" width="14.42578125" style="1" customWidth="1"/>
    <col min="104" max="104" width="2.5703125" style="1" customWidth="1"/>
    <col min="105" max="107" width="14.42578125" style="1" customWidth="1"/>
    <col min="108" max="108" width="14.5703125" style="1" customWidth="1"/>
    <col min="109" max="112" width="14.42578125" style="1" customWidth="1"/>
    <col min="113" max="113" width="1.85546875" style="1" customWidth="1"/>
    <col min="114" max="121" width="14.42578125" style="1" customWidth="1"/>
    <col min="122" max="122" width="2.5703125" style="1" customWidth="1"/>
    <col min="123" max="130" width="14.42578125" style="1" customWidth="1"/>
    <col min="131" max="131" width="2.5703125" style="1" customWidth="1"/>
    <col min="132" max="139" width="14.42578125" style="1" customWidth="1"/>
    <col min="140" max="140" width="2.5703125" style="1" customWidth="1"/>
    <col min="141" max="148" width="14.42578125" style="1" customWidth="1"/>
    <col min="149" max="149" width="2.5703125" style="1" customWidth="1"/>
    <col min="150" max="157" width="14.42578125" style="1" customWidth="1"/>
    <col min="158" max="158" width="2.5703125" style="1" customWidth="1"/>
    <col min="159" max="166" width="14.42578125" style="1" customWidth="1"/>
    <col min="167" max="167" width="2.5703125" style="1" customWidth="1"/>
    <col min="168" max="175" width="14.42578125" style="1" customWidth="1"/>
    <col min="176" max="16384" width="8.7109375" style="1"/>
  </cols>
  <sheetData>
    <row r="1" spans="1:175" ht="120" customHeight="1" x14ac:dyDescent="0.25">
      <c r="B1" s="116" t="s">
        <v>2</v>
      </c>
      <c r="C1" s="116" t="s">
        <v>0</v>
      </c>
      <c r="D1" s="116" t="s">
        <v>1</v>
      </c>
      <c r="E1" s="116" t="s">
        <v>3</v>
      </c>
      <c r="F1" s="116" t="s">
        <v>4</v>
      </c>
      <c r="G1" s="116" t="s">
        <v>5</v>
      </c>
      <c r="H1" s="2" t="s">
        <v>230</v>
      </c>
      <c r="I1" s="116" t="s">
        <v>6</v>
      </c>
      <c r="J1" s="116" t="s">
        <v>59</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16" t="s">
        <v>127</v>
      </c>
      <c r="AX1" s="116" t="s">
        <v>128</v>
      </c>
      <c r="AY1" s="116" t="s">
        <v>129</v>
      </c>
      <c r="AZ1" s="116" t="s">
        <v>130</v>
      </c>
      <c r="BA1" s="116" t="s">
        <v>131</v>
      </c>
      <c r="BB1" s="116" t="s">
        <v>132</v>
      </c>
      <c r="BC1" s="116" t="s">
        <v>133</v>
      </c>
      <c r="BD1" s="116"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22"/>
      <c r="C2" s="118"/>
      <c r="D2" s="118"/>
      <c r="E2" s="118"/>
      <c r="F2" s="118"/>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356</v>
      </c>
      <c r="B3" s="3" t="s">
        <v>3</v>
      </c>
      <c r="C3" s="4" t="s">
        <v>31</v>
      </c>
      <c r="D3" s="4" t="s">
        <v>36</v>
      </c>
      <c r="E3" s="4" t="s">
        <v>13</v>
      </c>
      <c r="F3" s="4" t="s">
        <v>82</v>
      </c>
      <c r="G3" s="4" t="s">
        <v>15</v>
      </c>
      <c r="H3" s="183" t="str">
        <f>+RIGHT($AX$1,4)</f>
        <v>2014</v>
      </c>
      <c r="I3" s="182">
        <v>2014</v>
      </c>
      <c r="J3" s="4" t="s">
        <v>62</v>
      </c>
      <c r="K3" s="4"/>
      <c r="L3" s="4" t="s">
        <v>83</v>
      </c>
      <c r="M3" s="4" t="s">
        <v>37</v>
      </c>
      <c r="N3" s="9">
        <v>349</v>
      </c>
      <c r="O3" s="9">
        <v>291.79161579999999</v>
      </c>
      <c r="P3" s="9">
        <v>1044364.377</v>
      </c>
      <c r="Q3" s="35">
        <v>0</v>
      </c>
      <c r="R3" s="35">
        <v>0</v>
      </c>
      <c r="S3" s="35">
        <v>0</v>
      </c>
      <c r="T3" s="123">
        <v>291.79161579999999</v>
      </c>
      <c r="U3" s="35">
        <v>291.79161579999999</v>
      </c>
      <c r="V3" s="35">
        <v>270.91192740000002</v>
      </c>
      <c r="W3" s="35">
        <v>102.0608441</v>
      </c>
      <c r="X3" s="35">
        <v>102.0608441</v>
      </c>
      <c r="Y3" s="35">
        <v>102.0608441</v>
      </c>
      <c r="Z3" s="35">
        <v>102.0608441</v>
      </c>
      <c r="AA3" s="35">
        <v>102.0608441</v>
      </c>
      <c r="AB3" s="35">
        <v>102.0608441</v>
      </c>
      <c r="AC3" s="35">
        <v>102.0608441</v>
      </c>
      <c r="AD3" s="35">
        <v>100.1206486</v>
      </c>
      <c r="AE3" s="35">
        <v>44.417066949999999</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5">
        <v>0</v>
      </c>
      <c r="AX3" s="180">
        <v>1044364.3769999999</v>
      </c>
      <c r="AY3" s="35">
        <v>1044364.3769999999</v>
      </c>
      <c r="AZ3" s="35">
        <v>962057.78850000002</v>
      </c>
      <c r="BA3" s="35">
        <v>393524.14919999999</v>
      </c>
      <c r="BB3" s="35">
        <v>393524.14919999999</v>
      </c>
      <c r="BC3" s="35">
        <v>393524.14919999999</v>
      </c>
      <c r="BD3" s="35">
        <v>393524.14919999999</v>
      </c>
      <c r="BE3" s="318">
        <v>393524.14919999999</v>
      </c>
      <c r="BF3" s="318">
        <v>393524.14919999999</v>
      </c>
      <c r="BG3" s="318">
        <v>393524.14919999999</v>
      </c>
      <c r="BH3" s="318">
        <v>375633.54430000001</v>
      </c>
      <c r="BI3" s="318">
        <v>149430.50700000001</v>
      </c>
      <c r="BJ3" s="318">
        <v>0</v>
      </c>
      <c r="BK3" s="318">
        <v>0</v>
      </c>
      <c r="BL3" s="318">
        <v>0</v>
      </c>
      <c r="BM3" s="318">
        <v>0</v>
      </c>
      <c r="BN3" s="318">
        <v>0</v>
      </c>
      <c r="BO3" s="318">
        <v>0</v>
      </c>
      <c r="BP3" s="318">
        <v>0</v>
      </c>
      <c r="BQ3" s="318">
        <v>0</v>
      </c>
      <c r="BR3" s="318">
        <v>0</v>
      </c>
      <c r="BS3" s="318">
        <v>0</v>
      </c>
      <c r="BT3" s="318">
        <v>0</v>
      </c>
      <c r="BU3" s="318">
        <v>0</v>
      </c>
      <c r="BV3" s="318">
        <v>0</v>
      </c>
      <c r="BW3" s="318">
        <v>0</v>
      </c>
      <c r="BX3" s="318">
        <v>0</v>
      </c>
      <c r="BZ3" s="112"/>
      <c r="CA3" s="112">
        <v>1</v>
      </c>
      <c r="CB3" s="112"/>
      <c r="CC3" s="112"/>
      <c r="CD3" s="112"/>
      <c r="CE3" s="112"/>
      <c r="CF3" s="112"/>
      <c r="CG3" s="112"/>
      <c r="CI3" s="24">
        <f>+BZ3*$AU3</f>
        <v>0</v>
      </c>
      <c r="CJ3" s="24">
        <f>+CA3*$AU3</f>
        <v>0</v>
      </c>
      <c r="CK3" s="24">
        <f>+CB3*$Q3*12</f>
        <v>0</v>
      </c>
      <c r="CL3" s="24">
        <f t="shared" ref="CL3:CP17" si="0">+CC3*$Q3*12</f>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0</v>
      </c>
      <c r="DD3" s="24">
        <f>+$CC3*$S3*12</f>
        <v>0</v>
      </c>
      <c r="DE3" s="24">
        <f>+$CD3*$S3*12</f>
        <v>0</v>
      </c>
      <c r="DF3" s="24">
        <f>+$CE3*$S3*12</f>
        <v>0</v>
      </c>
      <c r="DG3" s="24">
        <f>+$CF3*$S3*12</f>
        <v>0</v>
      </c>
      <c r="DH3" s="24">
        <f>+$CG3*$S3*12</f>
        <v>0</v>
      </c>
      <c r="DJ3" s="24">
        <f t="shared" ref="DJ3:DJ45" si="2">+$BZ3*$AX3</f>
        <v>0</v>
      </c>
      <c r="DK3" s="24">
        <f t="shared" ref="DK3:DK45" si="3">+$CA3*$AX3</f>
        <v>1044364.3769999999</v>
      </c>
      <c r="DL3" s="24">
        <f t="shared" ref="DL3:DL45" si="4">+$CB3*$T3*12</f>
        <v>0</v>
      </c>
      <c r="DM3" s="24">
        <f t="shared" ref="DM3:DM45" si="5">+$CC3*$T3*12</f>
        <v>0</v>
      </c>
      <c r="DN3" s="24">
        <f t="shared" ref="DN3:DN45" si="6">+$CD3*$T3*12</f>
        <v>0</v>
      </c>
      <c r="DO3" s="24">
        <f t="shared" ref="DO3:DO45" si="7">+$CE3*$T3*12</f>
        <v>0</v>
      </c>
      <c r="DP3" s="24">
        <f t="shared" ref="DP3:DP45" si="8">+$CF3*$T3*12</f>
        <v>0</v>
      </c>
      <c r="DQ3" s="24">
        <f t="shared" ref="DQ3:DQ45" si="9">+$CG3*$T3*12</f>
        <v>0</v>
      </c>
      <c r="DS3" s="24">
        <f t="shared" ref="DS3:DS45" si="10">+$BZ3*$AY3</f>
        <v>0</v>
      </c>
      <c r="DT3" s="24">
        <f t="shared" ref="DT3:DT45" si="11">+$CA3*$AY3</f>
        <v>1044364.3769999999</v>
      </c>
      <c r="DU3" s="24">
        <f t="shared" ref="DU3:DU45" si="12">+$CB3*$U3*12</f>
        <v>0</v>
      </c>
      <c r="DV3" s="24">
        <f t="shared" ref="DV3:DV45" si="13">+$CC3*$U3*12</f>
        <v>0</v>
      </c>
      <c r="DW3" s="24">
        <f t="shared" ref="DW3:DW45" si="14">+$CD3*$U3*12</f>
        <v>0</v>
      </c>
      <c r="DX3" s="24">
        <f t="shared" ref="DX3:DX45" si="15">+$CE3*$U3*12</f>
        <v>0</v>
      </c>
      <c r="DY3" s="24">
        <f t="shared" ref="DY3:DY45" si="16">+$CF3*$U3*12</f>
        <v>0</v>
      </c>
      <c r="DZ3" s="24">
        <f t="shared" ref="DZ3:DZ45" si="17">+$CG3*$U3*12</f>
        <v>0</v>
      </c>
      <c r="EB3" s="24">
        <f t="shared" ref="EB3:EB45" si="18">+$BZ3*$AZ3</f>
        <v>0</v>
      </c>
      <c r="EC3" s="24">
        <f t="shared" ref="EC3:EC45" si="19">+$CA3*$AZ3</f>
        <v>962057.78850000002</v>
      </c>
      <c r="ED3" s="24">
        <f t="shared" ref="ED3:ED45" si="20">+$CB3*$V3*12</f>
        <v>0</v>
      </c>
      <c r="EE3" s="24">
        <f t="shared" ref="EE3:EE45" si="21">+$CC3*$V3*12</f>
        <v>0</v>
      </c>
      <c r="EF3" s="24">
        <f t="shared" ref="EF3:EF45" si="22">+$CD3*$V3*12</f>
        <v>0</v>
      </c>
      <c r="EG3" s="24">
        <f t="shared" ref="EG3:EG45" si="23">+$CE3*$V3*12</f>
        <v>0</v>
      </c>
      <c r="EH3" s="24">
        <f t="shared" ref="EH3:EH45" si="24">+$CF3*$V3*12</f>
        <v>0</v>
      </c>
      <c r="EI3" s="24">
        <f t="shared" ref="EI3:EI45" si="25">+$CG3*$V3*12</f>
        <v>0</v>
      </c>
      <c r="EK3" s="24">
        <f t="shared" ref="EK3:EK45" si="26">+$BZ3*$BA3</f>
        <v>0</v>
      </c>
      <c r="EL3" s="24">
        <f t="shared" ref="EL3:EL45" si="27">+$CA3*$BA3</f>
        <v>393524.14919999999</v>
      </c>
      <c r="EM3" s="24">
        <f t="shared" ref="EM3:EM45" si="28">+$CB3*$W3*12</f>
        <v>0</v>
      </c>
      <c r="EN3" s="24">
        <f t="shared" ref="EN3:EN45" si="29">+$CC3*$W3*12</f>
        <v>0</v>
      </c>
      <c r="EO3" s="24">
        <f t="shared" ref="EO3:EO45" si="30">+$CD3*$W3*12</f>
        <v>0</v>
      </c>
      <c r="EP3" s="24">
        <f t="shared" ref="EP3:EP45" si="31">+$CE3*$W3*12</f>
        <v>0</v>
      </c>
      <c r="EQ3" s="24">
        <f t="shared" ref="EQ3:EQ45" si="32">+$CF3*$W3*12</f>
        <v>0</v>
      </c>
      <c r="ER3" s="24">
        <f t="shared" ref="ER3:ER45" si="33">+$CG3*$W3*12</f>
        <v>0</v>
      </c>
      <c r="ET3" s="24">
        <f t="shared" ref="ET3:ET45" si="34">+$BZ3*$BB3</f>
        <v>0</v>
      </c>
      <c r="EU3" s="24">
        <f t="shared" ref="EU3:EU45" si="35">+$CA3*$BB3</f>
        <v>393524.14919999999</v>
      </c>
      <c r="EV3" s="24">
        <f t="shared" ref="EV3:EV45" si="36">+$CB3*$X3*12</f>
        <v>0</v>
      </c>
      <c r="EW3" s="24">
        <f t="shared" ref="EW3:EW45" si="37">+$CC3*$X3*12</f>
        <v>0</v>
      </c>
      <c r="EX3" s="24">
        <f t="shared" ref="EX3:EX45" si="38">+$CD3*$X3*12</f>
        <v>0</v>
      </c>
      <c r="EY3" s="24">
        <f t="shared" ref="EY3:EY45" si="39">+$CE3*$X3*12</f>
        <v>0</v>
      </c>
      <c r="EZ3" s="24">
        <f t="shared" ref="EZ3:EZ45" si="40">+$CF3*$X3*12</f>
        <v>0</v>
      </c>
      <c r="FA3" s="24">
        <f t="shared" ref="FA3:FA45" si="41">+$CG3*$X3*12</f>
        <v>0</v>
      </c>
      <c r="FC3" s="24">
        <f t="shared" ref="FC3:FC45" si="42">+$BZ3*$BC3</f>
        <v>0</v>
      </c>
      <c r="FD3" s="24">
        <f t="shared" ref="FD3:FD45" si="43">+$CA3*$BC3</f>
        <v>393524.14919999999</v>
      </c>
      <c r="FE3" s="24">
        <f t="shared" ref="FE3:FE45" si="44">+$CB3*$Y3*12</f>
        <v>0</v>
      </c>
      <c r="FF3" s="24">
        <f t="shared" ref="FF3:FF45" si="45">+$CC3*$Y3*12</f>
        <v>0</v>
      </c>
      <c r="FG3" s="24">
        <f t="shared" ref="FG3:FG45" si="46">+$CD3*$Y3*12</f>
        <v>0</v>
      </c>
      <c r="FH3" s="24">
        <f t="shared" ref="FH3:FH45" si="47">+$CE3*$Y3*12</f>
        <v>0</v>
      </c>
      <c r="FI3" s="24">
        <f t="shared" ref="FI3:FI45" si="48">+$CF3*$Y3*12</f>
        <v>0</v>
      </c>
      <c r="FJ3" s="24">
        <f t="shared" ref="FJ3:FJ45" si="49">+$CG3*$Y3*12</f>
        <v>0</v>
      </c>
      <c r="FL3" s="24">
        <f t="shared" ref="FL3:FL45" si="50">+$BZ3*$BD3</f>
        <v>0</v>
      </c>
      <c r="FM3" s="24">
        <f t="shared" ref="FM3:FM45" si="51">+$CA3*$BD3</f>
        <v>393524.14919999999</v>
      </c>
      <c r="FN3" s="24">
        <f t="shared" ref="FN3:FN45" si="52">+$CB3*$Z3*12</f>
        <v>0</v>
      </c>
      <c r="FO3" s="24">
        <f t="shared" ref="FO3:FO45" si="53">+$CC3*$Z3*12</f>
        <v>0</v>
      </c>
      <c r="FP3" s="24">
        <f t="shared" ref="FP3:FP45" si="54">+$CD3*$Z3*12</f>
        <v>0</v>
      </c>
      <c r="FQ3" s="24">
        <f t="shared" ref="FQ3:FQ45" si="55">+$CE3*$Z3*12</f>
        <v>0</v>
      </c>
      <c r="FR3" s="24">
        <f t="shared" ref="FR3:FR45" si="56">+$CF3*$Z3*12</f>
        <v>0</v>
      </c>
      <c r="FS3" s="24">
        <f t="shared" ref="FS3:FS45" si="57">+$CG3*$Z3*12</f>
        <v>0</v>
      </c>
    </row>
    <row r="4" spans="1:175" x14ac:dyDescent="0.25">
      <c r="A4" s="1" t="s">
        <v>351</v>
      </c>
      <c r="B4" s="5" t="s">
        <v>3</v>
      </c>
      <c r="C4" s="6" t="s">
        <v>11</v>
      </c>
      <c r="D4" s="6" t="s">
        <v>12</v>
      </c>
      <c r="E4" s="6" t="s">
        <v>13</v>
      </c>
      <c r="F4" s="6" t="s">
        <v>14</v>
      </c>
      <c r="G4" s="6" t="s">
        <v>15</v>
      </c>
      <c r="H4" s="183" t="str">
        <f t="shared" ref="H4:H25" si="58">+RIGHT($AX$1,4)</f>
        <v>2014</v>
      </c>
      <c r="I4" s="153">
        <v>2014</v>
      </c>
      <c r="J4" s="6" t="s">
        <v>62</v>
      </c>
      <c r="K4" s="6"/>
      <c r="L4" s="6" t="s">
        <v>73</v>
      </c>
      <c r="M4" s="6" t="s">
        <v>18</v>
      </c>
      <c r="N4" s="11">
        <v>74</v>
      </c>
      <c r="O4" s="11">
        <v>15.33236333</v>
      </c>
      <c r="P4" s="11">
        <v>27338.55097</v>
      </c>
      <c r="Q4" s="36">
        <v>0</v>
      </c>
      <c r="R4" s="36">
        <v>0</v>
      </c>
      <c r="S4" s="36">
        <v>0</v>
      </c>
      <c r="T4" s="126">
        <v>15.33236333</v>
      </c>
      <c r="U4" s="36">
        <v>15.33236333</v>
      </c>
      <c r="V4" s="36">
        <v>15.33236333</v>
      </c>
      <c r="W4" s="36">
        <v>15.33236333</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36">
        <v>0</v>
      </c>
      <c r="AX4" s="181">
        <v>27338.55097</v>
      </c>
      <c r="AY4" s="36">
        <v>27338.55097</v>
      </c>
      <c r="AZ4" s="36">
        <v>27338.55097</v>
      </c>
      <c r="BA4" s="36">
        <v>27338.55097</v>
      </c>
      <c r="BB4" s="36">
        <v>0</v>
      </c>
      <c r="BC4" s="36">
        <v>0</v>
      </c>
      <c r="BD4" s="36">
        <v>0</v>
      </c>
      <c r="BE4" s="318">
        <v>0</v>
      </c>
      <c r="BF4" s="318">
        <v>0</v>
      </c>
      <c r="BG4" s="318">
        <v>0</v>
      </c>
      <c r="BH4" s="318">
        <v>0</v>
      </c>
      <c r="BI4" s="318">
        <v>0</v>
      </c>
      <c r="BJ4" s="318">
        <v>0</v>
      </c>
      <c r="BK4" s="318">
        <v>0</v>
      </c>
      <c r="BL4" s="318">
        <v>0</v>
      </c>
      <c r="BM4" s="318">
        <v>0</v>
      </c>
      <c r="BN4" s="318">
        <v>0</v>
      </c>
      <c r="BO4" s="318">
        <v>0</v>
      </c>
      <c r="BP4" s="318">
        <v>0</v>
      </c>
      <c r="BQ4" s="318">
        <v>0</v>
      </c>
      <c r="BR4" s="318">
        <v>0</v>
      </c>
      <c r="BS4" s="318">
        <v>0</v>
      </c>
      <c r="BT4" s="318">
        <v>0</v>
      </c>
      <c r="BU4" s="318">
        <v>0</v>
      </c>
      <c r="BV4" s="318">
        <v>0</v>
      </c>
      <c r="BW4" s="318">
        <v>0</v>
      </c>
      <c r="BX4" s="318">
        <v>0</v>
      </c>
      <c r="BZ4" s="113">
        <v>1</v>
      </c>
      <c r="CA4" s="113"/>
      <c r="CB4" s="113"/>
      <c r="CC4" s="113"/>
      <c r="CD4" s="113"/>
      <c r="CE4" s="113"/>
      <c r="CF4" s="113"/>
      <c r="CG4" s="113"/>
      <c r="CI4" s="24">
        <f t="shared" ref="CI4:CJ17" si="59">+BZ4*$AU4</f>
        <v>0</v>
      </c>
      <c r="CJ4" s="24">
        <f t="shared" si="59"/>
        <v>0</v>
      </c>
      <c r="CK4" s="24">
        <f t="shared" ref="CK4:CK17" si="60">+CB4*$Q4*12</f>
        <v>0</v>
      </c>
      <c r="CL4" s="24">
        <f t="shared" si="0"/>
        <v>0</v>
      </c>
      <c r="CM4" s="24">
        <f t="shared" si="0"/>
        <v>0</v>
      </c>
      <c r="CN4" s="24">
        <f t="shared" si="0"/>
        <v>0</v>
      </c>
      <c r="CO4" s="24">
        <f t="shared" si="0"/>
        <v>0</v>
      </c>
      <c r="CP4" s="24">
        <f t="shared" si="0"/>
        <v>0</v>
      </c>
      <c r="CR4" s="24">
        <f t="shared" ref="CR4:CS17" si="61">+BZ4*$AV4</f>
        <v>0</v>
      </c>
      <c r="CS4" s="24">
        <f t="shared" si="61"/>
        <v>0</v>
      </c>
      <c r="CT4" s="24">
        <f t="shared" ref="CT4:CY17" si="62">+CB4*$R4*12</f>
        <v>0</v>
      </c>
      <c r="CU4" s="24">
        <f t="shared" si="62"/>
        <v>0</v>
      </c>
      <c r="CV4" s="24">
        <f t="shared" si="62"/>
        <v>0</v>
      </c>
      <c r="CW4" s="24">
        <f t="shared" si="62"/>
        <v>0</v>
      </c>
      <c r="CX4" s="24">
        <f t="shared" si="62"/>
        <v>0</v>
      </c>
      <c r="CY4" s="24">
        <f t="shared" si="62"/>
        <v>0</v>
      </c>
      <c r="DA4" s="24">
        <f>+$BZ4*$AW4</f>
        <v>0</v>
      </c>
      <c r="DB4" s="24">
        <f t="shared" ref="DB4:DB45" si="63">+$CA4*$AW4</f>
        <v>0</v>
      </c>
      <c r="DC4" s="24">
        <f t="shared" ref="DC4:DC45" si="64">+$CB4*$S4*12</f>
        <v>0</v>
      </c>
      <c r="DD4" s="24">
        <f t="shared" ref="DD4:DD45" si="65">+$CC4*$S4*12</f>
        <v>0</v>
      </c>
      <c r="DE4" s="24">
        <f t="shared" ref="DE4:DE45" si="66">+$CD4*$S4*12</f>
        <v>0</v>
      </c>
      <c r="DF4" s="24">
        <f t="shared" ref="DF4:DF45" si="67">+$CE4*$S4*12</f>
        <v>0</v>
      </c>
      <c r="DG4" s="24">
        <f t="shared" ref="DG4:DG45" si="68">+$CF4*$S4*12</f>
        <v>0</v>
      </c>
      <c r="DH4" s="24">
        <f t="shared" ref="DH4:DH45" si="69">+$CG4*$S4*12</f>
        <v>0</v>
      </c>
      <c r="DI4" s="17"/>
      <c r="DJ4" s="244">
        <f t="shared" si="2"/>
        <v>27338.55097</v>
      </c>
      <c r="DK4" s="24">
        <f t="shared" si="3"/>
        <v>0</v>
      </c>
      <c r="DL4" s="24">
        <f t="shared" si="4"/>
        <v>0</v>
      </c>
      <c r="DM4" s="24">
        <f t="shared" si="5"/>
        <v>0</v>
      </c>
      <c r="DN4" s="24">
        <f t="shared" si="6"/>
        <v>0</v>
      </c>
      <c r="DO4" s="24">
        <f t="shared" si="7"/>
        <v>0</v>
      </c>
      <c r="DP4" s="24">
        <f t="shared" si="8"/>
        <v>0</v>
      </c>
      <c r="DQ4" s="24">
        <f t="shared" si="9"/>
        <v>0</v>
      </c>
      <c r="DS4" s="24">
        <f t="shared" si="10"/>
        <v>27338.55097</v>
      </c>
      <c r="DT4" s="24">
        <f t="shared" si="11"/>
        <v>0</v>
      </c>
      <c r="DU4" s="24">
        <f t="shared" si="12"/>
        <v>0</v>
      </c>
      <c r="DV4" s="24">
        <f t="shared" si="13"/>
        <v>0</v>
      </c>
      <c r="DW4" s="24">
        <f t="shared" si="14"/>
        <v>0</v>
      </c>
      <c r="DX4" s="24">
        <f t="shared" si="15"/>
        <v>0</v>
      </c>
      <c r="DY4" s="24">
        <f t="shared" si="16"/>
        <v>0</v>
      </c>
      <c r="DZ4" s="24">
        <f t="shared" si="17"/>
        <v>0</v>
      </c>
      <c r="EB4" s="24">
        <f t="shared" si="18"/>
        <v>27338.55097</v>
      </c>
      <c r="EC4" s="24">
        <f t="shared" si="19"/>
        <v>0</v>
      </c>
      <c r="ED4" s="24">
        <f t="shared" si="20"/>
        <v>0</v>
      </c>
      <c r="EE4" s="24">
        <f t="shared" si="21"/>
        <v>0</v>
      </c>
      <c r="EF4" s="24">
        <f t="shared" si="22"/>
        <v>0</v>
      </c>
      <c r="EG4" s="24">
        <f t="shared" si="23"/>
        <v>0</v>
      </c>
      <c r="EH4" s="24">
        <f t="shared" si="24"/>
        <v>0</v>
      </c>
      <c r="EI4" s="24">
        <f t="shared" si="25"/>
        <v>0</v>
      </c>
      <c r="EK4" s="24">
        <f t="shared" si="26"/>
        <v>27338.55097</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352</v>
      </c>
      <c r="B5" s="5" t="s">
        <v>3</v>
      </c>
      <c r="C5" s="6" t="s">
        <v>11</v>
      </c>
      <c r="D5" s="6" t="s">
        <v>19</v>
      </c>
      <c r="E5" s="6" t="s">
        <v>13</v>
      </c>
      <c r="F5" s="6" t="s">
        <v>14</v>
      </c>
      <c r="G5" s="6" t="s">
        <v>15</v>
      </c>
      <c r="H5" s="183" t="str">
        <f t="shared" si="58"/>
        <v>2014</v>
      </c>
      <c r="I5" s="153">
        <v>2014</v>
      </c>
      <c r="J5" s="6" t="s">
        <v>62</v>
      </c>
      <c r="K5" s="6"/>
      <c r="L5" s="6" t="s">
        <v>83</v>
      </c>
      <c r="M5" s="6" t="s">
        <v>18</v>
      </c>
      <c r="N5" s="11">
        <v>1</v>
      </c>
      <c r="O5" s="11">
        <v>0.11675429700000001</v>
      </c>
      <c r="P5" s="11">
        <v>104.40804660000001</v>
      </c>
      <c r="Q5" s="36">
        <v>0</v>
      </c>
      <c r="R5" s="36">
        <v>0</v>
      </c>
      <c r="S5" s="36">
        <v>0</v>
      </c>
      <c r="T5" s="126">
        <v>0.11675429700000001</v>
      </c>
      <c r="U5" s="36">
        <v>0.11675429700000001</v>
      </c>
      <c r="V5" s="36">
        <v>0.11675429700000001</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36">
        <v>0</v>
      </c>
      <c r="AX5" s="181">
        <v>104.40804660000001</v>
      </c>
      <c r="AY5" s="36">
        <v>104.40804660000001</v>
      </c>
      <c r="AZ5" s="36">
        <v>104.40804660000001</v>
      </c>
      <c r="BA5" s="36">
        <v>0</v>
      </c>
      <c r="BB5" s="36">
        <v>0</v>
      </c>
      <c r="BC5" s="36">
        <v>0</v>
      </c>
      <c r="BD5" s="36">
        <v>0</v>
      </c>
      <c r="BE5" s="318">
        <v>0</v>
      </c>
      <c r="BF5" s="318">
        <v>0</v>
      </c>
      <c r="BG5" s="318">
        <v>0</v>
      </c>
      <c r="BH5" s="318">
        <v>0</v>
      </c>
      <c r="BI5" s="318">
        <v>0</v>
      </c>
      <c r="BJ5" s="318">
        <v>0</v>
      </c>
      <c r="BK5" s="318">
        <v>0</v>
      </c>
      <c r="BL5" s="318">
        <v>0</v>
      </c>
      <c r="BM5" s="318">
        <v>0</v>
      </c>
      <c r="BN5" s="318">
        <v>0</v>
      </c>
      <c r="BO5" s="318">
        <v>0</v>
      </c>
      <c r="BP5" s="318">
        <v>0</v>
      </c>
      <c r="BQ5" s="318">
        <v>0</v>
      </c>
      <c r="BR5" s="318">
        <v>0</v>
      </c>
      <c r="BS5" s="318">
        <v>0</v>
      </c>
      <c r="BT5" s="318">
        <v>0</v>
      </c>
      <c r="BU5" s="318">
        <v>0</v>
      </c>
      <c r="BV5" s="318">
        <v>0</v>
      </c>
      <c r="BW5" s="318">
        <v>0</v>
      </c>
      <c r="BX5" s="318">
        <v>0</v>
      </c>
      <c r="BZ5" s="113">
        <v>1</v>
      </c>
      <c r="CA5" s="113"/>
      <c r="CB5" s="113"/>
      <c r="CC5" s="113"/>
      <c r="CD5" s="113"/>
      <c r="CE5" s="113"/>
      <c r="CF5" s="113"/>
      <c r="CG5" s="113"/>
      <c r="CI5" s="24">
        <f t="shared" si="59"/>
        <v>0</v>
      </c>
      <c r="CJ5" s="24">
        <f t="shared" si="59"/>
        <v>0</v>
      </c>
      <c r="CK5" s="24">
        <f t="shared" si="60"/>
        <v>0</v>
      </c>
      <c r="CL5" s="24">
        <f t="shared" si="0"/>
        <v>0</v>
      </c>
      <c r="CM5" s="24">
        <f t="shared" si="0"/>
        <v>0</v>
      </c>
      <c r="CN5" s="24">
        <f t="shared" si="0"/>
        <v>0</v>
      </c>
      <c r="CO5" s="24">
        <f t="shared" si="0"/>
        <v>0</v>
      </c>
      <c r="CP5" s="24">
        <f t="shared" si="0"/>
        <v>0</v>
      </c>
      <c r="CR5" s="24">
        <f t="shared" si="61"/>
        <v>0</v>
      </c>
      <c r="CS5" s="24">
        <f t="shared" si="61"/>
        <v>0</v>
      </c>
      <c r="CT5" s="24">
        <f t="shared" si="62"/>
        <v>0</v>
      </c>
      <c r="CU5" s="24">
        <f t="shared" si="62"/>
        <v>0</v>
      </c>
      <c r="CV5" s="24">
        <f t="shared" si="62"/>
        <v>0</v>
      </c>
      <c r="CW5" s="24">
        <f t="shared" si="62"/>
        <v>0</v>
      </c>
      <c r="CX5" s="24">
        <f t="shared" si="62"/>
        <v>0</v>
      </c>
      <c r="CY5" s="24">
        <f t="shared" si="62"/>
        <v>0</v>
      </c>
      <c r="DA5" s="24">
        <f t="shared" ref="DA5:DA45" si="70">+$BZ5*$AW5</f>
        <v>0</v>
      </c>
      <c r="DB5" s="24">
        <f t="shared" si="63"/>
        <v>0</v>
      </c>
      <c r="DC5" s="24">
        <f t="shared" si="64"/>
        <v>0</v>
      </c>
      <c r="DD5" s="24">
        <f t="shared" si="65"/>
        <v>0</v>
      </c>
      <c r="DE5" s="24">
        <f t="shared" si="66"/>
        <v>0</v>
      </c>
      <c r="DF5" s="24">
        <f t="shared" si="67"/>
        <v>0</v>
      </c>
      <c r="DG5" s="24">
        <f t="shared" si="68"/>
        <v>0</v>
      </c>
      <c r="DH5" s="24">
        <f t="shared" si="69"/>
        <v>0</v>
      </c>
      <c r="DI5" s="17"/>
      <c r="DJ5" s="244">
        <f t="shared" si="2"/>
        <v>104.40804660000001</v>
      </c>
      <c r="DK5" s="24">
        <f t="shared" si="3"/>
        <v>0</v>
      </c>
      <c r="DL5" s="24">
        <f t="shared" si="4"/>
        <v>0</v>
      </c>
      <c r="DM5" s="24">
        <f t="shared" si="5"/>
        <v>0</v>
      </c>
      <c r="DN5" s="24">
        <f t="shared" si="6"/>
        <v>0</v>
      </c>
      <c r="DO5" s="24">
        <f t="shared" si="7"/>
        <v>0</v>
      </c>
      <c r="DP5" s="24">
        <f t="shared" si="8"/>
        <v>0</v>
      </c>
      <c r="DQ5" s="24">
        <f t="shared" si="9"/>
        <v>0</v>
      </c>
      <c r="DS5" s="24">
        <f t="shared" si="10"/>
        <v>104.40804660000001</v>
      </c>
      <c r="DT5" s="24">
        <f t="shared" si="11"/>
        <v>0</v>
      </c>
      <c r="DU5" s="24">
        <f t="shared" si="12"/>
        <v>0</v>
      </c>
      <c r="DV5" s="24">
        <f t="shared" si="13"/>
        <v>0</v>
      </c>
      <c r="DW5" s="24">
        <f t="shared" si="14"/>
        <v>0</v>
      </c>
      <c r="DX5" s="24">
        <f t="shared" si="15"/>
        <v>0</v>
      </c>
      <c r="DY5" s="24">
        <f t="shared" si="16"/>
        <v>0</v>
      </c>
      <c r="DZ5" s="24">
        <f t="shared" si="17"/>
        <v>0</v>
      </c>
      <c r="EB5" s="24">
        <f t="shared" si="18"/>
        <v>104.40804660000001</v>
      </c>
      <c r="EC5" s="24">
        <f t="shared" si="19"/>
        <v>0</v>
      </c>
      <c r="ED5" s="24">
        <f t="shared" si="20"/>
        <v>0</v>
      </c>
      <c r="EE5" s="24">
        <f t="shared" si="21"/>
        <v>0</v>
      </c>
      <c r="EF5" s="24">
        <f t="shared" si="22"/>
        <v>0</v>
      </c>
      <c r="EG5" s="24">
        <f t="shared" si="23"/>
        <v>0</v>
      </c>
      <c r="EH5" s="24">
        <f t="shared" si="24"/>
        <v>0</v>
      </c>
      <c r="EI5" s="24">
        <f t="shared" si="25"/>
        <v>0</v>
      </c>
      <c r="EK5" s="24">
        <f t="shared" si="26"/>
        <v>0</v>
      </c>
      <c r="EL5" s="24">
        <f t="shared" si="27"/>
        <v>0</v>
      </c>
      <c r="EM5" s="24">
        <f t="shared" si="28"/>
        <v>0</v>
      </c>
      <c r="EN5" s="24">
        <f t="shared" si="29"/>
        <v>0</v>
      </c>
      <c r="EO5" s="24">
        <f t="shared" si="30"/>
        <v>0</v>
      </c>
      <c r="EP5" s="24">
        <f t="shared" si="31"/>
        <v>0</v>
      </c>
      <c r="EQ5" s="24">
        <f t="shared" si="32"/>
        <v>0</v>
      </c>
      <c r="ER5" s="24">
        <f t="shared" si="33"/>
        <v>0</v>
      </c>
      <c r="ET5" s="24">
        <f t="shared" si="34"/>
        <v>0</v>
      </c>
      <c r="EU5" s="24">
        <f t="shared" si="35"/>
        <v>0</v>
      </c>
      <c r="EV5" s="24">
        <f t="shared" si="36"/>
        <v>0</v>
      </c>
      <c r="EW5" s="24">
        <f t="shared" si="37"/>
        <v>0</v>
      </c>
      <c r="EX5" s="24">
        <f t="shared" si="38"/>
        <v>0</v>
      </c>
      <c r="EY5" s="24">
        <f t="shared" si="39"/>
        <v>0</v>
      </c>
      <c r="EZ5" s="24">
        <f t="shared" si="40"/>
        <v>0</v>
      </c>
      <c r="FA5" s="24">
        <f t="shared" si="41"/>
        <v>0</v>
      </c>
      <c r="FC5" s="24">
        <f t="shared" si="42"/>
        <v>0</v>
      </c>
      <c r="FD5" s="24">
        <f t="shared" si="43"/>
        <v>0</v>
      </c>
      <c r="FE5" s="24">
        <f t="shared" si="44"/>
        <v>0</v>
      </c>
      <c r="FF5" s="24">
        <f t="shared" si="45"/>
        <v>0</v>
      </c>
      <c r="FG5" s="24">
        <f t="shared" si="46"/>
        <v>0</v>
      </c>
      <c r="FH5" s="24">
        <f t="shared" si="47"/>
        <v>0</v>
      </c>
      <c r="FI5" s="24">
        <f t="shared" si="48"/>
        <v>0</v>
      </c>
      <c r="FJ5" s="24">
        <f t="shared" si="49"/>
        <v>0</v>
      </c>
      <c r="FL5" s="24">
        <f t="shared" si="50"/>
        <v>0</v>
      </c>
      <c r="FM5" s="24">
        <f t="shared" si="51"/>
        <v>0</v>
      </c>
      <c r="FN5" s="24">
        <f t="shared" si="52"/>
        <v>0</v>
      </c>
      <c r="FO5" s="24">
        <f t="shared" si="53"/>
        <v>0</v>
      </c>
      <c r="FP5" s="24">
        <f t="shared" si="54"/>
        <v>0</v>
      </c>
      <c r="FQ5" s="24">
        <f t="shared" si="55"/>
        <v>0</v>
      </c>
      <c r="FR5" s="24">
        <f t="shared" si="56"/>
        <v>0</v>
      </c>
      <c r="FS5" s="24">
        <f t="shared" si="57"/>
        <v>0</v>
      </c>
    </row>
    <row r="6" spans="1:175" x14ac:dyDescent="0.25">
      <c r="A6" s="1" t="s">
        <v>352</v>
      </c>
      <c r="B6" s="5" t="s">
        <v>3</v>
      </c>
      <c r="C6" s="6" t="s">
        <v>11</v>
      </c>
      <c r="D6" s="6" t="s">
        <v>19</v>
      </c>
      <c r="E6" s="6" t="s">
        <v>13</v>
      </c>
      <c r="F6" s="6" t="s">
        <v>14</v>
      </c>
      <c r="G6" s="6" t="s">
        <v>15</v>
      </c>
      <c r="H6" s="183" t="str">
        <f t="shared" si="58"/>
        <v>2014</v>
      </c>
      <c r="I6" s="153">
        <v>2014</v>
      </c>
      <c r="J6" s="6" t="s">
        <v>62</v>
      </c>
      <c r="K6" s="6"/>
      <c r="L6" s="6" t="s">
        <v>83</v>
      </c>
      <c r="M6" s="6" t="s">
        <v>18</v>
      </c>
      <c r="N6" s="11">
        <v>3</v>
      </c>
      <c r="O6" s="11">
        <v>0.53096950300000001</v>
      </c>
      <c r="P6" s="11">
        <v>946.75142459999995</v>
      </c>
      <c r="Q6" s="36">
        <v>0</v>
      </c>
      <c r="R6" s="36">
        <v>0</v>
      </c>
      <c r="S6" s="36">
        <v>0</v>
      </c>
      <c r="T6" s="126">
        <v>0.53096950300000001</v>
      </c>
      <c r="U6" s="36">
        <v>0.53096950300000001</v>
      </c>
      <c r="V6" s="36">
        <v>0.53096950300000001</v>
      </c>
      <c r="W6" s="36">
        <v>0.53096950300000001</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36">
        <v>0</v>
      </c>
      <c r="AX6" s="181">
        <v>946.75142459999995</v>
      </c>
      <c r="AY6" s="36">
        <v>946.75142459999995</v>
      </c>
      <c r="AZ6" s="36">
        <v>946.75142459999995</v>
      </c>
      <c r="BA6" s="36">
        <v>946.75142459999995</v>
      </c>
      <c r="BB6" s="36">
        <v>0</v>
      </c>
      <c r="BC6" s="36">
        <v>0</v>
      </c>
      <c r="BD6" s="36">
        <v>0</v>
      </c>
      <c r="BE6" s="318">
        <v>0</v>
      </c>
      <c r="BF6" s="318">
        <v>0</v>
      </c>
      <c r="BG6" s="318">
        <v>0</v>
      </c>
      <c r="BH6" s="318">
        <v>0</v>
      </c>
      <c r="BI6" s="318">
        <v>0</v>
      </c>
      <c r="BJ6" s="318">
        <v>0</v>
      </c>
      <c r="BK6" s="318">
        <v>0</v>
      </c>
      <c r="BL6" s="318">
        <v>0</v>
      </c>
      <c r="BM6" s="318">
        <v>0</v>
      </c>
      <c r="BN6" s="318">
        <v>0</v>
      </c>
      <c r="BO6" s="318">
        <v>0</v>
      </c>
      <c r="BP6" s="318">
        <v>0</v>
      </c>
      <c r="BQ6" s="318">
        <v>0</v>
      </c>
      <c r="BR6" s="318">
        <v>0</v>
      </c>
      <c r="BS6" s="318">
        <v>0</v>
      </c>
      <c r="BT6" s="318">
        <v>0</v>
      </c>
      <c r="BU6" s="318">
        <v>0</v>
      </c>
      <c r="BV6" s="318">
        <v>0</v>
      </c>
      <c r="BW6" s="318">
        <v>0</v>
      </c>
      <c r="BX6" s="318">
        <v>0</v>
      </c>
      <c r="BZ6" s="113">
        <v>1</v>
      </c>
      <c r="CA6" s="113"/>
      <c r="CB6" s="113"/>
      <c r="CC6" s="113"/>
      <c r="CD6" s="113"/>
      <c r="CE6" s="113"/>
      <c r="CF6" s="113"/>
      <c r="CG6" s="113"/>
      <c r="CI6" s="24">
        <f t="shared" si="59"/>
        <v>0</v>
      </c>
      <c r="CJ6" s="24">
        <f t="shared" si="59"/>
        <v>0</v>
      </c>
      <c r="CK6" s="24">
        <f t="shared" si="60"/>
        <v>0</v>
      </c>
      <c r="CL6" s="24">
        <f t="shared" si="0"/>
        <v>0</v>
      </c>
      <c r="CM6" s="24">
        <f t="shared" si="0"/>
        <v>0</v>
      </c>
      <c r="CN6" s="24">
        <f t="shared" si="0"/>
        <v>0</v>
      </c>
      <c r="CO6" s="24">
        <f t="shared" si="0"/>
        <v>0</v>
      </c>
      <c r="CP6" s="24">
        <f t="shared" si="0"/>
        <v>0</v>
      </c>
      <c r="CR6" s="24">
        <f t="shared" si="61"/>
        <v>0</v>
      </c>
      <c r="CS6" s="24">
        <f t="shared" si="61"/>
        <v>0</v>
      </c>
      <c r="CT6" s="24">
        <f t="shared" si="62"/>
        <v>0</v>
      </c>
      <c r="CU6" s="24">
        <f t="shared" si="62"/>
        <v>0</v>
      </c>
      <c r="CV6" s="24">
        <f t="shared" si="62"/>
        <v>0</v>
      </c>
      <c r="CW6" s="24">
        <f t="shared" si="62"/>
        <v>0</v>
      </c>
      <c r="CX6" s="24">
        <f t="shared" si="62"/>
        <v>0</v>
      </c>
      <c r="CY6" s="24">
        <f t="shared" si="62"/>
        <v>0</v>
      </c>
      <c r="DA6" s="24">
        <f t="shared" si="70"/>
        <v>0</v>
      </c>
      <c r="DB6" s="24">
        <f t="shared" si="63"/>
        <v>0</v>
      </c>
      <c r="DC6" s="24">
        <f t="shared" si="64"/>
        <v>0</v>
      </c>
      <c r="DD6" s="24">
        <f t="shared" si="65"/>
        <v>0</v>
      </c>
      <c r="DE6" s="24">
        <f t="shared" si="66"/>
        <v>0</v>
      </c>
      <c r="DF6" s="24">
        <f t="shared" si="67"/>
        <v>0</v>
      </c>
      <c r="DG6" s="24">
        <f t="shared" si="68"/>
        <v>0</v>
      </c>
      <c r="DH6" s="24">
        <f t="shared" si="69"/>
        <v>0</v>
      </c>
      <c r="DI6" s="17"/>
      <c r="DJ6" s="244">
        <f t="shared" si="2"/>
        <v>946.75142459999995</v>
      </c>
      <c r="DK6" s="24">
        <f t="shared" si="3"/>
        <v>0</v>
      </c>
      <c r="DL6" s="24">
        <f t="shared" si="4"/>
        <v>0</v>
      </c>
      <c r="DM6" s="24">
        <f t="shared" si="5"/>
        <v>0</v>
      </c>
      <c r="DN6" s="24">
        <f t="shared" si="6"/>
        <v>0</v>
      </c>
      <c r="DO6" s="24">
        <f t="shared" si="7"/>
        <v>0</v>
      </c>
      <c r="DP6" s="24">
        <f t="shared" si="8"/>
        <v>0</v>
      </c>
      <c r="DQ6" s="24">
        <f t="shared" si="9"/>
        <v>0</v>
      </c>
      <c r="DS6" s="24">
        <f t="shared" si="10"/>
        <v>946.75142459999995</v>
      </c>
      <c r="DT6" s="24">
        <f t="shared" si="11"/>
        <v>0</v>
      </c>
      <c r="DU6" s="24">
        <f t="shared" si="12"/>
        <v>0</v>
      </c>
      <c r="DV6" s="24">
        <f t="shared" si="13"/>
        <v>0</v>
      </c>
      <c r="DW6" s="24">
        <f t="shared" si="14"/>
        <v>0</v>
      </c>
      <c r="DX6" s="24">
        <f t="shared" si="15"/>
        <v>0</v>
      </c>
      <c r="DY6" s="24">
        <f t="shared" si="16"/>
        <v>0</v>
      </c>
      <c r="DZ6" s="24">
        <f t="shared" si="17"/>
        <v>0</v>
      </c>
      <c r="EB6" s="24">
        <f t="shared" si="18"/>
        <v>946.75142459999995</v>
      </c>
      <c r="EC6" s="24">
        <f t="shared" si="19"/>
        <v>0</v>
      </c>
      <c r="ED6" s="24">
        <f t="shared" si="20"/>
        <v>0</v>
      </c>
      <c r="EE6" s="24">
        <f t="shared" si="21"/>
        <v>0</v>
      </c>
      <c r="EF6" s="24">
        <f t="shared" si="22"/>
        <v>0</v>
      </c>
      <c r="EG6" s="24">
        <f t="shared" si="23"/>
        <v>0</v>
      </c>
      <c r="EH6" s="24">
        <f t="shared" si="24"/>
        <v>0</v>
      </c>
      <c r="EI6" s="24">
        <f t="shared" si="25"/>
        <v>0</v>
      </c>
      <c r="EK6" s="24">
        <f t="shared" si="26"/>
        <v>946.75142459999995</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 t="s">
        <v>352</v>
      </c>
      <c r="B7" s="5" t="s">
        <v>3</v>
      </c>
      <c r="C7" s="6" t="s">
        <v>11</v>
      </c>
      <c r="D7" s="6" t="s">
        <v>19</v>
      </c>
      <c r="E7" s="6" t="s">
        <v>13</v>
      </c>
      <c r="F7" s="6" t="s">
        <v>14</v>
      </c>
      <c r="G7" s="6" t="s">
        <v>15</v>
      </c>
      <c r="H7" s="183" t="str">
        <f t="shared" si="58"/>
        <v>2014</v>
      </c>
      <c r="I7" s="153">
        <v>2014</v>
      </c>
      <c r="J7" s="6" t="s">
        <v>62</v>
      </c>
      <c r="K7" s="6"/>
      <c r="L7" s="6" t="s">
        <v>83</v>
      </c>
      <c r="M7" s="6" t="s">
        <v>18</v>
      </c>
      <c r="N7" s="11">
        <v>30.06216905037769</v>
      </c>
      <c r="O7" s="11">
        <v>2.0934503330549039</v>
      </c>
      <c r="P7" s="11">
        <v>15157.770674193092</v>
      </c>
      <c r="Q7" s="36">
        <v>0</v>
      </c>
      <c r="R7" s="36">
        <v>0</v>
      </c>
      <c r="S7" s="36">
        <v>0</v>
      </c>
      <c r="T7" s="126">
        <v>2.0934503330549039</v>
      </c>
      <c r="U7" s="36">
        <v>2.0934503330549039</v>
      </c>
      <c r="V7" s="36">
        <v>2.0934503330549039</v>
      </c>
      <c r="W7" s="36">
        <v>2.0934503330549039</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181">
        <v>15157.770674193092</v>
      </c>
      <c r="AY7" s="36">
        <v>15157.770674193092</v>
      </c>
      <c r="AZ7" s="36">
        <v>15157.770674193092</v>
      </c>
      <c r="BA7" s="36">
        <v>15157.770674193092</v>
      </c>
      <c r="BB7" s="36">
        <v>0</v>
      </c>
      <c r="BC7" s="36">
        <v>0</v>
      </c>
      <c r="BD7" s="36">
        <v>0</v>
      </c>
      <c r="BE7" s="318">
        <v>0</v>
      </c>
      <c r="BF7" s="318">
        <v>0</v>
      </c>
      <c r="BG7" s="318">
        <v>0</v>
      </c>
      <c r="BH7" s="318">
        <v>0</v>
      </c>
      <c r="BI7" s="318">
        <v>0</v>
      </c>
      <c r="BJ7" s="318">
        <v>0</v>
      </c>
      <c r="BK7" s="318">
        <v>0</v>
      </c>
      <c r="BL7" s="318">
        <v>0</v>
      </c>
      <c r="BM7" s="318">
        <v>0</v>
      </c>
      <c r="BN7" s="318">
        <v>0</v>
      </c>
      <c r="BO7" s="318">
        <v>0</v>
      </c>
      <c r="BP7" s="318">
        <v>0</v>
      </c>
      <c r="BQ7" s="318">
        <v>0</v>
      </c>
      <c r="BR7" s="318">
        <v>0</v>
      </c>
      <c r="BS7" s="318">
        <v>0</v>
      </c>
      <c r="BT7" s="318">
        <v>0</v>
      </c>
      <c r="BU7" s="318">
        <v>0</v>
      </c>
      <c r="BV7" s="318">
        <v>0</v>
      </c>
      <c r="BW7" s="318">
        <v>0</v>
      </c>
      <c r="BX7" s="318">
        <v>0</v>
      </c>
      <c r="BZ7" s="113">
        <v>1</v>
      </c>
      <c r="CA7" s="113"/>
      <c r="CB7" s="113"/>
      <c r="CC7" s="113"/>
      <c r="CD7" s="113"/>
      <c r="CE7" s="113"/>
      <c r="CF7" s="113"/>
      <c r="CG7" s="113"/>
      <c r="CI7" s="24">
        <f t="shared" si="59"/>
        <v>0</v>
      </c>
      <c r="CJ7" s="24">
        <f t="shared" si="59"/>
        <v>0</v>
      </c>
      <c r="CK7" s="24">
        <f t="shared" si="60"/>
        <v>0</v>
      </c>
      <c r="CL7" s="24">
        <f t="shared" si="0"/>
        <v>0</v>
      </c>
      <c r="CM7" s="24">
        <f>+CD7*$Q7*12</f>
        <v>0</v>
      </c>
      <c r="CN7" s="24">
        <f t="shared" si="0"/>
        <v>0</v>
      </c>
      <c r="CO7" s="24">
        <f t="shared" si="0"/>
        <v>0</v>
      </c>
      <c r="CP7" s="24">
        <f t="shared" si="0"/>
        <v>0</v>
      </c>
      <c r="CR7" s="24">
        <f t="shared" si="61"/>
        <v>0</v>
      </c>
      <c r="CS7" s="24">
        <f t="shared" si="61"/>
        <v>0</v>
      </c>
      <c r="CT7" s="24">
        <f t="shared" si="62"/>
        <v>0</v>
      </c>
      <c r="CU7" s="24">
        <f t="shared" si="62"/>
        <v>0</v>
      </c>
      <c r="CV7" s="24">
        <f>+CD7*$R7*12</f>
        <v>0</v>
      </c>
      <c r="CW7" s="24">
        <f t="shared" si="62"/>
        <v>0</v>
      </c>
      <c r="CX7" s="24">
        <f t="shared" si="62"/>
        <v>0</v>
      </c>
      <c r="CY7" s="24">
        <f t="shared" si="62"/>
        <v>0</v>
      </c>
      <c r="DA7" s="24">
        <f t="shared" si="70"/>
        <v>0</v>
      </c>
      <c r="DB7" s="24">
        <f t="shared" si="63"/>
        <v>0</v>
      </c>
      <c r="DC7" s="24">
        <f t="shared" si="64"/>
        <v>0</v>
      </c>
      <c r="DD7" s="24">
        <f t="shared" si="65"/>
        <v>0</v>
      </c>
      <c r="DE7" s="24">
        <f t="shared" si="66"/>
        <v>0</v>
      </c>
      <c r="DF7" s="24">
        <f t="shared" si="67"/>
        <v>0</v>
      </c>
      <c r="DG7" s="24">
        <f t="shared" si="68"/>
        <v>0</v>
      </c>
      <c r="DH7" s="24">
        <f t="shared" si="69"/>
        <v>0</v>
      </c>
      <c r="DI7" s="17"/>
      <c r="DJ7" s="244">
        <f t="shared" si="2"/>
        <v>15157.770674193092</v>
      </c>
      <c r="DK7" s="24">
        <f t="shared" si="3"/>
        <v>0</v>
      </c>
      <c r="DL7" s="24">
        <f t="shared" si="4"/>
        <v>0</v>
      </c>
      <c r="DM7" s="24">
        <f t="shared" si="5"/>
        <v>0</v>
      </c>
      <c r="DN7" s="24">
        <f t="shared" si="6"/>
        <v>0</v>
      </c>
      <c r="DO7" s="24">
        <f t="shared" si="7"/>
        <v>0</v>
      </c>
      <c r="DP7" s="24">
        <f t="shared" si="8"/>
        <v>0</v>
      </c>
      <c r="DQ7" s="24">
        <f t="shared" si="9"/>
        <v>0</v>
      </c>
      <c r="DS7" s="24">
        <f t="shared" si="10"/>
        <v>15157.770674193092</v>
      </c>
      <c r="DT7" s="24">
        <f t="shared" si="11"/>
        <v>0</v>
      </c>
      <c r="DU7" s="24">
        <f t="shared" si="12"/>
        <v>0</v>
      </c>
      <c r="DV7" s="24">
        <f t="shared" si="13"/>
        <v>0</v>
      </c>
      <c r="DW7" s="24">
        <f t="shared" si="14"/>
        <v>0</v>
      </c>
      <c r="DX7" s="24">
        <f t="shared" si="15"/>
        <v>0</v>
      </c>
      <c r="DY7" s="24">
        <f t="shared" si="16"/>
        <v>0</v>
      </c>
      <c r="DZ7" s="24">
        <f t="shared" si="17"/>
        <v>0</v>
      </c>
      <c r="EB7" s="24">
        <f t="shared" si="18"/>
        <v>15157.770674193092</v>
      </c>
      <c r="EC7" s="24">
        <f t="shared" si="19"/>
        <v>0</v>
      </c>
      <c r="ED7" s="24">
        <f t="shared" si="20"/>
        <v>0</v>
      </c>
      <c r="EE7" s="24">
        <f t="shared" si="21"/>
        <v>0</v>
      </c>
      <c r="EF7" s="24">
        <f t="shared" si="22"/>
        <v>0</v>
      </c>
      <c r="EG7" s="24">
        <f t="shared" si="23"/>
        <v>0</v>
      </c>
      <c r="EH7" s="24">
        <f t="shared" si="24"/>
        <v>0</v>
      </c>
      <c r="EI7" s="24">
        <f t="shared" si="25"/>
        <v>0</v>
      </c>
      <c r="EK7" s="24">
        <f t="shared" si="26"/>
        <v>15157.770674193092</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352</v>
      </c>
      <c r="B8" s="5" t="s">
        <v>3</v>
      </c>
      <c r="C8" s="6" t="s">
        <v>11</v>
      </c>
      <c r="D8" s="6" t="s">
        <v>19</v>
      </c>
      <c r="E8" s="6" t="s">
        <v>13</v>
      </c>
      <c r="F8" s="6" t="s">
        <v>14</v>
      </c>
      <c r="G8" s="6" t="s">
        <v>15</v>
      </c>
      <c r="H8" s="183" t="str">
        <f t="shared" si="58"/>
        <v>2014</v>
      </c>
      <c r="I8" s="153">
        <v>2014</v>
      </c>
      <c r="J8" s="6" t="s">
        <v>62</v>
      </c>
      <c r="K8" s="6"/>
      <c r="L8" s="6" t="s">
        <v>83</v>
      </c>
      <c r="M8" s="6" t="s">
        <v>18</v>
      </c>
      <c r="N8" s="11">
        <v>63.155422625944226</v>
      </c>
      <c r="O8" s="11">
        <v>3.7887912170542526</v>
      </c>
      <c r="P8" s="11">
        <v>25780.376715889121</v>
      </c>
      <c r="Q8" s="36">
        <v>0</v>
      </c>
      <c r="R8" s="36">
        <v>0</v>
      </c>
      <c r="S8" s="36">
        <v>0</v>
      </c>
      <c r="T8" s="126">
        <v>3.7887912170542526</v>
      </c>
      <c r="U8" s="36">
        <v>3.7887912170542526</v>
      </c>
      <c r="V8" s="36">
        <v>3.7887912170542526</v>
      </c>
      <c r="W8" s="36">
        <v>3.7887912170542526</v>
      </c>
      <c r="X8" s="36">
        <v>3.7887912170542526</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181">
        <v>25780.376715889121</v>
      </c>
      <c r="AY8" s="36">
        <v>25780.376715889121</v>
      </c>
      <c r="AZ8" s="36">
        <v>25780.376715889121</v>
      </c>
      <c r="BA8" s="36">
        <v>25780.376715889121</v>
      </c>
      <c r="BB8" s="36">
        <v>25780.376715889121</v>
      </c>
      <c r="BC8" s="36">
        <v>0</v>
      </c>
      <c r="BD8" s="36">
        <v>0</v>
      </c>
      <c r="BE8" s="318">
        <v>0</v>
      </c>
      <c r="BF8" s="318">
        <v>0</v>
      </c>
      <c r="BG8" s="318">
        <v>0</v>
      </c>
      <c r="BH8" s="318">
        <v>0</v>
      </c>
      <c r="BI8" s="318">
        <v>0</v>
      </c>
      <c r="BJ8" s="318">
        <v>0</v>
      </c>
      <c r="BK8" s="318">
        <v>0</v>
      </c>
      <c r="BL8" s="318">
        <v>0</v>
      </c>
      <c r="BM8" s="318">
        <v>0</v>
      </c>
      <c r="BN8" s="318">
        <v>0</v>
      </c>
      <c r="BO8" s="318">
        <v>0</v>
      </c>
      <c r="BP8" s="318">
        <v>0</v>
      </c>
      <c r="BQ8" s="318">
        <v>0</v>
      </c>
      <c r="BR8" s="318">
        <v>0</v>
      </c>
      <c r="BS8" s="318">
        <v>0</v>
      </c>
      <c r="BT8" s="318">
        <v>0</v>
      </c>
      <c r="BU8" s="318">
        <v>0</v>
      </c>
      <c r="BV8" s="318">
        <v>0</v>
      </c>
      <c r="BW8" s="318">
        <v>0</v>
      </c>
      <c r="BX8" s="318">
        <v>0</v>
      </c>
      <c r="BZ8" s="113">
        <v>1</v>
      </c>
      <c r="CA8" s="113"/>
      <c r="CB8" s="113"/>
      <c r="CC8" s="113"/>
      <c r="CD8" s="113"/>
      <c r="CE8" s="113"/>
      <c r="CF8" s="113"/>
      <c r="CG8" s="113"/>
      <c r="CI8" s="24">
        <f t="shared" si="59"/>
        <v>0</v>
      </c>
      <c r="CJ8" s="24">
        <f t="shared" si="59"/>
        <v>0</v>
      </c>
      <c r="CK8" s="24">
        <f t="shared" si="60"/>
        <v>0</v>
      </c>
      <c r="CL8" s="24">
        <f t="shared" si="0"/>
        <v>0</v>
      </c>
      <c r="CM8" s="24">
        <f t="shared" si="0"/>
        <v>0</v>
      </c>
      <c r="CN8" s="24">
        <f t="shared" si="0"/>
        <v>0</v>
      </c>
      <c r="CO8" s="24">
        <f t="shared" si="0"/>
        <v>0</v>
      </c>
      <c r="CP8" s="24">
        <f t="shared" si="0"/>
        <v>0</v>
      </c>
      <c r="CR8" s="24">
        <f t="shared" si="61"/>
        <v>0</v>
      </c>
      <c r="CS8" s="24">
        <f t="shared" si="61"/>
        <v>0</v>
      </c>
      <c r="CT8" s="24">
        <f t="shared" si="62"/>
        <v>0</v>
      </c>
      <c r="CU8" s="24">
        <f t="shared" si="62"/>
        <v>0</v>
      </c>
      <c r="CV8" s="24">
        <f t="shared" si="62"/>
        <v>0</v>
      </c>
      <c r="CW8" s="24">
        <f t="shared" si="62"/>
        <v>0</v>
      </c>
      <c r="CX8" s="24">
        <f t="shared" si="62"/>
        <v>0</v>
      </c>
      <c r="CY8" s="24">
        <f t="shared" si="62"/>
        <v>0</v>
      </c>
      <c r="DA8" s="24">
        <f t="shared" si="70"/>
        <v>0</v>
      </c>
      <c r="DB8" s="24">
        <f t="shared" si="63"/>
        <v>0</v>
      </c>
      <c r="DC8" s="24">
        <f t="shared" si="64"/>
        <v>0</v>
      </c>
      <c r="DD8" s="24">
        <f t="shared" si="65"/>
        <v>0</v>
      </c>
      <c r="DE8" s="24">
        <f t="shared" si="66"/>
        <v>0</v>
      </c>
      <c r="DF8" s="24">
        <f t="shared" si="67"/>
        <v>0</v>
      </c>
      <c r="DG8" s="24">
        <f t="shared" si="68"/>
        <v>0</v>
      </c>
      <c r="DH8" s="24">
        <f t="shared" si="69"/>
        <v>0</v>
      </c>
      <c r="DI8" s="17"/>
      <c r="DJ8" s="244">
        <f t="shared" si="2"/>
        <v>25780.376715889121</v>
      </c>
      <c r="DK8" s="24">
        <f t="shared" si="3"/>
        <v>0</v>
      </c>
      <c r="DL8" s="24">
        <f t="shared" si="4"/>
        <v>0</v>
      </c>
      <c r="DM8" s="24">
        <f t="shared" si="5"/>
        <v>0</v>
      </c>
      <c r="DN8" s="24">
        <f t="shared" si="6"/>
        <v>0</v>
      </c>
      <c r="DO8" s="24">
        <f t="shared" si="7"/>
        <v>0</v>
      </c>
      <c r="DP8" s="24">
        <f t="shared" si="8"/>
        <v>0</v>
      </c>
      <c r="DQ8" s="24">
        <f t="shared" si="9"/>
        <v>0</v>
      </c>
      <c r="DS8" s="24">
        <f t="shared" si="10"/>
        <v>25780.376715889121</v>
      </c>
      <c r="DT8" s="24">
        <f t="shared" si="11"/>
        <v>0</v>
      </c>
      <c r="DU8" s="24">
        <f t="shared" si="12"/>
        <v>0</v>
      </c>
      <c r="DV8" s="24">
        <f t="shared" si="13"/>
        <v>0</v>
      </c>
      <c r="DW8" s="24">
        <f t="shared" si="14"/>
        <v>0</v>
      </c>
      <c r="DX8" s="24">
        <f t="shared" si="15"/>
        <v>0</v>
      </c>
      <c r="DY8" s="24">
        <f t="shared" si="16"/>
        <v>0</v>
      </c>
      <c r="DZ8" s="24">
        <f t="shared" si="17"/>
        <v>0</v>
      </c>
      <c r="EB8" s="24">
        <f t="shared" si="18"/>
        <v>25780.376715889121</v>
      </c>
      <c r="EC8" s="24">
        <f t="shared" si="19"/>
        <v>0</v>
      </c>
      <c r="ED8" s="24">
        <f t="shared" si="20"/>
        <v>0</v>
      </c>
      <c r="EE8" s="24">
        <f t="shared" si="21"/>
        <v>0</v>
      </c>
      <c r="EF8" s="24">
        <f t="shared" si="22"/>
        <v>0</v>
      </c>
      <c r="EG8" s="24">
        <f t="shared" si="23"/>
        <v>0</v>
      </c>
      <c r="EH8" s="24">
        <f t="shared" si="24"/>
        <v>0</v>
      </c>
      <c r="EI8" s="24">
        <f t="shared" si="25"/>
        <v>0</v>
      </c>
      <c r="EK8" s="24">
        <f t="shared" si="26"/>
        <v>25780.376715889121</v>
      </c>
      <c r="EL8" s="24">
        <f t="shared" si="27"/>
        <v>0</v>
      </c>
      <c r="EM8" s="24">
        <f t="shared" si="28"/>
        <v>0</v>
      </c>
      <c r="EN8" s="24">
        <f t="shared" si="29"/>
        <v>0</v>
      </c>
      <c r="EO8" s="24">
        <f t="shared" si="30"/>
        <v>0</v>
      </c>
      <c r="EP8" s="24">
        <f t="shared" si="31"/>
        <v>0</v>
      </c>
      <c r="EQ8" s="24">
        <f t="shared" si="32"/>
        <v>0</v>
      </c>
      <c r="ER8" s="24">
        <f t="shared" si="33"/>
        <v>0</v>
      </c>
      <c r="ET8" s="24">
        <f t="shared" si="34"/>
        <v>25780.376715889121</v>
      </c>
      <c r="EU8" s="24">
        <f t="shared" si="35"/>
        <v>0</v>
      </c>
      <c r="EV8" s="24">
        <f t="shared" si="36"/>
        <v>0</v>
      </c>
      <c r="EW8" s="24">
        <f t="shared" si="37"/>
        <v>0</v>
      </c>
      <c r="EX8" s="24">
        <f t="shared" si="38"/>
        <v>0</v>
      </c>
      <c r="EY8" s="24">
        <f t="shared" si="39"/>
        <v>0</v>
      </c>
      <c r="EZ8" s="24">
        <f t="shared" si="40"/>
        <v>0</v>
      </c>
      <c r="FA8" s="24">
        <f t="shared" si="41"/>
        <v>0</v>
      </c>
      <c r="FC8" s="24">
        <f t="shared" si="42"/>
        <v>0</v>
      </c>
      <c r="FD8" s="24">
        <f t="shared" si="43"/>
        <v>0</v>
      </c>
      <c r="FE8" s="24">
        <f t="shared" si="44"/>
        <v>0</v>
      </c>
      <c r="FF8" s="24">
        <f t="shared" si="45"/>
        <v>0</v>
      </c>
      <c r="FG8" s="24">
        <f t="shared" si="46"/>
        <v>0</v>
      </c>
      <c r="FH8" s="24">
        <f t="shared" si="47"/>
        <v>0</v>
      </c>
      <c r="FI8" s="24">
        <f t="shared" si="48"/>
        <v>0</v>
      </c>
      <c r="FJ8" s="24">
        <f t="shared" si="49"/>
        <v>0</v>
      </c>
      <c r="FL8" s="24">
        <f t="shared" si="50"/>
        <v>0</v>
      </c>
      <c r="FM8" s="24">
        <f t="shared" si="51"/>
        <v>0</v>
      </c>
      <c r="FN8" s="24">
        <f t="shared" si="52"/>
        <v>0</v>
      </c>
      <c r="FO8" s="24">
        <f t="shared" si="53"/>
        <v>0</v>
      </c>
      <c r="FP8" s="24">
        <f t="shared" si="54"/>
        <v>0</v>
      </c>
      <c r="FQ8" s="24">
        <f t="shared" si="55"/>
        <v>0</v>
      </c>
      <c r="FR8" s="24">
        <f t="shared" si="56"/>
        <v>0</v>
      </c>
      <c r="FS8" s="24">
        <f t="shared" si="57"/>
        <v>0</v>
      </c>
    </row>
    <row r="9" spans="1:175" x14ac:dyDescent="0.25">
      <c r="A9" s="1" t="s">
        <v>357</v>
      </c>
      <c r="B9" s="5" t="s">
        <v>3</v>
      </c>
      <c r="C9" s="6" t="s">
        <v>11</v>
      </c>
      <c r="D9" s="6" t="s">
        <v>20</v>
      </c>
      <c r="E9" s="6" t="s">
        <v>13</v>
      </c>
      <c r="F9" s="6" t="s">
        <v>14</v>
      </c>
      <c r="G9" s="6" t="s">
        <v>15</v>
      </c>
      <c r="H9" s="183" t="str">
        <f t="shared" si="58"/>
        <v>2014</v>
      </c>
      <c r="I9" s="153">
        <v>2014</v>
      </c>
      <c r="J9" s="6" t="s">
        <v>62</v>
      </c>
      <c r="K9" s="6"/>
      <c r="L9" s="6" t="s">
        <v>84</v>
      </c>
      <c r="M9" s="6" t="s">
        <v>72</v>
      </c>
      <c r="N9" s="11">
        <v>74987.548450000002</v>
      </c>
      <c r="O9" s="11">
        <v>125.0127586</v>
      </c>
      <c r="P9" s="11">
        <v>1910187.111</v>
      </c>
      <c r="Q9" s="36">
        <v>0</v>
      </c>
      <c r="R9" s="36">
        <v>0</v>
      </c>
      <c r="S9" s="36">
        <v>0</v>
      </c>
      <c r="T9" s="126">
        <v>125.0127586</v>
      </c>
      <c r="U9" s="36">
        <v>109.1225706</v>
      </c>
      <c r="V9" s="36">
        <v>100.8414844</v>
      </c>
      <c r="W9" s="36">
        <v>100.8414844</v>
      </c>
      <c r="X9" s="36">
        <v>100.8414844</v>
      </c>
      <c r="Y9" s="36">
        <v>100.8414844</v>
      </c>
      <c r="Z9" s="36">
        <v>100.8414844</v>
      </c>
      <c r="AA9" s="36">
        <v>100.766065</v>
      </c>
      <c r="AB9" s="36">
        <v>100.766065</v>
      </c>
      <c r="AC9" s="36">
        <v>94.072127300000005</v>
      </c>
      <c r="AD9" s="36">
        <v>85.611412959999996</v>
      </c>
      <c r="AE9" s="36">
        <v>72.520760440000004</v>
      </c>
      <c r="AF9" s="36">
        <v>72.520760440000004</v>
      </c>
      <c r="AG9" s="36">
        <v>72.171792060000001</v>
      </c>
      <c r="AH9" s="36">
        <v>72.171792060000001</v>
      </c>
      <c r="AI9" s="36">
        <v>72.024376169999996</v>
      </c>
      <c r="AJ9" s="36">
        <v>58.551085950000001</v>
      </c>
      <c r="AK9" s="36">
        <v>58.551085950000001</v>
      </c>
      <c r="AL9" s="36">
        <v>58.551085950000001</v>
      </c>
      <c r="AM9" s="36">
        <v>58.551085950000001</v>
      </c>
      <c r="AN9" s="36">
        <v>0</v>
      </c>
      <c r="AO9" s="36">
        <v>0</v>
      </c>
      <c r="AP9" s="36">
        <v>0</v>
      </c>
      <c r="AQ9" s="36">
        <v>0</v>
      </c>
      <c r="AR9" s="36">
        <v>0</v>
      </c>
      <c r="AS9" s="36">
        <v>0</v>
      </c>
      <c r="AT9" s="36">
        <v>0</v>
      </c>
      <c r="AU9" s="36">
        <v>0</v>
      </c>
      <c r="AV9" s="36">
        <v>0</v>
      </c>
      <c r="AW9" s="36">
        <v>0</v>
      </c>
      <c r="AX9" s="181">
        <v>1910187.111</v>
      </c>
      <c r="AY9" s="36">
        <v>1657067.1410000001</v>
      </c>
      <c r="AZ9" s="36">
        <v>1525155.027</v>
      </c>
      <c r="BA9" s="36">
        <v>1525155.027</v>
      </c>
      <c r="BB9" s="36">
        <v>1525155.027</v>
      </c>
      <c r="BC9" s="36">
        <v>1525155.027</v>
      </c>
      <c r="BD9" s="36">
        <v>1525155.027</v>
      </c>
      <c r="BE9" s="318">
        <v>1524494.3529999999</v>
      </c>
      <c r="BF9" s="318">
        <v>1524494.3529999999</v>
      </c>
      <c r="BG9" s="318">
        <v>1417864.4439999999</v>
      </c>
      <c r="BH9" s="318">
        <v>1378434.2490000001</v>
      </c>
      <c r="BI9" s="318">
        <v>1165615.5249999999</v>
      </c>
      <c r="BJ9" s="318">
        <v>1165615.5249999999</v>
      </c>
      <c r="BK9" s="318">
        <v>1148924.0109999999</v>
      </c>
      <c r="BL9" s="318">
        <v>1148924.0109999999</v>
      </c>
      <c r="BM9" s="318">
        <v>1147299.6969999999</v>
      </c>
      <c r="BN9" s="318">
        <v>932679.27789999999</v>
      </c>
      <c r="BO9" s="318">
        <v>932679.27789999999</v>
      </c>
      <c r="BP9" s="318">
        <v>932679.27789999999</v>
      </c>
      <c r="BQ9" s="318">
        <v>932679.27789999999</v>
      </c>
      <c r="BR9" s="318">
        <v>0</v>
      </c>
      <c r="BS9" s="318">
        <v>0</v>
      </c>
      <c r="BT9" s="318">
        <v>0</v>
      </c>
      <c r="BU9" s="318">
        <v>0</v>
      </c>
      <c r="BV9" s="318">
        <v>0</v>
      </c>
      <c r="BW9" s="318">
        <v>0</v>
      </c>
      <c r="BX9" s="318">
        <v>0</v>
      </c>
      <c r="BZ9" s="113">
        <v>1</v>
      </c>
      <c r="CA9" s="113"/>
      <c r="CB9" s="113"/>
      <c r="CC9" s="113"/>
      <c r="CD9" s="113"/>
      <c r="CE9" s="113"/>
      <c r="CF9" s="113"/>
      <c r="CG9" s="113"/>
      <c r="CI9" s="24">
        <f t="shared" si="59"/>
        <v>0</v>
      </c>
      <c r="CJ9" s="24">
        <f t="shared" si="59"/>
        <v>0</v>
      </c>
      <c r="CK9" s="24">
        <f t="shared" si="60"/>
        <v>0</v>
      </c>
      <c r="CL9" s="24">
        <f t="shared" si="0"/>
        <v>0</v>
      </c>
      <c r="CM9" s="24">
        <f t="shared" si="0"/>
        <v>0</v>
      </c>
      <c r="CN9" s="24">
        <f t="shared" si="0"/>
        <v>0</v>
      </c>
      <c r="CO9" s="24">
        <f t="shared" si="0"/>
        <v>0</v>
      </c>
      <c r="CP9" s="24">
        <f t="shared" si="0"/>
        <v>0</v>
      </c>
      <c r="CR9" s="24">
        <f t="shared" si="61"/>
        <v>0</v>
      </c>
      <c r="CS9" s="24">
        <f t="shared" si="61"/>
        <v>0</v>
      </c>
      <c r="CT9" s="24">
        <f t="shared" si="62"/>
        <v>0</v>
      </c>
      <c r="CU9" s="24">
        <f t="shared" si="62"/>
        <v>0</v>
      </c>
      <c r="CV9" s="24">
        <f t="shared" si="62"/>
        <v>0</v>
      </c>
      <c r="CW9" s="24">
        <f t="shared" si="62"/>
        <v>0</v>
      </c>
      <c r="CX9" s="24">
        <f t="shared" si="62"/>
        <v>0</v>
      </c>
      <c r="CY9" s="24">
        <f t="shared" si="62"/>
        <v>0</v>
      </c>
      <c r="DA9" s="24">
        <f t="shared" si="70"/>
        <v>0</v>
      </c>
      <c r="DB9" s="24">
        <f t="shared" si="63"/>
        <v>0</v>
      </c>
      <c r="DC9" s="24">
        <f t="shared" si="64"/>
        <v>0</v>
      </c>
      <c r="DD9" s="24">
        <f t="shared" si="65"/>
        <v>0</v>
      </c>
      <c r="DE9" s="24">
        <f t="shared" si="66"/>
        <v>0</v>
      </c>
      <c r="DF9" s="24">
        <f t="shared" si="67"/>
        <v>0</v>
      </c>
      <c r="DG9" s="24">
        <f t="shared" si="68"/>
        <v>0</v>
      </c>
      <c r="DH9" s="24">
        <f t="shared" si="69"/>
        <v>0</v>
      </c>
      <c r="DI9" s="17"/>
      <c r="DJ9" s="244">
        <f t="shared" si="2"/>
        <v>1910187.111</v>
      </c>
      <c r="DK9" s="24">
        <f t="shared" si="3"/>
        <v>0</v>
      </c>
      <c r="DL9" s="24">
        <f t="shared" si="4"/>
        <v>0</v>
      </c>
      <c r="DM9" s="24">
        <f t="shared" si="5"/>
        <v>0</v>
      </c>
      <c r="DN9" s="24">
        <f t="shared" si="6"/>
        <v>0</v>
      </c>
      <c r="DO9" s="24">
        <f t="shared" si="7"/>
        <v>0</v>
      </c>
      <c r="DP9" s="24">
        <f t="shared" si="8"/>
        <v>0</v>
      </c>
      <c r="DQ9" s="24">
        <f t="shared" si="9"/>
        <v>0</v>
      </c>
      <c r="DS9" s="24">
        <f t="shared" si="10"/>
        <v>1657067.1410000001</v>
      </c>
      <c r="DT9" s="24">
        <f t="shared" si="11"/>
        <v>0</v>
      </c>
      <c r="DU9" s="24">
        <f t="shared" si="12"/>
        <v>0</v>
      </c>
      <c r="DV9" s="24">
        <f t="shared" si="13"/>
        <v>0</v>
      </c>
      <c r="DW9" s="24">
        <f t="shared" si="14"/>
        <v>0</v>
      </c>
      <c r="DX9" s="24">
        <f t="shared" si="15"/>
        <v>0</v>
      </c>
      <c r="DY9" s="24">
        <f t="shared" si="16"/>
        <v>0</v>
      </c>
      <c r="DZ9" s="24">
        <f t="shared" si="17"/>
        <v>0</v>
      </c>
      <c r="EB9" s="24">
        <f t="shared" si="18"/>
        <v>1525155.027</v>
      </c>
      <c r="EC9" s="24">
        <f t="shared" si="19"/>
        <v>0</v>
      </c>
      <c r="ED9" s="24">
        <f t="shared" si="20"/>
        <v>0</v>
      </c>
      <c r="EE9" s="24">
        <f t="shared" si="21"/>
        <v>0</v>
      </c>
      <c r="EF9" s="24">
        <f t="shared" si="22"/>
        <v>0</v>
      </c>
      <c r="EG9" s="24">
        <f t="shared" si="23"/>
        <v>0</v>
      </c>
      <c r="EH9" s="24">
        <f t="shared" si="24"/>
        <v>0</v>
      </c>
      <c r="EI9" s="24">
        <f t="shared" si="25"/>
        <v>0</v>
      </c>
      <c r="EK9" s="24">
        <f t="shared" si="26"/>
        <v>1525155.027</v>
      </c>
      <c r="EL9" s="24">
        <f t="shared" si="27"/>
        <v>0</v>
      </c>
      <c r="EM9" s="24">
        <f t="shared" si="28"/>
        <v>0</v>
      </c>
      <c r="EN9" s="24">
        <f t="shared" si="29"/>
        <v>0</v>
      </c>
      <c r="EO9" s="24">
        <f t="shared" si="30"/>
        <v>0</v>
      </c>
      <c r="EP9" s="24">
        <f t="shared" si="31"/>
        <v>0</v>
      </c>
      <c r="EQ9" s="24">
        <f t="shared" si="32"/>
        <v>0</v>
      </c>
      <c r="ER9" s="24">
        <f t="shared" si="33"/>
        <v>0</v>
      </c>
      <c r="ET9" s="24">
        <f t="shared" si="34"/>
        <v>1525155.027</v>
      </c>
      <c r="EU9" s="24">
        <f t="shared" si="35"/>
        <v>0</v>
      </c>
      <c r="EV9" s="24">
        <f t="shared" si="36"/>
        <v>0</v>
      </c>
      <c r="EW9" s="24">
        <f t="shared" si="37"/>
        <v>0</v>
      </c>
      <c r="EX9" s="24">
        <f t="shared" si="38"/>
        <v>0</v>
      </c>
      <c r="EY9" s="24">
        <f t="shared" si="39"/>
        <v>0</v>
      </c>
      <c r="EZ9" s="24">
        <f t="shared" si="40"/>
        <v>0</v>
      </c>
      <c r="FA9" s="24">
        <f t="shared" si="41"/>
        <v>0</v>
      </c>
      <c r="FC9" s="24">
        <f t="shared" si="42"/>
        <v>1525155.027</v>
      </c>
      <c r="FD9" s="24">
        <f t="shared" si="43"/>
        <v>0</v>
      </c>
      <c r="FE9" s="24">
        <f t="shared" si="44"/>
        <v>0</v>
      </c>
      <c r="FF9" s="24">
        <f t="shared" si="45"/>
        <v>0</v>
      </c>
      <c r="FG9" s="24">
        <f t="shared" si="46"/>
        <v>0</v>
      </c>
      <c r="FH9" s="24">
        <f t="shared" si="47"/>
        <v>0</v>
      </c>
      <c r="FI9" s="24">
        <f t="shared" si="48"/>
        <v>0</v>
      </c>
      <c r="FJ9" s="24">
        <f t="shared" si="49"/>
        <v>0</v>
      </c>
      <c r="FL9" s="24">
        <f t="shared" si="50"/>
        <v>1525155.027</v>
      </c>
      <c r="FM9" s="24">
        <f t="shared" si="51"/>
        <v>0</v>
      </c>
      <c r="FN9" s="24">
        <f t="shared" si="52"/>
        <v>0</v>
      </c>
      <c r="FO9" s="24">
        <f t="shared" si="53"/>
        <v>0</v>
      </c>
      <c r="FP9" s="24">
        <f t="shared" si="54"/>
        <v>0</v>
      </c>
      <c r="FQ9" s="24">
        <f t="shared" si="55"/>
        <v>0</v>
      </c>
      <c r="FR9" s="24">
        <f t="shared" si="56"/>
        <v>0</v>
      </c>
      <c r="FS9" s="24">
        <f t="shared" si="57"/>
        <v>0</v>
      </c>
    </row>
    <row r="10" spans="1:175" x14ac:dyDescent="0.25">
      <c r="A10" s="1" t="s">
        <v>354</v>
      </c>
      <c r="B10" s="5" t="s">
        <v>3</v>
      </c>
      <c r="C10" s="6" t="s">
        <v>11</v>
      </c>
      <c r="D10" s="6" t="s">
        <v>22</v>
      </c>
      <c r="E10" s="6" t="s">
        <v>13</v>
      </c>
      <c r="F10" s="6" t="s">
        <v>14</v>
      </c>
      <c r="G10" s="6" t="s">
        <v>15</v>
      </c>
      <c r="H10" s="183" t="str">
        <f t="shared" si="58"/>
        <v>2014</v>
      </c>
      <c r="I10" s="153">
        <v>2014</v>
      </c>
      <c r="J10" s="6" t="s">
        <v>62</v>
      </c>
      <c r="K10" s="6"/>
      <c r="L10" s="6" t="s">
        <v>84</v>
      </c>
      <c r="M10" s="6" t="s">
        <v>72</v>
      </c>
      <c r="N10" s="11">
        <v>16101.61145</v>
      </c>
      <c r="O10" s="11">
        <v>32.809468029999998</v>
      </c>
      <c r="P10" s="11">
        <v>438728.70480000001</v>
      </c>
      <c r="Q10" s="36">
        <v>0</v>
      </c>
      <c r="R10" s="36">
        <v>0</v>
      </c>
      <c r="S10" s="36">
        <v>0</v>
      </c>
      <c r="T10" s="126">
        <v>32.809468029999998</v>
      </c>
      <c r="U10" s="36">
        <v>30.91602224</v>
      </c>
      <c r="V10" s="36">
        <v>30.000377969999999</v>
      </c>
      <c r="W10" s="36">
        <v>30.000377969999999</v>
      </c>
      <c r="X10" s="36">
        <v>30.000377969999999</v>
      </c>
      <c r="Y10" s="36">
        <v>30.000377969999999</v>
      </c>
      <c r="Z10" s="36">
        <v>30.000377969999999</v>
      </c>
      <c r="AA10" s="36">
        <v>29.91317428</v>
      </c>
      <c r="AB10" s="36">
        <v>29.91317428</v>
      </c>
      <c r="AC10" s="36">
        <v>26.358222510000001</v>
      </c>
      <c r="AD10" s="36">
        <v>19.16097821</v>
      </c>
      <c r="AE10" s="36">
        <v>19.159623270000001</v>
      </c>
      <c r="AF10" s="36">
        <v>19.159623270000001</v>
      </c>
      <c r="AG10" s="36">
        <v>19.121750049999999</v>
      </c>
      <c r="AH10" s="36">
        <v>19.121750049999999</v>
      </c>
      <c r="AI10" s="36">
        <v>19.08875394</v>
      </c>
      <c r="AJ10" s="36">
        <v>8.6019429089999999</v>
      </c>
      <c r="AK10" s="36">
        <v>8.6019429089999999</v>
      </c>
      <c r="AL10" s="36">
        <v>8.6019429089999999</v>
      </c>
      <c r="AM10" s="36">
        <v>8.6019429089999999</v>
      </c>
      <c r="AN10" s="36">
        <v>0</v>
      </c>
      <c r="AO10" s="36">
        <v>0</v>
      </c>
      <c r="AP10" s="36">
        <v>0</v>
      </c>
      <c r="AQ10" s="36">
        <v>0</v>
      </c>
      <c r="AR10" s="36">
        <v>0</v>
      </c>
      <c r="AS10" s="36">
        <v>0</v>
      </c>
      <c r="AT10" s="36">
        <v>0</v>
      </c>
      <c r="AU10" s="36">
        <v>0</v>
      </c>
      <c r="AV10" s="36">
        <v>0</v>
      </c>
      <c r="AW10" s="36">
        <v>0</v>
      </c>
      <c r="AX10" s="181">
        <v>438728.70480000001</v>
      </c>
      <c r="AY10" s="36">
        <v>408567.39130000002</v>
      </c>
      <c r="AZ10" s="36">
        <v>393981.79619999998</v>
      </c>
      <c r="BA10" s="36">
        <v>393981.79619999998</v>
      </c>
      <c r="BB10" s="36">
        <v>393981.79619999998</v>
      </c>
      <c r="BC10" s="36">
        <v>393981.79619999998</v>
      </c>
      <c r="BD10" s="36">
        <v>393981.79619999998</v>
      </c>
      <c r="BE10" s="318">
        <v>393217.89189999999</v>
      </c>
      <c r="BF10" s="318">
        <v>393217.89189999999</v>
      </c>
      <c r="BG10" s="318">
        <v>336589.90970000002</v>
      </c>
      <c r="BH10" s="318">
        <v>310187.9339</v>
      </c>
      <c r="BI10" s="318">
        <v>306268.61080000002</v>
      </c>
      <c r="BJ10" s="318">
        <v>306268.61080000002</v>
      </c>
      <c r="BK10" s="318">
        <v>304434.53600000002</v>
      </c>
      <c r="BL10" s="318">
        <v>304434.53600000002</v>
      </c>
      <c r="BM10" s="318">
        <v>304070.96549999999</v>
      </c>
      <c r="BN10" s="318">
        <v>137023.14439999999</v>
      </c>
      <c r="BO10" s="318">
        <v>137023.14439999999</v>
      </c>
      <c r="BP10" s="318">
        <v>137023.14439999999</v>
      </c>
      <c r="BQ10" s="318">
        <v>137023.14439999999</v>
      </c>
      <c r="BR10" s="318">
        <v>0</v>
      </c>
      <c r="BS10" s="318">
        <v>0</v>
      </c>
      <c r="BT10" s="318">
        <v>0</v>
      </c>
      <c r="BU10" s="318">
        <v>0</v>
      </c>
      <c r="BV10" s="318">
        <v>0</v>
      </c>
      <c r="BW10" s="318">
        <v>0</v>
      </c>
      <c r="BX10" s="318">
        <v>0</v>
      </c>
      <c r="BZ10" s="113">
        <v>1</v>
      </c>
      <c r="CA10" s="113"/>
      <c r="CB10" s="113"/>
      <c r="CC10" s="113"/>
      <c r="CD10" s="113"/>
      <c r="CE10" s="113"/>
      <c r="CF10" s="113"/>
      <c r="CG10" s="113"/>
      <c r="CI10" s="24">
        <f t="shared" si="59"/>
        <v>0</v>
      </c>
      <c r="CJ10" s="24">
        <f t="shared" si="59"/>
        <v>0</v>
      </c>
      <c r="CK10" s="24">
        <f t="shared" si="60"/>
        <v>0</v>
      </c>
      <c r="CL10" s="24">
        <f t="shared" si="0"/>
        <v>0</v>
      </c>
      <c r="CM10" s="24">
        <f t="shared" si="0"/>
        <v>0</v>
      </c>
      <c r="CN10" s="24">
        <f t="shared" si="0"/>
        <v>0</v>
      </c>
      <c r="CO10" s="24">
        <f t="shared" si="0"/>
        <v>0</v>
      </c>
      <c r="CP10" s="24">
        <f t="shared" si="0"/>
        <v>0</v>
      </c>
      <c r="CR10" s="24">
        <f t="shared" si="61"/>
        <v>0</v>
      </c>
      <c r="CS10" s="24">
        <f t="shared" si="61"/>
        <v>0</v>
      </c>
      <c r="CT10" s="24">
        <f t="shared" si="62"/>
        <v>0</v>
      </c>
      <c r="CU10" s="24">
        <f t="shared" si="62"/>
        <v>0</v>
      </c>
      <c r="CV10" s="24">
        <f t="shared" si="62"/>
        <v>0</v>
      </c>
      <c r="CW10" s="24">
        <f t="shared" si="62"/>
        <v>0</v>
      </c>
      <c r="CX10" s="24">
        <f t="shared" si="62"/>
        <v>0</v>
      </c>
      <c r="CY10" s="24">
        <f t="shared" si="62"/>
        <v>0</v>
      </c>
      <c r="DA10" s="24">
        <f t="shared" si="70"/>
        <v>0</v>
      </c>
      <c r="DB10" s="24">
        <f t="shared" si="63"/>
        <v>0</v>
      </c>
      <c r="DC10" s="24">
        <f t="shared" si="64"/>
        <v>0</v>
      </c>
      <c r="DD10" s="24">
        <f t="shared" si="65"/>
        <v>0</v>
      </c>
      <c r="DE10" s="24">
        <f t="shared" si="66"/>
        <v>0</v>
      </c>
      <c r="DF10" s="24">
        <f t="shared" si="67"/>
        <v>0</v>
      </c>
      <c r="DG10" s="24">
        <f t="shared" si="68"/>
        <v>0</v>
      </c>
      <c r="DH10" s="24">
        <f t="shared" si="69"/>
        <v>0</v>
      </c>
      <c r="DI10" s="17"/>
      <c r="DJ10" s="244">
        <f t="shared" si="2"/>
        <v>438728.70480000001</v>
      </c>
      <c r="DK10" s="24">
        <f t="shared" si="3"/>
        <v>0</v>
      </c>
      <c r="DL10" s="24">
        <f t="shared" si="4"/>
        <v>0</v>
      </c>
      <c r="DM10" s="24">
        <f t="shared" si="5"/>
        <v>0</v>
      </c>
      <c r="DN10" s="24">
        <f t="shared" si="6"/>
        <v>0</v>
      </c>
      <c r="DO10" s="24">
        <f t="shared" si="7"/>
        <v>0</v>
      </c>
      <c r="DP10" s="24">
        <f t="shared" si="8"/>
        <v>0</v>
      </c>
      <c r="DQ10" s="24">
        <f t="shared" si="9"/>
        <v>0</v>
      </c>
      <c r="DS10" s="24">
        <f t="shared" si="10"/>
        <v>408567.39130000002</v>
      </c>
      <c r="DT10" s="24">
        <f t="shared" si="11"/>
        <v>0</v>
      </c>
      <c r="DU10" s="24">
        <f t="shared" si="12"/>
        <v>0</v>
      </c>
      <c r="DV10" s="24">
        <f t="shared" si="13"/>
        <v>0</v>
      </c>
      <c r="DW10" s="24">
        <f t="shared" si="14"/>
        <v>0</v>
      </c>
      <c r="DX10" s="24">
        <f t="shared" si="15"/>
        <v>0</v>
      </c>
      <c r="DY10" s="24">
        <f t="shared" si="16"/>
        <v>0</v>
      </c>
      <c r="DZ10" s="24">
        <f t="shared" si="17"/>
        <v>0</v>
      </c>
      <c r="EB10" s="24">
        <f t="shared" si="18"/>
        <v>393981.79619999998</v>
      </c>
      <c r="EC10" s="24">
        <f t="shared" si="19"/>
        <v>0</v>
      </c>
      <c r="ED10" s="24">
        <f t="shared" si="20"/>
        <v>0</v>
      </c>
      <c r="EE10" s="24">
        <f t="shared" si="21"/>
        <v>0</v>
      </c>
      <c r="EF10" s="24">
        <f t="shared" si="22"/>
        <v>0</v>
      </c>
      <c r="EG10" s="24">
        <f t="shared" si="23"/>
        <v>0</v>
      </c>
      <c r="EH10" s="24">
        <f t="shared" si="24"/>
        <v>0</v>
      </c>
      <c r="EI10" s="24">
        <f t="shared" si="25"/>
        <v>0</v>
      </c>
      <c r="EK10" s="24">
        <f t="shared" si="26"/>
        <v>393981.79619999998</v>
      </c>
      <c r="EL10" s="24">
        <f t="shared" si="27"/>
        <v>0</v>
      </c>
      <c r="EM10" s="24">
        <f t="shared" si="28"/>
        <v>0</v>
      </c>
      <c r="EN10" s="24">
        <f t="shared" si="29"/>
        <v>0</v>
      </c>
      <c r="EO10" s="24">
        <f t="shared" si="30"/>
        <v>0</v>
      </c>
      <c r="EP10" s="24">
        <f t="shared" si="31"/>
        <v>0</v>
      </c>
      <c r="EQ10" s="24">
        <f t="shared" si="32"/>
        <v>0</v>
      </c>
      <c r="ER10" s="24">
        <f t="shared" si="33"/>
        <v>0</v>
      </c>
      <c r="ET10" s="24">
        <f t="shared" si="34"/>
        <v>393981.79619999998</v>
      </c>
      <c r="EU10" s="24">
        <f t="shared" si="35"/>
        <v>0</v>
      </c>
      <c r="EV10" s="24">
        <f t="shared" si="36"/>
        <v>0</v>
      </c>
      <c r="EW10" s="24">
        <f t="shared" si="37"/>
        <v>0</v>
      </c>
      <c r="EX10" s="24">
        <f t="shared" si="38"/>
        <v>0</v>
      </c>
      <c r="EY10" s="24">
        <f t="shared" si="39"/>
        <v>0</v>
      </c>
      <c r="EZ10" s="24">
        <f t="shared" si="40"/>
        <v>0</v>
      </c>
      <c r="FA10" s="24">
        <f t="shared" si="41"/>
        <v>0</v>
      </c>
      <c r="FC10" s="24">
        <f t="shared" si="42"/>
        <v>393981.79619999998</v>
      </c>
      <c r="FD10" s="24">
        <f t="shared" si="43"/>
        <v>0</v>
      </c>
      <c r="FE10" s="24">
        <f t="shared" si="44"/>
        <v>0</v>
      </c>
      <c r="FF10" s="24">
        <f t="shared" si="45"/>
        <v>0</v>
      </c>
      <c r="FG10" s="24">
        <f t="shared" si="46"/>
        <v>0</v>
      </c>
      <c r="FH10" s="24">
        <f t="shared" si="47"/>
        <v>0</v>
      </c>
      <c r="FI10" s="24">
        <f t="shared" si="48"/>
        <v>0</v>
      </c>
      <c r="FJ10" s="24">
        <f t="shared" si="49"/>
        <v>0</v>
      </c>
      <c r="FL10" s="24">
        <f t="shared" si="50"/>
        <v>393981.79619999998</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353</v>
      </c>
      <c r="B11" s="5" t="s">
        <v>3</v>
      </c>
      <c r="C11" s="6" t="s">
        <v>11</v>
      </c>
      <c r="D11" s="6" t="s">
        <v>23</v>
      </c>
      <c r="E11" s="6" t="s">
        <v>13</v>
      </c>
      <c r="F11" s="6" t="s">
        <v>14</v>
      </c>
      <c r="G11" s="6" t="s">
        <v>15</v>
      </c>
      <c r="H11" s="183" t="str">
        <f t="shared" si="58"/>
        <v>2014</v>
      </c>
      <c r="I11" s="153">
        <v>2014</v>
      </c>
      <c r="J11" s="6" t="s">
        <v>62</v>
      </c>
      <c r="K11" s="6"/>
      <c r="L11" s="6" t="s">
        <v>83</v>
      </c>
      <c r="M11" s="6" t="s">
        <v>78</v>
      </c>
      <c r="N11" s="11">
        <v>1930</v>
      </c>
      <c r="O11" s="11">
        <v>348.412725303</v>
      </c>
      <c r="P11" s="11">
        <v>632129.15621899988</v>
      </c>
      <c r="Q11" s="36">
        <v>0</v>
      </c>
      <c r="R11" s="36">
        <v>0</v>
      </c>
      <c r="S11" s="36">
        <v>0</v>
      </c>
      <c r="T11" s="126">
        <v>348.412725303</v>
      </c>
      <c r="U11" s="36">
        <v>348.412725303</v>
      </c>
      <c r="V11" s="36">
        <v>348.412725303</v>
      </c>
      <c r="W11" s="36">
        <v>348.412725303</v>
      </c>
      <c r="X11" s="36">
        <v>348.412725303</v>
      </c>
      <c r="Y11" s="36">
        <v>348.412725303</v>
      </c>
      <c r="Z11" s="36">
        <v>348.412725303</v>
      </c>
      <c r="AA11" s="36">
        <v>348.412725303</v>
      </c>
      <c r="AB11" s="36">
        <v>348.412725303</v>
      </c>
      <c r="AC11" s="36">
        <v>348.412725303</v>
      </c>
      <c r="AD11" s="36">
        <v>348.412725303</v>
      </c>
      <c r="AE11" s="36">
        <v>348.412725303</v>
      </c>
      <c r="AF11" s="36">
        <v>348.412725303</v>
      </c>
      <c r="AG11" s="36">
        <v>348.412725303</v>
      </c>
      <c r="AH11" s="36">
        <v>348.412725303</v>
      </c>
      <c r="AI11" s="36">
        <v>348.412725303</v>
      </c>
      <c r="AJ11" s="36">
        <v>348.412725303</v>
      </c>
      <c r="AK11" s="36">
        <v>348.412725303</v>
      </c>
      <c r="AL11" s="36">
        <v>302.19136650000002</v>
      </c>
      <c r="AM11" s="36">
        <v>0</v>
      </c>
      <c r="AN11" s="36">
        <v>0</v>
      </c>
      <c r="AO11" s="36">
        <v>0</v>
      </c>
      <c r="AP11" s="36">
        <v>0</v>
      </c>
      <c r="AQ11" s="36">
        <v>0</v>
      </c>
      <c r="AR11" s="36">
        <v>0</v>
      </c>
      <c r="AS11" s="36">
        <v>0</v>
      </c>
      <c r="AT11" s="36">
        <v>0</v>
      </c>
      <c r="AU11" s="36">
        <v>0</v>
      </c>
      <c r="AV11" s="36">
        <v>0</v>
      </c>
      <c r="AW11" s="36">
        <v>0</v>
      </c>
      <c r="AX11" s="181">
        <v>632129.15621899988</v>
      </c>
      <c r="AY11" s="36">
        <v>632129.15621899988</v>
      </c>
      <c r="AZ11" s="36">
        <v>632129.15621899988</v>
      </c>
      <c r="BA11" s="36">
        <v>632129.15621899988</v>
      </c>
      <c r="BB11" s="36">
        <v>632129.15621899988</v>
      </c>
      <c r="BC11" s="36">
        <v>632129.15621899988</v>
      </c>
      <c r="BD11" s="36">
        <v>632129.15621899988</v>
      </c>
      <c r="BE11" s="318">
        <v>632129.15621899988</v>
      </c>
      <c r="BF11" s="318">
        <v>632129.15621899988</v>
      </c>
      <c r="BG11" s="318">
        <v>632129.15621899988</v>
      </c>
      <c r="BH11" s="318">
        <v>632129.15621899988</v>
      </c>
      <c r="BI11" s="318">
        <v>632129.15621899988</v>
      </c>
      <c r="BJ11" s="318">
        <v>632129.15621899988</v>
      </c>
      <c r="BK11" s="318">
        <v>632129.15621899988</v>
      </c>
      <c r="BL11" s="318">
        <v>632129.15621899988</v>
      </c>
      <c r="BM11" s="318">
        <v>632129.15621899988</v>
      </c>
      <c r="BN11" s="318">
        <v>632129.15621899988</v>
      </c>
      <c r="BO11" s="318">
        <v>632129.15621899988</v>
      </c>
      <c r="BP11" s="318">
        <v>590795.50179999997</v>
      </c>
      <c r="BQ11" s="318">
        <v>0</v>
      </c>
      <c r="BR11" s="318">
        <v>0</v>
      </c>
      <c r="BS11" s="318">
        <v>0</v>
      </c>
      <c r="BT11" s="318">
        <v>0</v>
      </c>
      <c r="BU11" s="318">
        <v>0</v>
      </c>
      <c r="BV11" s="318">
        <v>0</v>
      </c>
      <c r="BW11" s="318">
        <v>0</v>
      </c>
      <c r="BX11" s="318">
        <v>0</v>
      </c>
      <c r="BZ11" s="113">
        <v>1</v>
      </c>
      <c r="CA11" s="113"/>
      <c r="CB11" s="113"/>
      <c r="CC11" s="113"/>
      <c r="CD11" s="113"/>
      <c r="CE11" s="113"/>
      <c r="CF11" s="113"/>
      <c r="CG11" s="113"/>
      <c r="CI11" s="24">
        <f t="shared" si="59"/>
        <v>0</v>
      </c>
      <c r="CJ11" s="24">
        <f t="shared" si="59"/>
        <v>0</v>
      </c>
      <c r="CK11" s="24">
        <f t="shared" si="60"/>
        <v>0</v>
      </c>
      <c r="CL11" s="24">
        <f t="shared" si="0"/>
        <v>0</v>
      </c>
      <c r="CM11" s="24">
        <f t="shared" si="0"/>
        <v>0</v>
      </c>
      <c r="CN11" s="24">
        <f t="shared" si="0"/>
        <v>0</v>
      </c>
      <c r="CO11" s="24">
        <f t="shared" si="0"/>
        <v>0</v>
      </c>
      <c r="CP11" s="24">
        <f t="shared" si="0"/>
        <v>0</v>
      </c>
      <c r="CR11" s="24">
        <f t="shared" si="61"/>
        <v>0</v>
      </c>
      <c r="CS11" s="24">
        <f t="shared" si="61"/>
        <v>0</v>
      </c>
      <c r="CT11" s="24">
        <f t="shared" si="62"/>
        <v>0</v>
      </c>
      <c r="CU11" s="24">
        <f t="shared" si="62"/>
        <v>0</v>
      </c>
      <c r="CV11" s="24">
        <f t="shared" si="62"/>
        <v>0</v>
      </c>
      <c r="CW11" s="24">
        <f t="shared" si="62"/>
        <v>0</v>
      </c>
      <c r="CX11" s="24">
        <f t="shared" si="62"/>
        <v>0</v>
      </c>
      <c r="CY11" s="24">
        <f t="shared" si="62"/>
        <v>0</v>
      </c>
      <c r="DA11" s="24">
        <f t="shared" si="70"/>
        <v>0</v>
      </c>
      <c r="DB11" s="24">
        <f t="shared" si="63"/>
        <v>0</v>
      </c>
      <c r="DC11" s="24">
        <f t="shared" si="64"/>
        <v>0</v>
      </c>
      <c r="DD11" s="24">
        <f t="shared" si="65"/>
        <v>0</v>
      </c>
      <c r="DE11" s="24">
        <f t="shared" si="66"/>
        <v>0</v>
      </c>
      <c r="DF11" s="24">
        <f t="shared" si="67"/>
        <v>0</v>
      </c>
      <c r="DG11" s="24">
        <f t="shared" si="68"/>
        <v>0</v>
      </c>
      <c r="DH11" s="24">
        <f t="shared" si="69"/>
        <v>0</v>
      </c>
      <c r="DI11" s="17"/>
      <c r="DJ11" s="244">
        <f t="shared" si="2"/>
        <v>632129.15621899988</v>
      </c>
      <c r="DK11" s="24">
        <f t="shared" si="3"/>
        <v>0</v>
      </c>
      <c r="DL11" s="24">
        <f t="shared" si="4"/>
        <v>0</v>
      </c>
      <c r="DM11" s="24">
        <f t="shared" si="5"/>
        <v>0</v>
      </c>
      <c r="DN11" s="24">
        <f t="shared" si="6"/>
        <v>0</v>
      </c>
      <c r="DO11" s="24">
        <f t="shared" si="7"/>
        <v>0</v>
      </c>
      <c r="DP11" s="24">
        <f t="shared" si="8"/>
        <v>0</v>
      </c>
      <c r="DQ11" s="24">
        <f t="shared" si="9"/>
        <v>0</v>
      </c>
      <c r="DS11" s="24">
        <f t="shared" si="10"/>
        <v>632129.15621899988</v>
      </c>
      <c r="DT11" s="24">
        <f t="shared" si="11"/>
        <v>0</v>
      </c>
      <c r="DU11" s="24">
        <f t="shared" si="12"/>
        <v>0</v>
      </c>
      <c r="DV11" s="24">
        <f t="shared" si="13"/>
        <v>0</v>
      </c>
      <c r="DW11" s="24">
        <f t="shared" si="14"/>
        <v>0</v>
      </c>
      <c r="DX11" s="24">
        <f t="shared" si="15"/>
        <v>0</v>
      </c>
      <c r="DY11" s="24">
        <f t="shared" si="16"/>
        <v>0</v>
      </c>
      <c r="DZ11" s="24">
        <f t="shared" si="17"/>
        <v>0</v>
      </c>
      <c r="EB11" s="24">
        <f t="shared" si="18"/>
        <v>632129.15621899988</v>
      </c>
      <c r="EC11" s="24">
        <f t="shared" si="19"/>
        <v>0</v>
      </c>
      <c r="ED11" s="24">
        <f t="shared" si="20"/>
        <v>0</v>
      </c>
      <c r="EE11" s="24">
        <f t="shared" si="21"/>
        <v>0</v>
      </c>
      <c r="EF11" s="24">
        <f t="shared" si="22"/>
        <v>0</v>
      </c>
      <c r="EG11" s="24">
        <f t="shared" si="23"/>
        <v>0</v>
      </c>
      <c r="EH11" s="24">
        <f t="shared" si="24"/>
        <v>0</v>
      </c>
      <c r="EI11" s="24">
        <f t="shared" si="25"/>
        <v>0</v>
      </c>
      <c r="EK11" s="24">
        <f t="shared" si="26"/>
        <v>632129.15621899988</v>
      </c>
      <c r="EL11" s="24">
        <f t="shared" si="27"/>
        <v>0</v>
      </c>
      <c r="EM11" s="24">
        <f t="shared" si="28"/>
        <v>0</v>
      </c>
      <c r="EN11" s="24">
        <f t="shared" si="29"/>
        <v>0</v>
      </c>
      <c r="EO11" s="24">
        <f t="shared" si="30"/>
        <v>0</v>
      </c>
      <c r="EP11" s="24">
        <f t="shared" si="31"/>
        <v>0</v>
      </c>
      <c r="EQ11" s="24">
        <f t="shared" si="32"/>
        <v>0</v>
      </c>
      <c r="ER11" s="24">
        <f t="shared" si="33"/>
        <v>0</v>
      </c>
      <c r="ET11" s="24">
        <f t="shared" si="34"/>
        <v>632129.15621899988</v>
      </c>
      <c r="EU11" s="24">
        <f t="shared" si="35"/>
        <v>0</v>
      </c>
      <c r="EV11" s="24">
        <f t="shared" si="36"/>
        <v>0</v>
      </c>
      <c r="EW11" s="24">
        <f t="shared" si="37"/>
        <v>0</v>
      </c>
      <c r="EX11" s="24">
        <f t="shared" si="38"/>
        <v>0</v>
      </c>
      <c r="EY11" s="24">
        <f t="shared" si="39"/>
        <v>0</v>
      </c>
      <c r="EZ11" s="24">
        <f t="shared" si="40"/>
        <v>0</v>
      </c>
      <c r="FA11" s="24">
        <f t="shared" si="41"/>
        <v>0</v>
      </c>
      <c r="FC11" s="24">
        <f t="shared" si="42"/>
        <v>632129.15621899988</v>
      </c>
      <c r="FD11" s="24">
        <f t="shared" si="43"/>
        <v>0</v>
      </c>
      <c r="FE11" s="24">
        <f t="shared" si="44"/>
        <v>0</v>
      </c>
      <c r="FF11" s="24">
        <f t="shared" si="45"/>
        <v>0</v>
      </c>
      <c r="FG11" s="24">
        <f t="shared" si="46"/>
        <v>0</v>
      </c>
      <c r="FH11" s="24">
        <f t="shared" si="47"/>
        <v>0</v>
      </c>
      <c r="FI11" s="24">
        <f t="shared" si="48"/>
        <v>0</v>
      </c>
      <c r="FJ11" s="24">
        <f t="shared" si="49"/>
        <v>0</v>
      </c>
      <c r="FL11" s="24">
        <f t="shared" si="50"/>
        <v>632129.15621899988</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355</v>
      </c>
      <c r="B12" s="5" t="s">
        <v>3</v>
      </c>
      <c r="C12" s="6" t="s">
        <v>31</v>
      </c>
      <c r="D12" s="6" t="s">
        <v>50</v>
      </c>
      <c r="E12" s="6" t="s">
        <v>13</v>
      </c>
      <c r="F12" s="6" t="s">
        <v>82</v>
      </c>
      <c r="G12" s="6" t="s">
        <v>15</v>
      </c>
      <c r="H12" s="183" t="str">
        <f t="shared" si="58"/>
        <v>2014</v>
      </c>
      <c r="I12" s="153">
        <v>2014</v>
      </c>
      <c r="J12" s="6" t="s">
        <v>62</v>
      </c>
      <c r="K12" s="6"/>
      <c r="L12" s="6" t="s">
        <v>83</v>
      </c>
      <c r="M12" s="6" t="s">
        <v>64</v>
      </c>
      <c r="N12" s="11">
        <v>3</v>
      </c>
      <c r="O12" s="11">
        <v>40.100791549999997</v>
      </c>
      <c r="P12" s="11">
        <v>195820.7102</v>
      </c>
      <c r="Q12" s="36">
        <v>0</v>
      </c>
      <c r="R12" s="36">
        <v>0</v>
      </c>
      <c r="S12" s="36">
        <v>0</v>
      </c>
      <c r="T12" s="126">
        <v>40.100791549999997</v>
      </c>
      <c r="U12" s="36">
        <v>40.100791549999997</v>
      </c>
      <c r="V12" s="36">
        <v>40.100791549999997</v>
      </c>
      <c r="W12" s="36">
        <v>40.100791549999997</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36">
        <v>0</v>
      </c>
      <c r="AX12" s="181">
        <v>195820.7102</v>
      </c>
      <c r="AY12" s="36">
        <v>195820.7102</v>
      </c>
      <c r="AZ12" s="36">
        <v>195820.7102</v>
      </c>
      <c r="BA12" s="36">
        <v>195820.7102</v>
      </c>
      <c r="BB12" s="36">
        <v>0</v>
      </c>
      <c r="BC12" s="36">
        <v>0</v>
      </c>
      <c r="BD12" s="36">
        <v>0</v>
      </c>
      <c r="BE12" s="318">
        <v>0</v>
      </c>
      <c r="BF12" s="318">
        <v>0</v>
      </c>
      <c r="BG12" s="318">
        <v>0</v>
      </c>
      <c r="BH12" s="318">
        <v>0</v>
      </c>
      <c r="BI12" s="318">
        <v>0</v>
      </c>
      <c r="BJ12" s="318">
        <v>0</v>
      </c>
      <c r="BK12" s="318">
        <v>0</v>
      </c>
      <c r="BL12" s="318">
        <v>0</v>
      </c>
      <c r="BM12" s="318">
        <v>0</v>
      </c>
      <c r="BN12" s="318">
        <v>0</v>
      </c>
      <c r="BO12" s="318">
        <v>0</v>
      </c>
      <c r="BP12" s="318">
        <v>0</v>
      </c>
      <c r="BQ12" s="318">
        <v>0</v>
      </c>
      <c r="BR12" s="318">
        <v>0</v>
      </c>
      <c r="BS12" s="318">
        <v>0</v>
      </c>
      <c r="BT12" s="318">
        <v>0</v>
      </c>
      <c r="BU12" s="318">
        <v>0</v>
      </c>
      <c r="BV12" s="318">
        <v>0</v>
      </c>
      <c r="BW12" s="318">
        <v>0</v>
      </c>
      <c r="BX12" s="318">
        <v>0</v>
      </c>
      <c r="BZ12" s="113"/>
      <c r="CA12" s="113"/>
      <c r="CB12" s="113">
        <v>1</v>
      </c>
      <c r="CC12" s="113"/>
      <c r="CD12" s="113"/>
      <c r="CE12" s="113"/>
      <c r="CF12" s="113"/>
      <c r="CG12" s="113"/>
      <c r="CI12" s="24">
        <f t="shared" si="59"/>
        <v>0</v>
      </c>
      <c r="CJ12" s="24">
        <f t="shared" si="59"/>
        <v>0</v>
      </c>
      <c r="CK12" s="24">
        <f t="shared" si="60"/>
        <v>0</v>
      </c>
      <c r="CL12" s="24">
        <f t="shared" si="0"/>
        <v>0</v>
      </c>
      <c r="CM12" s="24">
        <f t="shared" si="0"/>
        <v>0</v>
      </c>
      <c r="CN12" s="24">
        <f t="shared" si="0"/>
        <v>0</v>
      </c>
      <c r="CO12" s="24">
        <f t="shared" si="0"/>
        <v>0</v>
      </c>
      <c r="CP12" s="24">
        <f t="shared" si="0"/>
        <v>0</v>
      </c>
      <c r="CR12" s="24">
        <f t="shared" si="61"/>
        <v>0</v>
      </c>
      <c r="CS12" s="24">
        <f t="shared" si="61"/>
        <v>0</v>
      </c>
      <c r="CT12" s="24">
        <f t="shared" si="62"/>
        <v>0</v>
      </c>
      <c r="CU12" s="24">
        <f t="shared" si="62"/>
        <v>0</v>
      </c>
      <c r="CV12" s="24">
        <f t="shared" si="62"/>
        <v>0</v>
      </c>
      <c r="CW12" s="24">
        <f t="shared" si="62"/>
        <v>0</v>
      </c>
      <c r="CX12" s="24">
        <f t="shared" si="62"/>
        <v>0</v>
      </c>
      <c r="CY12" s="24">
        <f t="shared" si="62"/>
        <v>0</v>
      </c>
      <c r="DA12" s="24">
        <f t="shared" si="70"/>
        <v>0</v>
      </c>
      <c r="DB12" s="24">
        <f t="shared" si="63"/>
        <v>0</v>
      </c>
      <c r="DC12" s="24">
        <f t="shared" si="64"/>
        <v>0</v>
      </c>
      <c r="DD12" s="24">
        <f t="shared" si="65"/>
        <v>0</v>
      </c>
      <c r="DE12" s="24">
        <f t="shared" si="66"/>
        <v>0</v>
      </c>
      <c r="DF12" s="24">
        <f t="shared" si="67"/>
        <v>0</v>
      </c>
      <c r="DG12" s="24">
        <f t="shared" si="68"/>
        <v>0</v>
      </c>
      <c r="DH12" s="24">
        <f t="shared" si="69"/>
        <v>0</v>
      </c>
      <c r="DI12" s="17"/>
      <c r="DJ12" s="244">
        <f t="shared" si="2"/>
        <v>0</v>
      </c>
      <c r="DK12" s="24">
        <f t="shared" si="3"/>
        <v>0</v>
      </c>
      <c r="DL12" s="24">
        <f t="shared" si="4"/>
        <v>481.20949859999996</v>
      </c>
      <c r="DM12" s="24">
        <f t="shared" si="5"/>
        <v>0</v>
      </c>
      <c r="DN12" s="24">
        <f t="shared" si="6"/>
        <v>0</v>
      </c>
      <c r="DO12" s="24">
        <f t="shared" si="7"/>
        <v>0</v>
      </c>
      <c r="DP12" s="24">
        <f t="shared" si="8"/>
        <v>0</v>
      </c>
      <c r="DQ12" s="24">
        <f t="shared" si="9"/>
        <v>0</v>
      </c>
      <c r="DS12" s="24">
        <f t="shared" si="10"/>
        <v>0</v>
      </c>
      <c r="DT12" s="24">
        <f t="shared" si="11"/>
        <v>0</v>
      </c>
      <c r="DU12" s="24">
        <f t="shared" si="12"/>
        <v>481.20949859999996</v>
      </c>
      <c r="DV12" s="24">
        <f t="shared" si="13"/>
        <v>0</v>
      </c>
      <c r="DW12" s="24">
        <f t="shared" si="14"/>
        <v>0</v>
      </c>
      <c r="DX12" s="24">
        <f t="shared" si="15"/>
        <v>0</v>
      </c>
      <c r="DY12" s="24">
        <f t="shared" si="16"/>
        <v>0</v>
      </c>
      <c r="DZ12" s="24">
        <f t="shared" si="17"/>
        <v>0</v>
      </c>
      <c r="EB12" s="24">
        <f t="shared" si="18"/>
        <v>0</v>
      </c>
      <c r="EC12" s="24">
        <f t="shared" si="19"/>
        <v>0</v>
      </c>
      <c r="ED12" s="24">
        <f t="shared" si="20"/>
        <v>481.20949859999996</v>
      </c>
      <c r="EE12" s="24">
        <f t="shared" si="21"/>
        <v>0</v>
      </c>
      <c r="EF12" s="24">
        <f t="shared" si="22"/>
        <v>0</v>
      </c>
      <c r="EG12" s="24">
        <f t="shared" si="23"/>
        <v>0</v>
      </c>
      <c r="EH12" s="24">
        <f t="shared" si="24"/>
        <v>0</v>
      </c>
      <c r="EI12" s="24">
        <f t="shared" si="25"/>
        <v>0</v>
      </c>
      <c r="EK12" s="24">
        <f t="shared" si="26"/>
        <v>0</v>
      </c>
      <c r="EL12" s="24">
        <f t="shared" si="27"/>
        <v>0</v>
      </c>
      <c r="EM12" s="24">
        <f t="shared" si="28"/>
        <v>481.20949859999996</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358</v>
      </c>
      <c r="B13" s="5" t="s">
        <v>10</v>
      </c>
      <c r="C13" s="6" t="s">
        <v>39</v>
      </c>
      <c r="D13" s="6" t="s">
        <v>91</v>
      </c>
      <c r="E13" s="6" t="s">
        <v>13</v>
      </c>
      <c r="F13" s="6" t="s">
        <v>39</v>
      </c>
      <c r="G13" s="6" t="s">
        <v>15</v>
      </c>
      <c r="H13" s="183" t="str">
        <f t="shared" si="58"/>
        <v>2014</v>
      </c>
      <c r="I13" s="153">
        <v>2014</v>
      </c>
      <c r="J13" s="6" t="s">
        <v>62</v>
      </c>
      <c r="K13" s="6"/>
      <c r="L13" s="6" t="s">
        <v>83</v>
      </c>
      <c r="M13" s="6" t="s">
        <v>17</v>
      </c>
      <c r="N13" s="11">
        <v>16</v>
      </c>
      <c r="O13" s="11">
        <v>329.18885999999998</v>
      </c>
      <c r="P13" s="11">
        <v>4864233.5999999996</v>
      </c>
      <c r="Q13" s="36">
        <v>0</v>
      </c>
      <c r="R13" s="36">
        <v>0</v>
      </c>
      <c r="S13" s="36">
        <v>0</v>
      </c>
      <c r="T13" s="126">
        <v>329.18885999999998</v>
      </c>
      <c r="U13" s="36">
        <v>302.98086000000001</v>
      </c>
      <c r="V13" s="36">
        <v>196.56</v>
      </c>
      <c r="W13" s="36">
        <v>196.56</v>
      </c>
      <c r="X13" s="36">
        <v>196.56</v>
      </c>
      <c r="Y13" s="36">
        <v>130.221</v>
      </c>
      <c r="Z13" s="36">
        <v>130.221</v>
      </c>
      <c r="AA13" s="36">
        <v>130.221</v>
      </c>
      <c r="AB13" s="36">
        <v>130.221</v>
      </c>
      <c r="AC13" s="36">
        <v>130.221</v>
      </c>
      <c r="AD13" s="36">
        <v>130.221</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36">
        <v>0</v>
      </c>
      <c r="AV13" s="36">
        <v>0</v>
      </c>
      <c r="AW13" s="36">
        <v>0</v>
      </c>
      <c r="AX13" s="36">
        <v>4864233.5999999996</v>
      </c>
      <c r="AY13" s="36">
        <v>4668969.5999999996</v>
      </c>
      <c r="AZ13" s="36">
        <v>3685392</v>
      </c>
      <c r="BA13" s="36">
        <v>3685392</v>
      </c>
      <c r="BB13" s="36">
        <v>3685392</v>
      </c>
      <c r="BC13" s="36">
        <v>3283632</v>
      </c>
      <c r="BD13" s="36">
        <v>3283632</v>
      </c>
      <c r="BE13" s="318">
        <v>3283632</v>
      </c>
      <c r="BF13" s="318">
        <v>3283632</v>
      </c>
      <c r="BG13" s="318">
        <v>3283632</v>
      </c>
      <c r="BH13" s="318">
        <v>2200176</v>
      </c>
      <c r="BI13" s="318">
        <v>1112832</v>
      </c>
      <c r="BJ13" s="318">
        <v>0</v>
      </c>
      <c r="BK13" s="318">
        <v>0</v>
      </c>
      <c r="BL13" s="318">
        <v>0</v>
      </c>
      <c r="BM13" s="318">
        <v>0</v>
      </c>
      <c r="BN13" s="318">
        <v>0</v>
      </c>
      <c r="BO13" s="318">
        <v>0</v>
      </c>
      <c r="BP13" s="318">
        <v>0</v>
      </c>
      <c r="BQ13" s="318">
        <v>0</v>
      </c>
      <c r="BR13" s="318">
        <v>0</v>
      </c>
      <c r="BS13" s="318">
        <v>0</v>
      </c>
      <c r="BT13" s="318">
        <v>0</v>
      </c>
      <c r="BU13" s="318">
        <v>0</v>
      </c>
      <c r="BV13" s="318">
        <v>0</v>
      </c>
      <c r="BW13" s="318">
        <v>0</v>
      </c>
      <c r="BX13" s="318">
        <v>0</v>
      </c>
      <c r="BZ13" s="113"/>
      <c r="CA13" s="113"/>
      <c r="CB13" s="113">
        <v>0.39550000000000002</v>
      </c>
      <c r="CC13" s="113"/>
      <c r="CD13" s="113">
        <v>0.08</v>
      </c>
      <c r="CE13" s="113">
        <v>0.52300000000000002</v>
      </c>
      <c r="CF13" s="113"/>
      <c r="CG13" s="113"/>
      <c r="CI13" s="24">
        <f t="shared" si="59"/>
        <v>0</v>
      </c>
      <c r="CJ13" s="24">
        <f t="shared" si="59"/>
        <v>0</v>
      </c>
      <c r="CK13" s="24">
        <f t="shared" si="60"/>
        <v>0</v>
      </c>
      <c r="CL13" s="24">
        <f t="shared" si="0"/>
        <v>0</v>
      </c>
      <c r="CM13" s="24">
        <f t="shared" si="0"/>
        <v>0</v>
      </c>
      <c r="CN13" s="24">
        <f t="shared" si="0"/>
        <v>0</v>
      </c>
      <c r="CO13" s="24">
        <f t="shared" si="0"/>
        <v>0</v>
      </c>
      <c r="CP13" s="24">
        <f t="shared" si="0"/>
        <v>0</v>
      </c>
      <c r="CR13" s="24">
        <f t="shared" si="61"/>
        <v>0</v>
      </c>
      <c r="CS13" s="24">
        <f t="shared" si="61"/>
        <v>0</v>
      </c>
      <c r="CT13" s="24">
        <f t="shared" si="62"/>
        <v>0</v>
      </c>
      <c r="CU13" s="24">
        <f t="shared" si="62"/>
        <v>0</v>
      </c>
      <c r="CV13" s="24">
        <f t="shared" si="62"/>
        <v>0</v>
      </c>
      <c r="CW13" s="24">
        <f t="shared" si="62"/>
        <v>0</v>
      </c>
      <c r="CX13" s="24">
        <f t="shared" si="62"/>
        <v>0</v>
      </c>
      <c r="CY13" s="24">
        <f t="shared" si="62"/>
        <v>0</v>
      </c>
      <c r="DA13" s="24">
        <f t="shared" si="70"/>
        <v>0</v>
      </c>
      <c r="DB13" s="24">
        <f t="shared" si="63"/>
        <v>0</v>
      </c>
      <c r="DC13" s="24">
        <f t="shared" si="64"/>
        <v>0</v>
      </c>
      <c r="DD13" s="24">
        <f t="shared" si="65"/>
        <v>0</v>
      </c>
      <c r="DE13" s="24">
        <f t="shared" si="66"/>
        <v>0</v>
      </c>
      <c r="DF13" s="24">
        <f t="shared" si="67"/>
        <v>0</v>
      </c>
      <c r="DG13" s="24">
        <f t="shared" si="68"/>
        <v>0</v>
      </c>
      <c r="DH13" s="24">
        <f t="shared" si="69"/>
        <v>0</v>
      </c>
      <c r="DI13" s="17"/>
      <c r="DJ13" s="244">
        <f t="shared" si="2"/>
        <v>0</v>
      </c>
      <c r="DK13" s="24">
        <f t="shared" si="3"/>
        <v>0</v>
      </c>
      <c r="DL13" s="24">
        <f t="shared" si="4"/>
        <v>1562.3303295599999</v>
      </c>
      <c r="DM13" s="24">
        <f t="shared" si="5"/>
        <v>0</v>
      </c>
      <c r="DN13" s="24">
        <f t="shared" si="6"/>
        <v>316.02130560000001</v>
      </c>
      <c r="DO13" s="24">
        <f t="shared" si="7"/>
        <v>2065.9892853599999</v>
      </c>
      <c r="DP13" s="24">
        <f t="shared" si="8"/>
        <v>0</v>
      </c>
      <c r="DQ13" s="24">
        <f t="shared" si="9"/>
        <v>0</v>
      </c>
      <c r="DS13" s="24">
        <f t="shared" si="10"/>
        <v>0</v>
      </c>
      <c r="DT13" s="24">
        <f t="shared" si="11"/>
        <v>0</v>
      </c>
      <c r="DU13" s="24">
        <f t="shared" si="12"/>
        <v>1437.94716156</v>
      </c>
      <c r="DV13" s="24">
        <f t="shared" si="13"/>
        <v>0</v>
      </c>
      <c r="DW13" s="24">
        <f t="shared" si="14"/>
        <v>290.86162560000002</v>
      </c>
      <c r="DX13" s="24">
        <f t="shared" si="15"/>
        <v>1901.5078773599998</v>
      </c>
      <c r="DY13" s="24">
        <f t="shared" si="16"/>
        <v>0</v>
      </c>
      <c r="DZ13" s="24">
        <f t="shared" si="17"/>
        <v>0</v>
      </c>
      <c r="EB13" s="24">
        <f t="shared" si="18"/>
        <v>0</v>
      </c>
      <c r="EC13" s="24">
        <f t="shared" si="19"/>
        <v>0</v>
      </c>
      <c r="ED13" s="24">
        <f t="shared" si="20"/>
        <v>932.87375999999995</v>
      </c>
      <c r="EE13" s="24">
        <f t="shared" si="21"/>
        <v>0</v>
      </c>
      <c r="EF13" s="24">
        <f t="shared" si="22"/>
        <v>188.69759999999999</v>
      </c>
      <c r="EG13" s="24">
        <f t="shared" si="23"/>
        <v>1233.6105600000001</v>
      </c>
      <c r="EH13" s="24">
        <f t="shared" si="24"/>
        <v>0</v>
      </c>
      <c r="EI13" s="24">
        <f t="shared" si="25"/>
        <v>0</v>
      </c>
      <c r="EK13" s="24">
        <f t="shared" si="26"/>
        <v>0</v>
      </c>
      <c r="EL13" s="24">
        <f t="shared" si="27"/>
        <v>0</v>
      </c>
      <c r="EM13" s="24">
        <f t="shared" si="28"/>
        <v>932.87375999999995</v>
      </c>
      <c r="EN13" s="24">
        <f t="shared" si="29"/>
        <v>0</v>
      </c>
      <c r="EO13" s="24">
        <f t="shared" si="30"/>
        <v>188.69759999999999</v>
      </c>
      <c r="EP13" s="24">
        <f t="shared" si="31"/>
        <v>1233.6105600000001</v>
      </c>
      <c r="EQ13" s="24">
        <f t="shared" si="32"/>
        <v>0</v>
      </c>
      <c r="ER13" s="24">
        <f t="shared" si="33"/>
        <v>0</v>
      </c>
      <c r="ET13" s="24">
        <f t="shared" si="34"/>
        <v>0</v>
      </c>
      <c r="EU13" s="24">
        <f t="shared" si="35"/>
        <v>0</v>
      </c>
      <c r="EV13" s="24">
        <f t="shared" si="36"/>
        <v>932.87375999999995</v>
      </c>
      <c r="EW13" s="24">
        <f t="shared" si="37"/>
        <v>0</v>
      </c>
      <c r="EX13" s="24">
        <f t="shared" si="38"/>
        <v>188.69759999999999</v>
      </c>
      <c r="EY13" s="24">
        <f t="shared" si="39"/>
        <v>1233.6105600000001</v>
      </c>
      <c r="EZ13" s="24">
        <f t="shared" si="40"/>
        <v>0</v>
      </c>
      <c r="FA13" s="24">
        <f t="shared" si="41"/>
        <v>0</v>
      </c>
      <c r="FC13" s="24">
        <f t="shared" si="42"/>
        <v>0</v>
      </c>
      <c r="FD13" s="24">
        <f t="shared" si="43"/>
        <v>0</v>
      </c>
      <c r="FE13" s="24">
        <f t="shared" si="44"/>
        <v>618.02886599999999</v>
      </c>
      <c r="FF13" s="24">
        <f t="shared" si="45"/>
        <v>0</v>
      </c>
      <c r="FG13" s="24">
        <f t="shared" si="46"/>
        <v>125.01216000000001</v>
      </c>
      <c r="FH13" s="24">
        <f t="shared" si="47"/>
        <v>817.26699600000006</v>
      </c>
      <c r="FI13" s="24">
        <f t="shared" si="48"/>
        <v>0</v>
      </c>
      <c r="FJ13" s="24">
        <f t="shared" si="49"/>
        <v>0</v>
      </c>
      <c r="FL13" s="24">
        <f t="shared" si="50"/>
        <v>0</v>
      </c>
      <c r="FM13" s="24">
        <f t="shared" si="51"/>
        <v>0</v>
      </c>
      <c r="FN13" s="24">
        <f t="shared" si="52"/>
        <v>618.02886599999999</v>
      </c>
      <c r="FO13" s="24">
        <f t="shared" si="53"/>
        <v>0</v>
      </c>
      <c r="FP13" s="24">
        <f t="shared" si="54"/>
        <v>125.01216000000001</v>
      </c>
      <c r="FQ13" s="24">
        <f t="shared" si="55"/>
        <v>817.26699600000006</v>
      </c>
      <c r="FR13" s="24">
        <f t="shared" si="56"/>
        <v>0</v>
      </c>
      <c r="FS13" s="24">
        <f t="shared" si="57"/>
        <v>0</v>
      </c>
    </row>
    <row r="14" spans="1:175" x14ac:dyDescent="0.25">
      <c r="A14" s="1" t="s">
        <v>359</v>
      </c>
      <c r="B14" s="5" t="s">
        <v>3</v>
      </c>
      <c r="C14" s="6" t="s">
        <v>31</v>
      </c>
      <c r="D14" s="6" t="s">
        <v>46</v>
      </c>
      <c r="E14" s="6" t="s">
        <v>13</v>
      </c>
      <c r="F14" s="6" t="s">
        <v>82</v>
      </c>
      <c r="G14" s="6" t="s">
        <v>15</v>
      </c>
      <c r="H14" s="183" t="str">
        <f t="shared" si="58"/>
        <v>2014</v>
      </c>
      <c r="I14" s="153">
        <v>2014</v>
      </c>
      <c r="J14" s="6" t="s">
        <v>62</v>
      </c>
      <c r="K14" s="6"/>
      <c r="L14" s="6" t="s">
        <v>83</v>
      </c>
      <c r="M14" s="6" t="s">
        <v>17</v>
      </c>
      <c r="N14" s="11">
        <v>2</v>
      </c>
      <c r="O14" s="11">
        <v>33.225891679999997</v>
      </c>
      <c r="P14" s="11">
        <v>94082.782210000005</v>
      </c>
      <c r="Q14" s="36">
        <v>0</v>
      </c>
      <c r="R14" s="36">
        <v>0</v>
      </c>
      <c r="S14" s="36">
        <v>0</v>
      </c>
      <c r="T14" s="126">
        <v>33.225891679999997</v>
      </c>
      <c r="U14" s="36">
        <v>33.225891679999997</v>
      </c>
      <c r="V14" s="36">
        <v>33.225891679999997</v>
      </c>
      <c r="W14" s="36">
        <v>33.225891679999997</v>
      </c>
      <c r="X14" s="36">
        <v>33.225891679999997</v>
      </c>
      <c r="Y14" s="36">
        <v>33.225891679999997</v>
      </c>
      <c r="Z14" s="36">
        <v>33.225891679999997</v>
      </c>
      <c r="AA14" s="36">
        <v>33.225891679999997</v>
      </c>
      <c r="AB14" s="36">
        <v>28.211343679999999</v>
      </c>
      <c r="AC14" s="36">
        <v>28.211343679999999</v>
      </c>
      <c r="AD14" s="36">
        <v>28.211343679999999</v>
      </c>
      <c r="AE14" s="36">
        <v>24.86957671</v>
      </c>
      <c r="AF14" s="36">
        <v>24.86957671</v>
      </c>
      <c r="AG14" s="36">
        <v>24.86957671</v>
      </c>
      <c r="AH14" s="36">
        <v>24.86957671</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94082.782210000005</v>
      </c>
      <c r="AY14" s="36">
        <v>94082.782210000005</v>
      </c>
      <c r="AZ14" s="36">
        <v>94082.782210000005</v>
      </c>
      <c r="BA14" s="36">
        <v>94082.782210000005</v>
      </c>
      <c r="BB14" s="36">
        <v>94082.782210000005</v>
      </c>
      <c r="BC14" s="36">
        <v>94082.782210000005</v>
      </c>
      <c r="BD14" s="36">
        <v>94082.782210000005</v>
      </c>
      <c r="BE14" s="318">
        <v>94082.782210000005</v>
      </c>
      <c r="BF14" s="318">
        <v>77508.72421</v>
      </c>
      <c r="BG14" s="318">
        <v>77508.72421</v>
      </c>
      <c r="BH14" s="318">
        <v>77508.72421</v>
      </c>
      <c r="BI14" s="318">
        <v>71696.164210000003</v>
      </c>
      <c r="BJ14" s="318">
        <v>71696.164210000003</v>
      </c>
      <c r="BK14" s="318">
        <v>71696.164210000003</v>
      </c>
      <c r="BL14" s="318">
        <v>71696.164210000003</v>
      </c>
      <c r="BM14" s="318">
        <v>0</v>
      </c>
      <c r="BN14" s="318">
        <v>0</v>
      </c>
      <c r="BO14" s="318">
        <v>0</v>
      </c>
      <c r="BP14" s="318">
        <v>0</v>
      </c>
      <c r="BQ14" s="318">
        <v>0</v>
      </c>
      <c r="BR14" s="318">
        <v>0</v>
      </c>
      <c r="BS14" s="318">
        <v>0</v>
      </c>
      <c r="BT14" s="318">
        <v>0</v>
      </c>
      <c r="BU14" s="318">
        <v>0</v>
      </c>
      <c r="BV14" s="318">
        <v>0</v>
      </c>
      <c r="BW14" s="318">
        <v>0</v>
      </c>
      <c r="BX14" s="318">
        <v>0</v>
      </c>
      <c r="BY14" s="15"/>
      <c r="BZ14" s="113"/>
      <c r="CA14" s="113"/>
      <c r="CB14" s="113">
        <v>1</v>
      </c>
      <c r="CC14" s="113"/>
      <c r="CD14" s="113"/>
      <c r="CE14" s="113"/>
      <c r="CF14" s="113"/>
      <c r="CG14" s="113"/>
      <c r="CI14" s="24">
        <f t="shared" si="59"/>
        <v>0</v>
      </c>
      <c r="CJ14" s="24">
        <f t="shared" si="59"/>
        <v>0</v>
      </c>
      <c r="CK14" s="24">
        <f t="shared" si="60"/>
        <v>0</v>
      </c>
      <c r="CL14" s="24">
        <f t="shared" si="0"/>
        <v>0</v>
      </c>
      <c r="CM14" s="24">
        <f t="shared" si="0"/>
        <v>0</v>
      </c>
      <c r="CN14" s="24">
        <f t="shared" si="0"/>
        <v>0</v>
      </c>
      <c r="CO14" s="24">
        <f t="shared" si="0"/>
        <v>0</v>
      </c>
      <c r="CP14" s="24">
        <f t="shared" si="0"/>
        <v>0</v>
      </c>
      <c r="CR14" s="24">
        <f t="shared" si="61"/>
        <v>0</v>
      </c>
      <c r="CS14" s="24">
        <f t="shared" si="61"/>
        <v>0</v>
      </c>
      <c r="CT14" s="24">
        <f t="shared" si="62"/>
        <v>0</v>
      </c>
      <c r="CU14" s="24">
        <f t="shared" si="62"/>
        <v>0</v>
      </c>
      <c r="CV14" s="24">
        <f t="shared" si="62"/>
        <v>0</v>
      </c>
      <c r="CW14" s="24">
        <f t="shared" si="62"/>
        <v>0</v>
      </c>
      <c r="CX14" s="24">
        <f t="shared" si="62"/>
        <v>0</v>
      </c>
      <c r="CY14" s="24">
        <f t="shared" si="62"/>
        <v>0</v>
      </c>
      <c r="DA14" s="24">
        <f t="shared" si="70"/>
        <v>0</v>
      </c>
      <c r="DB14" s="24">
        <f t="shared" si="63"/>
        <v>0</v>
      </c>
      <c r="DC14" s="24">
        <f t="shared" si="64"/>
        <v>0</v>
      </c>
      <c r="DD14" s="24">
        <f t="shared" si="65"/>
        <v>0</v>
      </c>
      <c r="DE14" s="24">
        <f t="shared" si="66"/>
        <v>0</v>
      </c>
      <c r="DF14" s="24">
        <f t="shared" si="67"/>
        <v>0</v>
      </c>
      <c r="DG14" s="24">
        <f t="shared" si="68"/>
        <v>0</v>
      </c>
      <c r="DH14" s="24">
        <f t="shared" si="69"/>
        <v>0</v>
      </c>
      <c r="DI14" s="17"/>
      <c r="DJ14" s="244">
        <f t="shared" si="2"/>
        <v>0</v>
      </c>
      <c r="DK14" s="24">
        <f t="shared" si="3"/>
        <v>0</v>
      </c>
      <c r="DL14" s="24">
        <f t="shared" si="4"/>
        <v>398.71070015999999</v>
      </c>
      <c r="DM14" s="24">
        <f t="shared" si="5"/>
        <v>0</v>
      </c>
      <c r="DN14" s="24">
        <f t="shared" si="6"/>
        <v>0</v>
      </c>
      <c r="DO14" s="24">
        <f t="shared" si="7"/>
        <v>0</v>
      </c>
      <c r="DP14" s="24">
        <f t="shared" si="8"/>
        <v>0</v>
      </c>
      <c r="DQ14" s="24">
        <f t="shared" si="9"/>
        <v>0</v>
      </c>
      <c r="DS14" s="24">
        <f t="shared" si="10"/>
        <v>0</v>
      </c>
      <c r="DT14" s="24">
        <f t="shared" si="11"/>
        <v>0</v>
      </c>
      <c r="DU14" s="24">
        <f t="shared" si="12"/>
        <v>398.71070015999999</v>
      </c>
      <c r="DV14" s="24">
        <f t="shared" si="13"/>
        <v>0</v>
      </c>
      <c r="DW14" s="24">
        <f t="shared" si="14"/>
        <v>0</v>
      </c>
      <c r="DX14" s="24">
        <f t="shared" si="15"/>
        <v>0</v>
      </c>
      <c r="DY14" s="24">
        <f t="shared" si="16"/>
        <v>0</v>
      </c>
      <c r="DZ14" s="24">
        <f t="shared" si="17"/>
        <v>0</v>
      </c>
      <c r="EB14" s="24">
        <f t="shared" si="18"/>
        <v>0</v>
      </c>
      <c r="EC14" s="24">
        <f t="shared" si="19"/>
        <v>0</v>
      </c>
      <c r="ED14" s="24">
        <f t="shared" si="20"/>
        <v>398.71070015999999</v>
      </c>
      <c r="EE14" s="24">
        <f t="shared" si="21"/>
        <v>0</v>
      </c>
      <c r="EF14" s="24">
        <f t="shared" si="22"/>
        <v>0</v>
      </c>
      <c r="EG14" s="24">
        <f t="shared" si="23"/>
        <v>0</v>
      </c>
      <c r="EH14" s="24">
        <f t="shared" si="24"/>
        <v>0</v>
      </c>
      <c r="EI14" s="24">
        <f t="shared" si="25"/>
        <v>0</v>
      </c>
      <c r="EK14" s="24">
        <f t="shared" si="26"/>
        <v>0</v>
      </c>
      <c r="EL14" s="24">
        <f t="shared" si="27"/>
        <v>0</v>
      </c>
      <c r="EM14" s="24">
        <f t="shared" si="28"/>
        <v>398.71070015999999</v>
      </c>
      <c r="EN14" s="24">
        <f t="shared" si="29"/>
        <v>0</v>
      </c>
      <c r="EO14" s="24">
        <f t="shared" si="30"/>
        <v>0</v>
      </c>
      <c r="EP14" s="24">
        <f t="shared" si="31"/>
        <v>0</v>
      </c>
      <c r="EQ14" s="24">
        <f t="shared" si="32"/>
        <v>0</v>
      </c>
      <c r="ER14" s="24">
        <f t="shared" si="33"/>
        <v>0</v>
      </c>
      <c r="ET14" s="24">
        <f t="shared" si="34"/>
        <v>0</v>
      </c>
      <c r="EU14" s="24">
        <f t="shared" si="35"/>
        <v>0</v>
      </c>
      <c r="EV14" s="24">
        <f t="shared" si="36"/>
        <v>398.71070015999999</v>
      </c>
      <c r="EW14" s="24">
        <f t="shared" si="37"/>
        <v>0</v>
      </c>
      <c r="EX14" s="24">
        <f t="shared" si="38"/>
        <v>0</v>
      </c>
      <c r="EY14" s="24">
        <f t="shared" si="39"/>
        <v>0</v>
      </c>
      <c r="EZ14" s="24">
        <f t="shared" si="40"/>
        <v>0</v>
      </c>
      <c r="FA14" s="24">
        <f t="shared" si="41"/>
        <v>0</v>
      </c>
      <c r="FC14" s="24">
        <f t="shared" si="42"/>
        <v>0</v>
      </c>
      <c r="FD14" s="24">
        <f t="shared" si="43"/>
        <v>0</v>
      </c>
      <c r="FE14" s="24">
        <f t="shared" si="44"/>
        <v>398.71070015999999</v>
      </c>
      <c r="FF14" s="24">
        <f t="shared" si="45"/>
        <v>0</v>
      </c>
      <c r="FG14" s="24">
        <f t="shared" si="46"/>
        <v>0</v>
      </c>
      <c r="FH14" s="24">
        <f t="shared" si="47"/>
        <v>0</v>
      </c>
      <c r="FI14" s="24">
        <f t="shared" si="48"/>
        <v>0</v>
      </c>
      <c r="FJ14" s="24">
        <f t="shared" si="49"/>
        <v>0</v>
      </c>
      <c r="FL14" s="24">
        <f t="shared" si="50"/>
        <v>0</v>
      </c>
      <c r="FM14" s="24">
        <f t="shared" si="51"/>
        <v>0</v>
      </c>
      <c r="FN14" s="24">
        <f t="shared" si="52"/>
        <v>398.71070015999999</v>
      </c>
      <c r="FO14" s="24">
        <f t="shared" si="53"/>
        <v>0</v>
      </c>
      <c r="FP14" s="24">
        <f t="shared" si="54"/>
        <v>0</v>
      </c>
      <c r="FQ14" s="24">
        <f t="shared" si="55"/>
        <v>0</v>
      </c>
      <c r="FR14" s="24">
        <f t="shared" si="56"/>
        <v>0</v>
      </c>
      <c r="FS14" s="24">
        <f t="shared" si="57"/>
        <v>0</v>
      </c>
    </row>
    <row r="15" spans="1:175" x14ac:dyDescent="0.25">
      <c r="A15" s="1" t="s">
        <v>418</v>
      </c>
      <c r="B15" s="5" t="s">
        <v>3</v>
      </c>
      <c r="C15" s="6" t="s">
        <v>86</v>
      </c>
      <c r="D15" s="6" t="s">
        <v>87</v>
      </c>
      <c r="E15" s="6" t="s">
        <v>13</v>
      </c>
      <c r="F15" s="6" t="s">
        <v>86</v>
      </c>
      <c r="G15" s="6" t="s">
        <v>26</v>
      </c>
      <c r="H15" s="183" t="str">
        <f t="shared" si="58"/>
        <v>2014</v>
      </c>
      <c r="I15" s="153">
        <v>2014</v>
      </c>
      <c r="J15" s="6" t="s">
        <v>62</v>
      </c>
      <c r="K15" s="6"/>
      <c r="L15" s="6" t="s">
        <v>83</v>
      </c>
      <c r="M15" s="6" t="s">
        <v>83</v>
      </c>
      <c r="N15" s="11"/>
      <c r="O15" s="11">
        <v>1104.527022</v>
      </c>
      <c r="P15" s="11">
        <v>0</v>
      </c>
      <c r="Q15" s="36">
        <v>0</v>
      </c>
      <c r="R15" s="36">
        <v>0</v>
      </c>
      <c r="S15" s="36">
        <v>0</v>
      </c>
      <c r="T15" s="126">
        <v>1104.527022</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18">
        <v>0</v>
      </c>
      <c r="BF15" s="318">
        <v>0</v>
      </c>
      <c r="BG15" s="318">
        <v>0</v>
      </c>
      <c r="BH15" s="318">
        <v>0</v>
      </c>
      <c r="BI15" s="318">
        <v>0</v>
      </c>
      <c r="BJ15" s="318">
        <v>0</v>
      </c>
      <c r="BK15" s="318">
        <v>0</v>
      </c>
      <c r="BL15" s="318">
        <v>0</v>
      </c>
      <c r="BM15" s="318">
        <v>0</v>
      </c>
      <c r="BN15" s="318">
        <v>0</v>
      </c>
      <c r="BO15" s="318">
        <v>0</v>
      </c>
      <c r="BP15" s="318">
        <v>0</v>
      </c>
      <c r="BQ15" s="318">
        <v>0</v>
      </c>
      <c r="BR15" s="318">
        <v>0</v>
      </c>
      <c r="BS15" s="318">
        <v>0</v>
      </c>
      <c r="BT15" s="318">
        <v>0</v>
      </c>
      <c r="BU15" s="318">
        <v>0</v>
      </c>
      <c r="BV15" s="318">
        <v>0</v>
      </c>
      <c r="BW15" s="318">
        <v>0</v>
      </c>
      <c r="BX15" s="318">
        <v>0</v>
      </c>
      <c r="BZ15" s="165"/>
      <c r="CA15" s="165"/>
      <c r="CB15" s="165"/>
      <c r="CC15" s="165"/>
      <c r="CD15" s="165"/>
      <c r="CE15" s="165"/>
      <c r="CF15" s="165"/>
      <c r="CG15" s="165"/>
      <c r="CI15" s="24">
        <f t="shared" si="59"/>
        <v>0</v>
      </c>
      <c r="CJ15" s="24">
        <f t="shared" si="59"/>
        <v>0</v>
      </c>
      <c r="CK15" s="24">
        <f t="shared" si="60"/>
        <v>0</v>
      </c>
      <c r="CL15" s="24">
        <f t="shared" si="0"/>
        <v>0</v>
      </c>
      <c r="CM15" s="24">
        <f t="shared" si="0"/>
        <v>0</v>
      </c>
      <c r="CN15" s="24">
        <f t="shared" si="0"/>
        <v>0</v>
      </c>
      <c r="CO15" s="24">
        <f t="shared" si="0"/>
        <v>0</v>
      </c>
      <c r="CP15" s="24">
        <f t="shared" si="0"/>
        <v>0</v>
      </c>
      <c r="CR15" s="24">
        <f t="shared" si="61"/>
        <v>0</v>
      </c>
      <c r="CS15" s="24">
        <f t="shared" si="61"/>
        <v>0</v>
      </c>
      <c r="CT15" s="24">
        <f t="shared" si="62"/>
        <v>0</v>
      </c>
      <c r="CU15" s="24">
        <f t="shared" si="62"/>
        <v>0</v>
      </c>
      <c r="CV15" s="24">
        <f t="shared" si="62"/>
        <v>0</v>
      </c>
      <c r="CW15" s="24">
        <f t="shared" si="62"/>
        <v>0</v>
      </c>
      <c r="CX15" s="24">
        <f t="shared" si="62"/>
        <v>0</v>
      </c>
      <c r="CY15" s="24">
        <f t="shared" si="62"/>
        <v>0</v>
      </c>
      <c r="DA15" s="24">
        <f t="shared" si="70"/>
        <v>0</v>
      </c>
      <c r="DB15" s="24">
        <f t="shared" si="63"/>
        <v>0</v>
      </c>
      <c r="DC15" s="24">
        <f t="shared" si="64"/>
        <v>0</v>
      </c>
      <c r="DD15" s="24">
        <f t="shared" si="65"/>
        <v>0</v>
      </c>
      <c r="DE15" s="24">
        <f t="shared" si="66"/>
        <v>0</v>
      </c>
      <c r="DF15" s="24">
        <f t="shared" si="67"/>
        <v>0</v>
      </c>
      <c r="DG15" s="24">
        <f t="shared" si="68"/>
        <v>0</v>
      </c>
      <c r="DH15" s="24">
        <f t="shared" si="69"/>
        <v>0</v>
      </c>
      <c r="DI15" s="17"/>
      <c r="DJ15" s="244">
        <f t="shared" si="2"/>
        <v>0</v>
      </c>
      <c r="DK15" s="24">
        <f t="shared" si="3"/>
        <v>0</v>
      </c>
      <c r="DL15" s="24">
        <f t="shared" si="4"/>
        <v>0</v>
      </c>
      <c r="DM15" s="24">
        <f t="shared" si="5"/>
        <v>0</v>
      </c>
      <c r="DN15" s="24">
        <f t="shared" si="6"/>
        <v>0</v>
      </c>
      <c r="DO15" s="24">
        <f t="shared" si="7"/>
        <v>0</v>
      </c>
      <c r="DP15" s="24">
        <f t="shared" si="8"/>
        <v>0</v>
      </c>
      <c r="DQ15" s="24">
        <f t="shared" si="9"/>
        <v>0</v>
      </c>
      <c r="DS15" s="24">
        <f t="shared" si="10"/>
        <v>0</v>
      </c>
      <c r="DT15" s="24">
        <f t="shared" si="11"/>
        <v>0</v>
      </c>
      <c r="DU15" s="24">
        <f t="shared" si="12"/>
        <v>0</v>
      </c>
      <c r="DV15" s="24">
        <f t="shared" si="13"/>
        <v>0</v>
      </c>
      <c r="DW15" s="24">
        <f t="shared" si="14"/>
        <v>0</v>
      </c>
      <c r="DX15" s="24">
        <f t="shared" si="15"/>
        <v>0</v>
      </c>
      <c r="DY15" s="24">
        <f t="shared" si="16"/>
        <v>0</v>
      </c>
      <c r="DZ15" s="24">
        <f t="shared" si="17"/>
        <v>0</v>
      </c>
      <c r="EB15" s="24">
        <f t="shared" si="18"/>
        <v>0</v>
      </c>
      <c r="EC15" s="24">
        <f t="shared" si="19"/>
        <v>0</v>
      </c>
      <c r="ED15" s="24">
        <f t="shared" si="20"/>
        <v>0</v>
      </c>
      <c r="EE15" s="24">
        <f t="shared" si="21"/>
        <v>0</v>
      </c>
      <c r="EF15" s="24">
        <f t="shared" si="22"/>
        <v>0</v>
      </c>
      <c r="EG15" s="24">
        <f t="shared" si="23"/>
        <v>0</v>
      </c>
      <c r="EH15" s="24">
        <f t="shared" si="24"/>
        <v>0</v>
      </c>
      <c r="EI15" s="24">
        <f t="shared" si="25"/>
        <v>0</v>
      </c>
      <c r="EK15" s="24">
        <f t="shared" si="26"/>
        <v>0</v>
      </c>
      <c r="EL15" s="24">
        <f t="shared" si="27"/>
        <v>0</v>
      </c>
      <c r="EM15" s="24">
        <f t="shared" si="28"/>
        <v>0</v>
      </c>
      <c r="EN15" s="24">
        <f t="shared" si="29"/>
        <v>0</v>
      </c>
      <c r="EO15" s="24">
        <f t="shared" si="30"/>
        <v>0</v>
      </c>
      <c r="EP15" s="24">
        <f t="shared" si="31"/>
        <v>0</v>
      </c>
      <c r="EQ15" s="24">
        <f t="shared" si="32"/>
        <v>0</v>
      </c>
      <c r="ER15" s="24">
        <f t="shared" si="33"/>
        <v>0</v>
      </c>
      <c r="ET15" s="24">
        <f t="shared" si="34"/>
        <v>0</v>
      </c>
      <c r="EU15" s="24">
        <f t="shared" si="35"/>
        <v>0</v>
      </c>
      <c r="EV15" s="24">
        <f t="shared" si="36"/>
        <v>0</v>
      </c>
      <c r="EW15" s="24">
        <f t="shared" si="37"/>
        <v>0</v>
      </c>
      <c r="EX15" s="24">
        <f t="shared" si="38"/>
        <v>0</v>
      </c>
      <c r="EY15" s="24">
        <f t="shared" si="39"/>
        <v>0</v>
      </c>
      <c r="EZ15" s="24">
        <f t="shared" si="40"/>
        <v>0</v>
      </c>
      <c r="FA15" s="24">
        <f t="shared" si="41"/>
        <v>0</v>
      </c>
      <c r="FC15" s="24">
        <f t="shared" si="42"/>
        <v>0</v>
      </c>
      <c r="FD15" s="24">
        <f t="shared" si="43"/>
        <v>0</v>
      </c>
      <c r="FE15" s="24">
        <f t="shared" si="44"/>
        <v>0</v>
      </c>
      <c r="FF15" s="24">
        <f t="shared" si="45"/>
        <v>0</v>
      </c>
      <c r="FG15" s="24">
        <f t="shared" si="46"/>
        <v>0</v>
      </c>
      <c r="FH15" s="24">
        <f t="shared" si="47"/>
        <v>0</v>
      </c>
      <c r="FI15" s="24">
        <f t="shared" si="48"/>
        <v>0</v>
      </c>
      <c r="FJ15" s="24">
        <f t="shared" si="49"/>
        <v>0</v>
      </c>
      <c r="FL15" s="24">
        <f t="shared" si="50"/>
        <v>0</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360</v>
      </c>
      <c r="B16" s="5" t="s">
        <v>3</v>
      </c>
      <c r="C16" s="6" t="s">
        <v>52</v>
      </c>
      <c r="D16" s="6" t="s">
        <v>53</v>
      </c>
      <c r="E16" s="6" t="s">
        <v>13</v>
      </c>
      <c r="F16" s="6" t="s">
        <v>14</v>
      </c>
      <c r="G16" s="6" t="s">
        <v>15</v>
      </c>
      <c r="H16" s="183" t="str">
        <f t="shared" si="58"/>
        <v>2014</v>
      </c>
      <c r="I16" s="153">
        <v>2014</v>
      </c>
      <c r="J16" s="6" t="s">
        <v>62</v>
      </c>
      <c r="K16" s="6"/>
      <c r="L16" s="6" t="s">
        <v>83</v>
      </c>
      <c r="M16" s="6" t="s">
        <v>85</v>
      </c>
      <c r="N16" s="11">
        <v>963</v>
      </c>
      <c r="O16" s="11">
        <v>102.5967733</v>
      </c>
      <c r="P16" s="11">
        <v>1646594.983</v>
      </c>
      <c r="Q16" s="36">
        <v>0</v>
      </c>
      <c r="R16" s="36">
        <v>0</v>
      </c>
      <c r="S16" s="36">
        <v>0</v>
      </c>
      <c r="T16" s="126">
        <v>103.9958213</v>
      </c>
      <c r="U16" s="36">
        <v>102.5967733</v>
      </c>
      <c r="V16" s="36">
        <v>99.024815700000005</v>
      </c>
      <c r="W16" s="36">
        <v>97.263613090000007</v>
      </c>
      <c r="X16" s="36">
        <v>96.032333850000001</v>
      </c>
      <c r="Y16" s="36">
        <v>96.032333850000001</v>
      </c>
      <c r="Z16" s="36">
        <v>94.223368609999994</v>
      </c>
      <c r="AA16" s="36">
        <v>94.223368609999994</v>
      </c>
      <c r="AB16" s="36">
        <v>79.050306789999993</v>
      </c>
      <c r="AC16" s="36">
        <v>73.791106639999995</v>
      </c>
      <c r="AD16" s="36">
        <v>71.360702040000007</v>
      </c>
      <c r="AE16" s="36">
        <v>71.346248489999994</v>
      </c>
      <c r="AF16" s="36">
        <v>68.793713499999996</v>
      </c>
      <c r="AG16" s="36">
        <v>68.793713499999996</v>
      </c>
      <c r="AH16" s="36">
        <v>54.044313870000003</v>
      </c>
      <c r="AI16" s="36">
        <v>53.400026390000001</v>
      </c>
      <c r="AJ16" s="36">
        <v>53.400026390000001</v>
      </c>
      <c r="AK16" s="36">
        <v>53.400026390000001</v>
      </c>
      <c r="AL16" s="36">
        <v>53.400026390000001</v>
      </c>
      <c r="AM16" s="36">
        <v>53.400026390000001</v>
      </c>
      <c r="AN16" s="36">
        <v>8.5041001220000005</v>
      </c>
      <c r="AO16" s="36">
        <v>0</v>
      </c>
      <c r="AP16" s="36">
        <v>0</v>
      </c>
      <c r="AQ16" s="36">
        <v>0</v>
      </c>
      <c r="AR16" s="36">
        <v>0</v>
      </c>
      <c r="AS16" s="36">
        <v>0</v>
      </c>
      <c r="AT16" s="36">
        <v>0</v>
      </c>
      <c r="AU16" s="36">
        <v>0</v>
      </c>
      <c r="AV16" s="36">
        <v>0</v>
      </c>
      <c r="AW16" s="36">
        <v>0</v>
      </c>
      <c r="AX16" s="36">
        <v>836797.79810000001</v>
      </c>
      <c r="AY16" s="36">
        <v>809797.19979999994</v>
      </c>
      <c r="AZ16" s="36">
        <v>741048.32109999994</v>
      </c>
      <c r="BA16" s="36">
        <v>707227.55169999995</v>
      </c>
      <c r="BB16" s="36">
        <v>683107.37699999998</v>
      </c>
      <c r="BC16" s="36">
        <v>683107.37699999998</v>
      </c>
      <c r="BD16" s="36">
        <v>648404.77819999994</v>
      </c>
      <c r="BE16" s="318">
        <v>648144.10010000004</v>
      </c>
      <c r="BF16" s="318">
        <v>355923.32699999999</v>
      </c>
      <c r="BG16" s="318">
        <v>351011.32699999999</v>
      </c>
      <c r="BH16" s="318">
        <v>320467.63939999999</v>
      </c>
      <c r="BI16" s="318">
        <v>311361.90419999999</v>
      </c>
      <c r="BJ16" s="318">
        <v>302874.375</v>
      </c>
      <c r="BK16" s="318">
        <v>302874.375</v>
      </c>
      <c r="BL16" s="318">
        <v>181601.375</v>
      </c>
      <c r="BM16" s="318">
        <v>176279</v>
      </c>
      <c r="BN16" s="318">
        <v>176279</v>
      </c>
      <c r="BO16" s="318">
        <v>176279</v>
      </c>
      <c r="BP16" s="318">
        <v>176279</v>
      </c>
      <c r="BQ16" s="318">
        <v>176279</v>
      </c>
      <c r="BR16" s="318">
        <v>62667</v>
      </c>
      <c r="BS16" s="318">
        <v>0</v>
      </c>
      <c r="BT16" s="318">
        <v>0</v>
      </c>
      <c r="BU16" s="318">
        <v>0</v>
      </c>
      <c r="BV16" s="318">
        <v>0</v>
      </c>
      <c r="BW16" s="318">
        <v>0</v>
      </c>
      <c r="BX16" s="318">
        <v>0</v>
      </c>
      <c r="BZ16" s="113">
        <v>1</v>
      </c>
      <c r="CA16" s="113"/>
      <c r="CB16" s="113"/>
      <c r="CC16" s="113"/>
      <c r="CD16" s="113"/>
      <c r="CE16" s="113"/>
      <c r="CF16" s="113"/>
      <c r="CG16" s="113"/>
      <c r="CI16" s="24">
        <f t="shared" si="59"/>
        <v>0</v>
      </c>
      <c r="CJ16" s="24">
        <f t="shared" si="59"/>
        <v>0</v>
      </c>
      <c r="CK16" s="24">
        <f t="shared" si="60"/>
        <v>0</v>
      </c>
      <c r="CL16" s="24">
        <f t="shared" si="0"/>
        <v>0</v>
      </c>
      <c r="CM16" s="24">
        <f t="shared" si="0"/>
        <v>0</v>
      </c>
      <c r="CN16" s="24">
        <f t="shared" si="0"/>
        <v>0</v>
      </c>
      <c r="CO16" s="24">
        <f t="shared" si="0"/>
        <v>0</v>
      </c>
      <c r="CP16" s="24">
        <f t="shared" si="0"/>
        <v>0</v>
      </c>
      <c r="CR16" s="24">
        <f t="shared" si="61"/>
        <v>0</v>
      </c>
      <c r="CS16" s="24">
        <f t="shared" si="61"/>
        <v>0</v>
      </c>
      <c r="CT16" s="24">
        <f t="shared" si="62"/>
        <v>0</v>
      </c>
      <c r="CU16" s="24">
        <f t="shared" si="62"/>
        <v>0</v>
      </c>
      <c r="CV16" s="24">
        <f t="shared" si="62"/>
        <v>0</v>
      </c>
      <c r="CW16" s="24">
        <f t="shared" si="62"/>
        <v>0</v>
      </c>
      <c r="CX16" s="24">
        <f t="shared" si="62"/>
        <v>0</v>
      </c>
      <c r="CY16" s="24">
        <f t="shared" si="62"/>
        <v>0</v>
      </c>
      <c r="DA16" s="24">
        <f t="shared" si="70"/>
        <v>0</v>
      </c>
      <c r="DB16" s="24">
        <f t="shared" si="63"/>
        <v>0</v>
      </c>
      <c r="DC16" s="24">
        <f t="shared" si="64"/>
        <v>0</v>
      </c>
      <c r="DD16" s="24">
        <f>+$CC16*$S16*12</f>
        <v>0</v>
      </c>
      <c r="DE16" s="24">
        <f t="shared" si="66"/>
        <v>0</v>
      </c>
      <c r="DF16" s="24">
        <f t="shared" si="67"/>
        <v>0</v>
      </c>
      <c r="DG16" s="24">
        <f t="shared" si="68"/>
        <v>0</v>
      </c>
      <c r="DH16" s="24">
        <f t="shared" si="69"/>
        <v>0</v>
      </c>
      <c r="DI16" s="17"/>
      <c r="DJ16" s="244">
        <f t="shared" si="2"/>
        <v>836797.79810000001</v>
      </c>
      <c r="DK16" s="24">
        <f t="shared" si="3"/>
        <v>0</v>
      </c>
      <c r="DL16" s="24">
        <f t="shared" si="4"/>
        <v>0</v>
      </c>
      <c r="DM16" s="24">
        <f t="shared" si="5"/>
        <v>0</v>
      </c>
      <c r="DN16" s="24">
        <f t="shared" si="6"/>
        <v>0</v>
      </c>
      <c r="DO16" s="24">
        <f t="shared" si="7"/>
        <v>0</v>
      </c>
      <c r="DP16" s="24">
        <f t="shared" si="8"/>
        <v>0</v>
      </c>
      <c r="DQ16" s="24">
        <f t="shared" si="9"/>
        <v>0</v>
      </c>
      <c r="DS16" s="24">
        <f t="shared" si="10"/>
        <v>809797.19979999994</v>
      </c>
      <c r="DT16" s="24">
        <f t="shared" si="11"/>
        <v>0</v>
      </c>
      <c r="DU16" s="24">
        <f t="shared" si="12"/>
        <v>0</v>
      </c>
      <c r="DV16" s="24">
        <f t="shared" si="13"/>
        <v>0</v>
      </c>
      <c r="DW16" s="24">
        <f t="shared" si="14"/>
        <v>0</v>
      </c>
      <c r="DX16" s="24">
        <f t="shared" si="15"/>
        <v>0</v>
      </c>
      <c r="DY16" s="24">
        <f t="shared" si="16"/>
        <v>0</v>
      </c>
      <c r="DZ16" s="24">
        <f t="shared" si="17"/>
        <v>0</v>
      </c>
      <c r="EB16" s="24">
        <f t="shared" si="18"/>
        <v>741048.32109999994</v>
      </c>
      <c r="EC16" s="24">
        <f t="shared" si="19"/>
        <v>0</v>
      </c>
      <c r="ED16" s="24">
        <f t="shared" si="20"/>
        <v>0</v>
      </c>
      <c r="EE16" s="24">
        <f t="shared" si="21"/>
        <v>0</v>
      </c>
      <c r="EF16" s="24">
        <f t="shared" si="22"/>
        <v>0</v>
      </c>
      <c r="EG16" s="24">
        <f t="shared" si="23"/>
        <v>0</v>
      </c>
      <c r="EH16" s="24">
        <f t="shared" si="24"/>
        <v>0</v>
      </c>
      <c r="EI16" s="24">
        <f t="shared" si="25"/>
        <v>0</v>
      </c>
      <c r="EK16" s="24">
        <f t="shared" si="26"/>
        <v>707227.55169999995</v>
      </c>
      <c r="EL16" s="24">
        <f t="shared" si="27"/>
        <v>0</v>
      </c>
      <c r="EM16" s="24">
        <f t="shared" si="28"/>
        <v>0</v>
      </c>
      <c r="EN16" s="24">
        <f t="shared" si="29"/>
        <v>0</v>
      </c>
      <c r="EO16" s="24">
        <f t="shared" si="30"/>
        <v>0</v>
      </c>
      <c r="EP16" s="24">
        <f t="shared" si="31"/>
        <v>0</v>
      </c>
      <c r="EQ16" s="24">
        <f t="shared" si="32"/>
        <v>0</v>
      </c>
      <c r="ER16" s="24">
        <f t="shared" si="33"/>
        <v>0</v>
      </c>
      <c r="ET16" s="24">
        <f t="shared" si="34"/>
        <v>683107.37699999998</v>
      </c>
      <c r="EU16" s="24">
        <f t="shared" si="35"/>
        <v>0</v>
      </c>
      <c r="EV16" s="24">
        <f t="shared" si="36"/>
        <v>0</v>
      </c>
      <c r="EW16" s="24">
        <f t="shared" si="37"/>
        <v>0</v>
      </c>
      <c r="EX16" s="24">
        <f t="shared" si="38"/>
        <v>0</v>
      </c>
      <c r="EY16" s="24">
        <f t="shared" si="39"/>
        <v>0</v>
      </c>
      <c r="EZ16" s="24">
        <f t="shared" si="40"/>
        <v>0</v>
      </c>
      <c r="FA16" s="24">
        <f t="shared" si="41"/>
        <v>0</v>
      </c>
      <c r="FC16" s="24">
        <f t="shared" si="42"/>
        <v>683107.37699999998</v>
      </c>
      <c r="FD16" s="24">
        <f t="shared" si="43"/>
        <v>0</v>
      </c>
      <c r="FE16" s="24">
        <f t="shared" si="44"/>
        <v>0</v>
      </c>
      <c r="FF16" s="24">
        <f t="shared" si="45"/>
        <v>0</v>
      </c>
      <c r="FG16" s="24">
        <f t="shared" si="46"/>
        <v>0</v>
      </c>
      <c r="FH16" s="24">
        <f t="shared" si="47"/>
        <v>0</v>
      </c>
      <c r="FI16" s="24">
        <f t="shared" si="48"/>
        <v>0</v>
      </c>
      <c r="FJ16" s="24">
        <f t="shared" si="49"/>
        <v>0</v>
      </c>
      <c r="FL16" s="24">
        <f t="shared" si="50"/>
        <v>648404.77819999994</v>
      </c>
      <c r="FM16" s="24">
        <f t="shared" si="51"/>
        <v>0</v>
      </c>
      <c r="FN16" s="24">
        <f t="shared" si="52"/>
        <v>0</v>
      </c>
      <c r="FO16" s="24">
        <f t="shared" si="53"/>
        <v>0</v>
      </c>
      <c r="FP16" s="24">
        <f t="shared" si="54"/>
        <v>0</v>
      </c>
      <c r="FQ16" s="24">
        <f t="shared" si="55"/>
        <v>0</v>
      </c>
      <c r="FR16" s="24">
        <f t="shared" si="56"/>
        <v>0</v>
      </c>
      <c r="FS16" s="24">
        <f t="shared" si="57"/>
        <v>0</v>
      </c>
    </row>
    <row r="17" spans="1:175" x14ac:dyDescent="0.25">
      <c r="A17" s="1" t="s">
        <v>361</v>
      </c>
      <c r="B17" s="5" t="s">
        <v>3</v>
      </c>
      <c r="C17" s="6" t="s">
        <v>31</v>
      </c>
      <c r="D17" s="6" t="s">
        <v>38</v>
      </c>
      <c r="E17" s="6" t="s">
        <v>13</v>
      </c>
      <c r="F17" s="6" t="s">
        <v>82</v>
      </c>
      <c r="G17" s="6" t="s">
        <v>15</v>
      </c>
      <c r="H17" s="183" t="str">
        <f t="shared" si="58"/>
        <v>2014</v>
      </c>
      <c r="I17" s="153">
        <v>2014</v>
      </c>
      <c r="J17" s="6" t="s">
        <v>62</v>
      </c>
      <c r="K17" s="6"/>
      <c r="L17" s="6" t="s">
        <v>83</v>
      </c>
      <c r="M17" s="6" t="s">
        <v>37</v>
      </c>
      <c r="N17" s="11">
        <v>250</v>
      </c>
      <c r="O17" s="11">
        <v>1614.6419539999999</v>
      </c>
      <c r="P17" s="11">
        <v>10042616.199999999</v>
      </c>
      <c r="Q17" s="36">
        <v>0</v>
      </c>
      <c r="R17" s="36">
        <v>0</v>
      </c>
      <c r="S17" s="36">
        <v>0</v>
      </c>
      <c r="T17" s="126">
        <v>1614.6419539999999</v>
      </c>
      <c r="U17" s="36">
        <v>1609.768145</v>
      </c>
      <c r="V17" s="36">
        <v>1609.768145</v>
      </c>
      <c r="W17" s="36">
        <v>1576.3558479999999</v>
      </c>
      <c r="X17" s="36">
        <v>1576.3558479999999</v>
      </c>
      <c r="Y17" s="36">
        <v>1567.856939</v>
      </c>
      <c r="Z17" s="36">
        <v>1510.869277</v>
      </c>
      <c r="AA17" s="36">
        <v>1510.869277</v>
      </c>
      <c r="AB17" s="36">
        <v>1478.9933639999999</v>
      </c>
      <c r="AC17" s="36">
        <v>1237.565953</v>
      </c>
      <c r="AD17" s="36">
        <v>976.60024610000005</v>
      </c>
      <c r="AE17" s="36">
        <v>973.09313810000003</v>
      </c>
      <c r="AF17" s="36">
        <v>746.80350299999998</v>
      </c>
      <c r="AG17" s="36">
        <v>722.79046830000004</v>
      </c>
      <c r="AH17" s="36">
        <v>722.79046830000004</v>
      </c>
      <c r="AI17" s="36">
        <v>587.49382709999998</v>
      </c>
      <c r="AJ17" s="36">
        <v>152.1873622</v>
      </c>
      <c r="AK17" s="36">
        <v>152.1873622</v>
      </c>
      <c r="AL17" s="36">
        <v>152.1873622</v>
      </c>
      <c r="AM17" s="36">
        <v>152.1873622</v>
      </c>
      <c r="AN17" s="36">
        <v>0</v>
      </c>
      <c r="AO17" s="36">
        <v>0</v>
      </c>
      <c r="AP17" s="36">
        <v>0</v>
      </c>
      <c r="AQ17" s="36">
        <v>0</v>
      </c>
      <c r="AR17" s="36">
        <v>0</v>
      </c>
      <c r="AS17" s="36">
        <v>0</v>
      </c>
      <c r="AT17" s="36">
        <v>0</v>
      </c>
      <c r="AU17" s="36">
        <v>0</v>
      </c>
      <c r="AV17" s="36">
        <v>0</v>
      </c>
      <c r="AW17" s="36">
        <v>0</v>
      </c>
      <c r="AX17" s="36">
        <v>10042616.199999999</v>
      </c>
      <c r="AY17" s="36">
        <v>10022282.640000001</v>
      </c>
      <c r="AZ17" s="36">
        <v>10022282.640000001</v>
      </c>
      <c r="BA17" s="36">
        <v>9905352.8469999991</v>
      </c>
      <c r="BB17" s="36">
        <v>9905352.8469999991</v>
      </c>
      <c r="BC17" s="36">
        <v>9875746.9940000009</v>
      </c>
      <c r="BD17" s="36">
        <v>9510058.2039999999</v>
      </c>
      <c r="BE17" s="318">
        <v>9510058.2039999999</v>
      </c>
      <c r="BF17" s="318">
        <v>9325119.3489999995</v>
      </c>
      <c r="BG17" s="318">
        <v>7751163.9309999999</v>
      </c>
      <c r="BH17" s="318">
        <v>5974705.5549999997</v>
      </c>
      <c r="BI17" s="318">
        <v>5887938.2379999999</v>
      </c>
      <c r="BJ17" s="318">
        <v>4447387.3849999998</v>
      </c>
      <c r="BK17" s="318">
        <v>4347122.449</v>
      </c>
      <c r="BL17" s="318">
        <v>4347122.449</v>
      </c>
      <c r="BM17" s="318">
        <v>3431149.8</v>
      </c>
      <c r="BN17" s="318">
        <v>342658.71529999998</v>
      </c>
      <c r="BO17" s="318">
        <v>342658.71529999998</v>
      </c>
      <c r="BP17" s="318">
        <v>342658.71529999998</v>
      </c>
      <c r="BQ17" s="318">
        <v>342658.71529999998</v>
      </c>
      <c r="BR17" s="318">
        <v>0</v>
      </c>
      <c r="BS17" s="318">
        <v>0</v>
      </c>
      <c r="BT17" s="318">
        <v>0</v>
      </c>
      <c r="BU17" s="318">
        <v>0</v>
      </c>
      <c r="BV17" s="318">
        <v>0</v>
      </c>
      <c r="BW17" s="318">
        <v>0</v>
      </c>
      <c r="BX17" s="318">
        <v>0</v>
      </c>
      <c r="BZ17" s="113"/>
      <c r="CA17" s="113">
        <v>7.6399999999999996E-2</v>
      </c>
      <c r="CB17" s="113">
        <v>0.79</v>
      </c>
      <c r="CC17" s="113">
        <v>4.7000000000000002E-3</v>
      </c>
      <c r="CD17" s="113">
        <v>0.1169</v>
      </c>
      <c r="CE17" s="113"/>
      <c r="CF17" s="113"/>
      <c r="CG17" s="113"/>
      <c r="CI17" s="24">
        <f t="shared" si="59"/>
        <v>0</v>
      </c>
      <c r="CJ17" s="24">
        <f t="shared" si="59"/>
        <v>0</v>
      </c>
      <c r="CK17" s="24">
        <f t="shared" si="60"/>
        <v>0</v>
      </c>
      <c r="CL17" s="24">
        <f t="shared" si="0"/>
        <v>0</v>
      </c>
      <c r="CM17" s="24">
        <f t="shared" si="0"/>
        <v>0</v>
      </c>
      <c r="CN17" s="24">
        <f t="shared" si="0"/>
        <v>0</v>
      </c>
      <c r="CO17" s="24">
        <f t="shared" si="0"/>
        <v>0</v>
      </c>
      <c r="CP17" s="24">
        <f t="shared" si="0"/>
        <v>0</v>
      </c>
      <c r="CR17" s="24">
        <f t="shared" si="61"/>
        <v>0</v>
      </c>
      <c r="CS17" s="24">
        <f t="shared" si="61"/>
        <v>0</v>
      </c>
      <c r="CT17" s="24">
        <f t="shared" si="62"/>
        <v>0</v>
      </c>
      <c r="CU17" s="24">
        <f t="shared" si="62"/>
        <v>0</v>
      </c>
      <c r="CV17" s="24">
        <f t="shared" si="62"/>
        <v>0</v>
      </c>
      <c r="CW17" s="24">
        <f t="shared" si="62"/>
        <v>0</v>
      </c>
      <c r="CX17" s="24">
        <f t="shared" si="62"/>
        <v>0</v>
      </c>
      <c r="CY17" s="24">
        <f t="shared" si="62"/>
        <v>0</v>
      </c>
      <c r="DA17" s="24">
        <f t="shared" si="70"/>
        <v>0</v>
      </c>
      <c r="DB17" s="24">
        <f t="shared" si="63"/>
        <v>0</v>
      </c>
      <c r="DC17" s="24">
        <f t="shared" si="64"/>
        <v>0</v>
      </c>
      <c r="DD17" s="24">
        <f t="shared" si="65"/>
        <v>0</v>
      </c>
      <c r="DE17" s="24">
        <f t="shared" si="66"/>
        <v>0</v>
      </c>
      <c r="DF17" s="24">
        <f t="shared" si="67"/>
        <v>0</v>
      </c>
      <c r="DG17" s="24">
        <f t="shared" si="68"/>
        <v>0</v>
      </c>
      <c r="DH17" s="24">
        <f t="shared" si="69"/>
        <v>0</v>
      </c>
      <c r="DJ17" s="24">
        <f t="shared" si="2"/>
        <v>0</v>
      </c>
      <c r="DK17" s="24">
        <f t="shared" si="3"/>
        <v>767255.87767999992</v>
      </c>
      <c r="DL17" s="24">
        <f t="shared" si="4"/>
        <v>15306.805723920001</v>
      </c>
      <c r="DM17" s="24">
        <f t="shared" si="5"/>
        <v>91.065806205599998</v>
      </c>
      <c r="DN17" s="24">
        <f t="shared" si="6"/>
        <v>2265.0197330711999</v>
      </c>
      <c r="DO17" s="24">
        <f t="shared" si="7"/>
        <v>0</v>
      </c>
      <c r="DP17" s="24">
        <f t="shared" si="8"/>
        <v>0</v>
      </c>
      <c r="DQ17" s="24">
        <f t="shared" si="9"/>
        <v>0</v>
      </c>
      <c r="DS17" s="24">
        <f t="shared" si="10"/>
        <v>0</v>
      </c>
      <c r="DT17" s="24">
        <f t="shared" si="11"/>
        <v>765702.39369599998</v>
      </c>
      <c r="DU17" s="24">
        <f t="shared" si="12"/>
        <v>15260.602014600001</v>
      </c>
      <c r="DV17" s="24">
        <f t="shared" si="13"/>
        <v>90.790923378000002</v>
      </c>
      <c r="DW17" s="24">
        <f t="shared" si="14"/>
        <v>2258.1827538059997</v>
      </c>
      <c r="DX17" s="24">
        <f t="shared" si="15"/>
        <v>0</v>
      </c>
      <c r="DY17" s="24">
        <f t="shared" si="16"/>
        <v>0</v>
      </c>
      <c r="DZ17" s="24">
        <f t="shared" si="17"/>
        <v>0</v>
      </c>
      <c r="EB17" s="24">
        <f t="shared" si="18"/>
        <v>0</v>
      </c>
      <c r="EC17" s="24">
        <f t="shared" si="19"/>
        <v>765702.39369599998</v>
      </c>
      <c r="ED17" s="24">
        <f t="shared" si="20"/>
        <v>15260.602014600001</v>
      </c>
      <c r="EE17" s="24">
        <f t="shared" si="21"/>
        <v>90.790923378000002</v>
      </c>
      <c r="EF17" s="24">
        <f t="shared" si="22"/>
        <v>2258.1827538059997</v>
      </c>
      <c r="EG17" s="24">
        <f t="shared" si="23"/>
        <v>0</v>
      </c>
      <c r="EH17" s="24">
        <f t="shared" si="24"/>
        <v>0</v>
      </c>
      <c r="EI17" s="24">
        <f t="shared" si="25"/>
        <v>0</v>
      </c>
      <c r="EK17" s="24">
        <f t="shared" si="26"/>
        <v>0</v>
      </c>
      <c r="EL17" s="24">
        <f t="shared" si="27"/>
        <v>756768.95751079987</v>
      </c>
      <c r="EM17" s="24">
        <f t="shared" si="28"/>
        <v>14943.85343904</v>
      </c>
      <c r="EN17" s="24">
        <f t="shared" si="29"/>
        <v>88.906469827199999</v>
      </c>
      <c r="EO17" s="24">
        <f t="shared" si="30"/>
        <v>2211.3119835744001</v>
      </c>
      <c r="EP17" s="24">
        <f t="shared" si="31"/>
        <v>0</v>
      </c>
      <c r="EQ17" s="24">
        <f t="shared" si="32"/>
        <v>0</v>
      </c>
      <c r="ER17" s="24">
        <f t="shared" si="33"/>
        <v>0</v>
      </c>
      <c r="ET17" s="24">
        <f t="shared" si="34"/>
        <v>0</v>
      </c>
      <c r="EU17" s="24">
        <f t="shared" si="35"/>
        <v>756768.95751079987</v>
      </c>
      <c r="EV17" s="24">
        <f t="shared" si="36"/>
        <v>14943.85343904</v>
      </c>
      <c r="EW17" s="24">
        <f t="shared" si="37"/>
        <v>88.906469827199999</v>
      </c>
      <c r="EX17" s="24">
        <f t="shared" si="38"/>
        <v>2211.3119835744001</v>
      </c>
      <c r="EY17" s="24">
        <f t="shared" si="39"/>
        <v>0</v>
      </c>
      <c r="EZ17" s="24">
        <f t="shared" si="40"/>
        <v>0</v>
      </c>
      <c r="FA17" s="24">
        <f t="shared" si="41"/>
        <v>0</v>
      </c>
      <c r="FC17" s="24">
        <f t="shared" si="42"/>
        <v>0</v>
      </c>
      <c r="FD17" s="24">
        <f t="shared" si="43"/>
        <v>754507.07034159999</v>
      </c>
      <c r="FE17" s="24">
        <f t="shared" si="44"/>
        <v>14863.28378172</v>
      </c>
      <c r="FF17" s="24">
        <f t="shared" si="45"/>
        <v>88.427131359599997</v>
      </c>
      <c r="FG17" s="24">
        <f t="shared" si="46"/>
        <v>2199.3897140292001</v>
      </c>
      <c r="FH17" s="24">
        <f t="shared" si="47"/>
        <v>0</v>
      </c>
      <c r="FI17" s="24">
        <f t="shared" si="48"/>
        <v>0</v>
      </c>
      <c r="FJ17" s="24">
        <f t="shared" si="49"/>
        <v>0</v>
      </c>
      <c r="FL17" s="24">
        <f t="shared" si="50"/>
        <v>0</v>
      </c>
      <c r="FM17" s="24">
        <f t="shared" si="51"/>
        <v>726568.44678559992</v>
      </c>
      <c r="FN17" s="24">
        <f t="shared" si="52"/>
        <v>14323.040745960001</v>
      </c>
      <c r="FO17" s="24">
        <f t="shared" si="53"/>
        <v>85.213027222800008</v>
      </c>
      <c r="FP17" s="24">
        <f t="shared" si="54"/>
        <v>2119.4474217756001</v>
      </c>
      <c r="FQ17" s="24">
        <f t="shared" si="55"/>
        <v>0</v>
      </c>
      <c r="FR17" s="24">
        <f t="shared" si="56"/>
        <v>0</v>
      </c>
      <c r="FS17" s="24">
        <f t="shared" si="57"/>
        <v>0</v>
      </c>
    </row>
    <row r="18" spans="1:175" x14ac:dyDescent="0.25">
      <c r="A18" s="1" t="s">
        <v>363</v>
      </c>
      <c r="B18" s="5" t="s">
        <v>10</v>
      </c>
      <c r="C18" s="6" t="s">
        <v>31</v>
      </c>
      <c r="D18" s="25" t="s">
        <v>90</v>
      </c>
      <c r="E18" s="6" t="s">
        <v>13</v>
      </c>
      <c r="F18" s="6" t="s">
        <v>82</v>
      </c>
      <c r="G18" s="6" t="s">
        <v>26</v>
      </c>
      <c r="H18" s="183" t="str">
        <f t="shared" si="58"/>
        <v>2014</v>
      </c>
      <c r="I18" s="153">
        <v>2014</v>
      </c>
      <c r="J18" s="6" t="s">
        <v>62</v>
      </c>
      <c r="K18" s="6"/>
      <c r="L18" s="6" t="s">
        <v>83</v>
      </c>
      <c r="M18" s="6" t="s">
        <v>28</v>
      </c>
      <c r="N18" s="11">
        <v>18</v>
      </c>
      <c r="O18" s="11"/>
      <c r="P18" s="11"/>
      <c r="Q18" s="36">
        <v>0</v>
      </c>
      <c r="R18" s="36">
        <v>0</v>
      </c>
      <c r="S18" s="36">
        <v>0</v>
      </c>
      <c r="T18" s="126">
        <v>9.8688819999999993</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0</v>
      </c>
      <c r="BE18" s="318">
        <v>0</v>
      </c>
      <c r="BF18" s="318">
        <v>0</v>
      </c>
      <c r="BG18" s="318">
        <v>0</v>
      </c>
      <c r="BH18" s="318">
        <v>0</v>
      </c>
      <c r="BI18" s="318">
        <v>0</v>
      </c>
      <c r="BJ18" s="318">
        <v>0</v>
      </c>
      <c r="BK18" s="318">
        <v>0</v>
      </c>
      <c r="BL18" s="318">
        <v>0</v>
      </c>
      <c r="BM18" s="318">
        <v>0</v>
      </c>
      <c r="BN18" s="318">
        <v>0</v>
      </c>
      <c r="BO18" s="318">
        <v>0</v>
      </c>
      <c r="BP18" s="318">
        <v>0</v>
      </c>
      <c r="BQ18" s="318">
        <v>0</v>
      </c>
      <c r="BR18" s="318">
        <v>0</v>
      </c>
      <c r="BS18" s="318">
        <v>0</v>
      </c>
      <c r="BT18" s="318">
        <v>0</v>
      </c>
      <c r="BU18" s="318">
        <v>0</v>
      </c>
      <c r="BV18" s="318">
        <v>0</v>
      </c>
      <c r="BW18" s="318">
        <v>0</v>
      </c>
      <c r="BX18" s="318">
        <v>0</v>
      </c>
      <c r="BZ18" s="163"/>
      <c r="CA18" s="163"/>
      <c r="CB18" s="163"/>
      <c r="CC18" s="163"/>
      <c r="CD18" s="163"/>
      <c r="CE18" s="163"/>
      <c r="CF18" s="163"/>
      <c r="CG18" s="163"/>
      <c r="CI18" s="24">
        <f t="shared" ref="CI18:CI43" si="71">+BZ18*$AU18</f>
        <v>0</v>
      </c>
      <c r="CJ18" s="24">
        <f t="shared" ref="CJ18:CJ43" si="72">+CA18*$AU18</f>
        <v>0</v>
      </c>
      <c r="CK18" s="24">
        <f t="shared" ref="CK18:CK43" si="73">+CB18*$Q18*12</f>
        <v>0</v>
      </c>
      <c r="CL18" s="24">
        <f t="shared" ref="CL18:CL43" si="74">+CC18*$Q18*12</f>
        <v>0</v>
      </c>
      <c r="CM18" s="24">
        <f t="shared" ref="CM18:CM43" si="75">+CD18*$Q18*12</f>
        <v>0</v>
      </c>
      <c r="CN18" s="24">
        <f t="shared" ref="CN18:CN43" si="76">+CE18*$Q18*12</f>
        <v>0</v>
      </c>
      <c r="CO18" s="24">
        <f t="shared" ref="CO18:CO43" si="77">+CF18*$Q18*12</f>
        <v>0</v>
      </c>
      <c r="CP18" s="24">
        <f t="shared" ref="CP18:CP43" si="78">+CG18*$Q18*12</f>
        <v>0</v>
      </c>
      <c r="CR18" s="24">
        <f t="shared" ref="CR18:CR43" si="79">+BZ18*$AV18</f>
        <v>0</v>
      </c>
      <c r="CS18" s="24">
        <f t="shared" ref="CS18:CS43" si="80">+CA18*$AV18</f>
        <v>0</v>
      </c>
      <c r="CT18" s="24">
        <f t="shared" ref="CT18:CT43" si="81">+CB18*$R18*12</f>
        <v>0</v>
      </c>
      <c r="CU18" s="24">
        <f t="shared" ref="CU18:CU43" si="82">+CC18*$R18*12</f>
        <v>0</v>
      </c>
      <c r="CV18" s="24">
        <f t="shared" ref="CV18:CV43" si="83">+CD18*$R18*12</f>
        <v>0</v>
      </c>
      <c r="CW18" s="24">
        <f t="shared" ref="CW18:CW43" si="84">+CE18*$R18*12</f>
        <v>0</v>
      </c>
      <c r="CX18" s="24">
        <f t="shared" ref="CX18:CX43" si="85">+CF18*$R18*12</f>
        <v>0</v>
      </c>
      <c r="CY18" s="24">
        <f t="shared" ref="CY18:CY43" si="86">+CG18*$R18*12</f>
        <v>0</v>
      </c>
      <c r="DA18" s="24">
        <f t="shared" si="70"/>
        <v>0</v>
      </c>
      <c r="DB18" s="24">
        <f t="shared" si="63"/>
        <v>0</v>
      </c>
      <c r="DC18" s="24">
        <f t="shared" si="64"/>
        <v>0</v>
      </c>
      <c r="DD18" s="24">
        <f t="shared" si="65"/>
        <v>0</v>
      </c>
      <c r="DE18" s="24">
        <f t="shared" si="66"/>
        <v>0</v>
      </c>
      <c r="DF18" s="24">
        <f t="shared" si="67"/>
        <v>0</v>
      </c>
      <c r="DG18" s="24">
        <f t="shared" si="68"/>
        <v>0</v>
      </c>
      <c r="DH18" s="24">
        <f t="shared" si="69"/>
        <v>0</v>
      </c>
      <c r="DJ18" s="24">
        <f t="shared" si="2"/>
        <v>0</v>
      </c>
      <c r="DK18" s="24">
        <f t="shared" si="3"/>
        <v>0</v>
      </c>
      <c r="DL18" s="24">
        <f t="shared" si="4"/>
        <v>0</v>
      </c>
      <c r="DM18" s="24">
        <f t="shared" si="5"/>
        <v>0</v>
      </c>
      <c r="DN18" s="24">
        <f t="shared" si="6"/>
        <v>0</v>
      </c>
      <c r="DO18" s="24">
        <f t="shared" si="7"/>
        <v>0</v>
      </c>
      <c r="DP18" s="24">
        <f t="shared" si="8"/>
        <v>0</v>
      </c>
      <c r="DQ18" s="24">
        <f t="shared" si="9"/>
        <v>0</v>
      </c>
      <c r="DS18" s="24">
        <f t="shared" si="10"/>
        <v>0</v>
      </c>
      <c r="DT18" s="24">
        <f t="shared" si="11"/>
        <v>0</v>
      </c>
      <c r="DU18" s="24">
        <f t="shared" si="12"/>
        <v>0</v>
      </c>
      <c r="DV18" s="24">
        <f t="shared" si="13"/>
        <v>0</v>
      </c>
      <c r="DW18" s="24">
        <f t="shared" si="14"/>
        <v>0</v>
      </c>
      <c r="DX18" s="24">
        <f t="shared" si="15"/>
        <v>0</v>
      </c>
      <c r="DY18" s="24">
        <f t="shared" si="16"/>
        <v>0</v>
      </c>
      <c r="DZ18" s="24">
        <f t="shared" si="17"/>
        <v>0</v>
      </c>
      <c r="EB18" s="24">
        <f t="shared" si="18"/>
        <v>0</v>
      </c>
      <c r="EC18" s="24">
        <f t="shared" si="19"/>
        <v>0</v>
      </c>
      <c r="ED18" s="24">
        <f t="shared" si="20"/>
        <v>0</v>
      </c>
      <c r="EE18" s="24">
        <f t="shared" si="21"/>
        <v>0</v>
      </c>
      <c r="EF18" s="24">
        <f t="shared" si="22"/>
        <v>0</v>
      </c>
      <c r="EG18" s="24">
        <f t="shared" si="23"/>
        <v>0</v>
      </c>
      <c r="EH18" s="24">
        <f t="shared" si="24"/>
        <v>0</v>
      </c>
      <c r="EI18" s="24">
        <f t="shared" si="25"/>
        <v>0</v>
      </c>
      <c r="EK18" s="24">
        <f t="shared" si="26"/>
        <v>0</v>
      </c>
      <c r="EL18" s="24">
        <f t="shared" si="27"/>
        <v>0</v>
      </c>
      <c r="EM18" s="24">
        <f t="shared" si="28"/>
        <v>0</v>
      </c>
      <c r="EN18" s="24">
        <f t="shared" si="29"/>
        <v>0</v>
      </c>
      <c r="EO18" s="24">
        <f t="shared" si="30"/>
        <v>0</v>
      </c>
      <c r="EP18" s="24">
        <f t="shared" si="31"/>
        <v>0</v>
      </c>
      <c r="EQ18" s="24">
        <f t="shared" si="32"/>
        <v>0</v>
      </c>
      <c r="ER18" s="24">
        <f t="shared" si="33"/>
        <v>0</v>
      </c>
      <c r="ET18" s="24">
        <f t="shared" si="34"/>
        <v>0</v>
      </c>
      <c r="EU18" s="24">
        <f t="shared" si="35"/>
        <v>0</v>
      </c>
      <c r="EV18" s="24">
        <f t="shared" si="36"/>
        <v>0</v>
      </c>
      <c r="EW18" s="24">
        <f t="shared" si="37"/>
        <v>0</v>
      </c>
      <c r="EX18" s="24">
        <f t="shared" si="38"/>
        <v>0</v>
      </c>
      <c r="EY18" s="24">
        <f t="shared" si="39"/>
        <v>0</v>
      </c>
      <c r="EZ18" s="24">
        <f t="shared" si="40"/>
        <v>0</v>
      </c>
      <c r="FA18" s="24">
        <f t="shared" si="41"/>
        <v>0</v>
      </c>
      <c r="FC18" s="24">
        <f t="shared" si="42"/>
        <v>0</v>
      </c>
      <c r="FD18" s="24">
        <f t="shared" si="43"/>
        <v>0</v>
      </c>
      <c r="FE18" s="24">
        <f t="shared" si="44"/>
        <v>0</v>
      </c>
      <c r="FF18" s="24">
        <f t="shared" si="45"/>
        <v>0</v>
      </c>
      <c r="FG18" s="24">
        <f t="shared" si="46"/>
        <v>0</v>
      </c>
      <c r="FH18" s="24">
        <f t="shared" si="47"/>
        <v>0</v>
      </c>
      <c r="FI18" s="24">
        <f t="shared" si="48"/>
        <v>0</v>
      </c>
      <c r="FJ18" s="24">
        <f t="shared" si="49"/>
        <v>0</v>
      </c>
      <c r="FL18" s="24">
        <f t="shared" si="50"/>
        <v>0</v>
      </c>
      <c r="FM18" s="24">
        <f t="shared" si="51"/>
        <v>0</v>
      </c>
      <c r="FN18" s="24">
        <f t="shared" si="52"/>
        <v>0</v>
      </c>
      <c r="FO18" s="24">
        <f t="shared" si="53"/>
        <v>0</v>
      </c>
      <c r="FP18" s="24">
        <f t="shared" si="54"/>
        <v>0</v>
      </c>
      <c r="FQ18" s="24">
        <f t="shared" si="55"/>
        <v>0</v>
      </c>
      <c r="FR18" s="24">
        <f t="shared" si="56"/>
        <v>0</v>
      </c>
      <c r="FS18" s="24">
        <f t="shared" si="57"/>
        <v>0</v>
      </c>
    </row>
    <row r="19" spans="1:175" x14ac:dyDescent="0.25">
      <c r="A19" s="1" t="s">
        <v>362</v>
      </c>
      <c r="B19" s="5" t="s">
        <v>10</v>
      </c>
      <c r="C19" s="6" t="s">
        <v>11</v>
      </c>
      <c r="D19" s="25" t="s">
        <v>25</v>
      </c>
      <c r="E19" s="6" t="s">
        <v>13</v>
      </c>
      <c r="F19" s="6" t="s">
        <v>14</v>
      </c>
      <c r="G19" s="6" t="s">
        <v>26</v>
      </c>
      <c r="H19" s="183" t="str">
        <f t="shared" si="58"/>
        <v>2014</v>
      </c>
      <c r="I19" s="153">
        <v>2014</v>
      </c>
      <c r="J19" s="6" t="s">
        <v>62</v>
      </c>
      <c r="K19" s="6"/>
      <c r="L19" s="6" t="s">
        <v>83</v>
      </c>
      <c r="M19" s="6" t="s">
        <v>28</v>
      </c>
      <c r="N19" s="11">
        <v>1324</v>
      </c>
      <c r="O19" s="11"/>
      <c r="P19" s="11"/>
      <c r="Q19" s="36">
        <v>0</v>
      </c>
      <c r="R19" s="36">
        <v>0</v>
      </c>
      <c r="S19" s="36">
        <v>0</v>
      </c>
      <c r="T19" s="126">
        <v>483.86540000000002</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318">
        <v>0</v>
      </c>
      <c r="BF19" s="318">
        <v>0</v>
      </c>
      <c r="BG19" s="318">
        <v>0</v>
      </c>
      <c r="BH19" s="318">
        <v>0</v>
      </c>
      <c r="BI19" s="318">
        <v>0</v>
      </c>
      <c r="BJ19" s="318">
        <v>0</v>
      </c>
      <c r="BK19" s="318">
        <v>0</v>
      </c>
      <c r="BL19" s="318">
        <v>0</v>
      </c>
      <c r="BM19" s="318">
        <v>0</v>
      </c>
      <c r="BN19" s="318">
        <v>0</v>
      </c>
      <c r="BO19" s="318">
        <v>0</v>
      </c>
      <c r="BP19" s="318">
        <v>0</v>
      </c>
      <c r="BQ19" s="318">
        <v>0</v>
      </c>
      <c r="BR19" s="318">
        <v>0</v>
      </c>
      <c r="BS19" s="318">
        <v>0</v>
      </c>
      <c r="BT19" s="318">
        <v>0</v>
      </c>
      <c r="BU19" s="318">
        <v>0</v>
      </c>
      <c r="BV19" s="318">
        <v>0</v>
      </c>
      <c r="BW19" s="318">
        <v>0</v>
      </c>
      <c r="BX19" s="318">
        <v>0</v>
      </c>
      <c r="BZ19" s="164"/>
      <c r="CA19" s="164"/>
      <c r="CB19" s="164"/>
      <c r="CC19" s="164"/>
      <c r="CD19" s="164"/>
      <c r="CE19" s="164"/>
      <c r="CF19" s="164"/>
      <c r="CG19" s="164"/>
      <c r="CI19" s="24">
        <f t="shared" si="71"/>
        <v>0</v>
      </c>
      <c r="CJ19" s="24">
        <f t="shared" si="72"/>
        <v>0</v>
      </c>
      <c r="CK19" s="24">
        <f t="shared" si="73"/>
        <v>0</v>
      </c>
      <c r="CL19" s="24">
        <f t="shared" si="74"/>
        <v>0</v>
      </c>
      <c r="CM19" s="24">
        <f t="shared" si="75"/>
        <v>0</v>
      </c>
      <c r="CN19" s="24">
        <f t="shared" si="76"/>
        <v>0</v>
      </c>
      <c r="CO19" s="24">
        <f t="shared" si="77"/>
        <v>0</v>
      </c>
      <c r="CP19" s="24">
        <f t="shared" si="78"/>
        <v>0</v>
      </c>
      <c r="CR19" s="24">
        <f t="shared" si="79"/>
        <v>0</v>
      </c>
      <c r="CS19" s="24">
        <f t="shared" si="80"/>
        <v>0</v>
      </c>
      <c r="CT19" s="24">
        <f t="shared" si="81"/>
        <v>0</v>
      </c>
      <c r="CU19" s="24">
        <f t="shared" si="82"/>
        <v>0</v>
      </c>
      <c r="CV19" s="24">
        <f t="shared" si="83"/>
        <v>0</v>
      </c>
      <c r="CW19" s="24">
        <f t="shared" si="84"/>
        <v>0</v>
      </c>
      <c r="CX19" s="24">
        <f t="shared" si="85"/>
        <v>0</v>
      </c>
      <c r="CY19" s="24">
        <f t="shared" si="86"/>
        <v>0</v>
      </c>
      <c r="DA19" s="24">
        <f t="shared" si="70"/>
        <v>0</v>
      </c>
      <c r="DB19" s="24">
        <f t="shared" si="63"/>
        <v>0</v>
      </c>
      <c r="DC19" s="24">
        <f t="shared" si="64"/>
        <v>0</v>
      </c>
      <c r="DD19" s="24">
        <f t="shared" si="65"/>
        <v>0</v>
      </c>
      <c r="DE19" s="24">
        <f t="shared" si="66"/>
        <v>0</v>
      </c>
      <c r="DF19" s="24">
        <f t="shared" si="67"/>
        <v>0</v>
      </c>
      <c r="DG19" s="24">
        <f t="shared" si="68"/>
        <v>0</v>
      </c>
      <c r="DH19" s="24">
        <f t="shared" si="69"/>
        <v>0</v>
      </c>
      <c r="DJ19" s="24">
        <f t="shared" si="2"/>
        <v>0</v>
      </c>
      <c r="DK19" s="24">
        <f t="shared" si="3"/>
        <v>0</v>
      </c>
      <c r="DL19" s="24">
        <f t="shared" si="4"/>
        <v>0</v>
      </c>
      <c r="DM19" s="24">
        <f t="shared" si="5"/>
        <v>0</v>
      </c>
      <c r="DN19" s="24">
        <f t="shared" si="6"/>
        <v>0</v>
      </c>
      <c r="DO19" s="24">
        <f t="shared" si="7"/>
        <v>0</v>
      </c>
      <c r="DP19" s="24">
        <f t="shared" si="8"/>
        <v>0</v>
      </c>
      <c r="DQ19" s="24">
        <f t="shared" si="9"/>
        <v>0</v>
      </c>
      <c r="DS19" s="24">
        <f t="shared" si="10"/>
        <v>0</v>
      </c>
      <c r="DT19" s="24">
        <f t="shared" si="11"/>
        <v>0</v>
      </c>
      <c r="DU19" s="24">
        <f t="shared" si="12"/>
        <v>0</v>
      </c>
      <c r="DV19" s="24">
        <f t="shared" si="13"/>
        <v>0</v>
      </c>
      <c r="DW19" s="24">
        <f t="shared" si="14"/>
        <v>0</v>
      </c>
      <c r="DX19" s="24">
        <f t="shared" si="15"/>
        <v>0</v>
      </c>
      <c r="DY19" s="24">
        <f t="shared" si="16"/>
        <v>0</v>
      </c>
      <c r="DZ19" s="24">
        <f t="shared" si="17"/>
        <v>0</v>
      </c>
      <c r="EB19" s="24">
        <f t="shared" si="18"/>
        <v>0</v>
      </c>
      <c r="EC19" s="24">
        <f t="shared" si="19"/>
        <v>0</v>
      </c>
      <c r="ED19" s="24">
        <f t="shared" si="20"/>
        <v>0</v>
      </c>
      <c r="EE19" s="24">
        <f t="shared" si="21"/>
        <v>0</v>
      </c>
      <c r="EF19" s="24">
        <f t="shared" si="22"/>
        <v>0</v>
      </c>
      <c r="EG19" s="24">
        <f t="shared" si="23"/>
        <v>0</v>
      </c>
      <c r="EH19" s="24">
        <f t="shared" si="24"/>
        <v>0</v>
      </c>
      <c r="EI19" s="24">
        <f t="shared" si="25"/>
        <v>0</v>
      </c>
      <c r="EK19" s="24">
        <f t="shared" si="26"/>
        <v>0</v>
      </c>
      <c r="EL19" s="24">
        <f t="shared" si="27"/>
        <v>0</v>
      </c>
      <c r="EM19" s="24">
        <f t="shared" si="28"/>
        <v>0</v>
      </c>
      <c r="EN19" s="24">
        <f t="shared" si="29"/>
        <v>0</v>
      </c>
      <c r="EO19" s="24">
        <f t="shared" si="30"/>
        <v>0</v>
      </c>
      <c r="EP19" s="24">
        <f t="shared" si="31"/>
        <v>0</v>
      </c>
      <c r="EQ19" s="24">
        <f t="shared" si="32"/>
        <v>0</v>
      </c>
      <c r="ER19" s="24">
        <f t="shared" si="33"/>
        <v>0</v>
      </c>
      <c r="ET19" s="24">
        <f t="shared" si="34"/>
        <v>0</v>
      </c>
      <c r="EU19" s="24">
        <f t="shared" si="35"/>
        <v>0</v>
      </c>
      <c r="EV19" s="24">
        <f t="shared" si="36"/>
        <v>0</v>
      </c>
      <c r="EW19" s="24">
        <f t="shared" si="37"/>
        <v>0</v>
      </c>
      <c r="EX19" s="24">
        <f t="shared" si="38"/>
        <v>0</v>
      </c>
      <c r="EY19" s="24">
        <f t="shared" si="39"/>
        <v>0</v>
      </c>
      <c r="EZ19" s="24">
        <f t="shared" si="40"/>
        <v>0</v>
      </c>
      <c r="FA19" s="24">
        <f t="shared" si="41"/>
        <v>0</v>
      </c>
      <c r="FC19" s="24">
        <f t="shared" si="42"/>
        <v>0</v>
      </c>
      <c r="FD19" s="24">
        <f t="shared" si="43"/>
        <v>0</v>
      </c>
      <c r="FE19" s="24">
        <f t="shared" si="44"/>
        <v>0</v>
      </c>
      <c r="FF19" s="24">
        <f t="shared" si="45"/>
        <v>0</v>
      </c>
      <c r="FG19" s="24">
        <f t="shared" si="46"/>
        <v>0</v>
      </c>
      <c r="FH19" s="24">
        <f t="shared" si="47"/>
        <v>0</v>
      </c>
      <c r="FI19" s="24">
        <f t="shared" si="48"/>
        <v>0</v>
      </c>
      <c r="FJ19" s="24">
        <f t="shared" si="49"/>
        <v>0</v>
      </c>
      <c r="FL19" s="24">
        <f t="shared" si="50"/>
        <v>0</v>
      </c>
      <c r="FM19" s="24">
        <f t="shared" si="51"/>
        <v>0</v>
      </c>
      <c r="FN19" s="24">
        <f t="shared" si="52"/>
        <v>0</v>
      </c>
      <c r="FO19" s="24">
        <f t="shared" si="53"/>
        <v>0</v>
      </c>
      <c r="FP19" s="24">
        <f t="shared" si="54"/>
        <v>0</v>
      </c>
      <c r="FQ19" s="24">
        <f t="shared" si="55"/>
        <v>0</v>
      </c>
      <c r="FR19" s="24">
        <f t="shared" si="56"/>
        <v>0</v>
      </c>
      <c r="FS19" s="24">
        <f t="shared" si="57"/>
        <v>0</v>
      </c>
    </row>
    <row r="20" spans="1:175" x14ac:dyDescent="0.25">
      <c r="A20" s="179">
        <v>0</v>
      </c>
      <c r="B20" s="5" t="s">
        <v>88</v>
      </c>
      <c r="C20" s="6" t="s">
        <v>39</v>
      </c>
      <c r="D20" s="25" t="s">
        <v>40</v>
      </c>
      <c r="E20" s="6" t="s">
        <v>13</v>
      </c>
      <c r="F20" s="6" t="s">
        <v>39</v>
      </c>
      <c r="G20" s="6" t="s">
        <v>26</v>
      </c>
      <c r="H20" s="183" t="str">
        <f t="shared" si="58"/>
        <v>2014</v>
      </c>
      <c r="I20" s="153">
        <v>2014</v>
      </c>
      <c r="J20" s="6" t="s">
        <v>62</v>
      </c>
      <c r="K20" s="6"/>
      <c r="L20" s="6" t="s">
        <v>83</v>
      </c>
      <c r="M20" s="6" t="s">
        <v>35</v>
      </c>
      <c r="N20" s="11">
        <v>1</v>
      </c>
      <c r="O20" s="11"/>
      <c r="P20" s="11"/>
      <c r="Q20" s="36">
        <v>0</v>
      </c>
      <c r="R20" s="36">
        <v>0</v>
      </c>
      <c r="S20" s="36">
        <v>0</v>
      </c>
      <c r="T20" s="126">
        <v>210.6414</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18">
        <v>0</v>
      </c>
      <c r="BF20" s="318">
        <v>0</v>
      </c>
      <c r="BG20" s="318">
        <v>0</v>
      </c>
      <c r="BH20" s="318">
        <v>0</v>
      </c>
      <c r="BI20" s="318">
        <v>0</v>
      </c>
      <c r="BJ20" s="318">
        <v>0</v>
      </c>
      <c r="BK20" s="318">
        <v>0</v>
      </c>
      <c r="BL20" s="318">
        <v>0</v>
      </c>
      <c r="BM20" s="318">
        <v>0</v>
      </c>
      <c r="BN20" s="318">
        <v>0</v>
      </c>
      <c r="BO20" s="318">
        <v>0</v>
      </c>
      <c r="BP20" s="318">
        <v>0</v>
      </c>
      <c r="BQ20" s="318">
        <v>0</v>
      </c>
      <c r="BR20" s="318">
        <v>0</v>
      </c>
      <c r="BS20" s="318">
        <v>0</v>
      </c>
      <c r="BT20" s="318">
        <v>0</v>
      </c>
      <c r="BU20" s="318">
        <v>0</v>
      </c>
      <c r="BV20" s="318">
        <v>0</v>
      </c>
      <c r="BW20" s="318">
        <v>0</v>
      </c>
      <c r="BX20" s="318">
        <v>0</v>
      </c>
      <c r="BZ20" s="164"/>
      <c r="CA20" s="164"/>
      <c r="CB20" s="164"/>
      <c r="CC20" s="164"/>
      <c r="CD20" s="164"/>
      <c r="CE20" s="164"/>
      <c r="CF20" s="164"/>
      <c r="CG20" s="164"/>
      <c r="CI20" s="24">
        <f t="shared" si="71"/>
        <v>0</v>
      </c>
      <c r="CJ20" s="24">
        <f t="shared" si="72"/>
        <v>0</v>
      </c>
      <c r="CK20" s="24">
        <f t="shared" si="73"/>
        <v>0</v>
      </c>
      <c r="CL20" s="24">
        <f t="shared" si="74"/>
        <v>0</v>
      </c>
      <c r="CM20" s="24">
        <f t="shared" si="75"/>
        <v>0</v>
      </c>
      <c r="CN20" s="24">
        <f t="shared" si="76"/>
        <v>0</v>
      </c>
      <c r="CO20" s="24">
        <f t="shared" si="77"/>
        <v>0</v>
      </c>
      <c r="CP20" s="24">
        <f t="shared" si="78"/>
        <v>0</v>
      </c>
      <c r="CR20" s="24">
        <f t="shared" si="79"/>
        <v>0</v>
      </c>
      <c r="CS20" s="24">
        <f t="shared" si="80"/>
        <v>0</v>
      </c>
      <c r="CT20" s="24">
        <f t="shared" si="81"/>
        <v>0</v>
      </c>
      <c r="CU20" s="24">
        <f t="shared" si="82"/>
        <v>0</v>
      </c>
      <c r="CV20" s="24">
        <f t="shared" si="83"/>
        <v>0</v>
      </c>
      <c r="CW20" s="24">
        <f t="shared" si="84"/>
        <v>0</v>
      </c>
      <c r="CX20" s="24">
        <f t="shared" si="85"/>
        <v>0</v>
      </c>
      <c r="CY20" s="24">
        <f t="shared" si="86"/>
        <v>0</v>
      </c>
      <c r="DA20" s="24">
        <f t="shared" si="70"/>
        <v>0</v>
      </c>
      <c r="DB20" s="24">
        <f t="shared" si="63"/>
        <v>0</v>
      </c>
      <c r="DC20" s="24">
        <f t="shared" si="64"/>
        <v>0</v>
      </c>
      <c r="DD20" s="24">
        <f t="shared" si="65"/>
        <v>0</v>
      </c>
      <c r="DE20" s="24">
        <f t="shared" si="66"/>
        <v>0</v>
      </c>
      <c r="DF20" s="24">
        <f t="shared" si="67"/>
        <v>0</v>
      </c>
      <c r="DG20" s="24">
        <f t="shared" si="68"/>
        <v>0</v>
      </c>
      <c r="DH20" s="24">
        <f t="shared" si="69"/>
        <v>0</v>
      </c>
      <c r="DJ20" s="24">
        <f t="shared" si="2"/>
        <v>0</v>
      </c>
      <c r="DK20" s="24">
        <f t="shared" si="3"/>
        <v>0</v>
      </c>
      <c r="DL20" s="24">
        <f t="shared" si="4"/>
        <v>0</v>
      </c>
      <c r="DM20" s="24">
        <f t="shared" si="5"/>
        <v>0</v>
      </c>
      <c r="DN20" s="24">
        <f t="shared" si="6"/>
        <v>0</v>
      </c>
      <c r="DO20" s="24">
        <f t="shared" si="7"/>
        <v>0</v>
      </c>
      <c r="DP20" s="24">
        <f t="shared" si="8"/>
        <v>0</v>
      </c>
      <c r="DQ20" s="24">
        <f t="shared" si="9"/>
        <v>0</v>
      </c>
      <c r="DS20" s="24">
        <f t="shared" si="10"/>
        <v>0</v>
      </c>
      <c r="DT20" s="24">
        <f t="shared" si="11"/>
        <v>0</v>
      </c>
      <c r="DU20" s="24">
        <f t="shared" si="12"/>
        <v>0</v>
      </c>
      <c r="DV20" s="24">
        <f t="shared" si="13"/>
        <v>0</v>
      </c>
      <c r="DW20" s="24">
        <f t="shared" si="14"/>
        <v>0</v>
      </c>
      <c r="DX20" s="24">
        <f t="shared" si="15"/>
        <v>0</v>
      </c>
      <c r="DY20" s="24">
        <f t="shared" si="16"/>
        <v>0</v>
      </c>
      <c r="DZ20" s="24">
        <f t="shared" si="17"/>
        <v>0</v>
      </c>
      <c r="EB20" s="24">
        <f t="shared" si="18"/>
        <v>0</v>
      </c>
      <c r="EC20" s="24">
        <f t="shared" si="19"/>
        <v>0</v>
      </c>
      <c r="ED20" s="24">
        <f t="shared" si="20"/>
        <v>0</v>
      </c>
      <c r="EE20" s="24">
        <f t="shared" si="21"/>
        <v>0</v>
      </c>
      <c r="EF20" s="24">
        <f t="shared" si="22"/>
        <v>0</v>
      </c>
      <c r="EG20" s="24">
        <f t="shared" si="23"/>
        <v>0</v>
      </c>
      <c r="EH20" s="24">
        <f t="shared" si="24"/>
        <v>0</v>
      </c>
      <c r="EI20" s="24">
        <f t="shared" si="25"/>
        <v>0</v>
      </c>
      <c r="EK20" s="24">
        <f t="shared" si="26"/>
        <v>0</v>
      </c>
      <c r="EL20" s="24">
        <f t="shared" si="27"/>
        <v>0</v>
      </c>
      <c r="EM20" s="24">
        <f t="shared" si="28"/>
        <v>0</v>
      </c>
      <c r="EN20" s="24">
        <f t="shared" si="29"/>
        <v>0</v>
      </c>
      <c r="EO20" s="24">
        <f t="shared" si="30"/>
        <v>0</v>
      </c>
      <c r="EP20" s="24">
        <f t="shared" si="31"/>
        <v>0</v>
      </c>
      <c r="EQ20" s="24">
        <f t="shared" si="32"/>
        <v>0</v>
      </c>
      <c r="ER20" s="24">
        <f t="shared" si="33"/>
        <v>0</v>
      </c>
      <c r="ET20" s="24">
        <f t="shared" si="34"/>
        <v>0</v>
      </c>
      <c r="EU20" s="24">
        <f t="shared" si="35"/>
        <v>0</v>
      </c>
      <c r="EV20" s="24">
        <f t="shared" si="36"/>
        <v>0</v>
      </c>
      <c r="EW20" s="24">
        <f t="shared" si="37"/>
        <v>0</v>
      </c>
      <c r="EX20" s="24">
        <f t="shared" si="38"/>
        <v>0</v>
      </c>
      <c r="EY20" s="24">
        <f t="shared" si="39"/>
        <v>0</v>
      </c>
      <c r="EZ20" s="24">
        <f t="shared" si="40"/>
        <v>0</v>
      </c>
      <c r="FA20" s="24">
        <f t="shared" si="41"/>
        <v>0</v>
      </c>
      <c r="FC20" s="24">
        <f t="shared" si="42"/>
        <v>0</v>
      </c>
      <c r="FD20" s="24">
        <f t="shared" si="43"/>
        <v>0</v>
      </c>
      <c r="FE20" s="24">
        <f t="shared" si="44"/>
        <v>0</v>
      </c>
      <c r="FF20" s="24">
        <f t="shared" si="45"/>
        <v>0</v>
      </c>
      <c r="FG20" s="24">
        <f t="shared" si="46"/>
        <v>0</v>
      </c>
      <c r="FH20" s="24">
        <f t="shared" si="47"/>
        <v>0</v>
      </c>
      <c r="FI20" s="24">
        <f t="shared" si="48"/>
        <v>0</v>
      </c>
      <c r="FJ20" s="24">
        <f t="shared" si="49"/>
        <v>0</v>
      </c>
      <c r="FL20" s="24">
        <f t="shared" si="50"/>
        <v>0</v>
      </c>
      <c r="FM20" s="24">
        <f t="shared" si="51"/>
        <v>0</v>
      </c>
      <c r="FN20" s="24">
        <f t="shared" si="52"/>
        <v>0</v>
      </c>
      <c r="FO20" s="24">
        <f t="shared" si="53"/>
        <v>0</v>
      </c>
      <c r="FP20" s="24">
        <f t="shared" si="54"/>
        <v>0</v>
      </c>
      <c r="FQ20" s="24">
        <f t="shared" si="55"/>
        <v>0</v>
      </c>
      <c r="FR20" s="24">
        <f t="shared" si="56"/>
        <v>0</v>
      </c>
      <c r="FS20" s="24">
        <f t="shared" si="57"/>
        <v>0</v>
      </c>
    </row>
    <row r="21" spans="1:175" x14ac:dyDescent="0.25">
      <c r="A21" s="1" t="s">
        <v>364</v>
      </c>
      <c r="B21" s="5" t="s">
        <v>10</v>
      </c>
      <c r="C21" s="6" t="s">
        <v>39</v>
      </c>
      <c r="D21" s="25" t="s">
        <v>40</v>
      </c>
      <c r="E21" s="6" t="s">
        <v>13</v>
      </c>
      <c r="F21" s="6" t="s">
        <v>39</v>
      </c>
      <c r="G21" s="6" t="s">
        <v>26</v>
      </c>
      <c r="H21" s="183" t="str">
        <f t="shared" si="58"/>
        <v>2014</v>
      </c>
      <c r="I21" s="153">
        <v>2014</v>
      </c>
      <c r="J21" s="6" t="s">
        <v>62</v>
      </c>
      <c r="K21" s="6"/>
      <c r="L21" s="6" t="s">
        <v>83</v>
      </c>
      <c r="M21" s="6" t="s">
        <v>35</v>
      </c>
      <c r="N21" s="11">
        <v>6</v>
      </c>
      <c r="O21" s="11"/>
      <c r="P21" s="11"/>
      <c r="Q21" s="36">
        <v>0</v>
      </c>
      <c r="R21" s="36">
        <v>0</v>
      </c>
      <c r="S21" s="36">
        <v>0</v>
      </c>
      <c r="T21" s="126">
        <v>2578.4070000000002</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0</v>
      </c>
      <c r="BB21" s="36">
        <v>0</v>
      </c>
      <c r="BC21" s="36">
        <v>0</v>
      </c>
      <c r="BD21" s="36">
        <v>0</v>
      </c>
      <c r="BE21" s="318">
        <v>0</v>
      </c>
      <c r="BF21" s="318">
        <v>0</v>
      </c>
      <c r="BG21" s="318">
        <v>0</v>
      </c>
      <c r="BH21" s="318">
        <v>0</v>
      </c>
      <c r="BI21" s="318">
        <v>0</v>
      </c>
      <c r="BJ21" s="318">
        <v>0</v>
      </c>
      <c r="BK21" s="318">
        <v>0</v>
      </c>
      <c r="BL21" s="318">
        <v>0</v>
      </c>
      <c r="BM21" s="318">
        <v>0</v>
      </c>
      <c r="BN21" s="318">
        <v>0</v>
      </c>
      <c r="BO21" s="318">
        <v>0</v>
      </c>
      <c r="BP21" s="318">
        <v>0</v>
      </c>
      <c r="BQ21" s="318">
        <v>0</v>
      </c>
      <c r="BR21" s="318">
        <v>0</v>
      </c>
      <c r="BS21" s="318">
        <v>0</v>
      </c>
      <c r="BT21" s="318">
        <v>0</v>
      </c>
      <c r="BU21" s="318">
        <v>0</v>
      </c>
      <c r="BV21" s="318">
        <v>0</v>
      </c>
      <c r="BW21" s="318">
        <v>0</v>
      </c>
      <c r="BX21" s="318">
        <v>0</v>
      </c>
      <c r="BZ21" s="164"/>
      <c r="CA21" s="164"/>
      <c r="CB21" s="164"/>
      <c r="CC21" s="164"/>
      <c r="CD21" s="164"/>
      <c r="CE21" s="164"/>
      <c r="CF21" s="164"/>
      <c r="CG21" s="164"/>
      <c r="CI21" s="24">
        <f t="shared" si="71"/>
        <v>0</v>
      </c>
      <c r="CJ21" s="24">
        <f t="shared" si="72"/>
        <v>0</v>
      </c>
      <c r="CK21" s="24">
        <f t="shared" si="73"/>
        <v>0</v>
      </c>
      <c r="CL21" s="24">
        <f t="shared" si="74"/>
        <v>0</v>
      </c>
      <c r="CM21" s="24">
        <f t="shared" si="75"/>
        <v>0</v>
      </c>
      <c r="CN21" s="24">
        <f t="shared" si="76"/>
        <v>0</v>
      </c>
      <c r="CO21" s="24">
        <f t="shared" si="77"/>
        <v>0</v>
      </c>
      <c r="CP21" s="24">
        <f t="shared" si="78"/>
        <v>0</v>
      </c>
      <c r="CR21" s="24">
        <f t="shared" si="79"/>
        <v>0</v>
      </c>
      <c r="CS21" s="24">
        <f t="shared" si="80"/>
        <v>0</v>
      </c>
      <c r="CT21" s="24">
        <f t="shared" si="81"/>
        <v>0</v>
      </c>
      <c r="CU21" s="24">
        <f t="shared" si="82"/>
        <v>0</v>
      </c>
      <c r="CV21" s="24">
        <f t="shared" si="83"/>
        <v>0</v>
      </c>
      <c r="CW21" s="24">
        <f t="shared" si="84"/>
        <v>0</v>
      </c>
      <c r="CX21" s="24">
        <f t="shared" si="85"/>
        <v>0</v>
      </c>
      <c r="CY21" s="24">
        <f t="shared" si="86"/>
        <v>0</v>
      </c>
      <c r="DA21" s="24">
        <f t="shared" si="70"/>
        <v>0</v>
      </c>
      <c r="DB21" s="24">
        <f t="shared" si="63"/>
        <v>0</v>
      </c>
      <c r="DC21" s="24">
        <f t="shared" si="64"/>
        <v>0</v>
      </c>
      <c r="DD21" s="24">
        <f t="shared" si="65"/>
        <v>0</v>
      </c>
      <c r="DE21" s="24">
        <f t="shared" si="66"/>
        <v>0</v>
      </c>
      <c r="DF21" s="24">
        <f t="shared" si="67"/>
        <v>0</v>
      </c>
      <c r="DG21" s="24">
        <f t="shared" si="68"/>
        <v>0</v>
      </c>
      <c r="DH21" s="24">
        <f t="shared" si="69"/>
        <v>0</v>
      </c>
      <c r="DJ21" s="24">
        <f t="shared" si="2"/>
        <v>0</v>
      </c>
      <c r="DK21" s="24">
        <f t="shared" si="3"/>
        <v>0</v>
      </c>
      <c r="DL21" s="24">
        <f t="shared" si="4"/>
        <v>0</v>
      </c>
      <c r="DM21" s="24">
        <f t="shared" si="5"/>
        <v>0</v>
      </c>
      <c r="DN21" s="24">
        <f t="shared" si="6"/>
        <v>0</v>
      </c>
      <c r="DO21" s="24">
        <f t="shared" si="7"/>
        <v>0</v>
      </c>
      <c r="DP21" s="24">
        <f t="shared" si="8"/>
        <v>0</v>
      </c>
      <c r="DQ21" s="24">
        <f t="shared" si="9"/>
        <v>0</v>
      </c>
      <c r="DS21" s="24">
        <f t="shared" si="10"/>
        <v>0</v>
      </c>
      <c r="DT21" s="24">
        <f t="shared" si="11"/>
        <v>0</v>
      </c>
      <c r="DU21" s="24">
        <f t="shared" si="12"/>
        <v>0</v>
      </c>
      <c r="DV21" s="24">
        <f t="shared" si="13"/>
        <v>0</v>
      </c>
      <c r="DW21" s="24">
        <f t="shared" si="14"/>
        <v>0</v>
      </c>
      <c r="DX21" s="24">
        <f t="shared" si="15"/>
        <v>0</v>
      </c>
      <c r="DY21" s="24">
        <f t="shared" si="16"/>
        <v>0</v>
      </c>
      <c r="DZ21" s="24">
        <f t="shared" si="17"/>
        <v>0</v>
      </c>
      <c r="EB21" s="24">
        <f t="shared" si="18"/>
        <v>0</v>
      </c>
      <c r="EC21" s="24">
        <f t="shared" si="19"/>
        <v>0</v>
      </c>
      <c r="ED21" s="24">
        <f t="shared" si="20"/>
        <v>0</v>
      </c>
      <c r="EE21" s="24">
        <f t="shared" si="21"/>
        <v>0</v>
      </c>
      <c r="EF21" s="24">
        <f t="shared" si="22"/>
        <v>0</v>
      </c>
      <c r="EG21" s="24">
        <f t="shared" si="23"/>
        <v>0</v>
      </c>
      <c r="EH21" s="24">
        <f t="shared" si="24"/>
        <v>0</v>
      </c>
      <c r="EI21" s="24">
        <f t="shared" si="25"/>
        <v>0</v>
      </c>
      <c r="EK21" s="24">
        <f t="shared" si="26"/>
        <v>0</v>
      </c>
      <c r="EL21" s="24">
        <f t="shared" si="27"/>
        <v>0</v>
      </c>
      <c r="EM21" s="24">
        <f t="shared" si="28"/>
        <v>0</v>
      </c>
      <c r="EN21" s="24">
        <f t="shared" si="29"/>
        <v>0</v>
      </c>
      <c r="EO21" s="24">
        <f t="shared" si="30"/>
        <v>0</v>
      </c>
      <c r="EP21" s="24">
        <f t="shared" si="31"/>
        <v>0</v>
      </c>
      <c r="EQ21" s="24">
        <f t="shared" si="32"/>
        <v>0</v>
      </c>
      <c r="ER21" s="24">
        <f t="shared" si="33"/>
        <v>0</v>
      </c>
      <c r="ET21" s="24">
        <f t="shared" si="34"/>
        <v>0</v>
      </c>
      <c r="EU21" s="24">
        <f t="shared" si="35"/>
        <v>0</v>
      </c>
      <c r="EV21" s="24">
        <f t="shared" si="36"/>
        <v>0</v>
      </c>
      <c r="EW21" s="24">
        <f t="shared" si="37"/>
        <v>0</v>
      </c>
      <c r="EX21" s="24">
        <f t="shared" si="38"/>
        <v>0</v>
      </c>
      <c r="EY21" s="24">
        <f t="shared" si="39"/>
        <v>0</v>
      </c>
      <c r="EZ21" s="24">
        <f t="shared" si="40"/>
        <v>0</v>
      </c>
      <c r="FA21" s="24">
        <f t="shared" si="41"/>
        <v>0</v>
      </c>
      <c r="FC21" s="24">
        <f t="shared" si="42"/>
        <v>0</v>
      </c>
      <c r="FD21" s="24">
        <f t="shared" si="43"/>
        <v>0</v>
      </c>
      <c r="FE21" s="24">
        <f t="shared" si="44"/>
        <v>0</v>
      </c>
      <c r="FF21" s="24">
        <f t="shared" si="45"/>
        <v>0</v>
      </c>
      <c r="FG21" s="24">
        <f t="shared" si="46"/>
        <v>0</v>
      </c>
      <c r="FH21" s="24">
        <f t="shared" si="47"/>
        <v>0</v>
      </c>
      <c r="FI21" s="24">
        <f t="shared" si="48"/>
        <v>0</v>
      </c>
      <c r="FJ21" s="24">
        <f t="shared" si="49"/>
        <v>0</v>
      </c>
      <c r="FL21" s="24">
        <f t="shared" si="50"/>
        <v>0</v>
      </c>
      <c r="FM21" s="24">
        <f t="shared" si="51"/>
        <v>0</v>
      </c>
      <c r="FN21" s="24">
        <f t="shared" si="52"/>
        <v>0</v>
      </c>
      <c r="FO21" s="24">
        <f t="shared" si="53"/>
        <v>0</v>
      </c>
      <c r="FP21" s="24">
        <f t="shared" si="54"/>
        <v>0</v>
      </c>
      <c r="FQ21" s="24">
        <f t="shared" si="55"/>
        <v>0</v>
      </c>
      <c r="FR21" s="24">
        <f t="shared" si="56"/>
        <v>0</v>
      </c>
      <c r="FS21" s="24">
        <f t="shared" si="57"/>
        <v>0</v>
      </c>
    </row>
    <row r="22" spans="1:175" x14ac:dyDescent="0.25">
      <c r="A22" s="179">
        <v>0</v>
      </c>
      <c r="B22" s="5" t="s">
        <v>88</v>
      </c>
      <c r="C22" s="6" t="s">
        <v>31</v>
      </c>
      <c r="D22" s="25" t="s">
        <v>89</v>
      </c>
      <c r="E22" s="6" t="s">
        <v>13</v>
      </c>
      <c r="F22" s="6" t="s">
        <v>82</v>
      </c>
      <c r="G22" s="6" t="s">
        <v>26</v>
      </c>
      <c r="H22" s="183" t="str">
        <f t="shared" si="58"/>
        <v>2014</v>
      </c>
      <c r="I22" s="153">
        <v>2014</v>
      </c>
      <c r="J22" s="6" t="s">
        <v>62</v>
      </c>
      <c r="K22" s="6"/>
      <c r="L22" s="6" t="s">
        <v>83</v>
      </c>
      <c r="M22" s="6" t="s">
        <v>35</v>
      </c>
      <c r="N22" s="11">
        <v>1</v>
      </c>
      <c r="O22" s="11"/>
      <c r="P22" s="11"/>
      <c r="Q22" s="36">
        <v>0</v>
      </c>
      <c r="R22" s="36">
        <v>0</v>
      </c>
      <c r="S22" s="36">
        <v>0</v>
      </c>
      <c r="T22" s="126">
        <v>112.3719</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6">
        <v>0</v>
      </c>
      <c r="AX22" s="36">
        <v>0</v>
      </c>
      <c r="AY22" s="36">
        <v>0</v>
      </c>
      <c r="AZ22" s="36">
        <v>0</v>
      </c>
      <c r="BA22" s="36">
        <v>0</v>
      </c>
      <c r="BB22" s="36">
        <v>0</v>
      </c>
      <c r="BC22" s="36">
        <v>0</v>
      </c>
      <c r="BD22" s="36">
        <v>0</v>
      </c>
      <c r="BE22" s="318">
        <v>0</v>
      </c>
      <c r="BF22" s="318">
        <v>0</v>
      </c>
      <c r="BG22" s="318">
        <v>0</v>
      </c>
      <c r="BH22" s="318">
        <v>0</v>
      </c>
      <c r="BI22" s="318">
        <v>0</v>
      </c>
      <c r="BJ22" s="318">
        <v>0</v>
      </c>
      <c r="BK22" s="318">
        <v>0</v>
      </c>
      <c r="BL22" s="318">
        <v>0</v>
      </c>
      <c r="BM22" s="318">
        <v>0</v>
      </c>
      <c r="BN22" s="318">
        <v>0</v>
      </c>
      <c r="BO22" s="318">
        <v>0</v>
      </c>
      <c r="BP22" s="318">
        <v>0</v>
      </c>
      <c r="BQ22" s="318">
        <v>0</v>
      </c>
      <c r="BR22" s="318">
        <v>0</v>
      </c>
      <c r="BS22" s="318">
        <v>0</v>
      </c>
      <c r="BT22" s="318">
        <v>0</v>
      </c>
      <c r="BU22" s="318">
        <v>0</v>
      </c>
      <c r="BV22" s="318">
        <v>0</v>
      </c>
      <c r="BW22" s="318">
        <v>0</v>
      </c>
      <c r="BX22" s="318">
        <v>0</v>
      </c>
      <c r="BZ22" s="164"/>
      <c r="CA22" s="164"/>
      <c r="CB22" s="164"/>
      <c r="CC22" s="164"/>
      <c r="CD22" s="164"/>
      <c r="CE22" s="164"/>
      <c r="CF22" s="164"/>
      <c r="CG22" s="164"/>
      <c r="CI22" s="24">
        <f t="shared" si="71"/>
        <v>0</v>
      </c>
      <c r="CJ22" s="24">
        <f t="shared" si="72"/>
        <v>0</v>
      </c>
      <c r="CK22" s="24">
        <f t="shared" si="73"/>
        <v>0</v>
      </c>
      <c r="CL22" s="24">
        <f t="shared" si="74"/>
        <v>0</v>
      </c>
      <c r="CM22" s="24">
        <f t="shared" si="75"/>
        <v>0</v>
      </c>
      <c r="CN22" s="24">
        <f t="shared" si="76"/>
        <v>0</v>
      </c>
      <c r="CO22" s="24">
        <f t="shared" si="77"/>
        <v>0</v>
      </c>
      <c r="CP22" s="24">
        <f t="shared" si="78"/>
        <v>0</v>
      </c>
      <c r="CR22" s="24">
        <f t="shared" si="79"/>
        <v>0</v>
      </c>
      <c r="CS22" s="24">
        <f t="shared" si="80"/>
        <v>0</v>
      </c>
      <c r="CT22" s="24">
        <f t="shared" si="81"/>
        <v>0</v>
      </c>
      <c r="CU22" s="24">
        <f t="shared" si="82"/>
        <v>0</v>
      </c>
      <c r="CV22" s="24">
        <f t="shared" si="83"/>
        <v>0</v>
      </c>
      <c r="CW22" s="24">
        <f t="shared" si="84"/>
        <v>0</v>
      </c>
      <c r="CX22" s="24">
        <f t="shared" si="85"/>
        <v>0</v>
      </c>
      <c r="CY22" s="24">
        <f t="shared" si="86"/>
        <v>0</v>
      </c>
      <c r="DA22" s="24">
        <f t="shared" si="70"/>
        <v>0</v>
      </c>
      <c r="DB22" s="24">
        <f t="shared" si="63"/>
        <v>0</v>
      </c>
      <c r="DC22" s="24">
        <f t="shared" si="64"/>
        <v>0</v>
      </c>
      <c r="DD22" s="24">
        <f t="shared" si="65"/>
        <v>0</v>
      </c>
      <c r="DE22" s="24">
        <f t="shared" si="66"/>
        <v>0</v>
      </c>
      <c r="DF22" s="24">
        <f t="shared" si="67"/>
        <v>0</v>
      </c>
      <c r="DG22" s="24">
        <f t="shared" si="68"/>
        <v>0</v>
      </c>
      <c r="DH22" s="24">
        <f t="shared" si="69"/>
        <v>0</v>
      </c>
      <c r="DJ22" s="24">
        <f t="shared" si="2"/>
        <v>0</v>
      </c>
      <c r="DK22" s="24">
        <f t="shared" si="3"/>
        <v>0</v>
      </c>
      <c r="DL22" s="24">
        <f t="shared" si="4"/>
        <v>0</v>
      </c>
      <c r="DM22" s="24">
        <f t="shared" si="5"/>
        <v>0</v>
      </c>
      <c r="DN22" s="24">
        <f t="shared" si="6"/>
        <v>0</v>
      </c>
      <c r="DO22" s="24">
        <f t="shared" si="7"/>
        <v>0</v>
      </c>
      <c r="DP22" s="24">
        <f t="shared" si="8"/>
        <v>0</v>
      </c>
      <c r="DQ22" s="24">
        <f t="shared" si="9"/>
        <v>0</v>
      </c>
      <c r="DS22" s="24">
        <f t="shared" si="10"/>
        <v>0</v>
      </c>
      <c r="DT22" s="24">
        <f t="shared" si="11"/>
        <v>0</v>
      </c>
      <c r="DU22" s="24">
        <f t="shared" si="12"/>
        <v>0</v>
      </c>
      <c r="DV22" s="24">
        <f t="shared" si="13"/>
        <v>0</v>
      </c>
      <c r="DW22" s="24">
        <f t="shared" si="14"/>
        <v>0</v>
      </c>
      <c r="DX22" s="24">
        <f t="shared" si="15"/>
        <v>0</v>
      </c>
      <c r="DY22" s="24">
        <f t="shared" si="16"/>
        <v>0</v>
      </c>
      <c r="DZ22" s="24">
        <f t="shared" si="17"/>
        <v>0</v>
      </c>
      <c r="EB22" s="24">
        <f t="shared" si="18"/>
        <v>0</v>
      </c>
      <c r="EC22" s="24">
        <f t="shared" si="19"/>
        <v>0</v>
      </c>
      <c r="ED22" s="24">
        <f t="shared" si="20"/>
        <v>0</v>
      </c>
      <c r="EE22" s="24">
        <f t="shared" si="21"/>
        <v>0</v>
      </c>
      <c r="EF22" s="24">
        <f t="shared" si="22"/>
        <v>0</v>
      </c>
      <c r="EG22" s="24">
        <f t="shared" si="23"/>
        <v>0</v>
      </c>
      <c r="EH22" s="24">
        <f t="shared" si="24"/>
        <v>0</v>
      </c>
      <c r="EI22" s="24">
        <f t="shared" si="25"/>
        <v>0</v>
      </c>
      <c r="EK22" s="24">
        <f t="shared" si="26"/>
        <v>0</v>
      </c>
      <c r="EL22" s="24">
        <f t="shared" si="27"/>
        <v>0</v>
      </c>
      <c r="EM22" s="24">
        <f t="shared" si="28"/>
        <v>0</v>
      </c>
      <c r="EN22" s="24">
        <f t="shared" si="29"/>
        <v>0</v>
      </c>
      <c r="EO22" s="24">
        <f t="shared" si="30"/>
        <v>0</v>
      </c>
      <c r="EP22" s="24">
        <f t="shared" si="31"/>
        <v>0</v>
      </c>
      <c r="EQ22" s="24">
        <f t="shared" si="32"/>
        <v>0</v>
      </c>
      <c r="ER22" s="24">
        <f t="shared" si="33"/>
        <v>0</v>
      </c>
      <c r="ET22" s="24">
        <f t="shared" si="34"/>
        <v>0</v>
      </c>
      <c r="EU22" s="24">
        <f t="shared" si="35"/>
        <v>0</v>
      </c>
      <c r="EV22" s="24">
        <f t="shared" si="36"/>
        <v>0</v>
      </c>
      <c r="EW22" s="24">
        <f t="shared" si="37"/>
        <v>0</v>
      </c>
      <c r="EX22" s="24">
        <f t="shared" si="38"/>
        <v>0</v>
      </c>
      <c r="EY22" s="24">
        <f t="shared" si="39"/>
        <v>0</v>
      </c>
      <c r="EZ22" s="24">
        <f t="shared" si="40"/>
        <v>0</v>
      </c>
      <c r="FA22" s="24">
        <f t="shared" si="41"/>
        <v>0</v>
      </c>
      <c r="FC22" s="24">
        <f t="shared" si="42"/>
        <v>0</v>
      </c>
      <c r="FD22" s="24">
        <f t="shared" si="43"/>
        <v>0</v>
      </c>
      <c r="FE22" s="24">
        <f t="shared" si="44"/>
        <v>0</v>
      </c>
      <c r="FF22" s="24">
        <f t="shared" si="45"/>
        <v>0</v>
      </c>
      <c r="FG22" s="24">
        <f t="shared" si="46"/>
        <v>0</v>
      </c>
      <c r="FH22" s="24">
        <f t="shared" si="47"/>
        <v>0</v>
      </c>
      <c r="FI22" s="24">
        <f t="shared" si="48"/>
        <v>0</v>
      </c>
      <c r="FJ22" s="24">
        <f t="shared" si="49"/>
        <v>0</v>
      </c>
      <c r="FL22" s="24">
        <f t="shared" si="50"/>
        <v>0</v>
      </c>
      <c r="FM22" s="24">
        <f t="shared" si="51"/>
        <v>0</v>
      </c>
      <c r="FN22" s="24">
        <f t="shared" si="52"/>
        <v>0</v>
      </c>
      <c r="FO22" s="24">
        <f t="shared" si="53"/>
        <v>0</v>
      </c>
      <c r="FP22" s="24">
        <f t="shared" si="54"/>
        <v>0</v>
      </c>
      <c r="FQ22" s="24">
        <f t="shared" si="55"/>
        <v>0</v>
      </c>
      <c r="FR22" s="24">
        <f t="shared" si="56"/>
        <v>0</v>
      </c>
      <c r="FS22" s="24">
        <f t="shared" si="57"/>
        <v>0</v>
      </c>
    </row>
    <row r="23" spans="1:175" x14ac:dyDescent="0.25">
      <c r="A23" s="1" t="s">
        <v>365</v>
      </c>
      <c r="B23" s="5" t="s">
        <v>10</v>
      </c>
      <c r="C23" s="6" t="s">
        <v>31</v>
      </c>
      <c r="D23" s="25" t="s">
        <v>89</v>
      </c>
      <c r="E23" s="6" t="s">
        <v>13</v>
      </c>
      <c r="F23" s="6" t="s">
        <v>82</v>
      </c>
      <c r="G23" s="6" t="s">
        <v>26</v>
      </c>
      <c r="H23" s="183" t="str">
        <f t="shared" si="58"/>
        <v>2014</v>
      </c>
      <c r="I23" s="153">
        <v>2014</v>
      </c>
      <c r="J23" s="6" t="s">
        <v>62</v>
      </c>
      <c r="K23" s="6"/>
      <c r="L23" s="6" t="s">
        <v>83</v>
      </c>
      <c r="M23" s="6" t="s">
        <v>35</v>
      </c>
      <c r="N23" s="11">
        <v>3</v>
      </c>
      <c r="O23" s="11"/>
      <c r="P23" s="11"/>
      <c r="Q23" s="36">
        <v>0</v>
      </c>
      <c r="R23" s="36">
        <v>0</v>
      </c>
      <c r="S23" s="36">
        <v>0</v>
      </c>
      <c r="T23" s="126">
        <v>169.72659999999999</v>
      </c>
      <c r="U23" s="36">
        <v>0</v>
      </c>
      <c r="V23" s="36">
        <v>0</v>
      </c>
      <c r="W23" s="36">
        <v>0</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36">
        <v>0</v>
      </c>
      <c r="AX23" s="36">
        <v>0</v>
      </c>
      <c r="AY23" s="36">
        <v>0</v>
      </c>
      <c r="AZ23" s="36">
        <v>0</v>
      </c>
      <c r="BA23" s="36">
        <v>0</v>
      </c>
      <c r="BB23" s="36">
        <v>0</v>
      </c>
      <c r="BC23" s="36">
        <v>0</v>
      </c>
      <c r="BD23" s="36">
        <v>0</v>
      </c>
      <c r="BE23" s="318">
        <v>0</v>
      </c>
      <c r="BF23" s="318">
        <v>0</v>
      </c>
      <c r="BG23" s="318">
        <v>0</v>
      </c>
      <c r="BH23" s="318">
        <v>0</v>
      </c>
      <c r="BI23" s="318">
        <v>0</v>
      </c>
      <c r="BJ23" s="318">
        <v>0</v>
      </c>
      <c r="BK23" s="318">
        <v>0</v>
      </c>
      <c r="BL23" s="318">
        <v>0</v>
      </c>
      <c r="BM23" s="318">
        <v>0</v>
      </c>
      <c r="BN23" s="318">
        <v>0</v>
      </c>
      <c r="BO23" s="318">
        <v>0</v>
      </c>
      <c r="BP23" s="318">
        <v>0</v>
      </c>
      <c r="BQ23" s="318">
        <v>0</v>
      </c>
      <c r="BR23" s="318">
        <v>0</v>
      </c>
      <c r="BS23" s="318">
        <v>0</v>
      </c>
      <c r="BT23" s="318">
        <v>0</v>
      </c>
      <c r="BU23" s="318">
        <v>0</v>
      </c>
      <c r="BV23" s="318">
        <v>0</v>
      </c>
      <c r="BW23" s="318">
        <v>0</v>
      </c>
      <c r="BX23" s="318">
        <v>0</v>
      </c>
      <c r="BZ23" s="164"/>
      <c r="CA23" s="164"/>
      <c r="CB23" s="164"/>
      <c r="CC23" s="164"/>
      <c r="CD23" s="164"/>
      <c r="CE23" s="164"/>
      <c r="CF23" s="164"/>
      <c r="CG23" s="164"/>
      <c r="CI23" s="24">
        <f t="shared" si="71"/>
        <v>0</v>
      </c>
      <c r="CJ23" s="24">
        <f t="shared" si="72"/>
        <v>0</v>
      </c>
      <c r="CK23" s="24">
        <f t="shared" si="73"/>
        <v>0</v>
      </c>
      <c r="CL23" s="24">
        <f t="shared" si="74"/>
        <v>0</v>
      </c>
      <c r="CM23" s="24">
        <f t="shared" si="75"/>
        <v>0</v>
      </c>
      <c r="CN23" s="24">
        <f t="shared" si="76"/>
        <v>0</v>
      </c>
      <c r="CO23" s="24">
        <f t="shared" si="77"/>
        <v>0</v>
      </c>
      <c r="CP23" s="24">
        <f t="shared" si="78"/>
        <v>0</v>
      </c>
      <c r="CR23" s="24">
        <f t="shared" si="79"/>
        <v>0</v>
      </c>
      <c r="CS23" s="24">
        <f t="shared" si="80"/>
        <v>0</v>
      </c>
      <c r="CT23" s="24">
        <f t="shared" si="81"/>
        <v>0</v>
      </c>
      <c r="CU23" s="24">
        <f t="shared" si="82"/>
        <v>0</v>
      </c>
      <c r="CV23" s="24">
        <f t="shared" si="83"/>
        <v>0</v>
      </c>
      <c r="CW23" s="24">
        <f t="shared" si="84"/>
        <v>0</v>
      </c>
      <c r="CX23" s="24">
        <f t="shared" si="85"/>
        <v>0</v>
      </c>
      <c r="CY23" s="24">
        <f t="shared" si="86"/>
        <v>0</v>
      </c>
      <c r="DA23" s="24">
        <f t="shared" si="70"/>
        <v>0</v>
      </c>
      <c r="DB23" s="24">
        <f t="shared" si="63"/>
        <v>0</v>
      </c>
      <c r="DC23" s="24">
        <f t="shared" si="64"/>
        <v>0</v>
      </c>
      <c r="DD23" s="24">
        <f t="shared" si="65"/>
        <v>0</v>
      </c>
      <c r="DE23" s="24">
        <f t="shared" si="66"/>
        <v>0</v>
      </c>
      <c r="DF23" s="24">
        <f t="shared" si="67"/>
        <v>0</v>
      </c>
      <c r="DG23" s="24">
        <f t="shared" si="68"/>
        <v>0</v>
      </c>
      <c r="DH23" s="24">
        <f t="shared" si="69"/>
        <v>0</v>
      </c>
      <c r="DJ23" s="24">
        <f t="shared" si="2"/>
        <v>0</v>
      </c>
      <c r="DK23" s="24">
        <f t="shared" si="3"/>
        <v>0</v>
      </c>
      <c r="DL23" s="24">
        <f t="shared" si="4"/>
        <v>0</v>
      </c>
      <c r="DM23" s="24">
        <f t="shared" si="5"/>
        <v>0</v>
      </c>
      <c r="DN23" s="24">
        <f t="shared" si="6"/>
        <v>0</v>
      </c>
      <c r="DO23" s="24">
        <f t="shared" si="7"/>
        <v>0</v>
      </c>
      <c r="DP23" s="24">
        <f t="shared" si="8"/>
        <v>0</v>
      </c>
      <c r="DQ23" s="24">
        <f t="shared" si="9"/>
        <v>0</v>
      </c>
      <c r="DS23" s="24">
        <f t="shared" si="10"/>
        <v>0</v>
      </c>
      <c r="DT23" s="24">
        <f t="shared" si="11"/>
        <v>0</v>
      </c>
      <c r="DU23" s="24">
        <f t="shared" si="12"/>
        <v>0</v>
      </c>
      <c r="DV23" s="24">
        <f t="shared" si="13"/>
        <v>0</v>
      </c>
      <c r="DW23" s="24">
        <f t="shared" si="14"/>
        <v>0</v>
      </c>
      <c r="DX23" s="24">
        <f t="shared" si="15"/>
        <v>0</v>
      </c>
      <c r="DY23" s="24">
        <f t="shared" si="16"/>
        <v>0</v>
      </c>
      <c r="DZ23" s="24">
        <f t="shared" si="17"/>
        <v>0</v>
      </c>
      <c r="EB23" s="24">
        <f t="shared" si="18"/>
        <v>0</v>
      </c>
      <c r="EC23" s="24">
        <f t="shared" si="19"/>
        <v>0</v>
      </c>
      <c r="ED23" s="24">
        <f t="shared" si="20"/>
        <v>0</v>
      </c>
      <c r="EE23" s="24">
        <f t="shared" si="21"/>
        <v>0</v>
      </c>
      <c r="EF23" s="24">
        <f t="shared" si="22"/>
        <v>0</v>
      </c>
      <c r="EG23" s="24">
        <f t="shared" si="23"/>
        <v>0</v>
      </c>
      <c r="EH23" s="24">
        <f t="shared" si="24"/>
        <v>0</v>
      </c>
      <c r="EI23" s="24">
        <f t="shared" si="25"/>
        <v>0</v>
      </c>
      <c r="EK23" s="24">
        <f t="shared" si="26"/>
        <v>0</v>
      </c>
      <c r="EL23" s="24">
        <f t="shared" si="27"/>
        <v>0</v>
      </c>
      <c r="EM23" s="24">
        <f t="shared" si="28"/>
        <v>0</v>
      </c>
      <c r="EN23" s="24">
        <f t="shared" si="29"/>
        <v>0</v>
      </c>
      <c r="EO23" s="24">
        <f t="shared" si="30"/>
        <v>0</v>
      </c>
      <c r="EP23" s="24">
        <f t="shared" si="31"/>
        <v>0</v>
      </c>
      <c r="EQ23" s="24">
        <f t="shared" si="32"/>
        <v>0</v>
      </c>
      <c r="ER23" s="24">
        <f t="shared" si="33"/>
        <v>0</v>
      </c>
      <c r="ET23" s="24">
        <f t="shared" si="34"/>
        <v>0</v>
      </c>
      <c r="EU23" s="24">
        <f t="shared" si="35"/>
        <v>0</v>
      </c>
      <c r="EV23" s="24">
        <f t="shared" si="36"/>
        <v>0</v>
      </c>
      <c r="EW23" s="24">
        <f t="shared" si="37"/>
        <v>0</v>
      </c>
      <c r="EX23" s="24">
        <f t="shared" si="38"/>
        <v>0</v>
      </c>
      <c r="EY23" s="24">
        <f t="shared" si="39"/>
        <v>0</v>
      </c>
      <c r="EZ23" s="24">
        <f t="shared" si="40"/>
        <v>0</v>
      </c>
      <c r="FA23" s="24">
        <f t="shared" si="41"/>
        <v>0</v>
      </c>
      <c r="FC23" s="24">
        <f t="shared" si="42"/>
        <v>0</v>
      </c>
      <c r="FD23" s="24">
        <f t="shared" si="43"/>
        <v>0</v>
      </c>
      <c r="FE23" s="24">
        <f t="shared" si="44"/>
        <v>0</v>
      </c>
      <c r="FF23" s="24">
        <f t="shared" si="45"/>
        <v>0</v>
      </c>
      <c r="FG23" s="24">
        <f t="shared" si="46"/>
        <v>0</v>
      </c>
      <c r="FH23" s="24">
        <f t="shared" si="47"/>
        <v>0</v>
      </c>
      <c r="FI23" s="24">
        <f t="shared" si="48"/>
        <v>0</v>
      </c>
      <c r="FJ23" s="24">
        <f t="shared" si="49"/>
        <v>0</v>
      </c>
      <c r="FL23" s="24">
        <f t="shared" si="50"/>
        <v>0</v>
      </c>
      <c r="FM23" s="24">
        <f t="shared" si="51"/>
        <v>0</v>
      </c>
      <c r="FN23" s="24">
        <f t="shared" si="52"/>
        <v>0</v>
      </c>
      <c r="FO23" s="24">
        <f t="shared" si="53"/>
        <v>0</v>
      </c>
      <c r="FP23" s="24">
        <f t="shared" si="54"/>
        <v>0</v>
      </c>
      <c r="FQ23" s="24">
        <f t="shared" si="55"/>
        <v>0</v>
      </c>
      <c r="FR23" s="24">
        <f t="shared" si="56"/>
        <v>0</v>
      </c>
      <c r="FS23" s="24">
        <f t="shared" si="57"/>
        <v>0</v>
      </c>
    </row>
    <row r="24" spans="1:175" x14ac:dyDescent="0.25">
      <c r="A24" s="1" t="s">
        <v>363</v>
      </c>
      <c r="B24" s="5" t="s">
        <v>10</v>
      </c>
      <c r="C24" s="6" t="s">
        <v>31</v>
      </c>
      <c r="D24" s="25" t="s">
        <v>90</v>
      </c>
      <c r="E24" s="6" t="s">
        <v>13</v>
      </c>
      <c r="F24" s="6" t="s">
        <v>82</v>
      </c>
      <c r="G24" s="6" t="s">
        <v>26</v>
      </c>
      <c r="H24" s="183" t="str">
        <f t="shared" si="58"/>
        <v>2014</v>
      </c>
      <c r="I24" s="153">
        <v>2013</v>
      </c>
      <c r="J24" s="6" t="s">
        <v>62</v>
      </c>
      <c r="K24" s="6"/>
      <c r="L24" s="6" t="s">
        <v>83</v>
      </c>
      <c r="M24" s="6" t="s">
        <v>28</v>
      </c>
      <c r="N24" s="11">
        <v>25</v>
      </c>
      <c r="O24" s="11"/>
      <c r="P24" s="11"/>
      <c r="Q24" s="36">
        <v>0</v>
      </c>
      <c r="R24" s="36">
        <v>0</v>
      </c>
      <c r="S24" s="36">
        <v>0</v>
      </c>
      <c r="T24" s="126">
        <v>13.70678</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18">
        <v>0</v>
      </c>
      <c r="BF24" s="318">
        <v>0</v>
      </c>
      <c r="BG24" s="318">
        <v>0</v>
      </c>
      <c r="BH24" s="318">
        <v>0</v>
      </c>
      <c r="BI24" s="318">
        <v>0</v>
      </c>
      <c r="BJ24" s="318">
        <v>0</v>
      </c>
      <c r="BK24" s="318">
        <v>0</v>
      </c>
      <c r="BL24" s="318">
        <v>0</v>
      </c>
      <c r="BM24" s="318">
        <v>0</v>
      </c>
      <c r="BN24" s="318">
        <v>0</v>
      </c>
      <c r="BO24" s="318">
        <v>0</v>
      </c>
      <c r="BP24" s="318">
        <v>0</v>
      </c>
      <c r="BQ24" s="318">
        <v>0</v>
      </c>
      <c r="BR24" s="318">
        <v>0</v>
      </c>
      <c r="BS24" s="318">
        <v>0</v>
      </c>
      <c r="BT24" s="318">
        <v>0</v>
      </c>
      <c r="BU24" s="318">
        <v>0</v>
      </c>
      <c r="BV24" s="318">
        <v>0</v>
      </c>
      <c r="BW24" s="318">
        <v>0</v>
      </c>
      <c r="BX24" s="318">
        <v>0</v>
      </c>
      <c r="BZ24" s="164"/>
      <c r="CA24" s="164"/>
      <c r="CB24" s="164"/>
      <c r="CC24" s="164"/>
      <c r="CD24" s="164"/>
      <c r="CE24" s="164"/>
      <c r="CF24" s="164"/>
      <c r="CG24" s="164"/>
      <c r="CI24" s="24">
        <f>+BZ24*$AU24</f>
        <v>0</v>
      </c>
      <c r="CJ24" s="24">
        <f>+CA24*$AU24</f>
        <v>0</v>
      </c>
      <c r="CK24" s="24">
        <f t="shared" ref="CK24:CP25" si="87">+CB24*$Q24*12</f>
        <v>0</v>
      </c>
      <c r="CL24" s="24">
        <f t="shared" si="87"/>
        <v>0</v>
      </c>
      <c r="CM24" s="24">
        <f t="shared" si="87"/>
        <v>0</v>
      </c>
      <c r="CN24" s="24">
        <f t="shared" si="87"/>
        <v>0</v>
      </c>
      <c r="CO24" s="24">
        <f t="shared" si="87"/>
        <v>0</v>
      </c>
      <c r="CP24" s="24">
        <f t="shared" si="87"/>
        <v>0</v>
      </c>
      <c r="CR24" s="24">
        <f>+BZ24*$AV24</f>
        <v>0</v>
      </c>
      <c r="CS24" s="24">
        <f>+CA24*$AV24</f>
        <v>0</v>
      </c>
      <c r="CT24" s="24">
        <f t="shared" ref="CT24:CY25" si="88">+CB24*$R24*12</f>
        <v>0</v>
      </c>
      <c r="CU24" s="24">
        <f t="shared" si="88"/>
        <v>0</v>
      </c>
      <c r="CV24" s="24">
        <f t="shared" si="88"/>
        <v>0</v>
      </c>
      <c r="CW24" s="24">
        <f t="shared" si="88"/>
        <v>0</v>
      </c>
      <c r="CX24" s="24">
        <f t="shared" si="88"/>
        <v>0</v>
      </c>
      <c r="CY24" s="24">
        <f t="shared" si="88"/>
        <v>0</v>
      </c>
      <c r="DA24" s="24">
        <f>+$BZ24*$AW24</f>
        <v>0</v>
      </c>
      <c r="DB24" s="24">
        <f>+$CA24*$AW24</f>
        <v>0</v>
      </c>
      <c r="DC24" s="24">
        <f>+$CB24*$S24*12</f>
        <v>0</v>
      </c>
      <c r="DD24" s="24">
        <f>+$CC24*$S24*12</f>
        <v>0</v>
      </c>
      <c r="DE24" s="24">
        <f>+$CD24*$S24*12</f>
        <v>0</v>
      </c>
      <c r="DF24" s="24">
        <f>+$CE24*$S24*12</f>
        <v>0</v>
      </c>
      <c r="DG24" s="24">
        <f>+$CF24*$S24*12</f>
        <v>0</v>
      </c>
      <c r="DH24" s="24">
        <f>+$CG24*$S24*12</f>
        <v>0</v>
      </c>
      <c r="DJ24" s="24">
        <f>+$BZ24*$AX24</f>
        <v>0</v>
      </c>
      <c r="DK24" s="24">
        <f>+$CA24*$AX24</f>
        <v>0</v>
      </c>
      <c r="DL24" s="24">
        <f>+$CB24*$T24*12</f>
        <v>0</v>
      </c>
      <c r="DM24" s="24">
        <f>+$CC24*$T24*12</f>
        <v>0</v>
      </c>
      <c r="DN24" s="24">
        <f>+$CD24*$T24*12</f>
        <v>0</v>
      </c>
      <c r="DO24" s="24">
        <f>+$CE24*$T24*12</f>
        <v>0</v>
      </c>
      <c r="DP24" s="24">
        <f>+$CF24*$T24*12</f>
        <v>0</v>
      </c>
      <c r="DQ24" s="24">
        <f>+$CG24*$T24*12</f>
        <v>0</v>
      </c>
      <c r="DS24" s="24">
        <f>+$BZ24*$AY24</f>
        <v>0</v>
      </c>
      <c r="DT24" s="24">
        <f>+$CA24*$AY24</f>
        <v>0</v>
      </c>
      <c r="DU24" s="24">
        <f>+$CB24*$U24*12</f>
        <v>0</v>
      </c>
      <c r="DV24" s="24">
        <f>+$CC24*$U24*12</f>
        <v>0</v>
      </c>
      <c r="DW24" s="24">
        <f>+$CD24*$U24*12</f>
        <v>0</v>
      </c>
      <c r="DX24" s="24">
        <f>+$CE24*$U24*12</f>
        <v>0</v>
      </c>
      <c r="DY24" s="24">
        <f>+$CF24*$U24*12</f>
        <v>0</v>
      </c>
      <c r="DZ24" s="24">
        <f>+$CG24*$U24*12</f>
        <v>0</v>
      </c>
      <c r="EB24" s="24">
        <f>+$BZ24*$AZ24</f>
        <v>0</v>
      </c>
      <c r="EC24" s="24">
        <f>+$CA24*$AZ24</f>
        <v>0</v>
      </c>
      <c r="ED24" s="24">
        <f>+$CB24*$V24*12</f>
        <v>0</v>
      </c>
      <c r="EE24" s="24">
        <f>+$CC24*$V24*12</f>
        <v>0</v>
      </c>
      <c r="EF24" s="24">
        <f>+$CD24*$V24*12</f>
        <v>0</v>
      </c>
      <c r="EG24" s="24">
        <f>+$CE24*$V24*12</f>
        <v>0</v>
      </c>
      <c r="EH24" s="24">
        <f>+$CF24*$V24*12</f>
        <v>0</v>
      </c>
      <c r="EI24" s="24">
        <f>+$CG24*$V24*12</f>
        <v>0</v>
      </c>
      <c r="EK24" s="24">
        <f>+$BZ24*$BA24</f>
        <v>0</v>
      </c>
      <c r="EL24" s="24">
        <f>+$CA24*$BA24</f>
        <v>0</v>
      </c>
      <c r="EM24" s="24">
        <f>+$CB24*$W24*12</f>
        <v>0</v>
      </c>
      <c r="EN24" s="24">
        <f>+$CC24*$W24*12</f>
        <v>0</v>
      </c>
      <c r="EO24" s="24">
        <f>+$CD24*$W24*12</f>
        <v>0</v>
      </c>
      <c r="EP24" s="24">
        <f>+$CE24*$W24*12</f>
        <v>0</v>
      </c>
      <c r="EQ24" s="24">
        <f>+$CF24*$W24*12</f>
        <v>0</v>
      </c>
      <c r="ER24" s="24">
        <f>+$CG24*$W24*12</f>
        <v>0</v>
      </c>
      <c r="ET24" s="24">
        <f>+$BZ24*$BB24</f>
        <v>0</v>
      </c>
      <c r="EU24" s="24">
        <f>+$CA24*$BB24</f>
        <v>0</v>
      </c>
      <c r="EV24" s="24">
        <f>+$CB24*$X24*12</f>
        <v>0</v>
      </c>
      <c r="EW24" s="24">
        <f>+$CC24*$X24*12</f>
        <v>0</v>
      </c>
      <c r="EX24" s="24">
        <f>+$CD24*$X24*12</f>
        <v>0</v>
      </c>
      <c r="EY24" s="24">
        <f>+$CE24*$X24*12</f>
        <v>0</v>
      </c>
      <c r="EZ24" s="24">
        <f>+$CF24*$X24*12</f>
        <v>0</v>
      </c>
      <c r="FA24" s="24">
        <f>+$CG24*$X24*12</f>
        <v>0</v>
      </c>
      <c r="FC24" s="24">
        <f>+$BZ24*$BC24</f>
        <v>0</v>
      </c>
      <c r="FD24" s="24">
        <f>+$CA24*$BC24</f>
        <v>0</v>
      </c>
      <c r="FE24" s="24">
        <f>+$CB24*$Y24*12</f>
        <v>0</v>
      </c>
      <c r="FF24" s="24">
        <f>+$CC24*$Y24*12</f>
        <v>0</v>
      </c>
      <c r="FG24" s="24">
        <f>+$CD24*$Y24*12</f>
        <v>0</v>
      </c>
      <c r="FH24" s="24">
        <f>+$CE24*$Y24*12</f>
        <v>0</v>
      </c>
      <c r="FI24" s="24">
        <f>+$CF24*$Y24*12</f>
        <v>0</v>
      </c>
      <c r="FJ24" s="24">
        <f>+$CG24*$Y24*12</f>
        <v>0</v>
      </c>
      <c r="FL24" s="24">
        <f>+$BZ24*$BD24</f>
        <v>0</v>
      </c>
      <c r="FM24" s="24">
        <f>+$CA24*$BD24</f>
        <v>0</v>
      </c>
      <c r="FN24" s="24">
        <f>+$CB24*$Z24*12</f>
        <v>0</v>
      </c>
      <c r="FO24" s="24">
        <f>+$CC24*$Z24*12</f>
        <v>0</v>
      </c>
      <c r="FP24" s="24">
        <f>+$CD24*$Z24*12</f>
        <v>0</v>
      </c>
      <c r="FQ24" s="24">
        <f>+$CE24*$Z24*12</f>
        <v>0</v>
      </c>
      <c r="FR24" s="24">
        <f>+$CF24*$Z24*12</f>
        <v>0</v>
      </c>
      <c r="FS24" s="24">
        <f>+$CG24*$Z24*12</f>
        <v>0</v>
      </c>
    </row>
    <row r="25" spans="1:175" x14ac:dyDescent="0.25">
      <c r="A25" s="1" t="s">
        <v>362</v>
      </c>
      <c r="B25" s="5" t="s">
        <v>10</v>
      </c>
      <c r="C25" s="6" t="s">
        <v>11</v>
      </c>
      <c r="D25" s="25" t="s">
        <v>25</v>
      </c>
      <c r="E25" s="6" t="s">
        <v>13</v>
      </c>
      <c r="F25" s="6" t="s">
        <v>14</v>
      </c>
      <c r="G25" s="6" t="s">
        <v>26</v>
      </c>
      <c r="H25" s="183" t="str">
        <f t="shared" si="58"/>
        <v>2014</v>
      </c>
      <c r="I25" s="153">
        <v>2013</v>
      </c>
      <c r="J25" s="6" t="s">
        <v>62</v>
      </c>
      <c r="K25" s="6"/>
      <c r="L25" s="6" t="s">
        <v>83</v>
      </c>
      <c r="M25" s="6" t="s">
        <v>28</v>
      </c>
      <c r="N25" s="11">
        <v>1798</v>
      </c>
      <c r="O25" s="11"/>
      <c r="P25" s="11"/>
      <c r="Q25" s="36">
        <v>0</v>
      </c>
      <c r="R25" s="36">
        <v>0</v>
      </c>
      <c r="S25" s="36">
        <v>0</v>
      </c>
      <c r="T25" s="126">
        <v>658.07529999999997</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36">
        <v>0</v>
      </c>
      <c r="AX25" s="36">
        <v>0</v>
      </c>
      <c r="AY25" s="36">
        <v>0</v>
      </c>
      <c r="AZ25" s="36">
        <v>0</v>
      </c>
      <c r="BA25" s="36">
        <v>0</v>
      </c>
      <c r="BB25" s="36">
        <v>0</v>
      </c>
      <c r="BC25" s="36">
        <v>0</v>
      </c>
      <c r="BD25" s="36">
        <v>0</v>
      </c>
      <c r="BE25" s="318">
        <v>0</v>
      </c>
      <c r="BF25" s="318">
        <v>0</v>
      </c>
      <c r="BG25" s="318">
        <v>0</v>
      </c>
      <c r="BH25" s="318">
        <v>0</v>
      </c>
      <c r="BI25" s="318">
        <v>0</v>
      </c>
      <c r="BJ25" s="318">
        <v>0</v>
      </c>
      <c r="BK25" s="318">
        <v>0</v>
      </c>
      <c r="BL25" s="318">
        <v>0</v>
      </c>
      <c r="BM25" s="318">
        <v>0</v>
      </c>
      <c r="BN25" s="318">
        <v>0</v>
      </c>
      <c r="BO25" s="318">
        <v>0</v>
      </c>
      <c r="BP25" s="318">
        <v>0</v>
      </c>
      <c r="BQ25" s="318">
        <v>0</v>
      </c>
      <c r="BR25" s="318">
        <v>0</v>
      </c>
      <c r="BS25" s="318">
        <v>0</v>
      </c>
      <c r="BT25" s="318">
        <v>0</v>
      </c>
      <c r="BU25" s="318">
        <v>0</v>
      </c>
      <c r="BV25" s="318">
        <v>0</v>
      </c>
      <c r="BW25" s="318">
        <v>0</v>
      </c>
      <c r="BX25" s="318">
        <v>0</v>
      </c>
      <c r="BZ25" s="165"/>
      <c r="CA25" s="165"/>
      <c r="CB25" s="165"/>
      <c r="CC25" s="165"/>
      <c r="CD25" s="165"/>
      <c r="CE25" s="165"/>
      <c r="CF25" s="165"/>
      <c r="CG25" s="165"/>
      <c r="CI25" s="24">
        <f>+BZ25*$AU25</f>
        <v>0</v>
      </c>
      <c r="CJ25" s="24">
        <f>+CA25*$AU25</f>
        <v>0</v>
      </c>
      <c r="CK25" s="24">
        <f t="shared" si="87"/>
        <v>0</v>
      </c>
      <c r="CL25" s="24">
        <f t="shared" si="87"/>
        <v>0</v>
      </c>
      <c r="CM25" s="24">
        <f t="shared" si="87"/>
        <v>0</v>
      </c>
      <c r="CN25" s="24">
        <f t="shared" si="87"/>
        <v>0</v>
      </c>
      <c r="CO25" s="24">
        <f t="shared" si="87"/>
        <v>0</v>
      </c>
      <c r="CP25" s="24">
        <f t="shared" si="87"/>
        <v>0</v>
      </c>
      <c r="CR25" s="24">
        <f>+BZ25*$AV25</f>
        <v>0</v>
      </c>
      <c r="CS25" s="24">
        <f>+CA25*$AV25</f>
        <v>0</v>
      </c>
      <c r="CT25" s="24">
        <f t="shared" si="88"/>
        <v>0</v>
      </c>
      <c r="CU25" s="24">
        <f t="shared" si="88"/>
        <v>0</v>
      </c>
      <c r="CV25" s="24">
        <f t="shared" si="88"/>
        <v>0</v>
      </c>
      <c r="CW25" s="24">
        <f t="shared" si="88"/>
        <v>0</v>
      </c>
      <c r="CX25" s="24">
        <f t="shared" si="88"/>
        <v>0</v>
      </c>
      <c r="CY25" s="24">
        <f t="shared" si="88"/>
        <v>0</v>
      </c>
      <c r="DA25" s="24">
        <f>+$BZ25*$AW25</f>
        <v>0</v>
      </c>
      <c r="DB25" s="24">
        <f>+$CA25*$AW25</f>
        <v>0</v>
      </c>
      <c r="DC25" s="24">
        <f>+$CB25*$S25*12</f>
        <v>0</v>
      </c>
      <c r="DD25" s="24">
        <f>+$CC25*$S25*12</f>
        <v>0</v>
      </c>
      <c r="DE25" s="24">
        <f>+$CD25*$S25*12</f>
        <v>0</v>
      </c>
      <c r="DF25" s="24">
        <f>+$CE25*$S25*12</f>
        <v>0</v>
      </c>
      <c r="DG25" s="24">
        <f>+$CF25*$S25*12</f>
        <v>0</v>
      </c>
      <c r="DH25" s="24">
        <f>+$CG25*$S25*12</f>
        <v>0</v>
      </c>
      <c r="DJ25" s="24">
        <f>+$BZ25*$AX25</f>
        <v>0</v>
      </c>
      <c r="DK25" s="24">
        <f>+$CA25*$AX25</f>
        <v>0</v>
      </c>
      <c r="DL25" s="24">
        <f>+$CB25*$T25*12</f>
        <v>0</v>
      </c>
      <c r="DM25" s="24">
        <f>+$CC25*$T25*12</f>
        <v>0</v>
      </c>
      <c r="DN25" s="24">
        <f>+$CD25*$T25*12</f>
        <v>0</v>
      </c>
      <c r="DO25" s="24">
        <f>+$CE25*$T25*12</f>
        <v>0</v>
      </c>
      <c r="DP25" s="24">
        <f>+$CF25*$T25*12</f>
        <v>0</v>
      </c>
      <c r="DQ25" s="24">
        <f>+$CG25*$T25*12</f>
        <v>0</v>
      </c>
      <c r="DS25" s="24">
        <f>+$BZ25*$AY25</f>
        <v>0</v>
      </c>
      <c r="DT25" s="24">
        <f>+$CA25*$AY25</f>
        <v>0</v>
      </c>
      <c r="DU25" s="24">
        <f>+$CB25*$U25*12</f>
        <v>0</v>
      </c>
      <c r="DV25" s="24">
        <f>+$CC25*$U25*12</f>
        <v>0</v>
      </c>
      <c r="DW25" s="24">
        <f>+$CD25*$U25*12</f>
        <v>0</v>
      </c>
      <c r="DX25" s="24">
        <f>+$CE25*$U25*12</f>
        <v>0</v>
      </c>
      <c r="DY25" s="24">
        <f>+$CF25*$U25*12</f>
        <v>0</v>
      </c>
      <c r="DZ25" s="24">
        <f>+$CG25*$U25*12</f>
        <v>0</v>
      </c>
      <c r="EB25" s="24">
        <f>+$BZ25*$AZ25</f>
        <v>0</v>
      </c>
      <c r="EC25" s="24">
        <f>+$CA25*$AZ25</f>
        <v>0</v>
      </c>
      <c r="ED25" s="24">
        <f>+$CB25*$V25*12</f>
        <v>0</v>
      </c>
      <c r="EE25" s="24">
        <f>+$CC25*$V25*12</f>
        <v>0</v>
      </c>
      <c r="EF25" s="24">
        <f>+$CD25*$V25*12</f>
        <v>0</v>
      </c>
      <c r="EG25" s="24">
        <f>+$CE25*$V25*12</f>
        <v>0</v>
      </c>
      <c r="EH25" s="24">
        <f>+$CF25*$V25*12</f>
        <v>0</v>
      </c>
      <c r="EI25" s="24">
        <f>+$CG25*$V25*12</f>
        <v>0</v>
      </c>
      <c r="EK25" s="24">
        <f>+$BZ25*$BA25</f>
        <v>0</v>
      </c>
      <c r="EL25" s="24">
        <f>+$CA25*$BA25</f>
        <v>0</v>
      </c>
      <c r="EM25" s="24">
        <f>+$CB25*$W25*12</f>
        <v>0</v>
      </c>
      <c r="EN25" s="24">
        <f>+$CC25*$W25*12</f>
        <v>0</v>
      </c>
      <c r="EO25" s="24">
        <f>+$CD25*$W25*12</f>
        <v>0</v>
      </c>
      <c r="EP25" s="24">
        <f>+$CE25*$W25*12</f>
        <v>0</v>
      </c>
      <c r="EQ25" s="24">
        <f>+$CF25*$W25*12</f>
        <v>0</v>
      </c>
      <c r="ER25" s="24">
        <f>+$CG25*$W25*12</f>
        <v>0</v>
      </c>
      <c r="ET25" s="24">
        <f>+$BZ25*$BB25</f>
        <v>0</v>
      </c>
      <c r="EU25" s="24">
        <f>+$CA25*$BB25</f>
        <v>0</v>
      </c>
      <c r="EV25" s="24">
        <f>+$CB25*$X25*12</f>
        <v>0</v>
      </c>
      <c r="EW25" s="24">
        <f>+$CC25*$X25*12</f>
        <v>0</v>
      </c>
      <c r="EX25" s="24">
        <f>+$CD25*$X25*12</f>
        <v>0</v>
      </c>
      <c r="EY25" s="24">
        <f>+$CE25*$X25*12</f>
        <v>0</v>
      </c>
      <c r="EZ25" s="24">
        <f>+$CF25*$X25*12</f>
        <v>0</v>
      </c>
      <c r="FA25" s="24">
        <f>+$CG25*$X25*12</f>
        <v>0</v>
      </c>
      <c r="FC25" s="24">
        <f>+$BZ25*$BC25</f>
        <v>0</v>
      </c>
      <c r="FD25" s="24">
        <f>+$CA25*$BC25</f>
        <v>0</v>
      </c>
      <c r="FE25" s="24">
        <f>+$CB25*$Y25*12</f>
        <v>0</v>
      </c>
      <c r="FF25" s="24">
        <f>+$CC25*$Y25*12</f>
        <v>0</v>
      </c>
      <c r="FG25" s="24">
        <f>+$CD25*$Y25*12</f>
        <v>0</v>
      </c>
      <c r="FH25" s="24">
        <f>+$CE25*$Y25*12</f>
        <v>0</v>
      </c>
      <c r="FI25" s="24">
        <f>+$CF25*$Y25*12</f>
        <v>0</v>
      </c>
      <c r="FJ25" s="24">
        <f>+$CG25*$Y25*12</f>
        <v>0</v>
      </c>
      <c r="FL25" s="24">
        <f>+$BZ25*$BD25</f>
        <v>0</v>
      </c>
      <c r="FM25" s="24">
        <f>+$CA25*$BD25</f>
        <v>0</v>
      </c>
      <c r="FN25" s="24">
        <f>+$CB25*$Z25*12</f>
        <v>0</v>
      </c>
      <c r="FO25" s="24">
        <f>+$CC25*$Z25*12</f>
        <v>0</v>
      </c>
      <c r="FP25" s="24">
        <f>+$CD25*$Z25*12</f>
        <v>0</v>
      </c>
      <c r="FQ25" s="24">
        <f>+$CE25*$Z25*12</f>
        <v>0</v>
      </c>
      <c r="FR25" s="24">
        <f>+$CF25*$Z25*12</f>
        <v>0</v>
      </c>
      <c r="FS25" s="24">
        <f>+$CG25*$Z25*12</f>
        <v>0</v>
      </c>
    </row>
    <row r="26" spans="1:175" x14ac:dyDescent="0.25">
      <c r="A26" s="1" t="s">
        <v>344</v>
      </c>
      <c r="B26" s="5" t="s">
        <v>3</v>
      </c>
      <c r="C26" s="6" t="s">
        <v>41</v>
      </c>
      <c r="D26" s="6" t="s">
        <v>46</v>
      </c>
      <c r="E26" s="6" t="s">
        <v>13</v>
      </c>
      <c r="F26" s="6" t="s">
        <v>82</v>
      </c>
      <c r="G26" s="6" t="s">
        <v>15</v>
      </c>
      <c r="H26" s="183" t="str">
        <f>+RIGHT($AW$1,4)</f>
        <v>2013</v>
      </c>
      <c r="I26" s="142">
        <v>2013</v>
      </c>
      <c r="J26" s="6" t="s">
        <v>62</v>
      </c>
      <c r="K26" s="6"/>
      <c r="L26" s="6" t="s">
        <v>83</v>
      </c>
      <c r="M26" s="6" t="s">
        <v>17</v>
      </c>
      <c r="N26" s="11">
        <v>2</v>
      </c>
      <c r="O26" s="11">
        <v>-95.25</v>
      </c>
      <c r="P26" s="11">
        <v>-566746</v>
      </c>
      <c r="Q26" s="36">
        <v>0</v>
      </c>
      <c r="R26" s="36">
        <v>0</v>
      </c>
      <c r="S26" s="36">
        <v>-95.25</v>
      </c>
      <c r="T26" s="126">
        <v>-95.25</v>
      </c>
      <c r="U26" s="36">
        <v>-95.25</v>
      </c>
      <c r="V26" s="36">
        <v>-95.25</v>
      </c>
      <c r="W26" s="36">
        <v>-95.25</v>
      </c>
      <c r="X26" s="36">
        <v>-95.25</v>
      </c>
      <c r="Y26" s="36">
        <v>-95.25</v>
      </c>
      <c r="Z26" s="36">
        <v>-95.25</v>
      </c>
      <c r="AA26" s="36">
        <v>-95.25</v>
      </c>
      <c r="AB26" s="36">
        <v>-95.25</v>
      </c>
      <c r="AC26" s="36">
        <v>-95.25</v>
      </c>
      <c r="AD26" s="36">
        <v>-95.25</v>
      </c>
      <c r="AE26" s="36">
        <v>-95.25</v>
      </c>
      <c r="AF26" s="36">
        <v>-95.25</v>
      </c>
      <c r="AG26" s="36">
        <v>-95.25</v>
      </c>
      <c r="AH26" s="36">
        <v>-95.25</v>
      </c>
      <c r="AI26" s="36">
        <v>-95.25</v>
      </c>
      <c r="AJ26" s="36">
        <v>-95.25</v>
      </c>
      <c r="AK26" s="36">
        <v>-95.25</v>
      </c>
      <c r="AL26" s="36">
        <v>-95.25</v>
      </c>
      <c r="AM26" s="36">
        <v>-95.25</v>
      </c>
      <c r="AN26" s="36">
        <v>-95.25</v>
      </c>
      <c r="AO26" s="36">
        <v>-95.25</v>
      </c>
      <c r="AP26" s="36">
        <v>-95.25</v>
      </c>
      <c r="AQ26" s="36">
        <v>-95.25</v>
      </c>
      <c r="AR26" s="36">
        <v>0</v>
      </c>
      <c r="AS26" s="36">
        <v>0</v>
      </c>
      <c r="AT26" s="36">
        <v>0</v>
      </c>
      <c r="AU26" s="36">
        <v>0</v>
      </c>
      <c r="AV26" s="36">
        <v>0</v>
      </c>
      <c r="AW26" s="36">
        <v>-283373</v>
      </c>
      <c r="AX26" s="36">
        <v>-283373</v>
      </c>
      <c r="AY26" s="36">
        <v>-283373</v>
      </c>
      <c r="AZ26" s="36">
        <v>-283373</v>
      </c>
      <c r="BA26" s="36">
        <v>-283373</v>
      </c>
      <c r="BB26" s="36">
        <v>-283373</v>
      </c>
      <c r="BC26" s="36">
        <v>-283373</v>
      </c>
      <c r="BD26" s="36">
        <v>-283373</v>
      </c>
      <c r="BE26" s="318">
        <v>-283373</v>
      </c>
      <c r="BF26" s="318">
        <v>-283373</v>
      </c>
      <c r="BG26" s="318">
        <v>-283373</v>
      </c>
      <c r="BH26" s="318">
        <v>-283373</v>
      </c>
      <c r="BI26" s="318">
        <v>-283373</v>
      </c>
      <c r="BJ26" s="318">
        <v>-283373</v>
      </c>
      <c r="BK26" s="318">
        <v>-283373</v>
      </c>
      <c r="BL26" s="318">
        <v>-283373</v>
      </c>
      <c r="BM26" s="318">
        <v>-283373</v>
      </c>
      <c r="BN26" s="318">
        <v>-283373</v>
      </c>
      <c r="BO26" s="318">
        <v>-283373</v>
      </c>
      <c r="BP26" s="318">
        <v>-283373</v>
      </c>
      <c r="BQ26" s="318">
        <v>-283373</v>
      </c>
      <c r="BR26" s="318">
        <v>-283373</v>
      </c>
      <c r="BS26" s="318">
        <v>-283373</v>
      </c>
      <c r="BT26" s="318">
        <v>-283373</v>
      </c>
      <c r="BU26" s="318">
        <v>-283373</v>
      </c>
      <c r="BV26" s="318">
        <v>0</v>
      </c>
      <c r="BW26" s="318">
        <v>0</v>
      </c>
      <c r="BX26" s="318">
        <v>0</v>
      </c>
      <c r="BZ26" s="113"/>
      <c r="CA26" s="113"/>
      <c r="CB26" s="113">
        <v>1</v>
      </c>
      <c r="CC26" s="113"/>
      <c r="CD26" s="113"/>
      <c r="CE26" s="113"/>
      <c r="CF26" s="113"/>
      <c r="CG26" s="113"/>
      <c r="CI26" s="24">
        <f t="shared" si="71"/>
        <v>0</v>
      </c>
      <c r="CJ26" s="24">
        <f t="shared" si="72"/>
        <v>0</v>
      </c>
      <c r="CK26" s="24">
        <f t="shared" si="73"/>
        <v>0</v>
      </c>
      <c r="CL26" s="24">
        <f t="shared" si="74"/>
        <v>0</v>
      </c>
      <c r="CM26" s="24">
        <f t="shared" si="75"/>
        <v>0</v>
      </c>
      <c r="CN26" s="24">
        <f t="shared" si="76"/>
        <v>0</v>
      </c>
      <c r="CO26" s="24">
        <f t="shared" si="77"/>
        <v>0</v>
      </c>
      <c r="CP26" s="24">
        <f t="shared" si="78"/>
        <v>0</v>
      </c>
      <c r="CR26" s="24">
        <f t="shared" si="79"/>
        <v>0</v>
      </c>
      <c r="CS26" s="24">
        <f t="shared" si="80"/>
        <v>0</v>
      </c>
      <c r="CT26" s="24">
        <f t="shared" si="81"/>
        <v>0</v>
      </c>
      <c r="CU26" s="24">
        <f t="shared" si="82"/>
        <v>0</v>
      </c>
      <c r="CV26" s="24">
        <f t="shared" si="83"/>
        <v>0</v>
      </c>
      <c r="CW26" s="24">
        <f t="shared" si="84"/>
        <v>0</v>
      </c>
      <c r="CX26" s="24">
        <f t="shared" si="85"/>
        <v>0</v>
      </c>
      <c r="CY26" s="24">
        <f t="shared" si="86"/>
        <v>0</v>
      </c>
      <c r="DA26" s="24">
        <f t="shared" si="70"/>
        <v>0</v>
      </c>
      <c r="DB26" s="24">
        <f t="shared" si="63"/>
        <v>0</v>
      </c>
      <c r="DC26" s="24">
        <f t="shared" si="64"/>
        <v>-1143</v>
      </c>
      <c r="DD26" s="24">
        <f t="shared" si="65"/>
        <v>0</v>
      </c>
      <c r="DE26" s="24">
        <f t="shared" si="66"/>
        <v>0</v>
      </c>
      <c r="DF26" s="24">
        <f t="shared" si="67"/>
        <v>0</v>
      </c>
      <c r="DG26" s="24">
        <f t="shared" si="68"/>
        <v>0</v>
      </c>
      <c r="DH26" s="24">
        <f t="shared" si="69"/>
        <v>0</v>
      </c>
      <c r="DJ26" s="24">
        <f t="shared" si="2"/>
        <v>0</v>
      </c>
      <c r="DK26" s="24">
        <f t="shared" si="3"/>
        <v>0</v>
      </c>
      <c r="DL26" s="24">
        <f t="shared" si="4"/>
        <v>-1143</v>
      </c>
      <c r="DM26" s="24">
        <f t="shared" si="5"/>
        <v>0</v>
      </c>
      <c r="DN26" s="24">
        <f t="shared" si="6"/>
        <v>0</v>
      </c>
      <c r="DO26" s="24">
        <f t="shared" si="7"/>
        <v>0</v>
      </c>
      <c r="DP26" s="24">
        <f t="shared" si="8"/>
        <v>0</v>
      </c>
      <c r="DQ26" s="24">
        <f t="shared" si="9"/>
        <v>0</v>
      </c>
      <c r="DS26" s="24">
        <f t="shared" si="10"/>
        <v>0</v>
      </c>
      <c r="DT26" s="24">
        <f t="shared" si="11"/>
        <v>0</v>
      </c>
      <c r="DU26" s="24">
        <f t="shared" si="12"/>
        <v>-1143</v>
      </c>
      <c r="DV26" s="24">
        <f t="shared" si="13"/>
        <v>0</v>
      </c>
      <c r="DW26" s="24">
        <f t="shared" si="14"/>
        <v>0</v>
      </c>
      <c r="DX26" s="24">
        <f t="shared" si="15"/>
        <v>0</v>
      </c>
      <c r="DY26" s="24">
        <f t="shared" si="16"/>
        <v>0</v>
      </c>
      <c r="DZ26" s="24">
        <f t="shared" si="17"/>
        <v>0</v>
      </c>
      <c r="EB26" s="24">
        <f t="shared" si="18"/>
        <v>0</v>
      </c>
      <c r="EC26" s="24">
        <f t="shared" si="19"/>
        <v>0</v>
      </c>
      <c r="ED26" s="24">
        <f t="shared" si="20"/>
        <v>-1143</v>
      </c>
      <c r="EE26" s="24">
        <f t="shared" si="21"/>
        <v>0</v>
      </c>
      <c r="EF26" s="24">
        <f t="shared" si="22"/>
        <v>0</v>
      </c>
      <c r="EG26" s="24">
        <f t="shared" si="23"/>
        <v>0</v>
      </c>
      <c r="EH26" s="24">
        <f t="shared" si="24"/>
        <v>0</v>
      </c>
      <c r="EI26" s="24">
        <f t="shared" si="25"/>
        <v>0</v>
      </c>
      <c r="EK26" s="24">
        <f t="shared" si="26"/>
        <v>0</v>
      </c>
      <c r="EL26" s="24">
        <f t="shared" si="27"/>
        <v>0</v>
      </c>
      <c r="EM26" s="24">
        <f t="shared" si="28"/>
        <v>-1143</v>
      </c>
      <c r="EN26" s="24">
        <f t="shared" si="29"/>
        <v>0</v>
      </c>
      <c r="EO26" s="24">
        <f t="shared" si="30"/>
        <v>0</v>
      </c>
      <c r="EP26" s="24">
        <f t="shared" si="31"/>
        <v>0</v>
      </c>
      <c r="EQ26" s="24">
        <f t="shared" si="32"/>
        <v>0</v>
      </c>
      <c r="ER26" s="24">
        <f t="shared" si="33"/>
        <v>0</v>
      </c>
      <c r="ET26" s="24">
        <f t="shared" si="34"/>
        <v>0</v>
      </c>
      <c r="EU26" s="24">
        <f t="shared" si="35"/>
        <v>0</v>
      </c>
      <c r="EV26" s="24">
        <f t="shared" si="36"/>
        <v>-1143</v>
      </c>
      <c r="EW26" s="24">
        <f t="shared" si="37"/>
        <v>0</v>
      </c>
      <c r="EX26" s="24">
        <f t="shared" si="38"/>
        <v>0</v>
      </c>
      <c r="EY26" s="24">
        <f t="shared" si="39"/>
        <v>0</v>
      </c>
      <c r="EZ26" s="24">
        <f t="shared" si="40"/>
        <v>0</v>
      </c>
      <c r="FA26" s="24">
        <f t="shared" si="41"/>
        <v>0</v>
      </c>
      <c r="FC26" s="24">
        <f t="shared" si="42"/>
        <v>0</v>
      </c>
      <c r="FD26" s="24">
        <f t="shared" si="43"/>
        <v>0</v>
      </c>
      <c r="FE26" s="24">
        <f t="shared" si="44"/>
        <v>-1143</v>
      </c>
      <c r="FF26" s="24">
        <f t="shared" si="45"/>
        <v>0</v>
      </c>
      <c r="FG26" s="24">
        <f t="shared" si="46"/>
        <v>0</v>
      </c>
      <c r="FH26" s="24">
        <f t="shared" si="47"/>
        <v>0</v>
      </c>
      <c r="FI26" s="24">
        <f t="shared" si="48"/>
        <v>0</v>
      </c>
      <c r="FJ26" s="24">
        <f t="shared" si="49"/>
        <v>0</v>
      </c>
      <c r="FL26" s="24">
        <f t="shared" si="50"/>
        <v>0</v>
      </c>
      <c r="FM26" s="24">
        <f t="shared" si="51"/>
        <v>0</v>
      </c>
      <c r="FN26" s="24">
        <f t="shared" si="52"/>
        <v>-1143</v>
      </c>
      <c r="FO26" s="24">
        <f t="shared" si="53"/>
        <v>0</v>
      </c>
      <c r="FP26" s="24">
        <f t="shared" si="54"/>
        <v>0</v>
      </c>
      <c r="FQ26" s="24">
        <f t="shared" si="55"/>
        <v>0</v>
      </c>
      <c r="FR26" s="24">
        <f t="shared" si="56"/>
        <v>0</v>
      </c>
      <c r="FS26" s="24">
        <f t="shared" si="57"/>
        <v>0</v>
      </c>
    </row>
    <row r="27" spans="1:175" x14ac:dyDescent="0.25">
      <c r="A27" s="1" t="s">
        <v>345</v>
      </c>
      <c r="B27" s="5" t="s">
        <v>3</v>
      </c>
      <c r="C27" s="6" t="s">
        <v>31</v>
      </c>
      <c r="D27" s="6" t="s">
        <v>50</v>
      </c>
      <c r="E27" s="6" t="s">
        <v>13</v>
      </c>
      <c r="F27" s="6" t="s">
        <v>82</v>
      </c>
      <c r="G27" s="6" t="s">
        <v>15</v>
      </c>
      <c r="H27" s="183" t="str">
        <f t="shared" ref="H27:H32" si="89">+RIGHT($AW$1,4)</f>
        <v>2013</v>
      </c>
      <c r="I27" s="142">
        <v>2013</v>
      </c>
      <c r="J27" s="6" t="s">
        <v>62</v>
      </c>
      <c r="K27" s="6"/>
      <c r="L27" s="6" t="s">
        <v>83</v>
      </c>
      <c r="M27" s="6" t="s">
        <v>64</v>
      </c>
      <c r="N27" s="11">
        <v>1</v>
      </c>
      <c r="O27" s="11">
        <v>2.9225151000000001E-2</v>
      </c>
      <c r="P27" s="11">
        <v>321.35094900000001</v>
      </c>
      <c r="Q27" s="36">
        <v>0</v>
      </c>
      <c r="R27" s="36">
        <v>0</v>
      </c>
      <c r="S27" s="36">
        <v>2.9225151000000001E-2</v>
      </c>
      <c r="T27" s="126">
        <v>2.9225151000000001E-2</v>
      </c>
      <c r="U27" s="36">
        <v>2.9225151000000001E-2</v>
      </c>
      <c r="V27" s="36">
        <v>2.9225151000000001E-2</v>
      </c>
      <c r="W27" s="36">
        <v>0</v>
      </c>
      <c r="X27" s="36">
        <v>0</v>
      </c>
      <c r="Y27" s="36">
        <v>0</v>
      </c>
      <c r="Z27" s="36">
        <v>0</v>
      </c>
      <c r="AA27" s="36">
        <v>0</v>
      </c>
      <c r="AB27" s="36">
        <v>0</v>
      </c>
      <c r="AC27" s="36">
        <v>0</v>
      </c>
      <c r="AD27" s="36">
        <v>0</v>
      </c>
      <c r="AE27" s="36">
        <v>0</v>
      </c>
      <c r="AF27" s="36">
        <v>0</v>
      </c>
      <c r="AG27" s="36">
        <v>0</v>
      </c>
      <c r="AH27" s="36">
        <v>0</v>
      </c>
      <c r="AI27" s="36">
        <v>0</v>
      </c>
      <c r="AJ27" s="36">
        <v>0</v>
      </c>
      <c r="AK27" s="36">
        <v>0</v>
      </c>
      <c r="AL27" s="36">
        <v>0</v>
      </c>
      <c r="AM27" s="36">
        <v>0</v>
      </c>
      <c r="AN27" s="36">
        <v>0</v>
      </c>
      <c r="AO27" s="36">
        <v>0</v>
      </c>
      <c r="AP27" s="36">
        <v>0</v>
      </c>
      <c r="AQ27" s="36">
        <v>0</v>
      </c>
      <c r="AR27" s="36">
        <v>0</v>
      </c>
      <c r="AS27" s="36">
        <v>0</v>
      </c>
      <c r="AT27" s="36">
        <v>0</v>
      </c>
      <c r="AU27" s="36">
        <v>0</v>
      </c>
      <c r="AV27" s="36">
        <v>0</v>
      </c>
      <c r="AW27" s="36">
        <v>160.67547450000001</v>
      </c>
      <c r="AX27" s="36">
        <v>160.67547450000001</v>
      </c>
      <c r="AY27" s="36">
        <v>160.67547450000001</v>
      </c>
      <c r="AZ27" s="36">
        <v>160.67547450000001</v>
      </c>
      <c r="BA27" s="36">
        <v>0</v>
      </c>
      <c r="BB27" s="36">
        <v>0</v>
      </c>
      <c r="BC27" s="36">
        <v>0</v>
      </c>
      <c r="BD27" s="36">
        <v>0</v>
      </c>
      <c r="BE27" s="318">
        <v>0</v>
      </c>
      <c r="BF27" s="318">
        <v>0</v>
      </c>
      <c r="BG27" s="318">
        <v>0</v>
      </c>
      <c r="BH27" s="318">
        <v>0</v>
      </c>
      <c r="BI27" s="318">
        <v>0</v>
      </c>
      <c r="BJ27" s="318">
        <v>0</v>
      </c>
      <c r="BK27" s="318">
        <v>0</v>
      </c>
      <c r="BL27" s="318">
        <v>0</v>
      </c>
      <c r="BM27" s="318">
        <v>0</v>
      </c>
      <c r="BN27" s="318">
        <v>0</v>
      </c>
      <c r="BO27" s="318">
        <v>0</v>
      </c>
      <c r="BP27" s="318">
        <v>0</v>
      </c>
      <c r="BQ27" s="318">
        <v>0</v>
      </c>
      <c r="BR27" s="318">
        <v>0</v>
      </c>
      <c r="BS27" s="318">
        <v>0</v>
      </c>
      <c r="BT27" s="318">
        <v>0</v>
      </c>
      <c r="BU27" s="318">
        <v>0</v>
      </c>
      <c r="BV27" s="318">
        <v>0</v>
      </c>
      <c r="BW27" s="318">
        <v>0</v>
      </c>
      <c r="BX27" s="318">
        <v>0</v>
      </c>
      <c r="BZ27" s="113"/>
      <c r="CA27" s="113"/>
      <c r="CB27" s="113">
        <v>1</v>
      </c>
      <c r="CC27" s="113"/>
      <c r="CD27" s="113"/>
      <c r="CE27" s="113"/>
      <c r="CF27" s="113"/>
      <c r="CG27" s="113"/>
      <c r="CI27" s="24">
        <f t="shared" si="71"/>
        <v>0</v>
      </c>
      <c r="CJ27" s="24">
        <f t="shared" si="72"/>
        <v>0</v>
      </c>
      <c r="CK27" s="24">
        <f t="shared" si="73"/>
        <v>0</v>
      </c>
      <c r="CL27" s="24">
        <f t="shared" si="74"/>
        <v>0</v>
      </c>
      <c r="CM27" s="24">
        <f t="shared" si="75"/>
        <v>0</v>
      </c>
      <c r="CN27" s="24">
        <f t="shared" si="76"/>
        <v>0</v>
      </c>
      <c r="CO27" s="24">
        <f t="shared" si="77"/>
        <v>0</v>
      </c>
      <c r="CP27" s="24">
        <f t="shared" si="78"/>
        <v>0</v>
      </c>
      <c r="CR27" s="24">
        <f t="shared" si="79"/>
        <v>0</v>
      </c>
      <c r="CS27" s="24">
        <f t="shared" si="80"/>
        <v>0</v>
      </c>
      <c r="CT27" s="24">
        <f t="shared" si="81"/>
        <v>0</v>
      </c>
      <c r="CU27" s="24">
        <f t="shared" si="82"/>
        <v>0</v>
      </c>
      <c r="CV27" s="24">
        <f t="shared" si="83"/>
        <v>0</v>
      </c>
      <c r="CW27" s="24">
        <f t="shared" si="84"/>
        <v>0</v>
      </c>
      <c r="CX27" s="24">
        <f t="shared" si="85"/>
        <v>0</v>
      </c>
      <c r="CY27" s="24">
        <f t="shared" si="86"/>
        <v>0</v>
      </c>
      <c r="DA27" s="24">
        <f t="shared" si="70"/>
        <v>0</v>
      </c>
      <c r="DB27" s="24">
        <f t="shared" si="63"/>
        <v>0</v>
      </c>
      <c r="DC27" s="24">
        <f t="shared" si="64"/>
        <v>0.350701812</v>
      </c>
      <c r="DD27" s="24">
        <f t="shared" si="65"/>
        <v>0</v>
      </c>
      <c r="DE27" s="24">
        <f t="shared" si="66"/>
        <v>0</v>
      </c>
      <c r="DF27" s="24">
        <f t="shared" si="67"/>
        <v>0</v>
      </c>
      <c r="DG27" s="24">
        <f t="shared" si="68"/>
        <v>0</v>
      </c>
      <c r="DH27" s="24">
        <f t="shared" si="69"/>
        <v>0</v>
      </c>
      <c r="DJ27" s="24">
        <f t="shared" si="2"/>
        <v>0</v>
      </c>
      <c r="DK27" s="24">
        <f t="shared" si="3"/>
        <v>0</v>
      </c>
      <c r="DL27" s="24">
        <f t="shared" si="4"/>
        <v>0.350701812</v>
      </c>
      <c r="DM27" s="24">
        <f t="shared" si="5"/>
        <v>0</v>
      </c>
      <c r="DN27" s="24">
        <f t="shared" si="6"/>
        <v>0</v>
      </c>
      <c r="DO27" s="24">
        <f t="shared" si="7"/>
        <v>0</v>
      </c>
      <c r="DP27" s="24">
        <f t="shared" si="8"/>
        <v>0</v>
      </c>
      <c r="DQ27" s="24">
        <f t="shared" si="9"/>
        <v>0</v>
      </c>
      <c r="DS27" s="24">
        <f t="shared" si="10"/>
        <v>0</v>
      </c>
      <c r="DT27" s="24">
        <f t="shared" si="11"/>
        <v>0</v>
      </c>
      <c r="DU27" s="24">
        <f t="shared" si="12"/>
        <v>0.350701812</v>
      </c>
      <c r="DV27" s="24">
        <f t="shared" si="13"/>
        <v>0</v>
      </c>
      <c r="DW27" s="24">
        <f t="shared" si="14"/>
        <v>0</v>
      </c>
      <c r="DX27" s="24">
        <f t="shared" si="15"/>
        <v>0</v>
      </c>
      <c r="DY27" s="24">
        <f t="shared" si="16"/>
        <v>0</v>
      </c>
      <c r="DZ27" s="24">
        <f t="shared" si="17"/>
        <v>0</v>
      </c>
      <c r="EB27" s="24">
        <f t="shared" si="18"/>
        <v>0</v>
      </c>
      <c r="EC27" s="24">
        <f t="shared" si="19"/>
        <v>0</v>
      </c>
      <c r="ED27" s="24">
        <f t="shared" si="20"/>
        <v>0.350701812</v>
      </c>
      <c r="EE27" s="24">
        <f t="shared" si="21"/>
        <v>0</v>
      </c>
      <c r="EF27" s="24">
        <f t="shared" si="22"/>
        <v>0</v>
      </c>
      <c r="EG27" s="24">
        <f t="shared" si="23"/>
        <v>0</v>
      </c>
      <c r="EH27" s="24">
        <f t="shared" si="24"/>
        <v>0</v>
      </c>
      <c r="EI27" s="24">
        <f t="shared" si="25"/>
        <v>0</v>
      </c>
      <c r="EK27" s="24">
        <f t="shared" si="26"/>
        <v>0</v>
      </c>
      <c r="EL27" s="24">
        <f t="shared" si="27"/>
        <v>0</v>
      </c>
      <c r="EM27" s="24">
        <f t="shared" si="28"/>
        <v>0</v>
      </c>
      <c r="EN27" s="24">
        <f t="shared" si="29"/>
        <v>0</v>
      </c>
      <c r="EO27" s="24">
        <f t="shared" si="30"/>
        <v>0</v>
      </c>
      <c r="EP27" s="24">
        <f t="shared" si="31"/>
        <v>0</v>
      </c>
      <c r="EQ27" s="24">
        <f t="shared" si="32"/>
        <v>0</v>
      </c>
      <c r="ER27" s="24">
        <f t="shared" si="33"/>
        <v>0</v>
      </c>
      <c r="ET27" s="24">
        <f t="shared" si="34"/>
        <v>0</v>
      </c>
      <c r="EU27" s="24">
        <f t="shared" si="35"/>
        <v>0</v>
      </c>
      <c r="EV27" s="24">
        <f t="shared" si="36"/>
        <v>0</v>
      </c>
      <c r="EW27" s="24">
        <f t="shared" si="37"/>
        <v>0</v>
      </c>
      <c r="EX27" s="24">
        <f t="shared" si="38"/>
        <v>0</v>
      </c>
      <c r="EY27" s="24">
        <f t="shared" si="39"/>
        <v>0</v>
      </c>
      <c r="EZ27" s="24">
        <f t="shared" si="40"/>
        <v>0</v>
      </c>
      <c r="FA27" s="24">
        <f t="shared" si="41"/>
        <v>0</v>
      </c>
      <c r="FC27" s="24">
        <f t="shared" si="42"/>
        <v>0</v>
      </c>
      <c r="FD27" s="24">
        <f t="shared" si="43"/>
        <v>0</v>
      </c>
      <c r="FE27" s="24">
        <f t="shared" si="44"/>
        <v>0</v>
      </c>
      <c r="FF27" s="24">
        <f t="shared" si="45"/>
        <v>0</v>
      </c>
      <c r="FG27" s="24">
        <f t="shared" si="46"/>
        <v>0</v>
      </c>
      <c r="FH27" s="24">
        <f t="shared" si="47"/>
        <v>0</v>
      </c>
      <c r="FI27" s="24">
        <f t="shared" si="48"/>
        <v>0</v>
      </c>
      <c r="FJ27" s="24">
        <f t="shared" si="49"/>
        <v>0</v>
      </c>
      <c r="FL27" s="24">
        <f t="shared" si="50"/>
        <v>0</v>
      </c>
      <c r="FM27" s="24">
        <f t="shared" si="51"/>
        <v>0</v>
      </c>
      <c r="FN27" s="24">
        <f t="shared" si="52"/>
        <v>0</v>
      </c>
      <c r="FO27" s="24">
        <f t="shared" si="53"/>
        <v>0</v>
      </c>
      <c r="FP27" s="24">
        <f t="shared" si="54"/>
        <v>0</v>
      </c>
      <c r="FQ27" s="24">
        <f t="shared" si="55"/>
        <v>0</v>
      </c>
      <c r="FR27" s="24">
        <f t="shared" si="56"/>
        <v>0</v>
      </c>
      <c r="FS27" s="24">
        <f t="shared" si="57"/>
        <v>0</v>
      </c>
    </row>
    <row r="28" spans="1:175" s="15" customFormat="1" x14ac:dyDescent="0.25">
      <c r="A28" s="15" t="s">
        <v>347</v>
      </c>
      <c r="B28" s="5" t="s">
        <v>3</v>
      </c>
      <c r="C28" s="6" t="s">
        <v>11</v>
      </c>
      <c r="D28" s="6" t="s">
        <v>22</v>
      </c>
      <c r="E28" s="6" t="s">
        <v>13</v>
      </c>
      <c r="F28" s="6" t="s">
        <v>14</v>
      </c>
      <c r="G28" s="6" t="s">
        <v>15</v>
      </c>
      <c r="H28" s="183" t="str">
        <f t="shared" si="89"/>
        <v>2013</v>
      </c>
      <c r="I28" s="142">
        <v>2013</v>
      </c>
      <c r="J28" s="6" t="s">
        <v>62</v>
      </c>
      <c r="K28" s="6"/>
      <c r="L28" s="6" t="s">
        <v>84</v>
      </c>
      <c r="M28" s="6" t="s">
        <v>72</v>
      </c>
      <c r="N28" s="11">
        <v>16.321186749999999</v>
      </c>
      <c r="O28" s="11">
        <v>0</v>
      </c>
      <c r="P28" s="11">
        <v>366</v>
      </c>
      <c r="Q28" s="36">
        <v>0</v>
      </c>
      <c r="R28" s="36">
        <v>0</v>
      </c>
      <c r="S28" s="36">
        <v>2.5999999999999999E-2</v>
      </c>
      <c r="T28" s="126">
        <v>2.5999999999999999E-2</v>
      </c>
      <c r="U28" s="36">
        <v>2.5000000000000001E-2</v>
      </c>
      <c r="V28" s="36">
        <v>2.1999999999999999E-2</v>
      </c>
      <c r="W28" s="36">
        <v>2.1999999999999999E-2</v>
      </c>
      <c r="X28" s="36">
        <v>2.1999999999999999E-2</v>
      </c>
      <c r="Y28" s="36">
        <v>2.1999999999999999E-2</v>
      </c>
      <c r="Z28" s="36">
        <v>2.1999999999999999E-2</v>
      </c>
      <c r="AA28" s="36">
        <v>1.9E-2</v>
      </c>
      <c r="AB28" s="36">
        <v>1.9E-2</v>
      </c>
      <c r="AC28" s="36">
        <v>1.4999999999999999E-2</v>
      </c>
      <c r="AD28" s="36">
        <v>1.4999999999999999E-2</v>
      </c>
      <c r="AE28" s="36">
        <v>1.4999999999999999E-2</v>
      </c>
      <c r="AF28" s="36">
        <v>1.4999999999999999E-2</v>
      </c>
      <c r="AG28" s="36">
        <v>1.4999999999999999E-2</v>
      </c>
      <c r="AH28" s="36">
        <v>1.4999999999999999E-2</v>
      </c>
      <c r="AI28" s="36">
        <v>8.0000000000000002E-3</v>
      </c>
      <c r="AJ28" s="36">
        <v>8.0000000000000002E-3</v>
      </c>
      <c r="AK28" s="36">
        <v>8.0000000000000002E-3</v>
      </c>
      <c r="AL28" s="36">
        <v>8.0000000000000002E-3</v>
      </c>
      <c r="AM28" s="36">
        <v>0</v>
      </c>
      <c r="AN28" s="36">
        <v>0</v>
      </c>
      <c r="AO28" s="36">
        <v>0</v>
      </c>
      <c r="AP28" s="36">
        <v>0</v>
      </c>
      <c r="AQ28" s="36">
        <v>0</v>
      </c>
      <c r="AR28" s="36">
        <v>0</v>
      </c>
      <c r="AS28" s="36">
        <v>0</v>
      </c>
      <c r="AT28" s="36">
        <v>0</v>
      </c>
      <c r="AU28" s="36">
        <v>0</v>
      </c>
      <c r="AV28" s="36">
        <v>0</v>
      </c>
      <c r="AW28" s="36">
        <v>366</v>
      </c>
      <c r="AX28" s="36">
        <v>366</v>
      </c>
      <c r="AY28" s="36">
        <v>349</v>
      </c>
      <c r="AZ28" s="36">
        <v>301</v>
      </c>
      <c r="BA28" s="36">
        <v>301</v>
      </c>
      <c r="BB28" s="36">
        <v>301</v>
      </c>
      <c r="BC28" s="36">
        <v>301</v>
      </c>
      <c r="BD28" s="36">
        <v>301</v>
      </c>
      <c r="BE28" s="318">
        <v>253</v>
      </c>
      <c r="BF28" s="318">
        <v>253</v>
      </c>
      <c r="BG28" s="318">
        <v>240</v>
      </c>
      <c r="BH28" s="318">
        <v>240</v>
      </c>
      <c r="BI28" s="318">
        <v>240</v>
      </c>
      <c r="BJ28" s="318">
        <v>240</v>
      </c>
      <c r="BK28" s="318">
        <v>240</v>
      </c>
      <c r="BL28" s="318">
        <v>240</v>
      </c>
      <c r="BM28" s="318">
        <v>126</v>
      </c>
      <c r="BN28" s="318">
        <v>126</v>
      </c>
      <c r="BO28" s="318">
        <v>126</v>
      </c>
      <c r="BP28" s="318">
        <v>126</v>
      </c>
      <c r="BQ28" s="318">
        <v>0</v>
      </c>
      <c r="BR28" s="318">
        <v>0</v>
      </c>
      <c r="BS28" s="318">
        <v>0</v>
      </c>
      <c r="BT28" s="318">
        <v>0</v>
      </c>
      <c r="BU28" s="318">
        <v>0</v>
      </c>
      <c r="BV28" s="318">
        <v>0</v>
      </c>
      <c r="BW28" s="318">
        <v>0</v>
      </c>
      <c r="BX28" s="318">
        <v>0</v>
      </c>
      <c r="BY28" s="1"/>
      <c r="BZ28" s="113">
        <v>1</v>
      </c>
      <c r="CA28" s="113"/>
      <c r="CB28" s="113"/>
      <c r="CC28" s="113"/>
      <c r="CD28" s="113"/>
      <c r="CE28" s="113"/>
      <c r="CF28" s="113"/>
      <c r="CG28" s="113"/>
      <c r="CH28" s="1"/>
      <c r="CI28" s="24">
        <f t="shared" si="71"/>
        <v>0</v>
      </c>
      <c r="CJ28" s="24">
        <f t="shared" si="72"/>
        <v>0</v>
      </c>
      <c r="CK28" s="24">
        <f t="shared" si="73"/>
        <v>0</v>
      </c>
      <c r="CL28" s="24">
        <f t="shared" si="74"/>
        <v>0</v>
      </c>
      <c r="CM28" s="24">
        <f t="shared" si="75"/>
        <v>0</v>
      </c>
      <c r="CN28" s="24">
        <f t="shared" si="76"/>
        <v>0</v>
      </c>
      <c r="CO28" s="24">
        <f t="shared" si="77"/>
        <v>0</v>
      </c>
      <c r="CP28" s="24">
        <f t="shared" si="78"/>
        <v>0</v>
      </c>
      <c r="CQ28" s="1"/>
      <c r="CR28" s="24">
        <f t="shared" si="79"/>
        <v>0</v>
      </c>
      <c r="CS28" s="24">
        <f t="shared" si="80"/>
        <v>0</v>
      </c>
      <c r="CT28" s="24">
        <f t="shared" si="81"/>
        <v>0</v>
      </c>
      <c r="CU28" s="24">
        <f t="shared" si="82"/>
        <v>0</v>
      </c>
      <c r="CV28" s="24">
        <f t="shared" si="83"/>
        <v>0</v>
      </c>
      <c r="CW28" s="24">
        <f t="shared" si="84"/>
        <v>0</v>
      </c>
      <c r="CX28" s="24">
        <f t="shared" si="85"/>
        <v>0</v>
      </c>
      <c r="CY28" s="24">
        <f t="shared" si="86"/>
        <v>0</v>
      </c>
      <c r="CZ28" s="1"/>
      <c r="DA28" s="24">
        <f t="shared" si="70"/>
        <v>366</v>
      </c>
      <c r="DB28" s="24">
        <f t="shared" si="63"/>
        <v>0</v>
      </c>
      <c r="DC28" s="24">
        <f t="shared" si="64"/>
        <v>0</v>
      </c>
      <c r="DD28" s="179">
        <f t="shared" si="65"/>
        <v>0</v>
      </c>
      <c r="DE28" s="24">
        <f t="shared" si="66"/>
        <v>0</v>
      </c>
      <c r="DF28" s="24">
        <f t="shared" si="67"/>
        <v>0</v>
      </c>
      <c r="DG28" s="24">
        <f t="shared" si="68"/>
        <v>0</v>
      </c>
      <c r="DH28" s="24">
        <f t="shared" si="69"/>
        <v>0</v>
      </c>
      <c r="DJ28" s="24">
        <f t="shared" si="2"/>
        <v>366</v>
      </c>
      <c r="DK28" s="24">
        <f t="shared" si="3"/>
        <v>0</v>
      </c>
      <c r="DL28" s="24">
        <f t="shared" si="4"/>
        <v>0</v>
      </c>
      <c r="DM28" s="24">
        <f t="shared" si="5"/>
        <v>0</v>
      </c>
      <c r="DN28" s="24">
        <f t="shared" si="6"/>
        <v>0</v>
      </c>
      <c r="DO28" s="24">
        <f t="shared" si="7"/>
        <v>0</v>
      </c>
      <c r="DP28" s="24">
        <f t="shared" si="8"/>
        <v>0</v>
      </c>
      <c r="DQ28" s="24">
        <f t="shared" si="9"/>
        <v>0</v>
      </c>
      <c r="DR28" s="1"/>
      <c r="DS28" s="24">
        <f t="shared" si="10"/>
        <v>349</v>
      </c>
      <c r="DT28" s="24">
        <f t="shared" si="11"/>
        <v>0</v>
      </c>
      <c r="DU28" s="24">
        <f t="shared" si="12"/>
        <v>0</v>
      </c>
      <c r="DV28" s="24">
        <f t="shared" si="13"/>
        <v>0</v>
      </c>
      <c r="DW28" s="24">
        <f t="shared" si="14"/>
        <v>0</v>
      </c>
      <c r="DX28" s="24">
        <f t="shared" si="15"/>
        <v>0</v>
      </c>
      <c r="DY28" s="24">
        <f t="shared" si="16"/>
        <v>0</v>
      </c>
      <c r="DZ28" s="24">
        <f t="shared" si="17"/>
        <v>0</v>
      </c>
      <c r="EA28" s="1"/>
      <c r="EB28" s="24">
        <f t="shared" si="18"/>
        <v>301</v>
      </c>
      <c r="EC28" s="24">
        <f t="shared" si="19"/>
        <v>0</v>
      </c>
      <c r="ED28" s="24">
        <f t="shared" si="20"/>
        <v>0</v>
      </c>
      <c r="EE28" s="24">
        <f t="shared" si="21"/>
        <v>0</v>
      </c>
      <c r="EF28" s="24">
        <f t="shared" si="22"/>
        <v>0</v>
      </c>
      <c r="EG28" s="24">
        <f t="shared" si="23"/>
        <v>0</v>
      </c>
      <c r="EH28" s="24">
        <f t="shared" si="24"/>
        <v>0</v>
      </c>
      <c r="EI28" s="24">
        <f t="shared" si="25"/>
        <v>0</v>
      </c>
      <c r="EJ28" s="1"/>
      <c r="EK28" s="24">
        <f t="shared" si="26"/>
        <v>301</v>
      </c>
      <c r="EL28" s="24">
        <f t="shared" si="27"/>
        <v>0</v>
      </c>
      <c r="EM28" s="24">
        <f t="shared" si="28"/>
        <v>0</v>
      </c>
      <c r="EN28" s="24">
        <f t="shared" si="29"/>
        <v>0</v>
      </c>
      <c r="EO28" s="24">
        <f t="shared" si="30"/>
        <v>0</v>
      </c>
      <c r="EP28" s="24">
        <f t="shared" si="31"/>
        <v>0</v>
      </c>
      <c r="EQ28" s="24">
        <f t="shared" si="32"/>
        <v>0</v>
      </c>
      <c r="ER28" s="24">
        <f t="shared" si="33"/>
        <v>0</v>
      </c>
      <c r="ES28" s="1"/>
      <c r="ET28" s="24">
        <f t="shared" si="34"/>
        <v>301</v>
      </c>
      <c r="EU28" s="24">
        <f t="shared" si="35"/>
        <v>0</v>
      </c>
      <c r="EV28" s="24">
        <f t="shared" si="36"/>
        <v>0</v>
      </c>
      <c r="EW28" s="24">
        <f t="shared" si="37"/>
        <v>0</v>
      </c>
      <c r="EX28" s="24">
        <f t="shared" si="38"/>
        <v>0</v>
      </c>
      <c r="EY28" s="24">
        <f t="shared" si="39"/>
        <v>0</v>
      </c>
      <c r="EZ28" s="24">
        <f t="shared" si="40"/>
        <v>0</v>
      </c>
      <c r="FA28" s="24">
        <f t="shared" si="41"/>
        <v>0</v>
      </c>
      <c r="FB28" s="1"/>
      <c r="FC28" s="24">
        <f t="shared" si="42"/>
        <v>301</v>
      </c>
      <c r="FD28" s="24">
        <f t="shared" si="43"/>
        <v>0</v>
      </c>
      <c r="FE28" s="24">
        <f t="shared" si="44"/>
        <v>0</v>
      </c>
      <c r="FF28" s="24">
        <f t="shared" si="45"/>
        <v>0</v>
      </c>
      <c r="FG28" s="24">
        <f t="shared" si="46"/>
        <v>0</v>
      </c>
      <c r="FH28" s="24">
        <f t="shared" si="47"/>
        <v>0</v>
      </c>
      <c r="FI28" s="24">
        <f t="shared" si="48"/>
        <v>0</v>
      </c>
      <c r="FJ28" s="24">
        <f t="shared" si="49"/>
        <v>0</v>
      </c>
      <c r="FK28" s="1"/>
      <c r="FL28" s="24">
        <f t="shared" si="50"/>
        <v>301</v>
      </c>
      <c r="FM28" s="24">
        <f t="shared" si="51"/>
        <v>0</v>
      </c>
      <c r="FN28" s="24">
        <f t="shared" si="52"/>
        <v>0</v>
      </c>
      <c r="FO28" s="24">
        <f t="shared" si="53"/>
        <v>0</v>
      </c>
      <c r="FP28" s="24">
        <f t="shared" si="54"/>
        <v>0</v>
      </c>
      <c r="FQ28" s="24">
        <f t="shared" si="55"/>
        <v>0</v>
      </c>
      <c r="FR28" s="24">
        <f t="shared" si="56"/>
        <v>0</v>
      </c>
      <c r="FS28" s="24">
        <f t="shared" si="57"/>
        <v>0</v>
      </c>
    </row>
    <row r="29" spans="1:175" x14ac:dyDescent="0.25">
      <c r="A29" s="1" t="s">
        <v>348</v>
      </c>
      <c r="B29" s="26" t="s">
        <v>3</v>
      </c>
      <c r="C29" s="27" t="s">
        <v>11</v>
      </c>
      <c r="D29" s="27" t="s">
        <v>23</v>
      </c>
      <c r="E29" s="27" t="s">
        <v>13</v>
      </c>
      <c r="F29" s="27" t="s">
        <v>14</v>
      </c>
      <c r="G29" s="27" t="s">
        <v>26</v>
      </c>
      <c r="H29" s="183" t="str">
        <f t="shared" si="89"/>
        <v>2013</v>
      </c>
      <c r="I29" s="161">
        <v>2013</v>
      </c>
      <c r="J29" s="27" t="s">
        <v>62</v>
      </c>
      <c r="K29" s="27"/>
      <c r="L29" s="27" t="s">
        <v>77</v>
      </c>
      <c r="M29" s="27" t="s">
        <v>78</v>
      </c>
      <c r="N29" s="28">
        <v>74</v>
      </c>
      <c r="O29" s="28">
        <v>15.074723483</v>
      </c>
      <c r="P29" s="28">
        <v>50647.376169999996</v>
      </c>
      <c r="Q29" s="155">
        <v>0</v>
      </c>
      <c r="R29" s="155">
        <v>0</v>
      </c>
      <c r="S29" s="155">
        <v>15.074723483</v>
      </c>
      <c r="T29" s="156">
        <v>15.074723483</v>
      </c>
      <c r="U29" s="155">
        <v>15.074723483</v>
      </c>
      <c r="V29" s="155">
        <v>15.074723483</v>
      </c>
      <c r="W29" s="155">
        <v>15.074723483</v>
      </c>
      <c r="X29" s="155">
        <v>15.074723483</v>
      </c>
      <c r="Y29" s="155">
        <v>15.074723483</v>
      </c>
      <c r="Z29" s="155">
        <v>15.074723483</v>
      </c>
      <c r="AA29" s="155">
        <v>15.074723483</v>
      </c>
      <c r="AB29" s="155">
        <v>15.074723483</v>
      </c>
      <c r="AC29" s="155">
        <v>15.074723483</v>
      </c>
      <c r="AD29" s="155">
        <v>15.074723483</v>
      </c>
      <c r="AE29" s="155">
        <v>15.074723483</v>
      </c>
      <c r="AF29" s="155">
        <v>15.074723483</v>
      </c>
      <c r="AG29" s="155">
        <v>15.074723483</v>
      </c>
      <c r="AH29" s="155">
        <v>15.074723483</v>
      </c>
      <c r="AI29" s="155">
        <v>15.074723483</v>
      </c>
      <c r="AJ29" s="155">
        <v>15.074723483</v>
      </c>
      <c r="AK29" s="155">
        <v>11.306290058</v>
      </c>
      <c r="AL29" s="155">
        <v>0</v>
      </c>
      <c r="AM29" s="155">
        <v>0</v>
      </c>
      <c r="AN29" s="155">
        <v>0</v>
      </c>
      <c r="AO29" s="155">
        <v>0</v>
      </c>
      <c r="AP29" s="155">
        <v>0</v>
      </c>
      <c r="AQ29" s="155">
        <v>0</v>
      </c>
      <c r="AR29" s="155">
        <v>0</v>
      </c>
      <c r="AS29" s="155">
        <v>0</v>
      </c>
      <c r="AT29" s="155">
        <v>0</v>
      </c>
      <c r="AU29" s="155">
        <v>0</v>
      </c>
      <c r="AV29" s="155">
        <v>0</v>
      </c>
      <c r="AW29" s="155">
        <v>25323.688089500003</v>
      </c>
      <c r="AX29" s="155">
        <v>25323.688089500003</v>
      </c>
      <c r="AY29" s="155">
        <v>25323.688089500003</v>
      </c>
      <c r="AZ29" s="155">
        <v>25323.688089500003</v>
      </c>
      <c r="BA29" s="155">
        <v>25323.688089500003</v>
      </c>
      <c r="BB29" s="155">
        <v>25323.688089500003</v>
      </c>
      <c r="BC29" s="155">
        <v>25323.688089500003</v>
      </c>
      <c r="BD29" s="155">
        <v>25323.688089500003</v>
      </c>
      <c r="BE29" s="318">
        <v>25323.688089500003</v>
      </c>
      <c r="BF29" s="318">
        <v>25323.688089500003</v>
      </c>
      <c r="BG29" s="318">
        <v>25323.688089500003</v>
      </c>
      <c r="BH29" s="318">
        <v>25323.688089500003</v>
      </c>
      <c r="BI29" s="318">
        <v>25323.688089500003</v>
      </c>
      <c r="BJ29" s="318">
        <v>25323.688089500003</v>
      </c>
      <c r="BK29" s="318">
        <v>25323.688089500003</v>
      </c>
      <c r="BL29" s="318">
        <v>25323.688089500003</v>
      </c>
      <c r="BM29" s="318">
        <v>25323.688089500003</v>
      </c>
      <c r="BN29" s="318">
        <v>25323.688089500003</v>
      </c>
      <c r="BO29" s="318">
        <v>21953.749841800003</v>
      </c>
      <c r="BP29" s="318">
        <v>0</v>
      </c>
      <c r="BQ29" s="318">
        <v>0</v>
      </c>
      <c r="BR29" s="318">
        <v>0</v>
      </c>
      <c r="BS29" s="318">
        <v>0</v>
      </c>
      <c r="BT29" s="318">
        <v>0</v>
      </c>
      <c r="BU29" s="318">
        <v>0</v>
      </c>
      <c r="BV29" s="318">
        <v>0</v>
      </c>
      <c r="BW29" s="318">
        <v>0</v>
      </c>
      <c r="BX29" s="318">
        <v>0</v>
      </c>
      <c r="BZ29" s="113">
        <v>1</v>
      </c>
      <c r="CA29" s="113"/>
      <c r="CB29" s="113"/>
      <c r="CC29" s="113"/>
      <c r="CD29" s="113"/>
      <c r="CE29" s="113"/>
      <c r="CF29" s="113"/>
      <c r="CG29" s="113"/>
      <c r="CI29" s="24">
        <f t="shared" si="71"/>
        <v>0</v>
      </c>
      <c r="CJ29" s="24">
        <f t="shared" si="72"/>
        <v>0</v>
      </c>
      <c r="CK29" s="24">
        <f t="shared" si="73"/>
        <v>0</v>
      </c>
      <c r="CL29" s="24">
        <f t="shared" si="74"/>
        <v>0</v>
      </c>
      <c r="CM29" s="24">
        <f t="shared" si="75"/>
        <v>0</v>
      </c>
      <c r="CN29" s="24">
        <f t="shared" si="76"/>
        <v>0</v>
      </c>
      <c r="CO29" s="24">
        <f t="shared" si="77"/>
        <v>0</v>
      </c>
      <c r="CP29" s="24">
        <f t="shared" si="78"/>
        <v>0</v>
      </c>
      <c r="CR29" s="24">
        <f t="shared" si="79"/>
        <v>0</v>
      </c>
      <c r="CS29" s="24">
        <f t="shared" si="80"/>
        <v>0</v>
      </c>
      <c r="CT29" s="24">
        <f t="shared" si="81"/>
        <v>0</v>
      </c>
      <c r="CU29" s="24">
        <f t="shared" si="82"/>
        <v>0</v>
      </c>
      <c r="CV29" s="24">
        <f t="shared" si="83"/>
        <v>0</v>
      </c>
      <c r="CW29" s="24">
        <f t="shared" si="84"/>
        <v>0</v>
      </c>
      <c r="CX29" s="24">
        <f t="shared" si="85"/>
        <v>0</v>
      </c>
      <c r="CY29" s="24">
        <f t="shared" si="86"/>
        <v>0</v>
      </c>
      <c r="DA29" s="24">
        <f t="shared" si="70"/>
        <v>25323.688089500003</v>
      </c>
      <c r="DB29" s="24">
        <f t="shared" si="63"/>
        <v>0</v>
      </c>
      <c r="DC29" s="24">
        <f t="shared" si="64"/>
        <v>0</v>
      </c>
      <c r="DD29" s="179">
        <f t="shared" si="65"/>
        <v>0</v>
      </c>
      <c r="DE29" s="24">
        <f t="shared" si="66"/>
        <v>0</v>
      </c>
      <c r="DF29" s="24">
        <f t="shared" si="67"/>
        <v>0</v>
      </c>
      <c r="DG29" s="24">
        <f t="shared" si="68"/>
        <v>0</v>
      </c>
      <c r="DH29" s="24">
        <f t="shared" si="69"/>
        <v>0</v>
      </c>
      <c r="DJ29" s="24">
        <f t="shared" si="2"/>
        <v>25323.688089500003</v>
      </c>
      <c r="DK29" s="24">
        <f t="shared" si="3"/>
        <v>0</v>
      </c>
      <c r="DL29" s="24">
        <f t="shared" si="4"/>
        <v>0</v>
      </c>
      <c r="DM29" s="24">
        <f t="shared" si="5"/>
        <v>0</v>
      </c>
      <c r="DN29" s="24">
        <f t="shared" si="6"/>
        <v>0</v>
      </c>
      <c r="DO29" s="24">
        <f t="shared" si="7"/>
        <v>0</v>
      </c>
      <c r="DP29" s="24">
        <f t="shared" si="8"/>
        <v>0</v>
      </c>
      <c r="DQ29" s="24">
        <f t="shared" si="9"/>
        <v>0</v>
      </c>
      <c r="DS29" s="24">
        <f t="shared" si="10"/>
        <v>25323.688089500003</v>
      </c>
      <c r="DT29" s="24">
        <f t="shared" si="11"/>
        <v>0</v>
      </c>
      <c r="DU29" s="24">
        <f t="shared" si="12"/>
        <v>0</v>
      </c>
      <c r="DV29" s="24">
        <f t="shared" si="13"/>
        <v>0</v>
      </c>
      <c r="DW29" s="24">
        <f t="shared" si="14"/>
        <v>0</v>
      </c>
      <c r="DX29" s="24">
        <f t="shared" si="15"/>
        <v>0</v>
      </c>
      <c r="DY29" s="24">
        <f t="shared" si="16"/>
        <v>0</v>
      </c>
      <c r="DZ29" s="24">
        <f t="shared" si="17"/>
        <v>0</v>
      </c>
      <c r="EB29" s="24">
        <f t="shared" si="18"/>
        <v>25323.688089500003</v>
      </c>
      <c r="EC29" s="24">
        <f t="shared" si="19"/>
        <v>0</v>
      </c>
      <c r="ED29" s="24">
        <f t="shared" si="20"/>
        <v>0</v>
      </c>
      <c r="EE29" s="24">
        <f t="shared" si="21"/>
        <v>0</v>
      </c>
      <c r="EF29" s="24">
        <f t="shared" si="22"/>
        <v>0</v>
      </c>
      <c r="EG29" s="24">
        <f t="shared" si="23"/>
        <v>0</v>
      </c>
      <c r="EH29" s="24">
        <f t="shared" si="24"/>
        <v>0</v>
      </c>
      <c r="EI29" s="24">
        <f t="shared" si="25"/>
        <v>0</v>
      </c>
      <c r="EK29" s="24">
        <f t="shared" si="26"/>
        <v>25323.688089500003</v>
      </c>
      <c r="EL29" s="24">
        <f t="shared" si="27"/>
        <v>0</v>
      </c>
      <c r="EM29" s="24">
        <f t="shared" si="28"/>
        <v>0</v>
      </c>
      <c r="EN29" s="24">
        <f t="shared" si="29"/>
        <v>0</v>
      </c>
      <c r="EO29" s="24">
        <f t="shared" si="30"/>
        <v>0</v>
      </c>
      <c r="EP29" s="24">
        <f t="shared" si="31"/>
        <v>0</v>
      </c>
      <c r="EQ29" s="24">
        <f t="shared" si="32"/>
        <v>0</v>
      </c>
      <c r="ER29" s="24">
        <f t="shared" si="33"/>
        <v>0</v>
      </c>
      <c r="ET29" s="24">
        <f t="shared" si="34"/>
        <v>25323.688089500003</v>
      </c>
      <c r="EU29" s="24">
        <f t="shared" si="35"/>
        <v>0</v>
      </c>
      <c r="EV29" s="24">
        <f t="shared" si="36"/>
        <v>0</v>
      </c>
      <c r="EW29" s="24">
        <f t="shared" si="37"/>
        <v>0</v>
      </c>
      <c r="EX29" s="24">
        <f t="shared" si="38"/>
        <v>0</v>
      </c>
      <c r="EY29" s="24">
        <f t="shared" si="39"/>
        <v>0</v>
      </c>
      <c r="EZ29" s="24">
        <f t="shared" si="40"/>
        <v>0</v>
      </c>
      <c r="FA29" s="24">
        <f t="shared" si="41"/>
        <v>0</v>
      </c>
      <c r="FC29" s="24">
        <f t="shared" si="42"/>
        <v>25323.688089500003</v>
      </c>
      <c r="FD29" s="24">
        <f t="shared" si="43"/>
        <v>0</v>
      </c>
      <c r="FE29" s="24">
        <f t="shared" si="44"/>
        <v>0</v>
      </c>
      <c r="FF29" s="24">
        <f t="shared" si="45"/>
        <v>0</v>
      </c>
      <c r="FG29" s="24">
        <f t="shared" si="46"/>
        <v>0</v>
      </c>
      <c r="FH29" s="24">
        <f t="shared" si="47"/>
        <v>0</v>
      </c>
      <c r="FI29" s="24">
        <f t="shared" si="48"/>
        <v>0</v>
      </c>
      <c r="FJ29" s="24">
        <f t="shared" si="49"/>
        <v>0</v>
      </c>
      <c r="FL29" s="24">
        <f t="shared" si="50"/>
        <v>25323.688089500003</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349</v>
      </c>
      <c r="B30" s="29" t="s">
        <v>3</v>
      </c>
      <c r="C30" s="30" t="s">
        <v>52</v>
      </c>
      <c r="D30" s="30" t="s">
        <v>53</v>
      </c>
      <c r="E30" s="30" t="s">
        <v>13</v>
      </c>
      <c r="F30" s="30" t="s">
        <v>14</v>
      </c>
      <c r="G30" s="30" t="s">
        <v>15</v>
      </c>
      <c r="H30" s="183" t="str">
        <f t="shared" si="89"/>
        <v>2013</v>
      </c>
      <c r="I30" s="162">
        <v>2013</v>
      </c>
      <c r="J30" s="30" t="s">
        <v>62</v>
      </c>
      <c r="K30" s="30"/>
      <c r="L30" s="30" t="s">
        <v>83</v>
      </c>
      <c r="M30" s="30" t="s">
        <v>85</v>
      </c>
      <c r="N30" s="31">
        <v>73</v>
      </c>
      <c r="O30" s="31">
        <v>12.15253298</v>
      </c>
      <c r="P30" s="31">
        <v>195938.96</v>
      </c>
      <c r="Q30" s="157">
        <v>0</v>
      </c>
      <c r="R30" s="157">
        <v>0</v>
      </c>
      <c r="S30" s="157">
        <v>12.372947460000001</v>
      </c>
      <c r="T30" s="158">
        <v>12.24777074</v>
      </c>
      <c r="U30" s="157">
        <v>12.15253298</v>
      </c>
      <c r="V30" s="157">
        <v>11.826420969999999</v>
      </c>
      <c r="W30" s="157">
        <v>11.684425149999999</v>
      </c>
      <c r="X30" s="157">
        <v>11.57737019</v>
      </c>
      <c r="Y30" s="157">
        <v>11.4788792</v>
      </c>
      <c r="Z30" s="157">
        <v>11.4788792</v>
      </c>
      <c r="AA30" s="157">
        <v>10.13964758</v>
      </c>
      <c r="AB30" s="157">
        <v>9.5836248800000003</v>
      </c>
      <c r="AC30" s="157">
        <v>8.796691332</v>
      </c>
      <c r="AD30" s="157">
        <v>8.7955544900000007</v>
      </c>
      <c r="AE30" s="157">
        <v>8.3983451729999992</v>
      </c>
      <c r="AF30" s="157">
        <v>8.3983451729999992</v>
      </c>
      <c r="AG30" s="157">
        <v>5.0349453100000003</v>
      </c>
      <c r="AH30" s="157">
        <v>4.6899453099999997</v>
      </c>
      <c r="AI30" s="157">
        <v>4.6899453099999997</v>
      </c>
      <c r="AJ30" s="157">
        <v>4.6899453099999997</v>
      </c>
      <c r="AK30" s="157">
        <v>4.6899453099999997</v>
      </c>
      <c r="AL30" s="157">
        <v>4.6899453099999997</v>
      </c>
      <c r="AM30" s="157">
        <v>0.92003420000000002</v>
      </c>
      <c r="AN30" s="157">
        <v>0</v>
      </c>
      <c r="AO30" s="157">
        <v>0</v>
      </c>
      <c r="AP30" s="157">
        <v>0</v>
      </c>
      <c r="AQ30" s="157">
        <v>0</v>
      </c>
      <c r="AR30" s="157">
        <v>0</v>
      </c>
      <c r="AS30" s="157">
        <v>0</v>
      </c>
      <c r="AT30" s="157">
        <v>0</v>
      </c>
      <c r="AU30" s="157">
        <v>0</v>
      </c>
      <c r="AV30" s="157">
        <v>0</v>
      </c>
      <c r="AW30" s="157">
        <v>101326.565</v>
      </c>
      <c r="AX30" s="157">
        <v>98888.913109999994</v>
      </c>
      <c r="AY30" s="157">
        <v>97050.046359999993</v>
      </c>
      <c r="AZ30" s="157">
        <v>90769.119340000005</v>
      </c>
      <c r="BA30" s="157">
        <v>88043.373420000004</v>
      </c>
      <c r="BB30" s="157">
        <v>85991.48676</v>
      </c>
      <c r="BC30" s="157">
        <v>84102.067790000001</v>
      </c>
      <c r="BD30" s="157">
        <v>84102.067790000001</v>
      </c>
      <c r="BE30" s="318">
        <v>58293.708420000003</v>
      </c>
      <c r="BF30" s="318">
        <v>57774.435689999998</v>
      </c>
      <c r="BG30" s="318">
        <v>48858.973639999997</v>
      </c>
      <c r="BH30" s="318">
        <v>48142.763149999999</v>
      </c>
      <c r="BI30" s="318">
        <v>46822.763120000003</v>
      </c>
      <c r="BJ30" s="318">
        <v>46822.763120000003</v>
      </c>
      <c r="BK30" s="318">
        <v>19169.76312</v>
      </c>
      <c r="BL30" s="318">
        <v>16319.763120000001</v>
      </c>
      <c r="BM30" s="318">
        <v>16319.763120000001</v>
      </c>
      <c r="BN30" s="318">
        <v>16319.763120000001</v>
      </c>
      <c r="BO30" s="318">
        <v>16319.763120000001</v>
      </c>
      <c r="BP30" s="318">
        <v>16319.763120000001</v>
      </c>
      <c r="BQ30" s="318">
        <v>6779.7631229999997</v>
      </c>
      <c r="BR30" s="318">
        <v>0</v>
      </c>
      <c r="BS30" s="318">
        <v>0</v>
      </c>
      <c r="BT30" s="318">
        <v>0</v>
      </c>
      <c r="BU30" s="318">
        <v>0</v>
      </c>
      <c r="BV30" s="318">
        <v>0</v>
      </c>
      <c r="BW30" s="318">
        <v>0</v>
      </c>
      <c r="BX30" s="318">
        <v>0</v>
      </c>
      <c r="BZ30" s="113">
        <v>1</v>
      </c>
      <c r="CA30" s="113"/>
      <c r="CB30" s="113"/>
      <c r="CC30" s="113"/>
      <c r="CD30" s="113"/>
      <c r="CE30" s="113"/>
      <c r="CF30" s="113"/>
      <c r="CG30" s="113"/>
      <c r="CI30" s="24">
        <f t="shared" si="71"/>
        <v>0</v>
      </c>
      <c r="CJ30" s="24">
        <f t="shared" si="72"/>
        <v>0</v>
      </c>
      <c r="CK30" s="24">
        <f t="shared" si="73"/>
        <v>0</v>
      </c>
      <c r="CL30" s="24">
        <f t="shared" si="74"/>
        <v>0</v>
      </c>
      <c r="CM30" s="24">
        <f t="shared" si="75"/>
        <v>0</v>
      </c>
      <c r="CN30" s="24">
        <f t="shared" si="76"/>
        <v>0</v>
      </c>
      <c r="CO30" s="24">
        <f t="shared" si="77"/>
        <v>0</v>
      </c>
      <c r="CP30" s="24">
        <f t="shared" si="78"/>
        <v>0</v>
      </c>
      <c r="CR30" s="24">
        <f t="shared" si="79"/>
        <v>0</v>
      </c>
      <c r="CS30" s="24">
        <f t="shared" si="80"/>
        <v>0</v>
      </c>
      <c r="CT30" s="24">
        <f t="shared" si="81"/>
        <v>0</v>
      </c>
      <c r="CU30" s="24">
        <f t="shared" si="82"/>
        <v>0</v>
      </c>
      <c r="CV30" s="24">
        <f t="shared" si="83"/>
        <v>0</v>
      </c>
      <c r="CW30" s="24">
        <f t="shared" si="84"/>
        <v>0</v>
      </c>
      <c r="CX30" s="24">
        <f t="shared" si="85"/>
        <v>0</v>
      </c>
      <c r="CY30" s="24">
        <f t="shared" si="86"/>
        <v>0</v>
      </c>
      <c r="DA30" s="24">
        <f t="shared" si="70"/>
        <v>101326.565</v>
      </c>
      <c r="DB30" s="24">
        <f t="shared" si="63"/>
        <v>0</v>
      </c>
      <c r="DC30" s="24">
        <f t="shared" si="64"/>
        <v>0</v>
      </c>
      <c r="DD30" s="179">
        <f t="shared" si="65"/>
        <v>0</v>
      </c>
      <c r="DE30" s="24">
        <f t="shared" si="66"/>
        <v>0</v>
      </c>
      <c r="DF30" s="24">
        <f t="shared" si="67"/>
        <v>0</v>
      </c>
      <c r="DG30" s="24">
        <f t="shared" si="68"/>
        <v>0</v>
      </c>
      <c r="DH30" s="24">
        <f t="shared" si="69"/>
        <v>0</v>
      </c>
      <c r="DJ30" s="24">
        <f t="shared" si="2"/>
        <v>98888.913109999994</v>
      </c>
      <c r="DK30" s="24">
        <f t="shared" si="3"/>
        <v>0</v>
      </c>
      <c r="DL30" s="24">
        <f t="shared" si="4"/>
        <v>0</v>
      </c>
      <c r="DM30" s="24">
        <f t="shared" si="5"/>
        <v>0</v>
      </c>
      <c r="DN30" s="24">
        <f t="shared" si="6"/>
        <v>0</v>
      </c>
      <c r="DO30" s="24">
        <f t="shared" si="7"/>
        <v>0</v>
      </c>
      <c r="DP30" s="24">
        <f t="shared" si="8"/>
        <v>0</v>
      </c>
      <c r="DQ30" s="24">
        <f t="shared" si="9"/>
        <v>0</v>
      </c>
      <c r="DS30" s="24">
        <f t="shared" si="10"/>
        <v>97050.046359999993</v>
      </c>
      <c r="DT30" s="24">
        <f t="shared" si="11"/>
        <v>0</v>
      </c>
      <c r="DU30" s="24">
        <f t="shared" si="12"/>
        <v>0</v>
      </c>
      <c r="DV30" s="24">
        <f t="shared" si="13"/>
        <v>0</v>
      </c>
      <c r="DW30" s="24">
        <f t="shared" si="14"/>
        <v>0</v>
      </c>
      <c r="DX30" s="24">
        <f t="shared" si="15"/>
        <v>0</v>
      </c>
      <c r="DY30" s="24">
        <f t="shared" si="16"/>
        <v>0</v>
      </c>
      <c r="DZ30" s="24">
        <f t="shared" si="17"/>
        <v>0</v>
      </c>
      <c r="EB30" s="24">
        <f t="shared" si="18"/>
        <v>90769.119340000005</v>
      </c>
      <c r="EC30" s="24">
        <f t="shared" si="19"/>
        <v>0</v>
      </c>
      <c r="ED30" s="24">
        <f t="shared" si="20"/>
        <v>0</v>
      </c>
      <c r="EE30" s="24">
        <f t="shared" si="21"/>
        <v>0</v>
      </c>
      <c r="EF30" s="24">
        <f t="shared" si="22"/>
        <v>0</v>
      </c>
      <c r="EG30" s="24">
        <f t="shared" si="23"/>
        <v>0</v>
      </c>
      <c r="EH30" s="24">
        <f t="shared" si="24"/>
        <v>0</v>
      </c>
      <c r="EI30" s="24">
        <f t="shared" si="25"/>
        <v>0</v>
      </c>
      <c r="EK30" s="24">
        <f t="shared" si="26"/>
        <v>88043.373420000004</v>
      </c>
      <c r="EL30" s="24">
        <f t="shared" si="27"/>
        <v>0</v>
      </c>
      <c r="EM30" s="24">
        <f t="shared" si="28"/>
        <v>0</v>
      </c>
      <c r="EN30" s="24">
        <f t="shared" si="29"/>
        <v>0</v>
      </c>
      <c r="EO30" s="24">
        <f t="shared" si="30"/>
        <v>0</v>
      </c>
      <c r="EP30" s="24">
        <f t="shared" si="31"/>
        <v>0</v>
      </c>
      <c r="EQ30" s="24">
        <f t="shared" si="32"/>
        <v>0</v>
      </c>
      <c r="ER30" s="24">
        <f t="shared" si="33"/>
        <v>0</v>
      </c>
      <c r="ET30" s="24">
        <f t="shared" si="34"/>
        <v>85991.48676</v>
      </c>
      <c r="EU30" s="24">
        <f t="shared" si="35"/>
        <v>0</v>
      </c>
      <c r="EV30" s="24">
        <f t="shared" si="36"/>
        <v>0</v>
      </c>
      <c r="EW30" s="24">
        <f t="shared" si="37"/>
        <v>0</v>
      </c>
      <c r="EX30" s="24">
        <f t="shared" si="38"/>
        <v>0</v>
      </c>
      <c r="EY30" s="24">
        <f t="shared" si="39"/>
        <v>0</v>
      </c>
      <c r="EZ30" s="24">
        <f t="shared" si="40"/>
        <v>0</v>
      </c>
      <c r="FA30" s="24">
        <f t="shared" si="41"/>
        <v>0</v>
      </c>
      <c r="FC30" s="24">
        <f t="shared" si="42"/>
        <v>84102.067790000001</v>
      </c>
      <c r="FD30" s="24">
        <f t="shared" si="43"/>
        <v>0</v>
      </c>
      <c r="FE30" s="24">
        <f t="shared" si="44"/>
        <v>0</v>
      </c>
      <c r="FF30" s="24">
        <f t="shared" si="45"/>
        <v>0</v>
      </c>
      <c r="FG30" s="24">
        <f t="shared" si="46"/>
        <v>0</v>
      </c>
      <c r="FH30" s="24">
        <f t="shared" si="47"/>
        <v>0</v>
      </c>
      <c r="FI30" s="24">
        <f t="shared" si="48"/>
        <v>0</v>
      </c>
      <c r="FJ30" s="24">
        <f t="shared" si="49"/>
        <v>0</v>
      </c>
      <c r="FL30" s="24">
        <f t="shared" si="50"/>
        <v>84102.067790000001</v>
      </c>
      <c r="FM30" s="24">
        <f t="shared" si="51"/>
        <v>0</v>
      </c>
      <c r="FN30" s="24">
        <f t="shared" si="52"/>
        <v>0</v>
      </c>
      <c r="FO30" s="24">
        <f t="shared" si="53"/>
        <v>0</v>
      </c>
      <c r="FP30" s="24">
        <f t="shared" si="54"/>
        <v>0</v>
      </c>
      <c r="FQ30" s="24">
        <f t="shared" si="55"/>
        <v>0</v>
      </c>
      <c r="FR30" s="24">
        <f t="shared" si="56"/>
        <v>0</v>
      </c>
      <c r="FS30" s="24">
        <f t="shared" si="57"/>
        <v>0</v>
      </c>
    </row>
    <row r="31" spans="1:175" x14ac:dyDescent="0.25">
      <c r="A31" s="1" t="s">
        <v>350</v>
      </c>
      <c r="B31" s="5" t="s">
        <v>10</v>
      </c>
      <c r="C31" s="6" t="s">
        <v>39</v>
      </c>
      <c r="D31" s="6" t="s">
        <v>91</v>
      </c>
      <c r="E31" s="6" t="s">
        <v>13</v>
      </c>
      <c r="F31" s="6" t="s">
        <v>39</v>
      </c>
      <c r="G31" s="6" t="s">
        <v>15</v>
      </c>
      <c r="H31" s="183" t="str">
        <f t="shared" si="89"/>
        <v>2013</v>
      </c>
      <c r="I31" s="142">
        <v>2013</v>
      </c>
      <c r="J31" s="6" t="s">
        <v>62</v>
      </c>
      <c r="K31" s="6"/>
      <c r="L31" s="6" t="s">
        <v>83</v>
      </c>
      <c r="M31" s="6" t="s">
        <v>17</v>
      </c>
      <c r="N31" s="11">
        <v>0</v>
      </c>
      <c r="O31" s="11">
        <v>35.027748000000003</v>
      </c>
      <c r="P31" s="11">
        <v>1428046.5290000001</v>
      </c>
      <c r="Q31" s="36">
        <v>0</v>
      </c>
      <c r="R31" s="36">
        <v>0</v>
      </c>
      <c r="S31" s="36">
        <v>-3.042252</v>
      </c>
      <c r="T31" s="126">
        <v>35.027748000000003</v>
      </c>
      <c r="U31" s="36">
        <v>35.027748000000003</v>
      </c>
      <c r="V31" s="36">
        <v>49.430250000000001</v>
      </c>
      <c r="W31" s="36">
        <v>63.483750000000008</v>
      </c>
      <c r="X31" s="36">
        <v>63.483750000000008</v>
      </c>
      <c r="Y31" s="36">
        <v>63.483750000000008</v>
      </c>
      <c r="Z31" s="36">
        <v>63.483750000000008</v>
      </c>
      <c r="AA31" s="36">
        <v>63.483750000000008</v>
      </c>
      <c r="AB31" s="36">
        <v>63.483750000000008</v>
      </c>
      <c r="AC31" s="36">
        <v>63.483750000000008</v>
      </c>
      <c r="AD31" s="36">
        <v>63.483750000000008</v>
      </c>
      <c r="AE31" s="36">
        <v>63.483750000000008</v>
      </c>
      <c r="AF31" s="36">
        <v>48.09375</v>
      </c>
      <c r="AG31" s="36">
        <v>48.09375</v>
      </c>
      <c r="AH31" s="36">
        <v>8.3362499999999997</v>
      </c>
      <c r="AI31" s="36">
        <v>8.3362499999999997</v>
      </c>
      <c r="AJ31" s="36">
        <v>8.3362499999999997</v>
      </c>
      <c r="AK31" s="36">
        <v>8.3362499999999997</v>
      </c>
      <c r="AL31" s="36">
        <v>8.3362499999999997</v>
      </c>
      <c r="AM31" s="36">
        <v>0</v>
      </c>
      <c r="AN31" s="36">
        <v>0</v>
      </c>
      <c r="AO31" s="36">
        <v>0</v>
      </c>
      <c r="AP31" s="36">
        <v>0</v>
      </c>
      <c r="AQ31" s="36">
        <v>0</v>
      </c>
      <c r="AR31" s="36">
        <v>0</v>
      </c>
      <c r="AS31" s="36">
        <v>0</v>
      </c>
      <c r="AT31" s="36">
        <v>0</v>
      </c>
      <c r="AU31" s="36">
        <v>0</v>
      </c>
      <c r="AV31" s="36">
        <v>0</v>
      </c>
      <c r="AW31" s="36">
        <v>489126.76429999998</v>
      </c>
      <c r="AX31" s="36">
        <v>938919.76430000004</v>
      </c>
      <c r="AY31" s="36">
        <v>938919.76430000004</v>
      </c>
      <c r="AZ31" s="36">
        <v>1044282.0719999999</v>
      </c>
      <c r="BA31" s="36">
        <v>1088346.0719999999</v>
      </c>
      <c r="BB31" s="36">
        <v>1088346.0719999999</v>
      </c>
      <c r="BC31" s="36">
        <v>1088346.0719999999</v>
      </c>
      <c r="BD31" s="36">
        <v>1088346.0719999999</v>
      </c>
      <c r="BE31" s="318">
        <v>1088346.0719999999</v>
      </c>
      <c r="BF31" s="318">
        <v>1088346.0719999999</v>
      </c>
      <c r="BG31" s="318">
        <v>1088346.0719999999</v>
      </c>
      <c r="BH31" s="318">
        <v>1058646.0719999999</v>
      </c>
      <c r="BI31" s="318">
        <v>410646.07199999999</v>
      </c>
      <c r="BJ31" s="318">
        <v>281946.07199999999</v>
      </c>
      <c r="BK31" s="318">
        <v>281946.07199999999</v>
      </c>
      <c r="BL31" s="318">
        <v>18900</v>
      </c>
      <c r="BM31" s="318">
        <v>18900</v>
      </c>
      <c r="BN31" s="318">
        <v>18900</v>
      </c>
      <c r="BO31" s="318">
        <v>18900</v>
      </c>
      <c r="BP31" s="318">
        <v>18900</v>
      </c>
      <c r="BQ31" s="318">
        <v>0</v>
      </c>
      <c r="BR31" s="318">
        <v>0</v>
      </c>
      <c r="BS31" s="318">
        <v>0</v>
      </c>
      <c r="BT31" s="318">
        <v>0</v>
      </c>
      <c r="BU31" s="318">
        <v>0</v>
      </c>
      <c r="BV31" s="318">
        <v>0</v>
      </c>
      <c r="BW31" s="318">
        <v>0</v>
      </c>
      <c r="BX31" s="318">
        <v>0</v>
      </c>
      <c r="BZ31" s="113"/>
      <c r="CA31" s="113"/>
      <c r="CB31" s="113"/>
      <c r="CC31" s="113"/>
      <c r="CD31" s="113"/>
      <c r="CE31" s="113">
        <v>1</v>
      </c>
      <c r="CF31" s="113"/>
      <c r="CG31" s="113"/>
      <c r="CI31" s="24">
        <f t="shared" si="71"/>
        <v>0</v>
      </c>
      <c r="CJ31" s="24">
        <f t="shared" si="72"/>
        <v>0</v>
      </c>
      <c r="CK31" s="24">
        <f t="shared" si="73"/>
        <v>0</v>
      </c>
      <c r="CL31" s="24">
        <f t="shared" si="74"/>
        <v>0</v>
      </c>
      <c r="CM31" s="24">
        <f t="shared" si="75"/>
        <v>0</v>
      </c>
      <c r="CN31" s="24">
        <f t="shared" si="76"/>
        <v>0</v>
      </c>
      <c r="CO31" s="24">
        <f t="shared" si="77"/>
        <v>0</v>
      </c>
      <c r="CP31" s="24">
        <f t="shared" si="78"/>
        <v>0</v>
      </c>
      <c r="CR31" s="24">
        <f t="shared" si="79"/>
        <v>0</v>
      </c>
      <c r="CS31" s="24">
        <f t="shared" si="80"/>
        <v>0</v>
      </c>
      <c r="CT31" s="24">
        <f t="shared" si="81"/>
        <v>0</v>
      </c>
      <c r="CU31" s="24">
        <f t="shared" si="82"/>
        <v>0</v>
      </c>
      <c r="CV31" s="24">
        <f t="shared" si="83"/>
        <v>0</v>
      </c>
      <c r="CW31" s="24">
        <f t="shared" si="84"/>
        <v>0</v>
      </c>
      <c r="CX31" s="24">
        <f t="shared" si="85"/>
        <v>0</v>
      </c>
      <c r="CY31" s="24">
        <f t="shared" si="86"/>
        <v>0</v>
      </c>
      <c r="DA31" s="24">
        <f t="shared" si="70"/>
        <v>0</v>
      </c>
      <c r="DB31" s="24">
        <f t="shared" si="63"/>
        <v>0</v>
      </c>
      <c r="DC31" s="24">
        <f t="shared" si="64"/>
        <v>0</v>
      </c>
      <c r="DD31" s="179">
        <f t="shared" si="65"/>
        <v>0</v>
      </c>
      <c r="DE31" s="24">
        <f t="shared" si="66"/>
        <v>0</v>
      </c>
      <c r="DF31" s="24">
        <f t="shared" si="67"/>
        <v>-36.507024000000001</v>
      </c>
      <c r="DG31" s="24">
        <f t="shared" si="68"/>
        <v>0</v>
      </c>
      <c r="DH31" s="24">
        <f t="shared" si="69"/>
        <v>0</v>
      </c>
      <c r="DJ31" s="24">
        <f t="shared" si="2"/>
        <v>0</v>
      </c>
      <c r="DK31" s="24">
        <f>+$CA31*$AX31</f>
        <v>0</v>
      </c>
      <c r="DL31" s="24">
        <f t="shared" si="4"/>
        <v>0</v>
      </c>
      <c r="DM31" s="24">
        <f t="shared" si="5"/>
        <v>0</v>
      </c>
      <c r="DN31" s="24">
        <f t="shared" si="6"/>
        <v>0</v>
      </c>
      <c r="DO31" s="24">
        <f t="shared" si="7"/>
        <v>420.33297600000003</v>
      </c>
      <c r="DP31" s="24">
        <f t="shared" si="8"/>
        <v>0</v>
      </c>
      <c r="DQ31" s="24">
        <f t="shared" si="9"/>
        <v>0</v>
      </c>
      <c r="DS31" s="24">
        <f t="shared" si="10"/>
        <v>0</v>
      </c>
      <c r="DT31" s="24">
        <f t="shared" si="11"/>
        <v>0</v>
      </c>
      <c r="DU31" s="24">
        <f t="shared" si="12"/>
        <v>0</v>
      </c>
      <c r="DV31" s="24">
        <f t="shared" si="13"/>
        <v>0</v>
      </c>
      <c r="DW31" s="24">
        <f t="shared" si="14"/>
        <v>0</v>
      </c>
      <c r="DX31" s="24">
        <f t="shared" si="15"/>
        <v>420.33297600000003</v>
      </c>
      <c r="DY31" s="24">
        <f t="shared" si="16"/>
        <v>0</v>
      </c>
      <c r="DZ31" s="24">
        <f t="shared" si="17"/>
        <v>0</v>
      </c>
      <c r="EB31" s="24">
        <f t="shared" si="18"/>
        <v>0</v>
      </c>
      <c r="EC31" s="24">
        <f t="shared" si="19"/>
        <v>0</v>
      </c>
      <c r="ED31" s="24">
        <f t="shared" si="20"/>
        <v>0</v>
      </c>
      <c r="EE31" s="24">
        <f t="shared" si="21"/>
        <v>0</v>
      </c>
      <c r="EF31" s="24">
        <f t="shared" si="22"/>
        <v>0</v>
      </c>
      <c r="EG31" s="24">
        <f t="shared" si="23"/>
        <v>593.16300000000001</v>
      </c>
      <c r="EH31" s="24">
        <f t="shared" si="24"/>
        <v>0</v>
      </c>
      <c r="EI31" s="24">
        <f t="shared" si="25"/>
        <v>0</v>
      </c>
      <c r="EK31" s="24">
        <f t="shared" si="26"/>
        <v>0</v>
      </c>
      <c r="EL31" s="24">
        <f t="shared" si="27"/>
        <v>0</v>
      </c>
      <c r="EM31" s="24">
        <f t="shared" si="28"/>
        <v>0</v>
      </c>
      <c r="EN31" s="24">
        <f t="shared" si="29"/>
        <v>0</v>
      </c>
      <c r="EO31" s="24">
        <f t="shared" si="30"/>
        <v>0</v>
      </c>
      <c r="EP31" s="24">
        <f t="shared" si="31"/>
        <v>761.80500000000006</v>
      </c>
      <c r="EQ31" s="24">
        <f t="shared" si="32"/>
        <v>0</v>
      </c>
      <c r="ER31" s="24">
        <f t="shared" si="33"/>
        <v>0</v>
      </c>
      <c r="ET31" s="24">
        <f t="shared" si="34"/>
        <v>0</v>
      </c>
      <c r="EU31" s="24">
        <f t="shared" si="35"/>
        <v>0</v>
      </c>
      <c r="EV31" s="24">
        <f t="shared" si="36"/>
        <v>0</v>
      </c>
      <c r="EW31" s="24">
        <f t="shared" si="37"/>
        <v>0</v>
      </c>
      <c r="EX31" s="24">
        <f t="shared" si="38"/>
        <v>0</v>
      </c>
      <c r="EY31" s="24">
        <f t="shared" si="39"/>
        <v>761.80500000000006</v>
      </c>
      <c r="EZ31" s="24">
        <f t="shared" si="40"/>
        <v>0</v>
      </c>
      <c r="FA31" s="24">
        <f t="shared" si="41"/>
        <v>0</v>
      </c>
      <c r="FC31" s="24">
        <f t="shared" si="42"/>
        <v>0</v>
      </c>
      <c r="FD31" s="24">
        <f t="shared" si="43"/>
        <v>0</v>
      </c>
      <c r="FE31" s="24">
        <f t="shared" si="44"/>
        <v>0</v>
      </c>
      <c r="FF31" s="24">
        <f t="shared" si="45"/>
        <v>0</v>
      </c>
      <c r="FG31" s="24">
        <f t="shared" si="46"/>
        <v>0</v>
      </c>
      <c r="FH31" s="24">
        <f t="shared" si="47"/>
        <v>761.80500000000006</v>
      </c>
      <c r="FI31" s="24">
        <f t="shared" si="48"/>
        <v>0</v>
      </c>
      <c r="FJ31" s="24">
        <f t="shared" si="49"/>
        <v>0</v>
      </c>
      <c r="FL31" s="24">
        <f t="shared" si="50"/>
        <v>0</v>
      </c>
      <c r="FM31" s="24">
        <f t="shared" si="51"/>
        <v>0</v>
      </c>
      <c r="FN31" s="24">
        <f t="shared" si="52"/>
        <v>0</v>
      </c>
      <c r="FO31" s="24">
        <f t="shared" si="53"/>
        <v>0</v>
      </c>
      <c r="FP31" s="24">
        <f t="shared" si="54"/>
        <v>0</v>
      </c>
      <c r="FQ31" s="24">
        <f t="shared" si="55"/>
        <v>761.80500000000006</v>
      </c>
      <c r="FR31" s="24">
        <f t="shared" si="56"/>
        <v>0</v>
      </c>
      <c r="FS31" s="24">
        <f t="shared" si="57"/>
        <v>0</v>
      </c>
    </row>
    <row r="32" spans="1:175" x14ac:dyDescent="0.25">
      <c r="A32" s="1" t="s">
        <v>346</v>
      </c>
      <c r="B32" s="5" t="s">
        <v>3</v>
      </c>
      <c r="C32" s="6" t="s">
        <v>31</v>
      </c>
      <c r="D32" s="6" t="s">
        <v>38</v>
      </c>
      <c r="E32" s="6" t="s">
        <v>13</v>
      </c>
      <c r="F32" s="6" t="s">
        <v>82</v>
      </c>
      <c r="G32" s="6" t="s">
        <v>15</v>
      </c>
      <c r="H32" s="183" t="str">
        <f t="shared" si="89"/>
        <v>2013</v>
      </c>
      <c r="I32" s="142">
        <v>2013</v>
      </c>
      <c r="J32" s="6" t="s">
        <v>62</v>
      </c>
      <c r="K32" s="6"/>
      <c r="L32" s="6" t="s">
        <v>83</v>
      </c>
      <c r="M32" s="6" t="s">
        <v>37</v>
      </c>
      <c r="N32" s="11">
        <v>14</v>
      </c>
      <c r="O32" s="11">
        <v>228.54644070000001</v>
      </c>
      <c r="P32" s="11">
        <v>2304343.3390000002</v>
      </c>
      <c r="Q32" s="36">
        <v>0</v>
      </c>
      <c r="R32" s="36">
        <v>0</v>
      </c>
      <c r="S32" s="36">
        <v>229.06507120000001</v>
      </c>
      <c r="T32" s="126">
        <v>228.54644070000001</v>
      </c>
      <c r="U32" s="36">
        <v>228.54644070000001</v>
      </c>
      <c r="V32" s="36">
        <v>219.99191999999999</v>
      </c>
      <c r="W32" s="36">
        <v>196.38087139999999</v>
      </c>
      <c r="X32" s="36">
        <v>190.32892580000001</v>
      </c>
      <c r="Y32" s="36">
        <v>190.32892580000001</v>
      </c>
      <c r="Z32" s="36">
        <v>183.68617800000001</v>
      </c>
      <c r="AA32" s="36">
        <v>170.4484607</v>
      </c>
      <c r="AB32" s="36">
        <v>168.33979439999999</v>
      </c>
      <c r="AC32" s="36">
        <v>100.50192060000001</v>
      </c>
      <c r="AD32" s="36">
        <v>45.423822690000002</v>
      </c>
      <c r="AE32" s="36">
        <v>34.310517570000002</v>
      </c>
      <c r="AF32" s="36">
        <v>32.986846550000003</v>
      </c>
      <c r="AG32" s="36">
        <v>32.986846550000003</v>
      </c>
      <c r="AH32" s="36">
        <v>25.237244350000001</v>
      </c>
      <c r="AI32" s="36">
        <v>1.535802881</v>
      </c>
      <c r="AJ32" s="36">
        <v>1.535802881</v>
      </c>
      <c r="AK32" s="36">
        <v>1.535802881</v>
      </c>
      <c r="AL32" s="36">
        <v>1.535802881</v>
      </c>
      <c r="AM32" s="36">
        <v>0</v>
      </c>
      <c r="AN32" s="36">
        <v>0</v>
      </c>
      <c r="AO32" s="36">
        <v>0</v>
      </c>
      <c r="AP32" s="36">
        <v>0</v>
      </c>
      <c r="AQ32" s="36">
        <v>0</v>
      </c>
      <c r="AR32" s="36">
        <v>0</v>
      </c>
      <c r="AS32" s="36">
        <v>0</v>
      </c>
      <c r="AT32" s="36">
        <v>0</v>
      </c>
      <c r="AU32" s="36">
        <v>0</v>
      </c>
      <c r="AV32" s="36">
        <v>0</v>
      </c>
      <c r="AW32" s="36">
        <v>1153254.4240000001</v>
      </c>
      <c r="AX32" s="36">
        <v>1151088.915</v>
      </c>
      <c r="AY32" s="36">
        <v>1151088.915</v>
      </c>
      <c r="AZ32" s="36">
        <v>1121044.9410000001</v>
      </c>
      <c r="BA32" s="36">
        <v>1038121.5649999999</v>
      </c>
      <c r="BB32" s="36">
        <v>1016021.311</v>
      </c>
      <c r="BC32" s="36">
        <v>1016021.311</v>
      </c>
      <c r="BD32" s="36">
        <v>988261.66890000005</v>
      </c>
      <c r="BE32" s="318">
        <v>937460.21299999999</v>
      </c>
      <c r="BF32" s="318">
        <v>923891.19220000005</v>
      </c>
      <c r="BG32" s="318">
        <v>612391.45629999996</v>
      </c>
      <c r="BH32" s="318">
        <v>382223.40870000003</v>
      </c>
      <c r="BI32" s="318">
        <v>329867.31020000001</v>
      </c>
      <c r="BJ32" s="318">
        <v>324340.40399999998</v>
      </c>
      <c r="BK32" s="318">
        <v>324340.40399999998</v>
      </c>
      <c r="BL32" s="318">
        <v>241259.52669999999</v>
      </c>
      <c r="BM32" s="318">
        <v>1711.2398820000001</v>
      </c>
      <c r="BN32" s="318">
        <v>1711.2398820000001</v>
      </c>
      <c r="BO32" s="318">
        <v>1711.2398820000001</v>
      </c>
      <c r="BP32" s="318">
        <v>1711.2398820000001</v>
      </c>
      <c r="BQ32" s="318">
        <v>0</v>
      </c>
      <c r="BR32" s="318">
        <v>0</v>
      </c>
      <c r="BS32" s="318">
        <v>0</v>
      </c>
      <c r="BT32" s="318">
        <v>0</v>
      </c>
      <c r="BU32" s="318">
        <v>0</v>
      </c>
      <c r="BV32" s="318">
        <v>0</v>
      </c>
      <c r="BW32" s="318">
        <v>0</v>
      </c>
      <c r="BX32" s="318">
        <v>0</v>
      </c>
      <c r="BZ32" s="113"/>
      <c r="CA32" s="113">
        <v>2.5000000000000001E-2</v>
      </c>
      <c r="CB32" s="113">
        <v>0.51300000000000001</v>
      </c>
      <c r="CC32" s="113">
        <v>0</v>
      </c>
      <c r="CD32" s="113">
        <v>0.17649999999999999</v>
      </c>
      <c r="CE32" s="113">
        <v>0.2767</v>
      </c>
      <c r="CF32" s="113"/>
      <c r="CG32" s="113"/>
      <c r="CI32" s="24">
        <f t="shared" si="71"/>
        <v>0</v>
      </c>
      <c r="CJ32" s="24">
        <f t="shared" si="72"/>
        <v>0</v>
      </c>
      <c r="CK32" s="24">
        <f t="shared" si="73"/>
        <v>0</v>
      </c>
      <c r="CL32" s="24">
        <f t="shared" si="74"/>
        <v>0</v>
      </c>
      <c r="CM32" s="24">
        <f t="shared" si="75"/>
        <v>0</v>
      </c>
      <c r="CN32" s="24">
        <f t="shared" si="76"/>
        <v>0</v>
      </c>
      <c r="CO32" s="24">
        <f t="shared" si="77"/>
        <v>0</v>
      </c>
      <c r="CP32" s="24">
        <f t="shared" si="78"/>
        <v>0</v>
      </c>
      <c r="CR32" s="24">
        <f t="shared" si="79"/>
        <v>0</v>
      </c>
      <c r="CS32" s="24">
        <f t="shared" si="80"/>
        <v>0</v>
      </c>
      <c r="CT32" s="24">
        <f t="shared" si="81"/>
        <v>0</v>
      </c>
      <c r="CU32" s="24">
        <f t="shared" si="82"/>
        <v>0</v>
      </c>
      <c r="CV32" s="24">
        <f t="shared" si="83"/>
        <v>0</v>
      </c>
      <c r="CW32" s="24">
        <f t="shared" si="84"/>
        <v>0</v>
      </c>
      <c r="CX32" s="24">
        <f t="shared" si="85"/>
        <v>0</v>
      </c>
      <c r="CY32" s="24">
        <f t="shared" si="86"/>
        <v>0</v>
      </c>
      <c r="DA32" s="24">
        <f t="shared" si="70"/>
        <v>0</v>
      </c>
      <c r="DB32" s="24">
        <f t="shared" si="63"/>
        <v>28831.360600000004</v>
      </c>
      <c r="DC32" s="24">
        <f t="shared" si="64"/>
        <v>1410.1245783072002</v>
      </c>
      <c r="DD32" s="179">
        <f t="shared" si="65"/>
        <v>0</v>
      </c>
      <c r="DE32" s="24">
        <f t="shared" si="66"/>
        <v>485.15982080160001</v>
      </c>
      <c r="DF32" s="24">
        <f t="shared" si="67"/>
        <v>760.58766241248009</v>
      </c>
      <c r="DG32" s="24">
        <f t="shared" si="68"/>
        <v>0</v>
      </c>
      <c r="DH32" s="24">
        <f t="shared" si="69"/>
        <v>0</v>
      </c>
      <c r="DJ32" s="24">
        <f t="shared" si="2"/>
        <v>0</v>
      </c>
      <c r="DK32" s="24">
        <f t="shared" si="3"/>
        <v>28777.222875000003</v>
      </c>
      <c r="DL32" s="24">
        <f t="shared" si="4"/>
        <v>1406.9318889492001</v>
      </c>
      <c r="DM32" s="24">
        <f t="shared" si="5"/>
        <v>0</v>
      </c>
      <c r="DN32" s="24">
        <f t="shared" si="6"/>
        <v>484.06136140259997</v>
      </c>
      <c r="DO32" s="24">
        <f t="shared" si="7"/>
        <v>758.86560170027997</v>
      </c>
      <c r="DP32" s="24">
        <f t="shared" si="8"/>
        <v>0</v>
      </c>
      <c r="DQ32" s="24">
        <f t="shared" si="9"/>
        <v>0</v>
      </c>
      <c r="DS32" s="24">
        <f t="shared" si="10"/>
        <v>0</v>
      </c>
      <c r="DT32" s="24">
        <f t="shared" si="11"/>
        <v>28777.222875000003</v>
      </c>
      <c r="DU32" s="24">
        <f>+$CB32*$U32*12</f>
        <v>1406.9318889492001</v>
      </c>
      <c r="DV32" s="24">
        <f t="shared" si="13"/>
        <v>0</v>
      </c>
      <c r="DW32" s="24">
        <f t="shared" si="14"/>
        <v>484.06136140259997</v>
      </c>
      <c r="DX32" s="24">
        <f t="shared" si="15"/>
        <v>758.86560170027997</v>
      </c>
      <c r="DY32" s="24">
        <f t="shared" si="16"/>
        <v>0</v>
      </c>
      <c r="DZ32" s="24">
        <f t="shared" si="17"/>
        <v>0</v>
      </c>
      <c r="EB32" s="24">
        <f t="shared" si="18"/>
        <v>0</v>
      </c>
      <c r="EC32" s="24">
        <f t="shared" si="19"/>
        <v>28026.123525000003</v>
      </c>
      <c r="ED32" s="24">
        <f t="shared" si="20"/>
        <v>1354.2702595200001</v>
      </c>
      <c r="EE32" s="24">
        <f t="shared" si="21"/>
        <v>0</v>
      </c>
      <c r="EF32" s="24">
        <f t="shared" si="22"/>
        <v>465.94288655999992</v>
      </c>
      <c r="EG32" s="24">
        <f t="shared" si="23"/>
        <v>730.46117116799996</v>
      </c>
      <c r="EH32" s="24">
        <f t="shared" si="24"/>
        <v>0</v>
      </c>
      <c r="EI32" s="24">
        <f t="shared" si="25"/>
        <v>0</v>
      </c>
      <c r="EK32" s="24">
        <f t="shared" si="26"/>
        <v>0</v>
      </c>
      <c r="EL32" s="24">
        <f t="shared" si="27"/>
        <v>25953.039124999999</v>
      </c>
      <c r="EM32" s="24">
        <f t="shared" si="28"/>
        <v>1208.9206443383998</v>
      </c>
      <c r="EN32" s="24">
        <f t="shared" si="29"/>
        <v>0</v>
      </c>
      <c r="EO32" s="24">
        <f t="shared" si="30"/>
        <v>415.93468562519996</v>
      </c>
      <c r="EP32" s="24">
        <f t="shared" si="31"/>
        <v>652.06304539656003</v>
      </c>
      <c r="EQ32" s="24">
        <f t="shared" si="32"/>
        <v>0</v>
      </c>
      <c r="ER32" s="24">
        <f t="shared" si="33"/>
        <v>0</v>
      </c>
      <c r="ET32" s="24">
        <f t="shared" si="34"/>
        <v>0</v>
      </c>
      <c r="EU32" s="24">
        <f t="shared" si="35"/>
        <v>25400.532775</v>
      </c>
      <c r="EV32" s="24">
        <f t="shared" si="36"/>
        <v>1171.6648672248</v>
      </c>
      <c r="EW32" s="24">
        <f t="shared" si="37"/>
        <v>0</v>
      </c>
      <c r="EX32" s="24">
        <f t="shared" si="38"/>
        <v>403.11666484440002</v>
      </c>
      <c r="EY32" s="24">
        <f t="shared" si="39"/>
        <v>631.96816522632002</v>
      </c>
      <c r="EZ32" s="24">
        <f t="shared" si="40"/>
        <v>0</v>
      </c>
      <c r="FA32" s="24">
        <f t="shared" si="41"/>
        <v>0</v>
      </c>
      <c r="FC32" s="24">
        <f t="shared" si="42"/>
        <v>0</v>
      </c>
      <c r="FD32" s="24">
        <f t="shared" si="43"/>
        <v>25400.532775</v>
      </c>
      <c r="FE32" s="24">
        <f t="shared" si="44"/>
        <v>1171.6648672248</v>
      </c>
      <c r="FF32" s="24">
        <f t="shared" si="45"/>
        <v>0</v>
      </c>
      <c r="FG32" s="24">
        <f t="shared" si="46"/>
        <v>403.11666484440002</v>
      </c>
      <c r="FH32" s="24">
        <f t="shared" si="47"/>
        <v>631.96816522632002</v>
      </c>
      <c r="FI32" s="24">
        <f t="shared" si="48"/>
        <v>0</v>
      </c>
      <c r="FJ32" s="24">
        <f t="shared" si="49"/>
        <v>0</v>
      </c>
      <c r="FL32" s="24">
        <f t="shared" si="50"/>
        <v>0</v>
      </c>
      <c r="FM32" s="24">
        <f t="shared" si="51"/>
        <v>24706.541722500002</v>
      </c>
      <c r="FN32" s="24">
        <f t="shared" si="52"/>
        <v>1130.7721117680001</v>
      </c>
      <c r="FO32" s="24">
        <f t="shared" si="53"/>
        <v>0</v>
      </c>
      <c r="FP32" s="24">
        <f t="shared" si="54"/>
        <v>389.04732500399996</v>
      </c>
      <c r="FQ32" s="24">
        <f t="shared" si="55"/>
        <v>609.91158543120002</v>
      </c>
      <c r="FR32" s="24">
        <f t="shared" si="56"/>
        <v>0</v>
      </c>
      <c r="FS32" s="24">
        <f t="shared" si="57"/>
        <v>0</v>
      </c>
    </row>
    <row r="33" spans="1:175" x14ac:dyDescent="0.25">
      <c r="A33" s="1" t="s">
        <v>363</v>
      </c>
      <c r="B33" s="5" t="s">
        <v>10</v>
      </c>
      <c r="C33" s="6" t="s">
        <v>31</v>
      </c>
      <c r="D33" s="25" t="s">
        <v>90</v>
      </c>
      <c r="E33" s="6" t="s">
        <v>13</v>
      </c>
      <c r="F33" s="6" t="s">
        <v>82</v>
      </c>
      <c r="G33" s="6" t="s">
        <v>26</v>
      </c>
      <c r="H33" s="183" t="str">
        <f>+RIGHT($AX$1,4)</f>
        <v>2014</v>
      </c>
      <c r="I33" s="139">
        <v>2011</v>
      </c>
      <c r="J33" s="6" t="s">
        <v>62</v>
      </c>
      <c r="K33" s="6"/>
      <c r="L33" s="6" t="s">
        <v>83</v>
      </c>
      <c r="M33" s="6" t="s">
        <v>28</v>
      </c>
      <c r="N33" s="11">
        <v>36</v>
      </c>
      <c r="O33" s="11"/>
      <c r="P33" s="11"/>
      <c r="Q33" s="36">
        <v>0</v>
      </c>
      <c r="R33" s="36">
        <v>0</v>
      </c>
      <c r="S33" s="36">
        <v>0</v>
      </c>
      <c r="T33" s="126">
        <v>19.811409999999999</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0</v>
      </c>
      <c r="AS33" s="36">
        <v>0</v>
      </c>
      <c r="AT33" s="36">
        <v>0</v>
      </c>
      <c r="AU33" s="36">
        <v>0</v>
      </c>
      <c r="AV33" s="36">
        <v>0</v>
      </c>
      <c r="AW33" s="36">
        <v>0</v>
      </c>
      <c r="AX33" s="36">
        <v>0</v>
      </c>
      <c r="AY33" s="36">
        <v>0</v>
      </c>
      <c r="AZ33" s="36">
        <v>0</v>
      </c>
      <c r="BA33" s="36">
        <v>0</v>
      </c>
      <c r="BB33" s="36">
        <v>0</v>
      </c>
      <c r="BC33" s="36">
        <v>0</v>
      </c>
      <c r="BD33" s="36">
        <v>0</v>
      </c>
      <c r="BE33" s="318">
        <v>0</v>
      </c>
      <c r="BF33" s="318">
        <v>0</v>
      </c>
      <c r="BG33" s="318">
        <v>0</v>
      </c>
      <c r="BH33" s="318">
        <v>0</v>
      </c>
      <c r="BI33" s="318">
        <v>0</v>
      </c>
      <c r="BJ33" s="318">
        <v>0</v>
      </c>
      <c r="BK33" s="318">
        <v>0</v>
      </c>
      <c r="BL33" s="318">
        <v>0</v>
      </c>
      <c r="BM33" s="318">
        <v>0</v>
      </c>
      <c r="BN33" s="318">
        <v>0</v>
      </c>
      <c r="BO33" s="318">
        <v>0</v>
      </c>
      <c r="BP33" s="318">
        <v>0</v>
      </c>
      <c r="BQ33" s="318">
        <v>0</v>
      </c>
      <c r="BR33" s="318">
        <v>0</v>
      </c>
      <c r="BS33" s="318">
        <v>0</v>
      </c>
      <c r="BT33" s="318">
        <v>0</v>
      </c>
      <c r="BU33" s="318">
        <v>0</v>
      </c>
      <c r="BV33" s="318">
        <v>0</v>
      </c>
      <c r="BW33" s="318">
        <v>0</v>
      </c>
      <c r="BX33" s="318">
        <v>0</v>
      </c>
      <c r="BZ33" s="164"/>
      <c r="CA33" s="164"/>
      <c r="CB33" s="164"/>
      <c r="CC33" s="164"/>
      <c r="CD33" s="164"/>
      <c r="CE33" s="164"/>
      <c r="CF33" s="164"/>
      <c r="CG33" s="164"/>
      <c r="CI33" s="24">
        <f>+BZ33*$AU33</f>
        <v>0</v>
      </c>
      <c r="CJ33" s="24">
        <f>+CA33*$AU33</f>
        <v>0</v>
      </c>
      <c r="CK33" s="24">
        <f t="shared" ref="CK33:CP34" si="90">+CB33*$Q33*12</f>
        <v>0</v>
      </c>
      <c r="CL33" s="24">
        <f t="shared" si="90"/>
        <v>0</v>
      </c>
      <c r="CM33" s="24">
        <f t="shared" si="90"/>
        <v>0</v>
      </c>
      <c r="CN33" s="24">
        <f t="shared" si="90"/>
        <v>0</v>
      </c>
      <c r="CO33" s="24">
        <f t="shared" si="90"/>
        <v>0</v>
      </c>
      <c r="CP33" s="24">
        <f t="shared" si="90"/>
        <v>0</v>
      </c>
      <c r="CR33" s="24">
        <f>+BZ33*$AV33</f>
        <v>0</v>
      </c>
      <c r="CS33" s="24">
        <f>+CA33*$AV33</f>
        <v>0</v>
      </c>
      <c r="CT33" s="24">
        <f t="shared" ref="CT33:CY34" si="91">+CB33*$R33*12</f>
        <v>0</v>
      </c>
      <c r="CU33" s="24">
        <f t="shared" si="91"/>
        <v>0</v>
      </c>
      <c r="CV33" s="24">
        <f t="shared" si="91"/>
        <v>0</v>
      </c>
      <c r="CW33" s="24">
        <f t="shared" si="91"/>
        <v>0</v>
      </c>
      <c r="CX33" s="24">
        <f t="shared" si="91"/>
        <v>0</v>
      </c>
      <c r="CY33" s="24">
        <f t="shared" si="91"/>
        <v>0</v>
      </c>
      <c r="DA33" s="24">
        <f>+$BZ33*$AW33</f>
        <v>0</v>
      </c>
      <c r="DB33" s="24">
        <f>+$CA33*$AW33</f>
        <v>0</v>
      </c>
      <c r="DC33" s="24">
        <f>+$CB33*$S33*12</f>
        <v>0</v>
      </c>
      <c r="DD33" s="179">
        <f>+$CC33*$S33*12</f>
        <v>0</v>
      </c>
      <c r="DE33" s="24">
        <f>+$CD33*$S33*12</f>
        <v>0</v>
      </c>
      <c r="DF33" s="24">
        <f>+$CE33*$S33*12</f>
        <v>0</v>
      </c>
      <c r="DG33" s="24">
        <f>+$CF33*$S33*12</f>
        <v>0</v>
      </c>
      <c r="DH33" s="24">
        <f>+$CG33*$S33*12</f>
        <v>0</v>
      </c>
      <c r="DJ33" s="24">
        <f>+$BZ33*$AX33</f>
        <v>0</v>
      </c>
      <c r="DK33" s="24">
        <f>+$CA33*$AX33</f>
        <v>0</v>
      </c>
      <c r="DL33" s="24">
        <f>+$CB33*$T33*12</f>
        <v>0</v>
      </c>
      <c r="DM33" s="24">
        <f>+$CC33*$T33*12</f>
        <v>0</v>
      </c>
      <c r="DN33" s="24">
        <f>+$CD33*$T33*12</f>
        <v>0</v>
      </c>
      <c r="DO33" s="24">
        <f>+$CE33*$T33*12</f>
        <v>0</v>
      </c>
      <c r="DP33" s="24">
        <f>+$CF33*$T33*12</f>
        <v>0</v>
      </c>
      <c r="DQ33" s="24">
        <f>+$CG33*$T33*12</f>
        <v>0</v>
      </c>
      <c r="DS33" s="24">
        <f>+$BZ33*$AY33</f>
        <v>0</v>
      </c>
      <c r="DT33" s="24">
        <f>+$CA33*$AY33</f>
        <v>0</v>
      </c>
      <c r="DU33" s="24">
        <f>+$CB33*$U33*12</f>
        <v>0</v>
      </c>
      <c r="DV33" s="24">
        <f>+$CC33*$U33*12</f>
        <v>0</v>
      </c>
      <c r="DW33" s="24">
        <f>+$CD33*$U33*12</f>
        <v>0</v>
      </c>
      <c r="DX33" s="24">
        <f>+$CE33*$U33*12</f>
        <v>0</v>
      </c>
      <c r="DY33" s="24">
        <f>+$CF33*$U33*12</f>
        <v>0</v>
      </c>
      <c r="DZ33" s="24">
        <f>+$CG33*$U33*12</f>
        <v>0</v>
      </c>
      <c r="EB33" s="24">
        <f>+$BZ33*$AZ33</f>
        <v>0</v>
      </c>
      <c r="EC33" s="24">
        <f>+$CA33*$AZ33</f>
        <v>0</v>
      </c>
      <c r="ED33" s="24">
        <f>+$CB33*$V33*12</f>
        <v>0</v>
      </c>
      <c r="EE33" s="24">
        <f>+$CC33*$V33*12</f>
        <v>0</v>
      </c>
      <c r="EF33" s="24">
        <f>+$CD33*$V33*12</f>
        <v>0</v>
      </c>
      <c r="EG33" s="24">
        <f>+$CE33*$V33*12</f>
        <v>0</v>
      </c>
      <c r="EH33" s="24">
        <f>+$CF33*$V33*12</f>
        <v>0</v>
      </c>
      <c r="EI33" s="24">
        <f>+$CG33*$V33*12</f>
        <v>0</v>
      </c>
      <c r="EK33" s="24">
        <f>+$BZ33*$BA33</f>
        <v>0</v>
      </c>
      <c r="EL33" s="24">
        <f>+$CA33*$BA33</f>
        <v>0</v>
      </c>
      <c r="EM33" s="24">
        <f>+$CB33*$W33*12</f>
        <v>0</v>
      </c>
      <c r="EN33" s="24">
        <f>+$CC33*$W33*12</f>
        <v>0</v>
      </c>
      <c r="EO33" s="24">
        <f>+$CD33*$W33*12</f>
        <v>0</v>
      </c>
      <c r="EP33" s="24">
        <f>+$CE33*$W33*12</f>
        <v>0</v>
      </c>
      <c r="EQ33" s="24">
        <f>+$CF33*$W33*12</f>
        <v>0</v>
      </c>
      <c r="ER33" s="24">
        <f>+$CG33*$W33*12</f>
        <v>0</v>
      </c>
      <c r="ET33" s="24">
        <f>+$BZ33*$BB33</f>
        <v>0</v>
      </c>
      <c r="EU33" s="24">
        <f>+$CA33*$BB33</f>
        <v>0</v>
      </c>
      <c r="EV33" s="24">
        <f>+$CB33*$X33*12</f>
        <v>0</v>
      </c>
      <c r="EW33" s="24">
        <f>+$CC33*$X33*12</f>
        <v>0</v>
      </c>
      <c r="EX33" s="24">
        <f>+$CD33*$X33*12</f>
        <v>0</v>
      </c>
      <c r="EY33" s="24">
        <f>+$CE33*$X33*12</f>
        <v>0</v>
      </c>
      <c r="EZ33" s="24">
        <f>+$CF33*$X33*12</f>
        <v>0</v>
      </c>
      <c r="FA33" s="24">
        <f>+$CG33*$X33*12</f>
        <v>0</v>
      </c>
      <c r="FC33" s="24">
        <f>+$BZ33*$BC33</f>
        <v>0</v>
      </c>
      <c r="FD33" s="24">
        <f>+$CA33*$BC33</f>
        <v>0</v>
      </c>
      <c r="FE33" s="24">
        <f>+$CB33*$Y33*12</f>
        <v>0</v>
      </c>
      <c r="FF33" s="24">
        <f>+$CC33*$Y33*12</f>
        <v>0</v>
      </c>
      <c r="FG33" s="24">
        <f>+$CD33*$Y33*12</f>
        <v>0</v>
      </c>
      <c r="FH33" s="24">
        <f>+$CE33*$Y33*12</f>
        <v>0</v>
      </c>
      <c r="FI33" s="24">
        <f>+$CF33*$Y33*12</f>
        <v>0</v>
      </c>
      <c r="FJ33" s="24">
        <f>+$CG33*$Y33*12</f>
        <v>0</v>
      </c>
      <c r="FL33" s="24">
        <f>+$BZ33*$BD33</f>
        <v>0</v>
      </c>
      <c r="FM33" s="24">
        <f>+$CA33*$BD33</f>
        <v>0</v>
      </c>
      <c r="FN33" s="24">
        <f>+$CB33*$Z33*12</f>
        <v>0</v>
      </c>
      <c r="FO33" s="24">
        <f>+$CC33*$Z33*12</f>
        <v>0</v>
      </c>
      <c r="FP33" s="24">
        <f>+$CD33*$Z33*12</f>
        <v>0</v>
      </c>
      <c r="FQ33" s="24">
        <f>+$CE33*$Z33*12</f>
        <v>0</v>
      </c>
      <c r="FR33" s="24">
        <f>+$CF33*$Z33*12</f>
        <v>0</v>
      </c>
      <c r="FS33" s="24">
        <f>+$CG33*$Z33*12</f>
        <v>0</v>
      </c>
    </row>
    <row r="34" spans="1:175" x14ac:dyDescent="0.25">
      <c r="A34" s="1" t="s">
        <v>362</v>
      </c>
      <c r="B34" s="5" t="s">
        <v>10</v>
      </c>
      <c r="C34" s="6" t="s">
        <v>11</v>
      </c>
      <c r="D34" s="25" t="s">
        <v>25</v>
      </c>
      <c r="E34" s="6" t="s">
        <v>13</v>
      </c>
      <c r="F34" s="6" t="s">
        <v>14</v>
      </c>
      <c r="G34" s="6" t="s">
        <v>26</v>
      </c>
      <c r="H34" s="183" t="str">
        <f>+RIGHT($AX$1,4)</f>
        <v>2014</v>
      </c>
      <c r="I34" s="139">
        <v>2011</v>
      </c>
      <c r="J34" s="6" t="s">
        <v>62</v>
      </c>
      <c r="K34" s="6"/>
      <c r="L34" s="6" t="s">
        <v>83</v>
      </c>
      <c r="M34" s="6" t="s">
        <v>28</v>
      </c>
      <c r="N34" s="11">
        <v>2647</v>
      </c>
      <c r="O34" s="11"/>
      <c r="P34" s="11"/>
      <c r="Q34" s="36">
        <v>0</v>
      </c>
      <c r="R34" s="36">
        <v>0</v>
      </c>
      <c r="S34" s="36">
        <v>0</v>
      </c>
      <c r="T34" s="126">
        <v>970.71029999999996</v>
      </c>
      <c r="U34" s="36">
        <v>0</v>
      </c>
      <c r="V34" s="36">
        <v>0</v>
      </c>
      <c r="W34" s="36">
        <v>0</v>
      </c>
      <c r="X34" s="36">
        <v>0</v>
      </c>
      <c r="Y34" s="36">
        <v>0</v>
      </c>
      <c r="Z34" s="36">
        <v>0</v>
      </c>
      <c r="AA34" s="36">
        <v>0</v>
      </c>
      <c r="AB34" s="36">
        <v>0</v>
      </c>
      <c r="AC34" s="36">
        <v>0</v>
      </c>
      <c r="AD34" s="36">
        <v>0</v>
      </c>
      <c r="AE34" s="36">
        <v>0</v>
      </c>
      <c r="AF34" s="36">
        <v>0</v>
      </c>
      <c r="AG34" s="36">
        <v>0</v>
      </c>
      <c r="AH34" s="36">
        <v>0</v>
      </c>
      <c r="AI34" s="36">
        <v>0</v>
      </c>
      <c r="AJ34" s="36">
        <v>0</v>
      </c>
      <c r="AK34" s="36">
        <v>0</v>
      </c>
      <c r="AL34" s="36">
        <v>0</v>
      </c>
      <c r="AM34" s="36">
        <v>0</v>
      </c>
      <c r="AN34" s="36">
        <v>0</v>
      </c>
      <c r="AO34" s="36">
        <v>0</v>
      </c>
      <c r="AP34" s="36">
        <v>0</v>
      </c>
      <c r="AQ34" s="36">
        <v>0</v>
      </c>
      <c r="AR34" s="36">
        <v>0</v>
      </c>
      <c r="AS34" s="36">
        <v>0</v>
      </c>
      <c r="AT34" s="36">
        <v>0</v>
      </c>
      <c r="AU34" s="36">
        <v>0</v>
      </c>
      <c r="AV34" s="36">
        <v>0</v>
      </c>
      <c r="AW34" s="36">
        <v>0</v>
      </c>
      <c r="AX34" s="36">
        <v>0</v>
      </c>
      <c r="AY34" s="36">
        <v>0</v>
      </c>
      <c r="AZ34" s="36">
        <v>0</v>
      </c>
      <c r="BA34" s="36">
        <v>0</v>
      </c>
      <c r="BB34" s="36">
        <v>0</v>
      </c>
      <c r="BC34" s="36">
        <v>0</v>
      </c>
      <c r="BD34" s="36">
        <v>0</v>
      </c>
      <c r="BE34" s="318">
        <v>0</v>
      </c>
      <c r="BF34" s="318">
        <v>0</v>
      </c>
      <c r="BG34" s="318">
        <v>0</v>
      </c>
      <c r="BH34" s="318">
        <v>0</v>
      </c>
      <c r="BI34" s="318">
        <v>0</v>
      </c>
      <c r="BJ34" s="318">
        <v>0</v>
      </c>
      <c r="BK34" s="318">
        <v>0</v>
      </c>
      <c r="BL34" s="318">
        <v>0</v>
      </c>
      <c r="BM34" s="318">
        <v>0</v>
      </c>
      <c r="BN34" s="318">
        <v>0</v>
      </c>
      <c r="BO34" s="318">
        <v>0</v>
      </c>
      <c r="BP34" s="318">
        <v>0</v>
      </c>
      <c r="BQ34" s="318">
        <v>0</v>
      </c>
      <c r="BR34" s="318">
        <v>0</v>
      </c>
      <c r="BS34" s="318">
        <v>0</v>
      </c>
      <c r="BT34" s="318">
        <v>0</v>
      </c>
      <c r="BU34" s="318">
        <v>0</v>
      </c>
      <c r="BV34" s="318">
        <v>0</v>
      </c>
      <c r="BW34" s="318">
        <v>0</v>
      </c>
      <c r="BX34" s="318">
        <v>0</v>
      </c>
      <c r="BZ34" s="164"/>
      <c r="CA34" s="164"/>
      <c r="CB34" s="164"/>
      <c r="CC34" s="164"/>
      <c r="CD34" s="164"/>
      <c r="CE34" s="164"/>
      <c r="CF34" s="164"/>
      <c r="CG34" s="164"/>
      <c r="CI34" s="24">
        <f>+BZ34*$AU34</f>
        <v>0</v>
      </c>
      <c r="CJ34" s="24">
        <f>+CA34*$AU34</f>
        <v>0</v>
      </c>
      <c r="CK34" s="24">
        <f t="shared" si="90"/>
        <v>0</v>
      </c>
      <c r="CL34" s="24">
        <f t="shared" si="90"/>
        <v>0</v>
      </c>
      <c r="CM34" s="24">
        <f t="shared" si="90"/>
        <v>0</v>
      </c>
      <c r="CN34" s="24">
        <f t="shared" si="90"/>
        <v>0</v>
      </c>
      <c r="CO34" s="24">
        <f t="shared" si="90"/>
        <v>0</v>
      </c>
      <c r="CP34" s="24">
        <f t="shared" si="90"/>
        <v>0</v>
      </c>
      <c r="CR34" s="24">
        <f>+BZ34*$AV34</f>
        <v>0</v>
      </c>
      <c r="CS34" s="24">
        <f>+CA34*$AV34</f>
        <v>0</v>
      </c>
      <c r="CT34" s="24">
        <f t="shared" si="91"/>
        <v>0</v>
      </c>
      <c r="CU34" s="24">
        <f t="shared" si="91"/>
        <v>0</v>
      </c>
      <c r="CV34" s="24">
        <f t="shared" si="91"/>
        <v>0</v>
      </c>
      <c r="CW34" s="24">
        <f t="shared" si="91"/>
        <v>0</v>
      </c>
      <c r="CX34" s="24">
        <f t="shared" si="91"/>
        <v>0</v>
      </c>
      <c r="CY34" s="24">
        <f t="shared" si="91"/>
        <v>0</v>
      </c>
      <c r="DA34" s="24">
        <f>+$BZ34*$AW34</f>
        <v>0</v>
      </c>
      <c r="DB34" s="24">
        <f>+$CA34*$AW34</f>
        <v>0</v>
      </c>
      <c r="DC34" s="24">
        <f>+$CB34*$S34*12</f>
        <v>0</v>
      </c>
      <c r="DD34" s="179">
        <f>+$CC34*$S34*12</f>
        <v>0</v>
      </c>
      <c r="DE34" s="24">
        <f>+$CD34*$S34*12</f>
        <v>0</v>
      </c>
      <c r="DF34" s="24">
        <f>+$CE34*$S34*12</f>
        <v>0</v>
      </c>
      <c r="DG34" s="24">
        <f>+$CF34*$S34*12</f>
        <v>0</v>
      </c>
      <c r="DH34" s="24">
        <f>+$CG34*$S34*12</f>
        <v>0</v>
      </c>
      <c r="DJ34" s="24">
        <f>+$BZ34*$AX34</f>
        <v>0</v>
      </c>
      <c r="DK34" s="24">
        <f>+$CA34*$AX34</f>
        <v>0</v>
      </c>
      <c r="DL34" s="24">
        <f>+$CB34*$T34*12</f>
        <v>0</v>
      </c>
      <c r="DM34" s="24">
        <f>+$CC34*$T34*12</f>
        <v>0</v>
      </c>
      <c r="DN34" s="24">
        <f>+$CD34*$T34*12</f>
        <v>0</v>
      </c>
      <c r="DO34" s="24">
        <f>+$CE34*$T34*12</f>
        <v>0</v>
      </c>
      <c r="DP34" s="24">
        <f>+$CF34*$T34*12</f>
        <v>0</v>
      </c>
      <c r="DQ34" s="24">
        <f>+$CG34*$T34*12</f>
        <v>0</v>
      </c>
      <c r="DS34" s="24">
        <f>+$BZ34*$AY34</f>
        <v>0</v>
      </c>
      <c r="DT34" s="24">
        <f>+$CA34*$AY34</f>
        <v>0</v>
      </c>
      <c r="DU34" s="24">
        <f>+$CB34*$U34*12</f>
        <v>0</v>
      </c>
      <c r="DV34" s="24">
        <f>+$CC34*$U34*12</f>
        <v>0</v>
      </c>
      <c r="DW34" s="24">
        <f>+$CD34*$U34*12</f>
        <v>0</v>
      </c>
      <c r="DX34" s="24">
        <f>+$CE34*$U34*12</f>
        <v>0</v>
      </c>
      <c r="DY34" s="24">
        <f>+$CF34*$U34*12</f>
        <v>0</v>
      </c>
      <c r="DZ34" s="24">
        <f>+$CG34*$U34*12</f>
        <v>0</v>
      </c>
      <c r="EB34" s="24">
        <f>+$BZ34*$AZ34</f>
        <v>0</v>
      </c>
      <c r="EC34" s="24">
        <f>+$CA34*$AZ34</f>
        <v>0</v>
      </c>
      <c r="ED34" s="24">
        <f>+$CB34*$V34*12</f>
        <v>0</v>
      </c>
      <c r="EE34" s="24">
        <f>+$CC34*$V34*12</f>
        <v>0</v>
      </c>
      <c r="EF34" s="24">
        <f>+$CD34*$V34*12</f>
        <v>0</v>
      </c>
      <c r="EG34" s="24">
        <f>+$CE34*$V34*12</f>
        <v>0</v>
      </c>
      <c r="EH34" s="24">
        <f>+$CF34*$V34*12</f>
        <v>0</v>
      </c>
      <c r="EI34" s="24">
        <f>+$CG34*$V34*12</f>
        <v>0</v>
      </c>
      <c r="EK34" s="24">
        <f>+$BZ34*$BA34</f>
        <v>0</v>
      </c>
      <c r="EL34" s="24">
        <f>+$CA34*$BA34</f>
        <v>0</v>
      </c>
      <c r="EM34" s="24">
        <f>+$CB34*$W34*12</f>
        <v>0</v>
      </c>
      <c r="EN34" s="24">
        <f>+$CC34*$W34*12</f>
        <v>0</v>
      </c>
      <c r="EO34" s="24">
        <f>+$CD34*$W34*12</f>
        <v>0</v>
      </c>
      <c r="EP34" s="24">
        <f>+$CE34*$W34*12</f>
        <v>0</v>
      </c>
      <c r="EQ34" s="24">
        <f>+$CF34*$W34*12</f>
        <v>0</v>
      </c>
      <c r="ER34" s="24">
        <f>+$CG34*$W34*12</f>
        <v>0</v>
      </c>
      <c r="ET34" s="24">
        <f>+$BZ34*$BB34</f>
        <v>0</v>
      </c>
      <c r="EU34" s="24">
        <f>+$CA34*$BB34</f>
        <v>0</v>
      </c>
      <c r="EV34" s="24">
        <f>+$CB34*$X34*12</f>
        <v>0</v>
      </c>
      <c r="EW34" s="24">
        <f>+$CC34*$X34*12</f>
        <v>0</v>
      </c>
      <c r="EX34" s="24">
        <f>+$CD34*$X34*12</f>
        <v>0</v>
      </c>
      <c r="EY34" s="24">
        <f>+$CE34*$X34*12</f>
        <v>0</v>
      </c>
      <c r="EZ34" s="24">
        <f>+$CF34*$X34*12</f>
        <v>0</v>
      </c>
      <c r="FA34" s="24">
        <f>+$CG34*$X34*12</f>
        <v>0</v>
      </c>
      <c r="FC34" s="24">
        <f>+$BZ34*$BC34</f>
        <v>0</v>
      </c>
      <c r="FD34" s="24">
        <f>+$CA34*$BC34</f>
        <v>0</v>
      </c>
      <c r="FE34" s="24">
        <f>+$CB34*$Y34*12</f>
        <v>0</v>
      </c>
      <c r="FF34" s="24">
        <f>+$CC34*$Y34*12</f>
        <v>0</v>
      </c>
      <c r="FG34" s="24">
        <f>+$CD34*$Y34*12</f>
        <v>0</v>
      </c>
      <c r="FH34" s="24">
        <f>+$CE34*$Y34*12</f>
        <v>0</v>
      </c>
      <c r="FI34" s="24">
        <f>+$CF34*$Y34*12</f>
        <v>0</v>
      </c>
      <c r="FJ34" s="24">
        <f>+$CG34*$Y34*12</f>
        <v>0</v>
      </c>
      <c r="FL34" s="24">
        <f>+$BZ34*$BD34</f>
        <v>0</v>
      </c>
      <c r="FM34" s="24">
        <f>+$CA34*$BD34</f>
        <v>0</v>
      </c>
      <c r="FN34" s="24">
        <f>+$CB34*$Z34*12</f>
        <v>0</v>
      </c>
      <c r="FO34" s="24">
        <f>+$CC34*$Z34*12</f>
        <v>0</v>
      </c>
      <c r="FP34" s="24">
        <f>+$CD34*$Z34*12</f>
        <v>0</v>
      </c>
      <c r="FQ34" s="24">
        <f>+$CE34*$Z34*12</f>
        <v>0</v>
      </c>
      <c r="FR34" s="24">
        <f>+$CF34*$Z34*12</f>
        <v>0</v>
      </c>
      <c r="FS34" s="24">
        <f>+$CG34*$Z34*12</f>
        <v>0</v>
      </c>
    </row>
    <row r="35" spans="1:175" x14ac:dyDescent="0.25">
      <c r="A35" s="1" t="s">
        <v>308</v>
      </c>
      <c r="B35" s="5" t="s">
        <v>3</v>
      </c>
      <c r="C35" s="6" t="s">
        <v>31</v>
      </c>
      <c r="D35" s="6" t="s">
        <v>50</v>
      </c>
      <c r="E35" s="6" t="s">
        <v>13</v>
      </c>
      <c r="F35" s="6" t="s">
        <v>82</v>
      </c>
      <c r="G35" s="6" t="s">
        <v>15</v>
      </c>
      <c r="H35" s="183" t="str">
        <f>+RIGHT($AU$1,4)</f>
        <v>2011</v>
      </c>
      <c r="I35" s="139">
        <v>2011</v>
      </c>
      <c r="J35" s="6" t="s">
        <v>62</v>
      </c>
      <c r="K35" s="6"/>
      <c r="L35" s="6" t="s">
        <v>83</v>
      </c>
      <c r="M35" s="6" t="s">
        <v>64</v>
      </c>
      <c r="N35" s="11">
        <v>1</v>
      </c>
      <c r="O35" s="11">
        <v>0.493550451</v>
      </c>
      <c r="P35" s="11">
        <v>9776.3249510000005</v>
      </c>
      <c r="Q35" s="36">
        <v>0.493550451</v>
      </c>
      <c r="R35" s="36">
        <v>0.493550451</v>
      </c>
      <c r="S35" s="36">
        <v>0.493550451</v>
      </c>
      <c r="T35" s="126">
        <v>0.493550451</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0</v>
      </c>
      <c r="AN35" s="36">
        <v>0</v>
      </c>
      <c r="AO35" s="36">
        <v>0</v>
      </c>
      <c r="AP35" s="36">
        <v>0</v>
      </c>
      <c r="AQ35" s="36">
        <v>0</v>
      </c>
      <c r="AR35" s="36">
        <v>0</v>
      </c>
      <c r="AS35" s="36">
        <v>0</v>
      </c>
      <c r="AT35" s="36">
        <v>0</v>
      </c>
      <c r="AU35" s="36">
        <v>2444.0812380000002</v>
      </c>
      <c r="AV35" s="36">
        <v>2444.0812380000002</v>
      </c>
      <c r="AW35" s="36">
        <v>2444.0812380000002</v>
      </c>
      <c r="AX35" s="36">
        <v>2444.0812380000002</v>
      </c>
      <c r="AY35" s="36">
        <v>0</v>
      </c>
      <c r="AZ35" s="36">
        <v>0</v>
      </c>
      <c r="BA35" s="36">
        <v>0</v>
      </c>
      <c r="BB35" s="36">
        <v>0</v>
      </c>
      <c r="BC35" s="36">
        <v>0</v>
      </c>
      <c r="BD35" s="36">
        <v>0</v>
      </c>
      <c r="BE35" s="318">
        <v>0</v>
      </c>
      <c r="BF35" s="318">
        <v>0</v>
      </c>
      <c r="BG35" s="318">
        <v>0</v>
      </c>
      <c r="BH35" s="318">
        <v>0</v>
      </c>
      <c r="BI35" s="318">
        <v>0</v>
      </c>
      <c r="BJ35" s="318">
        <v>0</v>
      </c>
      <c r="BK35" s="318">
        <v>0</v>
      </c>
      <c r="BL35" s="318">
        <v>0</v>
      </c>
      <c r="BM35" s="318">
        <v>0</v>
      </c>
      <c r="BN35" s="318">
        <v>0</v>
      </c>
      <c r="BO35" s="318">
        <v>0</v>
      </c>
      <c r="BP35" s="318">
        <v>0</v>
      </c>
      <c r="BQ35" s="318">
        <v>0</v>
      </c>
      <c r="BR35" s="318">
        <v>0</v>
      </c>
      <c r="BS35" s="318">
        <v>0</v>
      </c>
      <c r="BT35" s="318">
        <v>0</v>
      </c>
      <c r="BU35" s="318">
        <v>0</v>
      </c>
      <c r="BV35" s="318">
        <v>0</v>
      </c>
      <c r="BW35" s="318">
        <v>0</v>
      </c>
      <c r="BX35" s="318">
        <v>0</v>
      </c>
      <c r="BZ35" s="113"/>
      <c r="CA35" s="113"/>
      <c r="CB35" s="113">
        <v>1</v>
      </c>
      <c r="CC35" s="113"/>
      <c r="CD35" s="113"/>
      <c r="CE35" s="113"/>
      <c r="CF35" s="113"/>
      <c r="CG35" s="113"/>
      <c r="CI35" s="24">
        <f t="shared" si="71"/>
        <v>0</v>
      </c>
      <c r="CJ35" s="24">
        <f t="shared" si="72"/>
        <v>0</v>
      </c>
      <c r="CK35" s="24">
        <f t="shared" si="73"/>
        <v>5.9226054120000002</v>
      </c>
      <c r="CL35" s="24">
        <f>+CC35*$Q35*12</f>
        <v>0</v>
      </c>
      <c r="CM35" s="24">
        <f t="shared" si="75"/>
        <v>0</v>
      </c>
      <c r="CN35" s="24">
        <f t="shared" si="76"/>
        <v>0</v>
      </c>
      <c r="CO35" s="24">
        <f t="shared" si="77"/>
        <v>0</v>
      </c>
      <c r="CP35" s="24">
        <f t="shared" si="78"/>
        <v>0</v>
      </c>
      <c r="CR35" s="24">
        <f t="shared" si="79"/>
        <v>0</v>
      </c>
      <c r="CS35" s="24">
        <f t="shared" si="80"/>
        <v>0</v>
      </c>
      <c r="CT35" s="24">
        <f t="shared" si="81"/>
        <v>5.9226054120000002</v>
      </c>
      <c r="CU35" s="24">
        <f t="shared" si="82"/>
        <v>0</v>
      </c>
      <c r="CV35" s="24">
        <f t="shared" si="83"/>
        <v>0</v>
      </c>
      <c r="CW35" s="24">
        <f t="shared" si="84"/>
        <v>0</v>
      </c>
      <c r="CX35" s="24">
        <f t="shared" si="85"/>
        <v>0</v>
      </c>
      <c r="CY35" s="24">
        <f t="shared" si="86"/>
        <v>0</v>
      </c>
      <c r="DA35" s="24">
        <f t="shared" si="70"/>
        <v>0</v>
      </c>
      <c r="DB35" s="24">
        <f t="shared" si="63"/>
        <v>0</v>
      </c>
      <c r="DC35" s="24">
        <f t="shared" si="64"/>
        <v>5.9226054120000002</v>
      </c>
      <c r="DD35" s="179">
        <f t="shared" si="65"/>
        <v>0</v>
      </c>
      <c r="DE35" s="24">
        <f t="shared" si="66"/>
        <v>0</v>
      </c>
      <c r="DF35" s="24">
        <f t="shared" si="67"/>
        <v>0</v>
      </c>
      <c r="DG35" s="24">
        <f t="shared" si="68"/>
        <v>0</v>
      </c>
      <c r="DH35" s="24">
        <f t="shared" si="69"/>
        <v>0</v>
      </c>
      <c r="DJ35" s="24">
        <f t="shared" si="2"/>
        <v>0</v>
      </c>
      <c r="DK35" s="24">
        <f t="shared" si="3"/>
        <v>0</v>
      </c>
      <c r="DL35" s="24">
        <f t="shared" si="4"/>
        <v>5.9226054120000002</v>
      </c>
      <c r="DM35" s="24">
        <f t="shared" si="5"/>
        <v>0</v>
      </c>
      <c r="DN35" s="24">
        <f t="shared" si="6"/>
        <v>0</v>
      </c>
      <c r="DO35" s="24">
        <f t="shared" si="7"/>
        <v>0</v>
      </c>
      <c r="DP35" s="24">
        <f t="shared" si="8"/>
        <v>0</v>
      </c>
      <c r="DQ35" s="24">
        <f t="shared" si="9"/>
        <v>0</v>
      </c>
      <c r="DS35" s="24">
        <f t="shared" si="10"/>
        <v>0</v>
      </c>
      <c r="DT35" s="24">
        <f t="shared" si="11"/>
        <v>0</v>
      </c>
      <c r="DU35" s="24">
        <f t="shared" si="12"/>
        <v>0</v>
      </c>
      <c r="DV35" s="24">
        <f t="shared" si="13"/>
        <v>0</v>
      </c>
      <c r="DW35" s="24">
        <f t="shared" si="14"/>
        <v>0</v>
      </c>
      <c r="DX35" s="24">
        <f t="shared" si="15"/>
        <v>0</v>
      </c>
      <c r="DY35" s="24">
        <f t="shared" si="16"/>
        <v>0</v>
      </c>
      <c r="DZ35" s="24">
        <f t="shared" si="17"/>
        <v>0</v>
      </c>
      <c r="EB35" s="24">
        <f t="shared" si="18"/>
        <v>0</v>
      </c>
      <c r="EC35" s="24">
        <f t="shared" si="19"/>
        <v>0</v>
      </c>
      <c r="ED35" s="24">
        <f t="shared" si="20"/>
        <v>0</v>
      </c>
      <c r="EE35" s="24">
        <f t="shared" si="21"/>
        <v>0</v>
      </c>
      <c r="EF35" s="24">
        <f t="shared" si="22"/>
        <v>0</v>
      </c>
      <c r="EG35" s="24">
        <f t="shared" si="23"/>
        <v>0</v>
      </c>
      <c r="EH35" s="24">
        <f t="shared" si="24"/>
        <v>0</v>
      </c>
      <c r="EI35" s="24">
        <f t="shared" si="25"/>
        <v>0</v>
      </c>
      <c r="EK35" s="24">
        <f t="shared" si="26"/>
        <v>0</v>
      </c>
      <c r="EL35" s="24">
        <f t="shared" si="27"/>
        <v>0</v>
      </c>
      <c r="EM35" s="24">
        <f t="shared" si="28"/>
        <v>0</v>
      </c>
      <c r="EN35" s="24">
        <f t="shared" si="29"/>
        <v>0</v>
      </c>
      <c r="EO35" s="24">
        <f t="shared" si="30"/>
        <v>0</v>
      </c>
      <c r="EP35" s="24">
        <f t="shared" si="31"/>
        <v>0</v>
      </c>
      <c r="EQ35" s="24">
        <f t="shared" si="32"/>
        <v>0</v>
      </c>
      <c r="ER35" s="24">
        <f t="shared" si="33"/>
        <v>0</v>
      </c>
      <c r="ET35" s="24">
        <f t="shared" si="34"/>
        <v>0</v>
      </c>
      <c r="EU35" s="24">
        <f t="shared" si="35"/>
        <v>0</v>
      </c>
      <c r="EV35" s="24">
        <f t="shared" si="36"/>
        <v>0</v>
      </c>
      <c r="EW35" s="24">
        <f t="shared" si="37"/>
        <v>0</v>
      </c>
      <c r="EX35" s="24">
        <f t="shared" si="38"/>
        <v>0</v>
      </c>
      <c r="EY35" s="24">
        <f t="shared" si="39"/>
        <v>0</v>
      </c>
      <c r="EZ35" s="24">
        <f t="shared" si="40"/>
        <v>0</v>
      </c>
      <c r="FA35" s="24">
        <f t="shared" si="41"/>
        <v>0</v>
      </c>
      <c r="FC35" s="24">
        <f t="shared" si="42"/>
        <v>0</v>
      </c>
      <c r="FD35" s="24">
        <f t="shared" si="43"/>
        <v>0</v>
      </c>
      <c r="FE35" s="24">
        <f t="shared" si="44"/>
        <v>0</v>
      </c>
      <c r="FF35" s="24">
        <f t="shared" si="45"/>
        <v>0</v>
      </c>
      <c r="FG35" s="24">
        <f t="shared" si="46"/>
        <v>0</v>
      </c>
      <c r="FH35" s="24">
        <f t="shared" si="47"/>
        <v>0</v>
      </c>
      <c r="FI35" s="24">
        <f t="shared" si="48"/>
        <v>0</v>
      </c>
      <c r="FJ35" s="24">
        <f t="shared" si="49"/>
        <v>0</v>
      </c>
      <c r="FL35" s="24">
        <f t="shared" si="50"/>
        <v>0</v>
      </c>
      <c r="FM35" s="24">
        <f t="shared" si="51"/>
        <v>0</v>
      </c>
      <c r="FN35" s="24">
        <f t="shared" si="52"/>
        <v>0</v>
      </c>
      <c r="FO35" s="24">
        <f t="shared" si="53"/>
        <v>0</v>
      </c>
      <c r="FP35" s="24">
        <f t="shared" si="54"/>
        <v>0</v>
      </c>
      <c r="FQ35" s="24">
        <f t="shared" si="55"/>
        <v>0</v>
      </c>
      <c r="FR35" s="24">
        <f t="shared" si="56"/>
        <v>0</v>
      </c>
      <c r="FS35" s="24">
        <f t="shared" si="57"/>
        <v>0</v>
      </c>
    </row>
    <row r="36" spans="1:175" x14ac:dyDescent="0.25">
      <c r="A36" s="1" t="s">
        <v>309</v>
      </c>
      <c r="B36" s="5" t="s">
        <v>3</v>
      </c>
      <c r="C36" s="6" t="s">
        <v>41</v>
      </c>
      <c r="D36" s="6" t="s">
        <v>46</v>
      </c>
      <c r="E36" s="6" t="s">
        <v>13</v>
      </c>
      <c r="F36" s="6" t="s">
        <v>82</v>
      </c>
      <c r="G36" s="6" t="s">
        <v>15</v>
      </c>
      <c r="H36" s="183" t="str">
        <f>+RIGHT($AU$1,4)</f>
        <v>2011</v>
      </c>
      <c r="I36" s="139">
        <v>2011</v>
      </c>
      <c r="J36" s="6" t="s">
        <v>62</v>
      </c>
      <c r="K36" s="6"/>
      <c r="L36" s="6" t="s">
        <v>83</v>
      </c>
      <c r="M36" s="6" t="s">
        <v>17</v>
      </c>
      <c r="N36" s="11">
        <v>1</v>
      </c>
      <c r="O36" s="11">
        <v>4.4160000000000004</v>
      </c>
      <c r="P36" s="11">
        <v>90722.304000000004</v>
      </c>
      <c r="Q36" s="36">
        <v>4.4160000000000004</v>
      </c>
      <c r="R36" s="36">
        <v>4.4160000000000004</v>
      </c>
      <c r="S36" s="36">
        <v>4.4160000000000004</v>
      </c>
      <c r="T36" s="126">
        <v>4.4160000000000004</v>
      </c>
      <c r="U36" s="36">
        <v>4.4160000000000004</v>
      </c>
      <c r="V36" s="36">
        <v>4.4160000000000004</v>
      </c>
      <c r="W36" s="36">
        <v>4.4160000000000004</v>
      </c>
      <c r="X36" s="36">
        <v>4.4160000000000004</v>
      </c>
      <c r="Y36" s="36">
        <v>4.4160000000000004</v>
      </c>
      <c r="Z36" s="36">
        <v>4.4160000000000004</v>
      </c>
      <c r="AA36" s="36">
        <v>4.4160000000000004</v>
      </c>
      <c r="AB36" s="36">
        <v>4.4160000000000004</v>
      </c>
      <c r="AC36" s="36">
        <v>4.4160000000000004</v>
      </c>
      <c r="AD36" s="36">
        <v>4.4160000000000004</v>
      </c>
      <c r="AE36" s="36">
        <v>0</v>
      </c>
      <c r="AF36" s="36">
        <v>0</v>
      </c>
      <c r="AG36" s="36">
        <v>0</v>
      </c>
      <c r="AH36" s="36">
        <v>0</v>
      </c>
      <c r="AI36" s="36">
        <v>0</v>
      </c>
      <c r="AJ36" s="36">
        <v>0</v>
      </c>
      <c r="AK36" s="36">
        <v>0</v>
      </c>
      <c r="AL36" s="36">
        <v>0</v>
      </c>
      <c r="AM36" s="36">
        <v>0</v>
      </c>
      <c r="AN36" s="36">
        <v>0</v>
      </c>
      <c r="AO36" s="36">
        <v>0</v>
      </c>
      <c r="AP36" s="36">
        <v>0</v>
      </c>
      <c r="AQ36" s="36">
        <v>0</v>
      </c>
      <c r="AR36" s="36">
        <v>0</v>
      </c>
      <c r="AS36" s="36">
        <v>0</v>
      </c>
      <c r="AT36" s="36">
        <v>0</v>
      </c>
      <c r="AU36" s="36">
        <v>22680.576000000001</v>
      </c>
      <c r="AV36" s="36">
        <v>22680.576000000001</v>
      </c>
      <c r="AW36" s="36">
        <v>22680.576000000001</v>
      </c>
      <c r="AX36" s="36">
        <v>22680.576000000001</v>
      </c>
      <c r="AY36" s="36">
        <v>22680.576000000001</v>
      </c>
      <c r="AZ36" s="36">
        <v>22680.576000000001</v>
      </c>
      <c r="BA36" s="36">
        <v>22680.576000000001</v>
      </c>
      <c r="BB36" s="36">
        <v>22680.576000000001</v>
      </c>
      <c r="BC36" s="36">
        <v>22680.576000000001</v>
      </c>
      <c r="BD36" s="36">
        <v>22680.576000000001</v>
      </c>
      <c r="BE36" s="318">
        <v>22680.576000000001</v>
      </c>
      <c r="BF36" s="318">
        <v>22680.576000000001</v>
      </c>
      <c r="BG36" s="318">
        <v>22680.576000000001</v>
      </c>
      <c r="BH36" s="318">
        <v>22680.576000000001</v>
      </c>
      <c r="BI36" s="318">
        <v>0</v>
      </c>
      <c r="BJ36" s="318">
        <v>0</v>
      </c>
      <c r="BK36" s="318">
        <v>0</v>
      </c>
      <c r="BL36" s="318">
        <v>0</v>
      </c>
      <c r="BM36" s="318">
        <v>0</v>
      </c>
      <c r="BN36" s="318">
        <v>0</v>
      </c>
      <c r="BO36" s="318">
        <v>0</v>
      </c>
      <c r="BP36" s="318">
        <v>0</v>
      </c>
      <c r="BQ36" s="318">
        <v>0</v>
      </c>
      <c r="BR36" s="318">
        <v>0</v>
      </c>
      <c r="BS36" s="318">
        <v>0</v>
      </c>
      <c r="BT36" s="318">
        <v>0</v>
      </c>
      <c r="BU36" s="318">
        <v>0</v>
      </c>
      <c r="BV36" s="318">
        <v>0</v>
      </c>
      <c r="BW36" s="318">
        <v>0</v>
      </c>
      <c r="BX36" s="318">
        <v>0</v>
      </c>
      <c r="BZ36" s="113"/>
      <c r="CA36" s="113"/>
      <c r="CB36" s="113">
        <v>1</v>
      </c>
      <c r="CC36" s="113"/>
      <c r="CD36" s="113"/>
      <c r="CE36" s="113"/>
      <c r="CF36" s="113"/>
      <c r="CG36" s="113"/>
      <c r="CI36" s="24">
        <f t="shared" si="71"/>
        <v>0</v>
      </c>
      <c r="CJ36" s="24">
        <f t="shared" si="72"/>
        <v>0</v>
      </c>
      <c r="CK36" s="24">
        <f t="shared" si="73"/>
        <v>52.992000000000004</v>
      </c>
      <c r="CL36" s="24">
        <f t="shared" si="74"/>
        <v>0</v>
      </c>
      <c r="CM36" s="24">
        <f t="shared" si="75"/>
        <v>0</v>
      </c>
      <c r="CN36" s="24">
        <f t="shared" si="76"/>
        <v>0</v>
      </c>
      <c r="CO36" s="24">
        <f t="shared" si="77"/>
        <v>0</v>
      </c>
      <c r="CP36" s="24">
        <f t="shared" si="78"/>
        <v>0</v>
      </c>
      <c r="CR36" s="24">
        <f t="shared" si="79"/>
        <v>0</v>
      </c>
      <c r="CS36" s="24">
        <f t="shared" si="80"/>
        <v>0</v>
      </c>
      <c r="CT36" s="24">
        <f t="shared" si="81"/>
        <v>52.992000000000004</v>
      </c>
      <c r="CU36" s="24">
        <f t="shared" si="82"/>
        <v>0</v>
      </c>
      <c r="CV36" s="24">
        <f t="shared" si="83"/>
        <v>0</v>
      </c>
      <c r="CW36" s="24">
        <f t="shared" si="84"/>
        <v>0</v>
      </c>
      <c r="CX36" s="24">
        <f t="shared" si="85"/>
        <v>0</v>
      </c>
      <c r="CY36" s="24">
        <f t="shared" si="86"/>
        <v>0</v>
      </c>
      <c r="DA36" s="24">
        <f t="shared" si="70"/>
        <v>0</v>
      </c>
      <c r="DB36" s="24">
        <f t="shared" si="63"/>
        <v>0</v>
      </c>
      <c r="DC36" s="24">
        <f t="shared" si="64"/>
        <v>52.992000000000004</v>
      </c>
      <c r="DD36" s="179">
        <f t="shared" si="65"/>
        <v>0</v>
      </c>
      <c r="DE36" s="24">
        <f t="shared" si="66"/>
        <v>0</v>
      </c>
      <c r="DF36" s="24">
        <f t="shared" si="67"/>
        <v>0</v>
      </c>
      <c r="DG36" s="24">
        <f t="shared" si="68"/>
        <v>0</v>
      </c>
      <c r="DH36" s="24">
        <f t="shared" si="69"/>
        <v>0</v>
      </c>
      <c r="DJ36" s="24">
        <f t="shared" si="2"/>
        <v>0</v>
      </c>
      <c r="DK36" s="24">
        <f t="shared" si="3"/>
        <v>0</v>
      </c>
      <c r="DL36" s="24">
        <f t="shared" si="4"/>
        <v>52.992000000000004</v>
      </c>
      <c r="DM36" s="24">
        <f t="shared" si="5"/>
        <v>0</v>
      </c>
      <c r="DN36" s="24">
        <f t="shared" si="6"/>
        <v>0</v>
      </c>
      <c r="DO36" s="24">
        <f t="shared" si="7"/>
        <v>0</v>
      </c>
      <c r="DP36" s="24">
        <f t="shared" si="8"/>
        <v>0</v>
      </c>
      <c r="DQ36" s="24">
        <f t="shared" si="9"/>
        <v>0</v>
      </c>
      <c r="DS36" s="24">
        <f t="shared" si="10"/>
        <v>0</v>
      </c>
      <c r="DT36" s="24">
        <f t="shared" si="11"/>
        <v>0</v>
      </c>
      <c r="DU36" s="24">
        <f t="shared" si="12"/>
        <v>52.992000000000004</v>
      </c>
      <c r="DV36" s="24">
        <f t="shared" si="13"/>
        <v>0</v>
      </c>
      <c r="DW36" s="24">
        <f t="shared" si="14"/>
        <v>0</v>
      </c>
      <c r="DX36" s="24">
        <f t="shared" si="15"/>
        <v>0</v>
      </c>
      <c r="DY36" s="24">
        <f t="shared" si="16"/>
        <v>0</v>
      </c>
      <c r="DZ36" s="24">
        <f t="shared" si="17"/>
        <v>0</v>
      </c>
      <c r="EB36" s="24">
        <f t="shared" si="18"/>
        <v>0</v>
      </c>
      <c r="EC36" s="24">
        <f t="shared" si="19"/>
        <v>0</v>
      </c>
      <c r="ED36" s="24">
        <f t="shared" si="20"/>
        <v>52.992000000000004</v>
      </c>
      <c r="EE36" s="24">
        <f t="shared" si="21"/>
        <v>0</v>
      </c>
      <c r="EF36" s="24">
        <f t="shared" si="22"/>
        <v>0</v>
      </c>
      <c r="EG36" s="24">
        <f t="shared" si="23"/>
        <v>0</v>
      </c>
      <c r="EH36" s="24">
        <f t="shared" si="24"/>
        <v>0</v>
      </c>
      <c r="EI36" s="24">
        <f t="shared" si="25"/>
        <v>0</v>
      </c>
      <c r="EK36" s="24">
        <f t="shared" si="26"/>
        <v>0</v>
      </c>
      <c r="EL36" s="24">
        <f t="shared" si="27"/>
        <v>0</v>
      </c>
      <c r="EM36" s="24">
        <f t="shared" si="28"/>
        <v>52.992000000000004</v>
      </c>
      <c r="EN36" s="24">
        <f t="shared" si="29"/>
        <v>0</v>
      </c>
      <c r="EO36" s="24">
        <f t="shared" si="30"/>
        <v>0</v>
      </c>
      <c r="EP36" s="24">
        <f t="shared" si="31"/>
        <v>0</v>
      </c>
      <c r="EQ36" s="24">
        <f t="shared" si="32"/>
        <v>0</v>
      </c>
      <c r="ER36" s="24">
        <f t="shared" si="33"/>
        <v>0</v>
      </c>
      <c r="ET36" s="24">
        <f t="shared" si="34"/>
        <v>0</v>
      </c>
      <c r="EU36" s="24">
        <f t="shared" si="35"/>
        <v>0</v>
      </c>
      <c r="EV36" s="24">
        <f t="shared" si="36"/>
        <v>52.992000000000004</v>
      </c>
      <c r="EW36" s="24">
        <f t="shared" si="37"/>
        <v>0</v>
      </c>
      <c r="EX36" s="24">
        <f t="shared" si="38"/>
        <v>0</v>
      </c>
      <c r="EY36" s="24">
        <f t="shared" si="39"/>
        <v>0</v>
      </c>
      <c r="EZ36" s="24">
        <f t="shared" si="40"/>
        <v>0</v>
      </c>
      <c r="FA36" s="24">
        <f t="shared" si="41"/>
        <v>0</v>
      </c>
      <c r="FC36" s="24">
        <f t="shared" si="42"/>
        <v>0</v>
      </c>
      <c r="FD36" s="24">
        <f t="shared" si="43"/>
        <v>0</v>
      </c>
      <c r="FE36" s="24">
        <f t="shared" si="44"/>
        <v>52.992000000000004</v>
      </c>
      <c r="FF36" s="24">
        <f t="shared" si="45"/>
        <v>0</v>
      </c>
      <c r="FG36" s="24">
        <f t="shared" si="46"/>
        <v>0</v>
      </c>
      <c r="FH36" s="24">
        <f t="shared" si="47"/>
        <v>0</v>
      </c>
      <c r="FI36" s="24">
        <f t="shared" si="48"/>
        <v>0</v>
      </c>
      <c r="FJ36" s="24">
        <f t="shared" si="49"/>
        <v>0</v>
      </c>
      <c r="FL36" s="24">
        <f t="shared" si="50"/>
        <v>0</v>
      </c>
      <c r="FM36" s="24">
        <f t="shared" si="51"/>
        <v>0</v>
      </c>
      <c r="FN36" s="24">
        <f t="shared" si="52"/>
        <v>52.992000000000004</v>
      </c>
      <c r="FO36" s="24">
        <f t="shared" si="53"/>
        <v>0</v>
      </c>
      <c r="FP36" s="24">
        <f t="shared" si="54"/>
        <v>0</v>
      </c>
      <c r="FQ36" s="24">
        <f t="shared" si="55"/>
        <v>0</v>
      </c>
      <c r="FR36" s="24">
        <f t="shared" si="56"/>
        <v>0</v>
      </c>
      <c r="FS36" s="24">
        <f t="shared" si="57"/>
        <v>0</v>
      </c>
    </row>
    <row r="37" spans="1:175" x14ac:dyDescent="0.25">
      <c r="A37" s="1" t="s">
        <v>323</v>
      </c>
      <c r="B37" s="5" t="s">
        <v>3</v>
      </c>
      <c r="C37" s="6" t="s">
        <v>11</v>
      </c>
      <c r="D37" s="6" t="s">
        <v>23</v>
      </c>
      <c r="E37" s="6" t="s">
        <v>13</v>
      </c>
      <c r="F37" s="6" t="s">
        <v>14</v>
      </c>
      <c r="G37" s="6" t="s">
        <v>15</v>
      </c>
      <c r="H37" s="183" t="str">
        <f t="shared" ref="H37:H42" si="92">+RIGHT($AV$1,4)</f>
        <v>2012</v>
      </c>
      <c r="I37" s="144">
        <v>2012</v>
      </c>
      <c r="J37" s="6" t="s">
        <v>62</v>
      </c>
      <c r="K37" s="6"/>
      <c r="L37" s="6" t="s">
        <v>83</v>
      </c>
      <c r="M37" s="6" t="s">
        <v>78</v>
      </c>
      <c r="N37" s="11">
        <v>2</v>
      </c>
      <c r="O37" s="11">
        <v>0.41899441399999998</v>
      </c>
      <c r="P37" s="11">
        <v>2014.747922</v>
      </c>
      <c r="Q37" s="36">
        <v>0</v>
      </c>
      <c r="R37" s="36">
        <v>0.41899441399999998</v>
      </c>
      <c r="S37" s="36">
        <v>0.41899441399999998</v>
      </c>
      <c r="T37" s="126">
        <v>0.41899441399999998</v>
      </c>
      <c r="U37" s="36">
        <v>0.41899441399999998</v>
      </c>
      <c r="V37" s="36">
        <v>0.41899441399999998</v>
      </c>
      <c r="W37" s="36">
        <v>0.41899441399999998</v>
      </c>
      <c r="X37" s="36">
        <v>0.41899441399999998</v>
      </c>
      <c r="Y37" s="36">
        <v>0.41899441399999998</v>
      </c>
      <c r="Z37" s="36">
        <v>0.41899441399999998</v>
      </c>
      <c r="AA37" s="36">
        <v>0.41899441399999998</v>
      </c>
      <c r="AB37" s="36">
        <v>0.41899441399999998</v>
      </c>
      <c r="AC37" s="36">
        <v>0.41899441399999998</v>
      </c>
      <c r="AD37" s="36">
        <v>0.41899441399999998</v>
      </c>
      <c r="AE37" s="36">
        <v>0.41899441399999998</v>
      </c>
      <c r="AF37" s="36">
        <v>0.41899441399999998</v>
      </c>
      <c r="AG37" s="36">
        <v>0.41899441399999998</v>
      </c>
      <c r="AH37" s="36">
        <v>0.41899441399999998</v>
      </c>
      <c r="AI37" s="36">
        <v>0.41899441399999998</v>
      </c>
      <c r="AJ37" s="36">
        <v>0.28444070599999999</v>
      </c>
      <c r="AK37" s="36">
        <v>0</v>
      </c>
      <c r="AL37" s="36">
        <v>0</v>
      </c>
      <c r="AM37" s="36">
        <v>0</v>
      </c>
      <c r="AN37" s="36">
        <v>0</v>
      </c>
      <c r="AO37" s="36">
        <v>0</v>
      </c>
      <c r="AP37" s="36">
        <v>0</v>
      </c>
      <c r="AQ37" s="36">
        <v>0</v>
      </c>
      <c r="AR37" s="36">
        <v>0</v>
      </c>
      <c r="AS37" s="36">
        <v>0</v>
      </c>
      <c r="AT37" s="36">
        <v>0</v>
      </c>
      <c r="AU37" s="36">
        <v>0</v>
      </c>
      <c r="AV37" s="36">
        <v>671.58264059999999</v>
      </c>
      <c r="AW37" s="36">
        <v>671.58264059999999</v>
      </c>
      <c r="AX37" s="36">
        <v>671.58264059999999</v>
      </c>
      <c r="AY37" s="36">
        <v>671.58264059999999</v>
      </c>
      <c r="AZ37" s="36">
        <v>671.58264059999999</v>
      </c>
      <c r="BA37" s="36">
        <v>671.58264059999999</v>
      </c>
      <c r="BB37" s="36">
        <v>671.58264059999999</v>
      </c>
      <c r="BC37" s="36">
        <v>671.58264059999999</v>
      </c>
      <c r="BD37" s="36">
        <v>671.58264059999999</v>
      </c>
      <c r="BE37" s="318">
        <v>671.58264059999999</v>
      </c>
      <c r="BF37" s="318">
        <v>671.58264059999999</v>
      </c>
      <c r="BG37" s="318">
        <v>671.58264059999999</v>
      </c>
      <c r="BH37" s="318">
        <v>671.58264059999999</v>
      </c>
      <c r="BI37" s="318">
        <v>671.58264059999999</v>
      </c>
      <c r="BJ37" s="318">
        <v>671.58264059999999</v>
      </c>
      <c r="BK37" s="318">
        <v>671.58264059999999</v>
      </c>
      <c r="BL37" s="318">
        <v>671.58264059999999</v>
      </c>
      <c r="BM37" s="318">
        <v>671.58264059999999</v>
      </c>
      <c r="BN37" s="318">
        <v>551.2573926</v>
      </c>
      <c r="BO37" s="318">
        <v>0</v>
      </c>
      <c r="BP37" s="318">
        <v>0</v>
      </c>
      <c r="BQ37" s="318">
        <v>0</v>
      </c>
      <c r="BR37" s="318">
        <v>0</v>
      </c>
      <c r="BS37" s="318">
        <v>0</v>
      </c>
      <c r="BT37" s="318">
        <v>0</v>
      </c>
      <c r="BU37" s="318">
        <v>0</v>
      </c>
      <c r="BV37" s="318">
        <v>0</v>
      </c>
      <c r="BW37" s="318">
        <v>0</v>
      </c>
      <c r="BX37" s="318">
        <v>0</v>
      </c>
      <c r="BZ37" s="113">
        <v>1</v>
      </c>
      <c r="CA37" s="113"/>
      <c r="CB37" s="113"/>
      <c r="CC37" s="113"/>
      <c r="CD37" s="113"/>
      <c r="CE37" s="113"/>
      <c r="CF37" s="113"/>
      <c r="CG37" s="113"/>
      <c r="CI37" s="24">
        <f t="shared" ref="CI37:CJ42" si="93">+BZ37*$AU37</f>
        <v>0</v>
      </c>
      <c r="CJ37" s="24">
        <f t="shared" si="93"/>
        <v>0</v>
      </c>
      <c r="CK37" s="24">
        <f t="shared" ref="CK37:CP42" si="94">+CB37*$Q37*12</f>
        <v>0</v>
      </c>
      <c r="CL37" s="24">
        <f t="shared" si="94"/>
        <v>0</v>
      </c>
      <c r="CM37" s="24">
        <f t="shared" si="94"/>
        <v>0</v>
      </c>
      <c r="CN37" s="24">
        <f t="shared" si="94"/>
        <v>0</v>
      </c>
      <c r="CO37" s="24">
        <f t="shared" si="94"/>
        <v>0</v>
      </c>
      <c r="CP37" s="24">
        <f t="shared" si="94"/>
        <v>0</v>
      </c>
      <c r="CR37" s="24">
        <f t="shared" ref="CR37:CS42" si="95">+BZ37*$AV37</f>
        <v>671.58264059999999</v>
      </c>
      <c r="CS37" s="24">
        <f t="shared" si="95"/>
        <v>0</v>
      </c>
      <c r="CT37" s="24">
        <f t="shared" ref="CT37:CY42" si="96">+CB37*$R37*12</f>
        <v>0</v>
      </c>
      <c r="CU37" s="24">
        <f t="shared" si="96"/>
        <v>0</v>
      </c>
      <c r="CV37" s="24">
        <f t="shared" si="96"/>
        <v>0</v>
      </c>
      <c r="CW37" s="24">
        <f t="shared" si="96"/>
        <v>0</v>
      </c>
      <c r="CX37" s="24">
        <f t="shared" si="96"/>
        <v>0</v>
      </c>
      <c r="CY37" s="24">
        <f t="shared" si="96"/>
        <v>0</v>
      </c>
      <c r="DA37" s="24">
        <f t="shared" ref="DA37:DA42" si="97">+$BZ37*$AW37</f>
        <v>671.58264059999999</v>
      </c>
      <c r="DB37" s="24">
        <f t="shared" ref="DB37:DB42" si="98">+$CA37*$AW37</f>
        <v>0</v>
      </c>
      <c r="DC37" s="24">
        <f t="shared" ref="DC37:DC42" si="99">+$CB37*$S37*12</f>
        <v>0</v>
      </c>
      <c r="DD37" s="179">
        <f t="shared" ref="DD37:DD42" si="100">+$CC37*$S37*12</f>
        <v>0</v>
      </c>
      <c r="DE37" s="24">
        <f t="shared" ref="DE37:DE42" si="101">+$CD37*$S37*12</f>
        <v>0</v>
      </c>
      <c r="DF37" s="24">
        <f t="shared" ref="DF37:DF42" si="102">+$CE37*$S37*12</f>
        <v>0</v>
      </c>
      <c r="DG37" s="24">
        <f t="shared" ref="DG37:DG42" si="103">+$CF37*$S37*12</f>
        <v>0</v>
      </c>
      <c r="DH37" s="24">
        <f t="shared" ref="DH37:DH42" si="104">+$CG37*$S37*12</f>
        <v>0</v>
      </c>
      <c r="DJ37" s="24">
        <f t="shared" ref="DJ37:DJ42" si="105">+$BZ37*$AX37</f>
        <v>671.58264059999999</v>
      </c>
      <c r="DK37" s="24">
        <f t="shared" ref="DK37:DK42" si="106">+$CA37*$AX37</f>
        <v>0</v>
      </c>
      <c r="DL37" s="24">
        <f t="shared" ref="DL37:DL42" si="107">+$CB37*$T37*12</f>
        <v>0</v>
      </c>
      <c r="DM37" s="24">
        <f t="shared" ref="DM37:DM42" si="108">+$CC37*$T37*12</f>
        <v>0</v>
      </c>
      <c r="DN37" s="24">
        <f t="shared" ref="DN37:DN42" si="109">+$CD37*$T37*12</f>
        <v>0</v>
      </c>
      <c r="DO37" s="24">
        <f t="shared" ref="DO37:DO42" si="110">+$CE37*$T37*12</f>
        <v>0</v>
      </c>
      <c r="DP37" s="24">
        <f t="shared" ref="DP37:DP42" si="111">+$CF37*$T37*12</f>
        <v>0</v>
      </c>
      <c r="DQ37" s="24">
        <f t="shared" ref="DQ37:DQ42" si="112">+$CG37*$T37*12</f>
        <v>0</v>
      </c>
      <c r="DS37" s="24">
        <f t="shared" ref="DS37:DS42" si="113">+$BZ37*$AY37</f>
        <v>671.58264059999999</v>
      </c>
      <c r="DT37" s="24">
        <f t="shared" ref="DT37:DT42" si="114">+$CA37*$AY37</f>
        <v>0</v>
      </c>
      <c r="DU37" s="24">
        <f t="shared" ref="DU37:DU42" si="115">+$CB37*$U37*12</f>
        <v>0</v>
      </c>
      <c r="DV37" s="24">
        <f t="shared" ref="DV37:DV42" si="116">+$CC37*$U37*12</f>
        <v>0</v>
      </c>
      <c r="DW37" s="24">
        <f t="shared" ref="DW37:DW42" si="117">+$CD37*$U37*12</f>
        <v>0</v>
      </c>
      <c r="DX37" s="24">
        <f t="shared" ref="DX37:DX42" si="118">+$CE37*$U37*12</f>
        <v>0</v>
      </c>
      <c r="DY37" s="24">
        <f t="shared" ref="DY37:DY42" si="119">+$CF37*$U37*12</f>
        <v>0</v>
      </c>
      <c r="DZ37" s="24">
        <f t="shared" ref="DZ37:DZ42" si="120">+$CG37*$U37*12</f>
        <v>0</v>
      </c>
      <c r="EB37" s="24">
        <f t="shared" ref="EB37:EB42" si="121">+$BZ37*$AZ37</f>
        <v>671.58264059999999</v>
      </c>
      <c r="EC37" s="24">
        <f t="shared" ref="EC37:EC42" si="122">+$CA37*$AZ37</f>
        <v>0</v>
      </c>
      <c r="ED37" s="24">
        <f t="shared" ref="ED37:ED42" si="123">+$CB37*$V37*12</f>
        <v>0</v>
      </c>
      <c r="EE37" s="24">
        <f t="shared" ref="EE37:EE42" si="124">+$CC37*$V37*12</f>
        <v>0</v>
      </c>
      <c r="EF37" s="24">
        <f t="shared" ref="EF37:EF42" si="125">+$CD37*$V37*12</f>
        <v>0</v>
      </c>
      <c r="EG37" s="24">
        <f t="shared" ref="EG37:EG42" si="126">+$CE37*$V37*12</f>
        <v>0</v>
      </c>
      <c r="EH37" s="24">
        <f t="shared" ref="EH37:EH42" si="127">+$CF37*$V37*12</f>
        <v>0</v>
      </c>
      <c r="EI37" s="24">
        <f t="shared" ref="EI37:EI42" si="128">+$CG37*$V37*12</f>
        <v>0</v>
      </c>
      <c r="EK37" s="24">
        <f t="shared" ref="EK37:EK42" si="129">+$BZ37*$BA37</f>
        <v>671.58264059999999</v>
      </c>
      <c r="EL37" s="24">
        <f t="shared" ref="EL37:EL42" si="130">+$CA37*$BA37</f>
        <v>0</v>
      </c>
      <c r="EM37" s="24">
        <f t="shared" ref="EM37:EM42" si="131">+$CB37*$W37*12</f>
        <v>0</v>
      </c>
      <c r="EN37" s="24">
        <f t="shared" ref="EN37:EN42" si="132">+$CC37*$W37*12</f>
        <v>0</v>
      </c>
      <c r="EO37" s="24">
        <f t="shared" ref="EO37:EO42" si="133">+$CD37*$W37*12</f>
        <v>0</v>
      </c>
      <c r="EP37" s="24">
        <f t="shared" ref="EP37:EP42" si="134">+$CE37*$W37*12</f>
        <v>0</v>
      </c>
      <c r="EQ37" s="24">
        <f t="shared" ref="EQ37:EQ42" si="135">+$CF37*$W37*12</f>
        <v>0</v>
      </c>
      <c r="ER37" s="24">
        <f t="shared" ref="ER37:ER42" si="136">+$CG37*$W37*12</f>
        <v>0</v>
      </c>
      <c r="ET37" s="24">
        <f t="shared" ref="ET37:ET42" si="137">+$BZ37*$BB37</f>
        <v>671.58264059999999</v>
      </c>
      <c r="EU37" s="24">
        <f t="shared" ref="EU37:EU42" si="138">+$CA37*$BB37</f>
        <v>0</v>
      </c>
      <c r="EV37" s="24">
        <f t="shared" ref="EV37:EV42" si="139">+$CB37*$X37*12</f>
        <v>0</v>
      </c>
      <c r="EW37" s="24">
        <f t="shared" ref="EW37:EW42" si="140">+$CC37*$X37*12</f>
        <v>0</v>
      </c>
      <c r="EX37" s="24">
        <f t="shared" ref="EX37:EX42" si="141">+$CD37*$X37*12</f>
        <v>0</v>
      </c>
      <c r="EY37" s="24">
        <f t="shared" ref="EY37:EY42" si="142">+$CE37*$X37*12</f>
        <v>0</v>
      </c>
      <c r="EZ37" s="24">
        <f t="shared" ref="EZ37:EZ42" si="143">+$CF37*$X37*12</f>
        <v>0</v>
      </c>
      <c r="FA37" s="24">
        <f t="shared" ref="FA37:FA42" si="144">+$CG37*$X37*12</f>
        <v>0</v>
      </c>
      <c r="FC37" s="24">
        <f t="shared" ref="FC37:FC42" si="145">+$BZ37*$BC37</f>
        <v>671.58264059999999</v>
      </c>
      <c r="FD37" s="24">
        <f t="shared" ref="FD37:FD42" si="146">+$CA37*$BC37</f>
        <v>0</v>
      </c>
      <c r="FE37" s="24">
        <f t="shared" ref="FE37:FE42" si="147">+$CB37*$Y37*12</f>
        <v>0</v>
      </c>
      <c r="FF37" s="24">
        <f t="shared" ref="FF37:FF42" si="148">+$CC37*$Y37*12</f>
        <v>0</v>
      </c>
      <c r="FG37" s="24">
        <f t="shared" ref="FG37:FG42" si="149">+$CD37*$Y37*12</f>
        <v>0</v>
      </c>
      <c r="FH37" s="24">
        <f t="shared" ref="FH37:FH42" si="150">+$CE37*$Y37*12</f>
        <v>0</v>
      </c>
      <c r="FI37" s="24">
        <f t="shared" ref="FI37:FI42" si="151">+$CF37*$Y37*12</f>
        <v>0</v>
      </c>
      <c r="FJ37" s="24">
        <f t="shared" ref="FJ37:FJ42" si="152">+$CG37*$Y37*12</f>
        <v>0</v>
      </c>
      <c r="FL37" s="24">
        <f t="shared" ref="FL37:FL42" si="153">+$BZ37*$BD37</f>
        <v>671.58264059999999</v>
      </c>
      <c r="FM37" s="24">
        <f t="shared" ref="FM37:FM42" si="154">+$CA37*$BD37</f>
        <v>0</v>
      </c>
      <c r="FN37" s="24">
        <f t="shared" ref="FN37:FN42" si="155">+$CB37*$Z37*12</f>
        <v>0</v>
      </c>
      <c r="FO37" s="24">
        <f t="shared" ref="FO37:FO42" si="156">+$CC37*$Z37*12</f>
        <v>0</v>
      </c>
      <c r="FP37" s="24">
        <f t="shared" ref="FP37:FP42" si="157">+$CD37*$Z37*12</f>
        <v>0</v>
      </c>
      <c r="FQ37" s="24">
        <f t="shared" ref="FQ37:FQ42" si="158">+$CE37*$Z37*12</f>
        <v>0</v>
      </c>
      <c r="FR37" s="24">
        <f t="shared" ref="FR37:FR42" si="159">+$CF37*$Z37*12</f>
        <v>0</v>
      </c>
      <c r="FS37" s="24">
        <f t="shared" ref="FS37:FS42" si="160">+$CG37*$Z37*12</f>
        <v>0</v>
      </c>
    </row>
    <row r="38" spans="1:175" x14ac:dyDescent="0.25">
      <c r="A38" s="1" t="s">
        <v>325</v>
      </c>
      <c r="B38" s="5" t="s">
        <v>3</v>
      </c>
      <c r="C38" s="6" t="s">
        <v>31</v>
      </c>
      <c r="D38" s="6" t="s">
        <v>50</v>
      </c>
      <c r="E38" s="6" t="s">
        <v>13</v>
      </c>
      <c r="F38" s="6" t="s">
        <v>82</v>
      </c>
      <c r="G38" s="6" t="s">
        <v>15</v>
      </c>
      <c r="H38" s="183" t="str">
        <f t="shared" si="92"/>
        <v>2012</v>
      </c>
      <c r="I38" s="144">
        <v>2012</v>
      </c>
      <c r="J38" s="6" t="s">
        <v>62</v>
      </c>
      <c r="K38" s="6"/>
      <c r="L38" s="6" t="s">
        <v>83</v>
      </c>
      <c r="M38" s="6" t="s">
        <v>64</v>
      </c>
      <c r="N38" s="11">
        <v>1</v>
      </c>
      <c r="O38" s="11">
        <v>0.86233136300000002</v>
      </c>
      <c r="P38" s="11">
        <v>12810.89644</v>
      </c>
      <c r="Q38" s="36">
        <v>0</v>
      </c>
      <c r="R38" s="36">
        <v>0.86233136300000002</v>
      </c>
      <c r="S38" s="36">
        <v>0.86233136300000002</v>
      </c>
      <c r="T38" s="126">
        <v>0.86233136300000002</v>
      </c>
      <c r="U38" s="36">
        <v>0.86233136300000002</v>
      </c>
      <c r="V38" s="36">
        <v>0</v>
      </c>
      <c r="W38" s="36">
        <v>0</v>
      </c>
      <c r="X38" s="36">
        <v>0</v>
      </c>
      <c r="Y38" s="36">
        <v>0</v>
      </c>
      <c r="Z38" s="36">
        <v>0</v>
      </c>
      <c r="AA38" s="36">
        <v>0</v>
      </c>
      <c r="AB38" s="36">
        <v>0</v>
      </c>
      <c r="AC38" s="36">
        <v>0</v>
      </c>
      <c r="AD38" s="36">
        <v>0</v>
      </c>
      <c r="AE38" s="36">
        <v>0</v>
      </c>
      <c r="AF38" s="36">
        <v>0</v>
      </c>
      <c r="AG38" s="36">
        <v>0</v>
      </c>
      <c r="AH38" s="36">
        <v>0</v>
      </c>
      <c r="AI38" s="36">
        <v>0</v>
      </c>
      <c r="AJ38" s="36">
        <v>0</v>
      </c>
      <c r="AK38" s="36">
        <v>0</v>
      </c>
      <c r="AL38" s="36">
        <v>0</v>
      </c>
      <c r="AM38" s="36">
        <v>0</v>
      </c>
      <c r="AN38" s="36">
        <v>0</v>
      </c>
      <c r="AO38" s="36">
        <v>0</v>
      </c>
      <c r="AP38" s="36">
        <v>0</v>
      </c>
      <c r="AQ38" s="36">
        <v>0</v>
      </c>
      <c r="AR38" s="36">
        <v>0</v>
      </c>
      <c r="AS38" s="36">
        <v>0</v>
      </c>
      <c r="AT38" s="36">
        <v>0</v>
      </c>
      <c r="AU38" s="36">
        <v>0</v>
      </c>
      <c r="AV38" s="36">
        <v>4270.2988139999998</v>
      </c>
      <c r="AW38" s="36">
        <v>4270.2988139999998</v>
      </c>
      <c r="AX38" s="36">
        <v>4270.2988139999998</v>
      </c>
      <c r="AY38" s="36">
        <v>4270.2988139999998</v>
      </c>
      <c r="AZ38" s="36">
        <v>0</v>
      </c>
      <c r="BA38" s="36">
        <v>0</v>
      </c>
      <c r="BB38" s="36">
        <v>0</v>
      </c>
      <c r="BC38" s="36">
        <v>0</v>
      </c>
      <c r="BD38" s="36">
        <v>0</v>
      </c>
      <c r="BE38" s="318">
        <v>0</v>
      </c>
      <c r="BF38" s="318">
        <v>0</v>
      </c>
      <c r="BG38" s="318">
        <v>0</v>
      </c>
      <c r="BH38" s="318">
        <v>0</v>
      </c>
      <c r="BI38" s="318">
        <v>0</v>
      </c>
      <c r="BJ38" s="318">
        <v>0</v>
      </c>
      <c r="BK38" s="318">
        <v>0</v>
      </c>
      <c r="BL38" s="318">
        <v>0</v>
      </c>
      <c r="BM38" s="318">
        <v>0</v>
      </c>
      <c r="BN38" s="318">
        <v>0</v>
      </c>
      <c r="BO38" s="318">
        <v>0</v>
      </c>
      <c r="BP38" s="318">
        <v>0</v>
      </c>
      <c r="BQ38" s="318">
        <v>0</v>
      </c>
      <c r="BR38" s="318">
        <v>0</v>
      </c>
      <c r="BS38" s="318">
        <v>0</v>
      </c>
      <c r="BT38" s="318">
        <v>0</v>
      </c>
      <c r="BU38" s="318">
        <v>0</v>
      </c>
      <c r="BV38" s="318">
        <v>0</v>
      </c>
      <c r="BW38" s="318">
        <v>0</v>
      </c>
      <c r="BX38" s="318">
        <v>0</v>
      </c>
      <c r="BZ38" s="113"/>
      <c r="CA38" s="113"/>
      <c r="CB38" s="113">
        <v>1</v>
      </c>
      <c r="CC38" s="113"/>
      <c r="CD38" s="113"/>
      <c r="CE38" s="113"/>
      <c r="CF38" s="113"/>
      <c r="CG38" s="113"/>
      <c r="CI38" s="24">
        <f t="shared" si="93"/>
        <v>0</v>
      </c>
      <c r="CJ38" s="24">
        <f t="shared" si="93"/>
        <v>0</v>
      </c>
      <c r="CK38" s="24">
        <f t="shared" si="94"/>
        <v>0</v>
      </c>
      <c r="CL38" s="24">
        <f t="shared" si="94"/>
        <v>0</v>
      </c>
      <c r="CM38" s="24">
        <f t="shared" si="94"/>
        <v>0</v>
      </c>
      <c r="CN38" s="24">
        <f t="shared" si="94"/>
        <v>0</v>
      </c>
      <c r="CO38" s="24">
        <f t="shared" si="94"/>
        <v>0</v>
      </c>
      <c r="CP38" s="24">
        <f t="shared" si="94"/>
        <v>0</v>
      </c>
      <c r="CR38" s="24">
        <f t="shared" si="95"/>
        <v>0</v>
      </c>
      <c r="CS38" s="24">
        <f t="shared" si="95"/>
        <v>0</v>
      </c>
      <c r="CT38" s="24">
        <f t="shared" si="96"/>
        <v>10.347976356</v>
      </c>
      <c r="CU38" s="24">
        <f t="shared" si="96"/>
        <v>0</v>
      </c>
      <c r="CV38" s="24">
        <f t="shared" si="96"/>
        <v>0</v>
      </c>
      <c r="CW38" s="24">
        <f t="shared" si="96"/>
        <v>0</v>
      </c>
      <c r="CX38" s="24">
        <f t="shared" si="96"/>
        <v>0</v>
      </c>
      <c r="CY38" s="24">
        <f t="shared" si="96"/>
        <v>0</v>
      </c>
      <c r="DA38" s="24">
        <f t="shared" si="97"/>
        <v>0</v>
      </c>
      <c r="DB38" s="24">
        <f t="shared" si="98"/>
        <v>0</v>
      </c>
      <c r="DC38" s="24">
        <f t="shared" si="99"/>
        <v>10.347976356</v>
      </c>
      <c r="DD38" s="179">
        <f t="shared" si="100"/>
        <v>0</v>
      </c>
      <c r="DE38" s="24">
        <f t="shared" si="101"/>
        <v>0</v>
      </c>
      <c r="DF38" s="24">
        <f t="shared" si="102"/>
        <v>0</v>
      </c>
      <c r="DG38" s="24">
        <f t="shared" si="103"/>
        <v>0</v>
      </c>
      <c r="DH38" s="24">
        <f t="shared" si="104"/>
        <v>0</v>
      </c>
      <c r="DJ38" s="24">
        <f t="shared" si="105"/>
        <v>0</v>
      </c>
      <c r="DK38" s="24">
        <f t="shared" si="106"/>
        <v>0</v>
      </c>
      <c r="DL38" s="24">
        <f t="shared" si="107"/>
        <v>10.347976356</v>
      </c>
      <c r="DM38" s="24">
        <f t="shared" si="108"/>
        <v>0</v>
      </c>
      <c r="DN38" s="24">
        <f t="shared" si="109"/>
        <v>0</v>
      </c>
      <c r="DO38" s="24">
        <f t="shared" si="110"/>
        <v>0</v>
      </c>
      <c r="DP38" s="24">
        <f t="shared" si="111"/>
        <v>0</v>
      </c>
      <c r="DQ38" s="24">
        <f t="shared" si="112"/>
        <v>0</v>
      </c>
      <c r="DS38" s="24">
        <f t="shared" si="113"/>
        <v>0</v>
      </c>
      <c r="DT38" s="24">
        <f t="shared" si="114"/>
        <v>0</v>
      </c>
      <c r="DU38" s="24">
        <f t="shared" si="115"/>
        <v>10.347976356</v>
      </c>
      <c r="DV38" s="24">
        <f t="shared" si="116"/>
        <v>0</v>
      </c>
      <c r="DW38" s="24">
        <f t="shared" si="117"/>
        <v>0</v>
      </c>
      <c r="DX38" s="24">
        <f t="shared" si="118"/>
        <v>0</v>
      </c>
      <c r="DY38" s="24">
        <f t="shared" si="119"/>
        <v>0</v>
      </c>
      <c r="DZ38" s="24">
        <f t="shared" si="120"/>
        <v>0</v>
      </c>
      <c r="EB38" s="24">
        <f t="shared" si="121"/>
        <v>0</v>
      </c>
      <c r="EC38" s="24">
        <f t="shared" si="122"/>
        <v>0</v>
      </c>
      <c r="ED38" s="24">
        <f t="shared" si="123"/>
        <v>0</v>
      </c>
      <c r="EE38" s="24">
        <f>+$CC38*$V38*12</f>
        <v>0</v>
      </c>
      <c r="EF38" s="24">
        <f t="shared" si="125"/>
        <v>0</v>
      </c>
      <c r="EG38" s="24">
        <f t="shared" si="126"/>
        <v>0</v>
      </c>
      <c r="EH38" s="24">
        <f t="shared" si="127"/>
        <v>0</v>
      </c>
      <c r="EI38" s="24">
        <f t="shared" si="128"/>
        <v>0</v>
      </c>
      <c r="EK38" s="24">
        <f t="shared" si="129"/>
        <v>0</v>
      </c>
      <c r="EL38" s="24">
        <f t="shared" si="130"/>
        <v>0</v>
      </c>
      <c r="EM38" s="24">
        <f t="shared" si="131"/>
        <v>0</v>
      </c>
      <c r="EN38" s="24">
        <f t="shared" si="132"/>
        <v>0</v>
      </c>
      <c r="EO38" s="24">
        <f t="shared" si="133"/>
        <v>0</v>
      </c>
      <c r="EP38" s="24">
        <f t="shared" si="134"/>
        <v>0</v>
      </c>
      <c r="EQ38" s="24">
        <f t="shared" si="135"/>
        <v>0</v>
      </c>
      <c r="ER38" s="24">
        <f t="shared" si="136"/>
        <v>0</v>
      </c>
      <c r="ET38" s="24">
        <f t="shared" si="137"/>
        <v>0</v>
      </c>
      <c r="EU38" s="24">
        <f t="shared" si="138"/>
        <v>0</v>
      </c>
      <c r="EV38" s="24">
        <f t="shared" si="139"/>
        <v>0</v>
      </c>
      <c r="EW38" s="24">
        <f t="shared" si="140"/>
        <v>0</v>
      </c>
      <c r="EX38" s="24">
        <f t="shared" si="141"/>
        <v>0</v>
      </c>
      <c r="EY38" s="24">
        <f t="shared" si="142"/>
        <v>0</v>
      </c>
      <c r="EZ38" s="24">
        <f t="shared" si="143"/>
        <v>0</v>
      </c>
      <c r="FA38" s="24">
        <f t="shared" si="144"/>
        <v>0</v>
      </c>
      <c r="FC38" s="24">
        <f t="shared" si="145"/>
        <v>0</v>
      </c>
      <c r="FD38" s="24">
        <f t="shared" si="146"/>
        <v>0</v>
      </c>
      <c r="FE38" s="24">
        <f t="shared" si="147"/>
        <v>0</v>
      </c>
      <c r="FF38" s="24">
        <f t="shared" si="148"/>
        <v>0</v>
      </c>
      <c r="FG38" s="24">
        <f t="shared" si="149"/>
        <v>0</v>
      </c>
      <c r="FH38" s="24">
        <f t="shared" si="150"/>
        <v>0</v>
      </c>
      <c r="FI38" s="24">
        <f t="shared" si="151"/>
        <v>0</v>
      </c>
      <c r="FJ38" s="24">
        <f t="shared" si="152"/>
        <v>0</v>
      </c>
      <c r="FL38" s="24">
        <f t="shared" si="153"/>
        <v>0</v>
      </c>
      <c r="FM38" s="24">
        <f t="shared" si="154"/>
        <v>0</v>
      </c>
      <c r="FN38" s="24">
        <f t="shared" si="155"/>
        <v>0</v>
      </c>
      <c r="FO38" s="24">
        <f t="shared" si="156"/>
        <v>0</v>
      </c>
      <c r="FP38" s="24">
        <f t="shared" si="157"/>
        <v>0</v>
      </c>
      <c r="FQ38" s="24">
        <f t="shared" si="158"/>
        <v>0</v>
      </c>
      <c r="FR38" s="24">
        <f t="shared" si="159"/>
        <v>0</v>
      </c>
      <c r="FS38" s="24">
        <f t="shared" si="160"/>
        <v>0</v>
      </c>
    </row>
    <row r="39" spans="1:175" x14ac:dyDescent="0.25">
      <c r="A39" s="1" t="s">
        <v>327</v>
      </c>
      <c r="B39" s="5" t="s">
        <v>3</v>
      </c>
      <c r="C39" s="6" t="s">
        <v>31</v>
      </c>
      <c r="D39" s="6" t="s">
        <v>46</v>
      </c>
      <c r="E39" s="6" t="s">
        <v>13</v>
      </c>
      <c r="F39" s="6" t="s">
        <v>82</v>
      </c>
      <c r="G39" s="6" t="s">
        <v>15</v>
      </c>
      <c r="H39" s="183" t="str">
        <f t="shared" si="92"/>
        <v>2012</v>
      </c>
      <c r="I39" s="144">
        <v>2012</v>
      </c>
      <c r="J39" s="6" t="s">
        <v>62</v>
      </c>
      <c r="K39" s="6"/>
      <c r="L39" s="6" t="s">
        <v>83</v>
      </c>
      <c r="M39" s="6" t="s">
        <v>17</v>
      </c>
      <c r="N39" s="11">
        <v>1</v>
      </c>
      <c r="O39" s="11">
        <v>3.290618555</v>
      </c>
      <c r="P39" s="11">
        <v>16559.395799999998</v>
      </c>
      <c r="Q39" s="36">
        <v>0</v>
      </c>
      <c r="R39" s="36">
        <v>3.290618555</v>
      </c>
      <c r="S39" s="36">
        <v>3.290618555</v>
      </c>
      <c r="T39" s="126">
        <v>3.290618555</v>
      </c>
      <c r="U39" s="36">
        <v>3.290618555</v>
      </c>
      <c r="V39" s="36">
        <v>3.290618555</v>
      </c>
      <c r="W39" s="36">
        <v>3.290618555</v>
      </c>
      <c r="X39" s="36">
        <v>3.290618555</v>
      </c>
      <c r="Y39" s="36">
        <v>3.290618555</v>
      </c>
      <c r="Z39" s="36">
        <v>3.290618555</v>
      </c>
      <c r="AA39" s="36">
        <v>3.290618555</v>
      </c>
      <c r="AB39" s="36">
        <v>3.290618555</v>
      </c>
      <c r="AC39" s="36">
        <v>3.290618555</v>
      </c>
      <c r="AD39" s="36">
        <v>3.290618555</v>
      </c>
      <c r="AE39" s="36">
        <v>3.290618555</v>
      </c>
      <c r="AF39" s="36">
        <v>3.290618555</v>
      </c>
      <c r="AG39" s="36">
        <v>0</v>
      </c>
      <c r="AH39" s="36">
        <v>0</v>
      </c>
      <c r="AI39" s="36">
        <v>0</v>
      </c>
      <c r="AJ39" s="36">
        <v>0</v>
      </c>
      <c r="AK39" s="36">
        <v>0</v>
      </c>
      <c r="AL39" s="36">
        <v>0</v>
      </c>
      <c r="AM39" s="36">
        <v>0</v>
      </c>
      <c r="AN39" s="36">
        <v>0</v>
      </c>
      <c r="AO39" s="36">
        <v>0</v>
      </c>
      <c r="AP39" s="36">
        <v>0</v>
      </c>
      <c r="AQ39" s="36">
        <v>0</v>
      </c>
      <c r="AR39" s="36">
        <v>0</v>
      </c>
      <c r="AS39" s="36">
        <v>0</v>
      </c>
      <c r="AT39" s="36">
        <v>0</v>
      </c>
      <c r="AU39" s="36">
        <v>0</v>
      </c>
      <c r="AV39" s="36">
        <v>5519.7986010000004</v>
      </c>
      <c r="AW39" s="36">
        <v>5519.7986010000004</v>
      </c>
      <c r="AX39" s="36">
        <v>5519.7986010000004</v>
      </c>
      <c r="AY39" s="36">
        <v>5519.7986010000004</v>
      </c>
      <c r="AZ39" s="36">
        <v>5519.7986010000004</v>
      </c>
      <c r="BA39" s="36">
        <v>5519.7986010000004</v>
      </c>
      <c r="BB39" s="36">
        <v>5519.7986010000004</v>
      </c>
      <c r="BC39" s="36">
        <v>5519.7986010000004</v>
      </c>
      <c r="BD39" s="36">
        <v>5519.7986010000004</v>
      </c>
      <c r="BE39" s="318">
        <v>5519.7986010000004</v>
      </c>
      <c r="BF39" s="318">
        <v>5519.7986010000004</v>
      </c>
      <c r="BG39" s="318">
        <v>5519.7986010000004</v>
      </c>
      <c r="BH39" s="318">
        <v>5519.7986010000004</v>
      </c>
      <c r="BI39" s="318">
        <v>5519.7986010000004</v>
      </c>
      <c r="BJ39" s="318">
        <v>5519.7986010000004</v>
      </c>
      <c r="BK39" s="318">
        <v>0</v>
      </c>
      <c r="BL39" s="318">
        <v>0</v>
      </c>
      <c r="BM39" s="318">
        <v>0</v>
      </c>
      <c r="BN39" s="318">
        <v>0</v>
      </c>
      <c r="BO39" s="318">
        <v>0</v>
      </c>
      <c r="BP39" s="318">
        <v>0</v>
      </c>
      <c r="BQ39" s="318">
        <v>0</v>
      </c>
      <c r="BR39" s="318">
        <v>0</v>
      </c>
      <c r="BS39" s="318">
        <v>0</v>
      </c>
      <c r="BT39" s="318">
        <v>0</v>
      </c>
      <c r="BU39" s="318">
        <v>0</v>
      </c>
      <c r="BV39" s="318">
        <v>0</v>
      </c>
      <c r="BW39" s="318">
        <v>0</v>
      </c>
      <c r="BX39" s="318">
        <v>0</v>
      </c>
      <c r="BZ39" s="113"/>
      <c r="CA39" s="113">
        <v>1</v>
      </c>
      <c r="CB39" s="113"/>
      <c r="CC39" s="113"/>
      <c r="CD39" s="113"/>
      <c r="CE39" s="113"/>
      <c r="CF39" s="113"/>
      <c r="CG39" s="113"/>
      <c r="CI39" s="24">
        <f t="shared" si="93"/>
        <v>0</v>
      </c>
      <c r="CJ39" s="24">
        <f t="shared" si="93"/>
        <v>0</v>
      </c>
      <c r="CK39" s="24">
        <f t="shared" si="94"/>
        <v>0</v>
      </c>
      <c r="CL39" s="24">
        <f t="shared" si="94"/>
        <v>0</v>
      </c>
      <c r="CM39" s="24">
        <f t="shared" si="94"/>
        <v>0</v>
      </c>
      <c r="CN39" s="24">
        <f t="shared" si="94"/>
        <v>0</v>
      </c>
      <c r="CO39" s="24">
        <f t="shared" si="94"/>
        <v>0</v>
      </c>
      <c r="CP39" s="24">
        <f t="shared" si="94"/>
        <v>0</v>
      </c>
      <c r="CR39" s="24">
        <f t="shared" si="95"/>
        <v>0</v>
      </c>
      <c r="CS39" s="24">
        <f t="shared" si="95"/>
        <v>5519.7986010000004</v>
      </c>
      <c r="CT39" s="24">
        <f t="shared" si="96"/>
        <v>0</v>
      </c>
      <c r="CU39" s="24">
        <f t="shared" si="96"/>
        <v>0</v>
      </c>
      <c r="CV39" s="24">
        <f t="shared" si="96"/>
        <v>0</v>
      </c>
      <c r="CW39" s="24">
        <f t="shared" si="96"/>
        <v>0</v>
      </c>
      <c r="CX39" s="24">
        <f t="shared" si="96"/>
        <v>0</v>
      </c>
      <c r="CY39" s="24">
        <f t="shared" si="96"/>
        <v>0</v>
      </c>
      <c r="DA39" s="24">
        <f t="shared" si="97"/>
        <v>0</v>
      </c>
      <c r="DB39" s="24">
        <f t="shared" si="98"/>
        <v>5519.7986010000004</v>
      </c>
      <c r="DC39" s="24">
        <f t="shared" si="99"/>
        <v>0</v>
      </c>
      <c r="DD39" s="179">
        <f t="shared" si="100"/>
        <v>0</v>
      </c>
      <c r="DE39" s="24">
        <f t="shared" si="101"/>
        <v>0</v>
      </c>
      <c r="DF39" s="24">
        <f t="shared" si="102"/>
        <v>0</v>
      </c>
      <c r="DG39" s="24">
        <f t="shared" si="103"/>
        <v>0</v>
      </c>
      <c r="DH39" s="24">
        <f t="shared" si="104"/>
        <v>0</v>
      </c>
      <c r="DJ39" s="24">
        <f t="shared" si="105"/>
        <v>0</v>
      </c>
      <c r="DK39" s="24">
        <f t="shared" si="106"/>
        <v>5519.7986010000004</v>
      </c>
      <c r="DL39" s="24">
        <f t="shared" si="107"/>
        <v>0</v>
      </c>
      <c r="DM39" s="24">
        <f t="shared" si="108"/>
        <v>0</v>
      </c>
      <c r="DN39" s="24">
        <f t="shared" si="109"/>
        <v>0</v>
      </c>
      <c r="DO39" s="24">
        <f t="shared" si="110"/>
        <v>0</v>
      </c>
      <c r="DP39" s="24">
        <f t="shared" si="111"/>
        <v>0</v>
      </c>
      <c r="DQ39" s="24">
        <f t="shared" si="112"/>
        <v>0</v>
      </c>
      <c r="DS39" s="24">
        <f t="shared" si="113"/>
        <v>0</v>
      </c>
      <c r="DT39" s="24">
        <f t="shared" si="114"/>
        <v>5519.7986010000004</v>
      </c>
      <c r="DU39" s="24">
        <f t="shared" si="115"/>
        <v>0</v>
      </c>
      <c r="DV39" s="24">
        <f t="shared" si="116"/>
        <v>0</v>
      </c>
      <c r="DW39" s="24">
        <f t="shared" si="117"/>
        <v>0</v>
      </c>
      <c r="DX39" s="24">
        <f t="shared" si="118"/>
        <v>0</v>
      </c>
      <c r="DY39" s="24">
        <f t="shared" si="119"/>
        <v>0</v>
      </c>
      <c r="DZ39" s="24">
        <f t="shared" si="120"/>
        <v>0</v>
      </c>
      <c r="EB39" s="24">
        <f t="shared" si="121"/>
        <v>0</v>
      </c>
      <c r="EC39" s="24">
        <f t="shared" si="122"/>
        <v>5519.7986010000004</v>
      </c>
      <c r="ED39" s="24">
        <f t="shared" si="123"/>
        <v>0</v>
      </c>
      <c r="EE39" s="24">
        <f t="shared" si="124"/>
        <v>0</v>
      </c>
      <c r="EF39" s="24">
        <f t="shared" si="125"/>
        <v>0</v>
      </c>
      <c r="EG39" s="24">
        <f t="shared" si="126"/>
        <v>0</v>
      </c>
      <c r="EH39" s="24">
        <f t="shared" si="127"/>
        <v>0</v>
      </c>
      <c r="EI39" s="24">
        <f t="shared" si="128"/>
        <v>0</v>
      </c>
      <c r="EK39" s="24">
        <f t="shared" si="129"/>
        <v>0</v>
      </c>
      <c r="EL39" s="24">
        <f t="shared" si="130"/>
        <v>5519.7986010000004</v>
      </c>
      <c r="EM39" s="24">
        <f t="shared" si="131"/>
        <v>0</v>
      </c>
      <c r="EN39" s="24">
        <f t="shared" si="132"/>
        <v>0</v>
      </c>
      <c r="EO39" s="24">
        <f t="shared" si="133"/>
        <v>0</v>
      </c>
      <c r="EP39" s="24">
        <f t="shared" si="134"/>
        <v>0</v>
      </c>
      <c r="EQ39" s="24">
        <f t="shared" si="135"/>
        <v>0</v>
      </c>
      <c r="ER39" s="24">
        <f t="shared" si="136"/>
        <v>0</v>
      </c>
      <c r="ET39" s="24">
        <f t="shared" si="137"/>
        <v>0</v>
      </c>
      <c r="EU39" s="24">
        <f t="shared" si="138"/>
        <v>5519.7986010000004</v>
      </c>
      <c r="EV39" s="24">
        <f t="shared" si="139"/>
        <v>0</v>
      </c>
      <c r="EW39" s="24">
        <f t="shared" si="140"/>
        <v>0</v>
      </c>
      <c r="EX39" s="24">
        <f t="shared" si="141"/>
        <v>0</v>
      </c>
      <c r="EY39" s="24">
        <f t="shared" si="142"/>
        <v>0</v>
      </c>
      <c r="EZ39" s="24">
        <f t="shared" si="143"/>
        <v>0</v>
      </c>
      <c r="FA39" s="24">
        <f t="shared" si="144"/>
        <v>0</v>
      </c>
      <c r="FC39" s="24">
        <f t="shared" si="145"/>
        <v>0</v>
      </c>
      <c r="FD39" s="24">
        <f t="shared" si="146"/>
        <v>5519.7986010000004</v>
      </c>
      <c r="FE39" s="24">
        <f t="shared" si="147"/>
        <v>0</v>
      </c>
      <c r="FF39" s="24">
        <f t="shared" si="148"/>
        <v>0</v>
      </c>
      <c r="FG39" s="24">
        <f t="shared" si="149"/>
        <v>0</v>
      </c>
      <c r="FH39" s="24">
        <f t="shared" si="150"/>
        <v>0</v>
      </c>
      <c r="FI39" s="24">
        <f t="shared" si="151"/>
        <v>0</v>
      </c>
      <c r="FJ39" s="24">
        <f t="shared" si="152"/>
        <v>0</v>
      </c>
      <c r="FL39" s="24">
        <f t="shared" si="153"/>
        <v>0</v>
      </c>
      <c r="FM39" s="24">
        <f t="shared" si="154"/>
        <v>5519.7986010000004</v>
      </c>
      <c r="FN39" s="24">
        <f t="shared" si="155"/>
        <v>0</v>
      </c>
      <c r="FO39" s="24">
        <f t="shared" si="156"/>
        <v>0</v>
      </c>
      <c r="FP39" s="24">
        <f t="shared" si="157"/>
        <v>0</v>
      </c>
      <c r="FQ39" s="24">
        <f t="shared" si="158"/>
        <v>0</v>
      </c>
      <c r="FR39" s="24">
        <f t="shared" si="159"/>
        <v>0</v>
      </c>
      <c r="FS39" s="24">
        <f t="shared" si="160"/>
        <v>0</v>
      </c>
    </row>
    <row r="40" spans="1:175" x14ac:dyDescent="0.25">
      <c r="A40" s="1" t="s">
        <v>325</v>
      </c>
      <c r="B40" s="5" t="s">
        <v>3</v>
      </c>
      <c r="C40" s="6" t="s">
        <v>31</v>
      </c>
      <c r="D40" s="6" t="s">
        <v>50</v>
      </c>
      <c r="E40" s="6" t="s">
        <v>13</v>
      </c>
      <c r="F40" s="6" t="s">
        <v>82</v>
      </c>
      <c r="G40" s="6" t="s">
        <v>15</v>
      </c>
      <c r="H40" s="183" t="str">
        <f t="shared" si="92"/>
        <v>2012</v>
      </c>
      <c r="I40" s="144">
        <v>2012</v>
      </c>
      <c r="J40" s="6" t="s">
        <v>62</v>
      </c>
      <c r="K40" s="6"/>
      <c r="L40" s="6" t="s">
        <v>83</v>
      </c>
      <c r="M40" s="6" t="s">
        <v>64</v>
      </c>
      <c r="N40" s="11">
        <v>2</v>
      </c>
      <c r="O40" s="11">
        <v>3.9505167929999998</v>
      </c>
      <c r="P40" s="11">
        <v>58689.343445999999</v>
      </c>
      <c r="Q40" s="36">
        <v>0</v>
      </c>
      <c r="R40" s="36">
        <v>3.9505167930000002</v>
      </c>
      <c r="S40" s="36">
        <v>3.9505167930000002</v>
      </c>
      <c r="T40" s="126">
        <v>3.9505167930000002</v>
      </c>
      <c r="U40" s="36">
        <v>3.9505167930000002</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19563.114484999998</v>
      </c>
      <c r="AW40" s="36">
        <v>19563.114484999998</v>
      </c>
      <c r="AX40" s="36">
        <v>19563.114484999998</v>
      </c>
      <c r="AY40" s="36">
        <v>19563.114484999998</v>
      </c>
      <c r="AZ40" s="36">
        <v>0</v>
      </c>
      <c r="BA40" s="36">
        <v>0</v>
      </c>
      <c r="BB40" s="36">
        <v>0</v>
      </c>
      <c r="BC40" s="36">
        <v>0</v>
      </c>
      <c r="BD40" s="36">
        <v>0</v>
      </c>
      <c r="BE40" s="318">
        <v>0</v>
      </c>
      <c r="BF40" s="318">
        <v>0</v>
      </c>
      <c r="BG40" s="318">
        <v>0</v>
      </c>
      <c r="BH40" s="318">
        <v>0</v>
      </c>
      <c r="BI40" s="318">
        <v>0</v>
      </c>
      <c r="BJ40" s="318">
        <v>0</v>
      </c>
      <c r="BK40" s="318">
        <v>0</v>
      </c>
      <c r="BL40" s="318">
        <v>0</v>
      </c>
      <c r="BM40" s="318">
        <v>0</v>
      </c>
      <c r="BN40" s="318">
        <v>0</v>
      </c>
      <c r="BO40" s="318">
        <v>0</v>
      </c>
      <c r="BP40" s="318">
        <v>0</v>
      </c>
      <c r="BQ40" s="318">
        <v>0</v>
      </c>
      <c r="BR40" s="318">
        <v>0</v>
      </c>
      <c r="BS40" s="318">
        <v>0</v>
      </c>
      <c r="BT40" s="318">
        <v>0</v>
      </c>
      <c r="BU40" s="318">
        <v>0</v>
      </c>
      <c r="BV40" s="318">
        <v>0</v>
      </c>
      <c r="BW40" s="318">
        <v>0</v>
      </c>
      <c r="BX40" s="318">
        <v>0</v>
      </c>
      <c r="BZ40" s="113"/>
      <c r="CA40" s="113"/>
      <c r="CB40" s="113">
        <v>1</v>
      </c>
      <c r="CC40" s="113"/>
      <c r="CD40" s="113"/>
      <c r="CE40" s="113"/>
      <c r="CF40" s="113"/>
      <c r="CG40" s="113"/>
      <c r="CI40" s="24">
        <f t="shared" si="93"/>
        <v>0</v>
      </c>
      <c r="CJ40" s="24">
        <f t="shared" si="93"/>
        <v>0</v>
      </c>
      <c r="CK40" s="24">
        <f t="shared" si="94"/>
        <v>0</v>
      </c>
      <c r="CL40" s="24">
        <f t="shared" si="94"/>
        <v>0</v>
      </c>
      <c r="CM40" s="24">
        <f t="shared" si="94"/>
        <v>0</v>
      </c>
      <c r="CN40" s="24">
        <f t="shared" si="94"/>
        <v>0</v>
      </c>
      <c r="CO40" s="24">
        <f t="shared" si="94"/>
        <v>0</v>
      </c>
      <c r="CP40" s="24">
        <f t="shared" si="94"/>
        <v>0</v>
      </c>
      <c r="CR40" s="24">
        <f t="shared" si="95"/>
        <v>0</v>
      </c>
      <c r="CS40" s="24">
        <f t="shared" si="95"/>
        <v>0</v>
      </c>
      <c r="CT40" s="24">
        <f t="shared" si="96"/>
        <v>47.406201516000003</v>
      </c>
      <c r="CU40" s="24">
        <f t="shared" si="96"/>
        <v>0</v>
      </c>
      <c r="CV40" s="24">
        <f t="shared" si="96"/>
        <v>0</v>
      </c>
      <c r="CW40" s="24">
        <f t="shared" si="96"/>
        <v>0</v>
      </c>
      <c r="CX40" s="24">
        <f t="shared" si="96"/>
        <v>0</v>
      </c>
      <c r="CY40" s="24">
        <f t="shared" si="96"/>
        <v>0</v>
      </c>
      <c r="DA40" s="24">
        <f t="shared" si="97"/>
        <v>0</v>
      </c>
      <c r="DB40" s="24">
        <f t="shared" si="98"/>
        <v>0</v>
      </c>
      <c r="DC40" s="24">
        <f t="shared" si="99"/>
        <v>47.406201516000003</v>
      </c>
      <c r="DD40" s="179">
        <f t="shared" si="100"/>
        <v>0</v>
      </c>
      <c r="DE40" s="24">
        <f t="shared" si="101"/>
        <v>0</v>
      </c>
      <c r="DF40" s="24">
        <f t="shared" si="102"/>
        <v>0</v>
      </c>
      <c r="DG40" s="24">
        <f t="shared" si="103"/>
        <v>0</v>
      </c>
      <c r="DH40" s="24">
        <f t="shared" si="104"/>
        <v>0</v>
      </c>
      <c r="DJ40" s="24">
        <f t="shared" si="105"/>
        <v>0</v>
      </c>
      <c r="DK40" s="24">
        <f t="shared" si="106"/>
        <v>0</v>
      </c>
      <c r="DL40" s="24">
        <f t="shared" si="107"/>
        <v>47.406201516000003</v>
      </c>
      <c r="DM40" s="24">
        <f t="shared" si="108"/>
        <v>0</v>
      </c>
      <c r="DN40" s="24">
        <f t="shared" si="109"/>
        <v>0</v>
      </c>
      <c r="DO40" s="24">
        <f t="shared" si="110"/>
        <v>0</v>
      </c>
      <c r="DP40" s="24">
        <f t="shared" si="111"/>
        <v>0</v>
      </c>
      <c r="DQ40" s="24">
        <f t="shared" si="112"/>
        <v>0</v>
      </c>
      <c r="DS40" s="24">
        <f t="shared" si="113"/>
        <v>0</v>
      </c>
      <c r="DT40" s="24">
        <f t="shared" si="114"/>
        <v>0</v>
      </c>
      <c r="DU40" s="24">
        <f t="shared" si="115"/>
        <v>47.406201516000003</v>
      </c>
      <c r="DV40" s="24">
        <f t="shared" si="116"/>
        <v>0</v>
      </c>
      <c r="DW40" s="24">
        <f t="shared" si="117"/>
        <v>0</v>
      </c>
      <c r="DX40" s="24">
        <f t="shared" si="118"/>
        <v>0</v>
      </c>
      <c r="DY40" s="24">
        <f t="shared" si="119"/>
        <v>0</v>
      </c>
      <c r="DZ40" s="24">
        <f t="shared" si="120"/>
        <v>0</v>
      </c>
      <c r="EB40" s="24">
        <f t="shared" si="121"/>
        <v>0</v>
      </c>
      <c r="EC40" s="24">
        <f t="shared" si="122"/>
        <v>0</v>
      </c>
      <c r="ED40" s="24">
        <f t="shared" si="123"/>
        <v>0</v>
      </c>
      <c r="EE40" s="24">
        <f t="shared" si="124"/>
        <v>0</v>
      </c>
      <c r="EF40" s="24">
        <f t="shared" si="125"/>
        <v>0</v>
      </c>
      <c r="EG40" s="24">
        <f t="shared" si="126"/>
        <v>0</v>
      </c>
      <c r="EH40" s="24">
        <f t="shared" si="127"/>
        <v>0</v>
      </c>
      <c r="EI40" s="24">
        <f t="shared" si="128"/>
        <v>0</v>
      </c>
      <c r="EK40" s="24">
        <f t="shared" si="129"/>
        <v>0</v>
      </c>
      <c r="EL40" s="24">
        <f t="shared" si="130"/>
        <v>0</v>
      </c>
      <c r="EM40" s="24">
        <f t="shared" si="131"/>
        <v>0</v>
      </c>
      <c r="EN40" s="24">
        <f t="shared" si="132"/>
        <v>0</v>
      </c>
      <c r="EO40" s="24">
        <f t="shared" si="133"/>
        <v>0</v>
      </c>
      <c r="EP40" s="24">
        <f t="shared" si="134"/>
        <v>0</v>
      </c>
      <c r="EQ40" s="24">
        <f t="shared" si="135"/>
        <v>0</v>
      </c>
      <c r="ER40" s="24">
        <f t="shared" si="136"/>
        <v>0</v>
      </c>
      <c r="ET40" s="24">
        <f t="shared" si="137"/>
        <v>0</v>
      </c>
      <c r="EU40" s="24">
        <f t="shared" si="138"/>
        <v>0</v>
      </c>
      <c r="EV40" s="24">
        <f t="shared" si="139"/>
        <v>0</v>
      </c>
      <c r="EW40" s="24">
        <f t="shared" si="140"/>
        <v>0</v>
      </c>
      <c r="EX40" s="24">
        <f t="shared" si="141"/>
        <v>0</v>
      </c>
      <c r="EY40" s="24">
        <f t="shared" si="142"/>
        <v>0</v>
      </c>
      <c r="EZ40" s="24">
        <f t="shared" si="143"/>
        <v>0</v>
      </c>
      <c r="FA40" s="24">
        <f t="shared" si="144"/>
        <v>0</v>
      </c>
      <c r="FC40" s="24">
        <f t="shared" si="145"/>
        <v>0</v>
      </c>
      <c r="FD40" s="24">
        <f t="shared" si="146"/>
        <v>0</v>
      </c>
      <c r="FE40" s="24">
        <f t="shared" si="147"/>
        <v>0</v>
      </c>
      <c r="FF40" s="24">
        <f t="shared" si="148"/>
        <v>0</v>
      </c>
      <c r="FG40" s="24">
        <f t="shared" si="149"/>
        <v>0</v>
      </c>
      <c r="FH40" s="24">
        <f t="shared" si="150"/>
        <v>0</v>
      </c>
      <c r="FI40" s="24">
        <f t="shared" si="151"/>
        <v>0</v>
      </c>
      <c r="FJ40" s="24">
        <f t="shared" si="152"/>
        <v>0</v>
      </c>
      <c r="FL40" s="24">
        <f t="shared" si="153"/>
        <v>0</v>
      </c>
      <c r="FM40" s="24">
        <f t="shared" si="154"/>
        <v>0</v>
      </c>
      <c r="FN40" s="24">
        <f t="shared" si="155"/>
        <v>0</v>
      </c>
      <c r="FO40" s="24">
        <f t="shared" si="156"/>
        <v>0</v>
      </c>
      <c r="FP40" s="24">
        <f t="shared" si="157"/>
        <v>0</v>
      </c>
      <c r="FQ40" s="24">
        <f t="shared" si="158"/>
        <v>0</v>
      </c>
      <c r="FR40" s="24">
        <f t="shared" si="159"/>
        <v>0</v>
      </c>
      <c r="FS40" s="24">
        <f t="shared" si="160"/>
        <v>0</v>
      </c>
    </row>
    <row r="41" spans="1:175" x14ac:dyDescent="0.25">
      <c r="A41" s="1" t="s">
        <v>326</v>
      </c>
      <c r="B41" s="5" t="s">
        <v>3</v>
      </c>
      <c r="C41" s="6" t="s">
        <v>31</v>
      </c>
      <c r="D41" s="6" t="s">
        <v>38</v>
      </c>
      <c r="E41" s="6" t="s">
        <v>13</v>
      </c>
      <c r="F41" s="6" t="s">
        <v>82</v>
      </c>
      <c r="G41" s="6" t="s">
        <v>15</v>
      </c>
      <c r="H41" s="183" t="str">
        <f t="shared" si="92"/>
        <v>2012</v>
      </c>
      <c r="I41" s="144">
        <v>2012</v>
      </c>
      <c r="J41" s="6" t="s">
        <v>62</v>
      </c>
      <c r="K41" s="6"/>
      <c r="L41" s="6" t="s">
        <v>83</v>
      </c>
      <c r="M41" s="6" t="s">
        <v>37</v>
      </c>
      <c r="N41" s="11">
        <v>6</v>
      </c>
      <c r="O41" s="11">
        <v>3.8</v>
      </c>
      <c r="P41" s="11">
        <v>1059632.3700000001</v>
      </c>
      <c r="Q41" s="36">
        <v>0</v>
      </c>
      <c r="R41" s="36">
        <v>3.8</v>
      </c>
      <c r="S41" s="36">
        <v>3.8</v>
      </c>
      <c r="T41" s="126">
        <v>3.8</v>
      </c>
      <c r="U41" s="36">
        <v>3.8</v>
      </c>
      <c r="V41" s="36">
        <v>3.8</v>
      </c>
      <c r="W41" s="36">
        <v>2.41</v>
      </c>
      <c r="X41" s="36">
        <v>2.33</v>
      </c>
      <c r="Y41" s="36">
        <v>2.33</v>
      </c>
      <c r="Z41" s="36">
        <v>1.95</v>
      </c>
      <c r="AA41" s="36">
        <v>1.47</v>
      </c>
      <c r="AB41" s="36">
        <v>0.41</v>
      </c>
      <c r="AC41" s="36">
        <v>0.41</v>
      </c>
      <c r="AD41" s="36">
        <v>7.0000000000000007E-2</v>
      </c>
      <c r="AE41" s="36">
        <v>7.0000000000000007E-2</v>
      </c>
      <c r="AF41" s="36">
        <v>7.0000000000000007E-2</v>
      </c>
      <c r="AG41" s="36">
        <v>7.0000000000000007E-2</v>
      </c>
      <c r="AH41" s="36">
        <v>7.0000000000000007E-2</v>
      </c>
      <c r="AI41" s="36">
        <v>7.0000000000000007E-2</v>
      </c>
      <c r="AJ41" s="36">
        <v>7.0000000000000007E-2</v>
      </c>
      <c r="AK41" s="36">
        <v>7.0000000000000007E-2</v>
      </c>
      <c r="AL41" s="36">
        <v>0</v>
      </c>
      <c r="AM41" s="36">
        <v>0</v>
      </c>
      <c r="AN41" s="36">
        <v>0</v>
      </c>
      <c r="AO41" s="36">
        <v>0</v>
      </c>
      <c r="AP41" s="36">
        <v>0</v>
      </c>
      <c r="AQ41" s="36">
        <v>0</v>
      </c>
      <c r="AR41" s="36">
        <v>0</v>
      </c>
      <c r="AS41" s="36">
        <v>0</v>
      </c>
      <c r="AT41" s="36">
        <v>0</v>
      </c>
      <c r="AU41" s="36">
        <v>0</v>
      </c>
      <c r="AV41" s="36">
        <v>57928</v>
      </c>
      <c r="AW41" s="36">
        <v>57928</v>
      </c>
      <c r="AX41" s="36">
        <v>57928</v>
      </c>
      <c r="AY41" s="36">
        <v>57928</v>
      </c>
      <c r="AZ41" s="36">
        <v>57928</v>
      </c>
      <c r="BA41" s="36">
        <v>52891</v>
      </c>
      <c r="BB41" s="36">
        <v>52532</v>
      </c>
      <c r="BC41" s="36">
        <v>52532</v>
      </c>
      <c r="BD41" s="36">
        <v>51177</v>
      </c>
      <c r="BE41" s="318">
        <v>49034</v>
      </c>
      <c r="BF41" s="318">
        <v>44319</v>
      </c>
      <c r="BG41" s="318">
        <v>44319</v>
      </c>
      <c r="BH41" s="318">
        <v>43092</v>
      </c>
      <c r="BI41" s="318">
        <v>43092</v>
      </c>
      <c r="BJ41" s="318">
        <v>43092</v>
      </c>
      <c r="BK41" s="318">
        <v>30884</v>
      </c>
      <c r="BL41" s="318">
        <v>251</v>
      </c>
      <c r="BM41" s="318">
        <v>251</v>
      </c>
      <c r="BN41" s="318">
        <v>251</v>
      </c>
      <c r="BO41" s="318">
        <v>251</v>
      </c>
      <c r="BP41" s="318">
        <v>0</v>
      </c>
      <c r="BQ41" s="318">
        <v>0</v>
      </c>
      <c r="BR41" s="318">
        <v>0</v>
      </c>
      <c r="BS41" s="318">
        <v>0</v>
      </c>
      <c r="BT41" s="318">
        <v>0</v>
      </c>
      <c r="BU41" s="318">
        <v>0</v>
      </c>
      <c r="BV41" s="318">
        <v>0</v>
      </c>
      <c r="BW41" s="318">
        <v>0</v>
      </c>
      <c r="BX41" s="318">
        <v>0</v>
      </c>
      <c r="BZ41" s="113"/>
      <c r="CA41" s="113">
        <v>4.82E-2</v>
      </c>
      <c r="CB41" s="113">
        <v>0.38300000000000001</v>
      </c>
      <c r="CC41" s="113">
        <v>1.8E-3</v>
      </c>
      <c r="CD41" s="113">
        <v>0.12820000000000001</v>
      </c>
      <c r="CE41" s="113">
        <v>0.44940000000000002</v>
      </c>
      <c r="CF41" s="113">
        <v>1.5E-3</v>
      </c>
      <c r="CG41" s="113"/>
      <c r="CI41" s="24">
        <f t="shared" si="93"/>
        <v>0</v>
      </c>
      <c r="CJ41" s="24">
        <f t="shared" si="93"/>
        <v>0</v>
      </c>
      <c r="CK41" s="24">
        <f t="shared" si="94"/>
        <v>0</v>
      </c>
      <c r="CL41" s="24">
        <f t="shared" si="94"/>
        <v>0</v>
      </c>
      <c r="CM41" s="24">
        <f t="shared" si="94"/>
        <v>0</v>
      </c>
      <c r="CN41" s="24">
        <f t="shared" si="94"/>
        <v>0</v>
      </c>
      <c r="CO41" s="24">
        <f t="shared" si="94"/>
        <v>0</v>
      </c>
      <c r="CP41" s="24">
        <f t="shared" si="94"/>
        <v>0</v>
      </c>
      <c r="CR41" s="24">
        <f t="shared" si="95"/>
        <v>0</v>
      </c>
      <c r="CS41" s="24">
        <f t="shared" si="95"/>
        <v>2792.1296000000002</v>
      </c>
      <c r="CT41" s="24">
        <f t="shared" si="96"/>
        <v>17.4648</v>
      </c>
      <c r="CU41" s="24">
        <f t="shared" si="96"/>
        <v>8.208E-2</v>
      </c>
      <c r="CV41" s="24">
        <f t="shared" si="96"/>
        <v>5.8459199999999996</v>
      </c>
      <c r="CW41" s="24">
        <f t="shared" si="96"/>
        <v>20.492639999999998</v>
      </c>
      <c r="CX41" s="24">
        <f t="shared" si="96"/>
        <v>6.8400000000000002E-2</v>
      </c>
      <c r="CY41" s="24">
        <f t="shared" si="96"/>
        <v>0</v>
      </c>
      <c r="DA41" s="24">
        <f t="shared" si="97"/>
        <v>0</v>
      </c>
      <c r="DB41" s="24">
        <f t="shared" si="98"/>
        <v>2792.1296000000002</v>
      </c>
      <c r="DC41" s="24">
        <f t="shared" si="99"/>
        <v>17.4648</v>
      </c>
      <c r="DD41" s="179">
        <f t="shared" si="100"/>
        <v>8.208E-2</v>
      </c>
      <c r="DE41" s="24">
        <f t="shared" si="101"/>
        <v>5.8459199999999996</v>
      </c>
      <c r="DF41" s="24">
        <f t="shared" si="102"/>
        <v>20.492639999999998</v>
      </c>
      <c r="DG41" s="24">
        <f t="shared" si="103"/>
        <v>6.8400000000000002E-2</v>
      </c>
      <c r="DH41" s="24">
        <f t="shared" si="104"/>
        <v>0</v>
      </c>
      <c r="DJ41" s="24">
        <f t="shared" si="105"/>
        <v>0</v>
      </c>
      <c r="DK41" s="24">
        <f t="shared" si="106"/>
        <v>2792.1296000000002</v>
      </c>
      <c r="DL41" s="24">
        <f t="shared" si="107"/>
        <v>17.4648</v>
      </c>
      <c r="DM41" s="24">
        <f t="shared" si="108"/>
        <v>8.208E-2</v>
      </c>
      <c r="DN41" s="24">
        <f t="shared" si="109"/>
        <v>5.8459199999999996</v>
      </c>
      <c r="DO41" s="24">
        <f t="shared" si="110"/>
        <v>20.492639999999998</v>
      </c>
      <c r="DP41" s="24">
        <f t="shared" si="111"/>
        <v>6.8400000000000002E-2</v>
      </c>
      <c r="DQ41" s="24">
        <f t="shared" si="112"/>
        <v>0</v>
      </c>
      <c r="DS41" s="24">
        <f t="shared" si="113"/>
        <v>0</v>
      </c>
      <c r="DT41" s="24">
        <f t="shared" si="114"/>
        <v>2792.1296000000002</v>
      </c>
      <c r="DU41" s="24">
        <f t="shared" si="115"/>
        <v>17.4648</v>
      </c>
      <c r="DV41" s="24">
        <f t="shared" si="116"/>
        <v>8.208E-2</v>
      </c>
      <c r="DW41" s="24">
        <f t="shared" si="117"/>
        <v>5.8459199999999996</v>
      </c>
      <c r="DX41" s="24">
        <f t="shared" si="118"/>
        <v>20.492639999999998</v>
      </c>
      <c r="DY41" s="24">
        <f t="shared" si="119"/>
        <v>6.8400000000000002E-2</v>
      </c>
      <c r="DZ41" s="24">
        <f t="shared" si="120"/>
        <v>0</v>
      </c>
      <c r="EB41" s="24">
        <f t="shared" si="121"/>
        <v>0</v>
      </c>
      <c r="EC41" s="24">
        <f t="shared" si="122"/>
        <v>2792.1296000000002</v>
      </c>
      <c r="ED41" s="24">
        <f t="shared" si="123"/>
        <v>17.4648</v>
      </c>
      <c r="EE41" s="24">
        <f t="shared" si="124"/>
        <v>8.208E-2</v>
      </c>
      <c r="EF41" s="24">
        <f t="shared" si="125"/>
        <v>5.8459199999999996</v>
      </c>
      <c r="EG41" s="24">
        <f t="shared" si="126"/>
        <v>20.492639999999998</v>
      </c>
      <c r="EH41" s="24">
        <f t="shared" si="127"/>
        <v>6.8400000000000002E-2</v>
      </c>
      <c r="EI41" s="24">
        <f t="shared" si="128"/>
        <v>0</v>
      </c>
      <c r="EK41" s="24">
        <f t="shared" si="129"/>
        <v>0</v>
      </c>
      <c r="EL41" s="24">
        <f t="shared" si="130"/>
        <v>2549.3462</v>
      </c>
      <c r="EM41" s="24">
        <f t="shared" si="131"/>
        <v>11.076360000000001</v>
      </c>
      <c r="EN41" s="24">
        <f t="shared" si="132"/>
        <v>5.2055999999999998E-2</v>
      </c>
      <c r="EO41" s="24">
        <f t="shared" si="133"/>
        <v>3.7075440000000004</v>
      </c>
      <c r="EP41" s="24">
        <f t="shared" si="134"/>
        <v>12.996648000000002</v>
      </c>
      <c r="EQ41" s="24">
        <f t="shared" si="135"/>
        <v>4.3380000000000002E-2</v>
      </c>
      <c r="ER41" s="24">
        <f t="shared" si="136"/>
        <v>0</v>
      </c>
      <c r="ET41" s="24">
        <f t="shared" si="137"/>
        <v>0</v>
      </c>
      <c r="EU41" s="24">
        <f t="shared" si="138"/>
        <v>2532.0423999999998</v>
      </c>
      <c r="EV41" s="24">
        <f t="shared" si="139"/>
        <v>10.708680000000001</v>
      </c>
      <c r="EW41" s="24">
        <f t="shared" si="140"/>
        <v>5.0327999999999998E-2</v>
      </c>
      <c r="EX41" s="24">
        <f t="shared" si="141"/>
        <v>3.5844720000000003</v>
      </c>
      <c r="EY41" s="24">
        <f t="shared" si="142"/>
        <v>12.565224000000001</v>
      </c>
      <c r="EZ41" s="24">
        <f t="shared" si="143"/>
        <v>4.1940000000000005E-2</v>
      </c>
      <c r="FA41" s="24">
        <f t="shared" si="144"/>
        <v>0</v>
      </c>
      <c r="FC41" s="24">
        <f t="shared" si="145"/>
        <v>0</v>
      </c>
      <c r="FD41" s="24">
        <f t="shared" si="146"/>
        <v>2532.0423999999998</v>
      </c>
      <c r="FE41" s="24">
        <f t="shared" si="147"/>
        <v>10.708680000000001</v>
      </c>
      <c r="FF41" s="24">
        <f t="shared" si="148"/>
        <v>5.0327999999999998E-2</v>
      </c>
      <c r="FG41" s="24">
        <f t="shared" si="149"/>
        <v>3.5844720000000003</v>
      </c>
      <c r="FH41" s="24">
        <f t="shared" si="150"/>
        <v>12.565224000000001</v>
      </c>
      <c r="FI41" s="24">
        <f t="shared" si="151"/>
        <v>4.1940000000000005E-2</v>
      </c>
      <c r="FJ41" s="24">
        <f t="shared" si="152"/>
        <v>0</v>
      </c>
      <c r="FL41" s="24">
        <f t="shared" si="153"/>
        <v>0</v>
      </c>
      <c r="FM41" s="24">
        <f t="shared" si="154"/>
        <v>2466.7314000000001</v>
      </c>
      <c r="FN41" s="24">
        <f t="shared" si="155"/>
        <v>8.9621999999999993</v>
      </c>
      <c r="FO41" s="24">
        <f t="shared" si="156"/>
        <v>4.2119999999999998E-2</v>
      </c>
      <c r="FP41" s="24">
        <f t="shared" si="157"/>
        <v>2.9998800000000001</v>
      </c>
      <c r="FQ41" s="24">
        <f t="shared" si="158"/>
        <v>10.51596</v>
      </c>
      <c r="FR41" s="24">
        <f t="shared" si="159"/>
        <v>3.5099999999999999E-2</v>
      </c>
      <c r="FS41" s="24">
        <f t="shared" si="160"/>
        <v>0</v>
      </c>
    </row>
    <row r="42" spans="1:175" x14ac:dyDescent="0.25">
      <c r="A42" s="1" t="s">
        <v>328</v>
      </c>
      <c r="B42" s="5" t="s">
        <v>10</v>
      </c>
      <c r="C42" s="6" t="s">
        <v>39</v>
      </c>
      <c r="D42" s="6" t="s">
        <v>91</v>
      </c>
      <c r="E42" s="6" t="s">
        <v>13</v>
      </c>
      <c r="F42" s="6" t="s">
        <v>39</v>
      </c>
      <c r="G42" s="6" t="s">
        <v>15</v>
      </c>
      <c r="H42" s="183" t="str">
        <f t="shared" si="92"/>
        <v>2012</v>
      </c>
      <c r="I42" s="144">
        <v>2012</v>
      </c>
      <c r="J42" s="6" t="s">
        <v>62</v>
      </c>
      <c r="K42" s="6"/>
      <c r="L42" s="6" t="s">
        <v>83</v>
      </c>
      <c r="M42" s="6" t="s">
        <v>17</v>
      </c>
      <c r="N42" s="11">
        <v>0</v>
      </c>
      <c r="O42" s="11">
        <v>55.575000000000003</v>
      </c>
      <c r="P42" s="11">
        <v>1504872</v>
      </c>
      <c r="Q42" s="36">
        <v>0</v>
      </c>
      <c r="R42" s="36">
        <v>55.575000000000003</v>
      </c>
      <c r="S42" s="36">
        <v>55.575000000000003</v>
      </c>
      <c r="T42" s="126">
        <v>55.575000000000003</v>
      </c>
      <c r="U42" s="36">
        <v>55.575000000000003</v>
      </c>
      <c r="V42" s="36">
        <v>55.575000000000003</v>
      </c>
      <c r="W42" s="36">
        <v>55.575000000000003</v>
      </c>
      <c r="X42" s="36">
        <v>55.575000000000003</v>
      </c>
      <c r="Y42" s="36">
        <v>55.575000000000003</v>
      </c>
      <c r="Z42" s="36">
        <v>55.575000000000003</v>
      </c>
      <c r="AA42" s="36">
        <v>55.575000000000003</v>
      </c>
      <c r="AB42" s="36">
        <v>55.575000000000003</v>
      </c>
      <c r="AC42" s="36">
        <v>55.575000000000003</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512100</v>
      </c>
      <c r="AW42" s="36">
        <v>496386</v>
      </c>
      <c r="AX42" s="36">
        <v>496386</v>
      </c>
      <c r="AY42" s="36">
        <v>496386</v>
      </c>
      <c r="AZ42" s="36">
        <v>496386</v>
      </c>
      <c r="BA42" s="36">
        <v>512100</v>
      </c>
      <c r="BB42" s="36">
        <v>512100</v>
      </c>
      <c r="BC42" s="36">
        <v>512100</v>
      </c>
      <c r="BD42" s="36">
        <v>512100</v>
      </c>
      <c r="BE42" s="318">
        <v>512100</v>
      </c>
      <c r="BF42" s="318">
        <v>512100</v>
      </c>
      <c r="BG42" s="318">
        <v>512100</v>
      </c>
      <c r="BH42" s="318">
        <v>0</v>
      </c>
      <c r="BI42" s="318">
        <v>0</v>
      </c>
      <c r="BJ42" s="318">
        <v>0</v>
      </c>
      <c r="BK42" s="318">
        <v>0</v>
      </c>
      <c r="BL42" s="318">
        <v>0</v>
      </c>
      <c r="BM42" s="318">
        <v>0</v>
      </c>
      <c r="BN42" s="318">
        <v>0</v>
      </c>
      <c r="BO42" s="318">
        <v>0</v>
      </c>
      <c r="BP42" s="318">
        <v>0</v>
      </c>
      <c r="BQ42" s="318">
        <v>0</v>
      </c>
      <c r="BR42" s="318">
        <v>0</v>
      </c>
      <c r="BS42" s="318">
        <v>0</v>
      </c>
      <c r="BT42" s="318">
        <v>0</v>
      </c>
      <c r="BU42" s="318">
        <v>0</v>
      </c>
      <c r="BV42" s="318">
        <v>0</v>
      </c>
      <c r="BW42" s="318">
        <v>0</v>
      </c>
      <c r="BX42" s="318">
        <v>0</v>
      </c>
      <c r="BZ42" s="113"/>
      <c r="CA42" s="113"/>
      <c r="CB42" s="113"/>
      <c r="CC42" s="113"/>
      <c r="CD42" s="113"/>
      <c r="CE42" s="113">
        <v>1</v>
      </c>
      <c r="CF42" s="113"/>
      <c r="CG42" s="113"/>
      <c r="CI42" s="24">
        <f t="shared" si="93"/>
        <v>0</v>
      </c>
      <c r="CJ42" s="24">
        <f t="shared" si="93"/>
        <v>0</v>
      </c>
      <c r="CK42" s="24">
        <f t="shared" si="94"/>
        <v>0</v>
      </c>
      <c r="CL42" s="24">
        <f t="shared" si="94"/>
        <v>0</v>
      </c>
      <c r="CM42" s="24">
        <f t="shared" si="94"/>
        <v>0</v>
      </c>
      <c r="CN42" s="24">
        <f t="shared" si="94"/>
        <v>0</v>
      </c>
      <c r="CO42" s="24">
        <f t="shared" si="94"/>
        <v>0</v>
      </c>
      <c r="CP42" s="24">
        <f t="shared" si="94"/>
        <v>0</v>
      </c>
      <c r="CR42" s="24">
        <f t="shared" si="95"/>
        <v>0</v>
      </c>
      <c r="CS42" s="24">
        <f t="shared" si="95"/>
        <v>0</v>
      </c>
      <c r="CT42" s="24">
        <f t="shared" si="96"/>
        <v>0</v>
      </c>
      <c r="CU42" s="24">
        <f t="shared" si="96"/>
        <v>0</v>
      </c>
      <c r="CV42" s="24">
        <f t="shared" si="96"/>
        <v>0</v>
      </c>
      <c r="CW42" s="24">
        <f t="shared" si="96"/>
        <v>666.90000000000009</v>
      </c>
      <c r="CX42" s="24">
        <f t="shared" si="96"/>
        <v>0</v>
      </c>
      <c r="CY42" s="24">
        <f t="shared" si="96"/>
        <v>0</v>
      </c>
      <c r="DA42" s="24">
        <f t="shared" si="97"/>
        <v>0</v>
      </c>
      <c r="DB42" s="24">
        <f t="shared" si="98"/>
        <v>0</v>
      </c>
      <c r="DC42" s="24">
        <f t="shared" si="99"/>
        <v>0</v>
      </c>
      <c r="DD42" s="179">
        <f t="shared" si="100"/>
        <v>0</v>
      </c>
      <c r="DE42" s="24">
        <f t="shared" si="101"/>
        <v>0</v>
      </c>
      <c r="DF42" s="24">
        <f t="shared" si="102"/>
        <v>666.90000000000009</v>
      </c>
      <c r="DG42" s="24">
        <f t="shared" si="103"/>
        <v>0</v>
      </c>
      <c r="DH42" s="24">
        <f t="shared" si="104"/>
        <v>0</v>
      </c>
      <c r="DJ42" s="24">
        <f t="shared" si="105"/>
        <v>0</v>
      </c>
      <c r="DK42" s="24">
        <f t="shared" si="106"/>
        <v>0</v>
      </c>
      <c r="DL42" s="24">
        <f t="shared" si="107"/>
        <v>0</v>
      </c>
      <c r="DM42" s="24">
        <f t="shared" si="108"/>
        <v>0</v>
      </c>
      <c r="DN42" s="24">
        <f t="shared" si="109"/>
        <v>0</v>
      </c>
      <c r="DO42" s="24">
        <f t="shared" si="110"/>
        <v>666.90000000000009</v>
      </c>
      <c r="DP42" s="24">
        <f t="shared" si="111"/>
        <v>0</v>
      </c>
      <c r="DQ42" s="24">
        <f t="shared" si="112"/>
        <v>0</v>
      </c>
      <c r="DS42" s="24">
        <f t="shared" si="113"/>
        <v>0</v>
      </c>
      <c r="DT42" s="24">
        <f t="shared" si="114"/>
        <v>0</v>
      </c>
      <c r="DU42" s="24">
        <f t="shared" si="115"/>
        <v>0</v>
      </c>
      <c r="DV42" s="24">
        <f t="shared" si="116"/>
        <v>0</v>
      </c>
      <c r="DW42" s="24">
        <f t="shared" si="117"/>
        <v>0</v>
      </c>
      <c r="DX42" s="24">
        <f t="shared" si="118"/>
        <v>666.90000000000009</v>
      </c>
      <c r="DY42" s="24">
        <f t="shared" si="119"/>
        <v>0</v>
      </c>
      <c r="DZ42" s="24">
        <f t="shared" si="120"/>
        <v>0</v>
      </c>
      <c r="EB42" s="24">
        <f t="shared" si="121"/>
        <v>0</v>
      </c>
      <c r="EC42" s="24">
        <f t="shared" si="122"/>
        <v>0</v>
      </c>
      <c r="ED42" s="24">
        <f t="shared" si="123"/>
        <v>0</v>
      </c>
      <c r="EE42" s="24">
        <f t="shared" si="124"/>
        <v>0</v>
      </c>
      <c r="EF42" s="24">
        <f t="shared" si="125"/>
        <v>0</v>
      </c>
      <c r="EG42" s="24">
        <f t="shared" si="126"/>
        <v>666.90000000000009</v>
      </c>
      <c r="EH42" s="24">
        <f t="shared" si="127"/>
        <v>0</v>
      </c>
      <c r="EI42" s="24">
        <f t="shared" si="128"/>
        <v>0</v>
      </c>
      <c r="EK42" s="24">
        <f t="shared" si="129"/>
        <v>0</v>
      </c>
      <c r="EL42" s="24">
        <f t="shared" si="130"/>
        <v>0</v>
      </c>
      <c r="EM42" s="24">
        <f t="shared" si="131"/>
        <v>0</v>
      </c>
      <c r="EN42" s="24">
        <f t="shared" si="132"/>
        <v>0</v>
      </c>
      <c r="EO42" s="24">
        <f t="shared" si="133"/>
        <v>0</v>
      </c>
      <c r="EP42" s="24">
        <f t="shared" si="134"/>
        <v>666.90000000000009</v>
      </c>
      <c r="EQ42" s="24">
        <f t="shared" si="135"/>
        <v>0</v>
      </c>
      <c r="ER42" s="24">
        <f t="shared" si="136"/>
        <v>0</v>
      </c>
      <c r="ET42" s="24">
        <f t="shared" si="137"/>
        <v>0</v>
      </c>
      <c r="EU42" s="24">
        <f t="shared" si="138"/>
        <v>0</v>
      </c>
      <c r="EV42" s="24">
        <f t="shared" si="139"/>
        <v>0</v>
      </c>
      <c r="EW42" s="24">
        <f t="shared" si="140"/>
        <v>0</v>
      </c>
      <c r="EX42" s="24">
        <f t="shared" si="141"/>
        <v>0</v>
      </c>
      <c r="EY42" s="24">
        <f t="shared" si="142"/>
        <v>666.90000000000009</v>
      </c>
      <c r="EZ42" s="24">
        <f t="shared" si="143"/>
        <v>0</v>
      </c>
      <c r="FA42" s="24">
        <f t="shared" si="144"/>
        <v>0</v>
      </c>
      <c r="FC42" s="24">
        <f t="shared" si="145"/>
        <v>0</v>
      </c>
      <c r="FD42" s="24">
        <f t="shared" si="146"/>
        <v>0</v>
      </c>
      <c r="FE42" s="24">
        <f t="shared" si="147"/>
        <v>0</v>
      </c>
      <c r="FF42" s="24">
        <f t="shared" si="148"/>
        <v>0</v>
      </c>
      <c r="FG42" s="24">
        <f t="shared" si="149"/>
        <v>0</v>
      </c>
      <c r="FH42" s="24">
        <f t="shared" si="150"/>
        <v>666.90000000000009</v>
      </c>
      <c r="FI42" s="24">
        <f t="shared" si="151"/>
        <v>0</v>
      </c>
      <c r="FJ42" s="24">
        <f t="shared" si="152"/>
        <v>0</v>
      </c>
      <c r="FL42" s="24">
        <f t="shared" si="153"/>
        <v>0</v>
      </c>
      <c r="FM42" s="24">
        <f t="shared" si="154"/>
        <v>0</v>
      </c>
      <c r="FN42" s="24">
        <f t="shared" si="155"/>
        <v>0</v>
      </c>
      <c r="FO42" s="24">
        <f t="shared" si="156"/>
        <v>0</v>
      </c>
      <c r="FP42" s="24">
        <f t="shared" si="157"/>
        <v>0</v>
      </c>
      <c r="FQ42" s="24">
        <f t="shared" si="158"/>
        <v>666.90000000000009</v>
      </c>
      <c r="FR42" s="24">
        <f t="shared" si="159"/>
        <v>0</v>
      </c>
      <c r="FS42" s="24">
        <f t="shared" si="160"/>
        <v>0</v>
      </c>
    </row>
    <row r="43" spans="1:175" x14ac:dyDescent="0.25">
      <c r="A43" s="1" t="s">
        <v>310</v>
      </c>
      <c r="B43" s="5" t="s">
        <v>3</v>
      </c>
      <c r="C43" s="6" t="s">
        <v>52</v>
      </c>
      <c r="D43" s="6" t="s">
        <v>53</v>
      </c>
      <c r="E43" s="6" t="s">
        <v>13</v>
      </c>
      <c r="F43" s="6" t="s">
        <v>14</v>
      </c>
      <c r="G43" s="6" t="s">
        <v>15</v>
      </c>
      <c r="H43" s="183" t="str">
        <f>+RIGHT($AU$1,4)</f>
        <v>2011</v>
      </c>
      <c r="I43" s="144">
        <v>2012</v>
      </c>
      <c r="J43" s="6" t="s">
        <v>62</v>
      </c>
      <c r="K43" s="6"/>
      <c r="L43" s="6" t="s">
        <v>83</v>
      </c>
      <c r="M43" s="6" t="s">
        <v>85</v>
      </c>
      <c r="N43" s="11">
        <v>7</v>
      </c>
      <c r="O43" s="11">
        <v>1.4872276360000001</v>
      </c>
      <c r="P43" s="11">
        <v>23504.560000000001</v>
      </c>
      <c r="Q43" s="37">
        <v>1</v>
      </c>
      <c r="R43" s="37">
        <v>1.4967264469999999</v>
      </c>
      <c r="S43" s="37">
        <v>1.4967264469999999</v>
      </c>
      <c r="T43" s="159">
        <v>1.4935632029999999</v>
      </c>
      <c r="U43" s="37">
        <v>1.4872276360000001</v>
      </c>
      <c r="V43" s="37">
        <v>1.4343682879999999</v>
      </c>
      <c r="W43" s="37">
        <v>1.4073248810000001</v>
      </c>
      <c r="X43" s="37">
        <v>1.382801478</v>
      </c>
      <c r="Y43" s="37">
        <v>1.368101478</v>
      </c>
      <c r="Z43" s="37">
        <v>1.368101478</v>
      </c>
      <c r="AA43" s="36">
        <v>1.170426446</v>
      </c>
      <c r="AB43" s="36">
        <v>0.961626443</v>
      </c>
      <c r="AC43" s="36">
        <v>0.82172644299999997</v>
      </c>
      <c r="AD43" s="36">
        <v>0.82172644299999997</v>
      </c>
      <c r="AE43" s="36">
        <v>0.476226451</v>
      </c>
      <c r="AF43" s="36">
        <v>0.476226451</v>
      </c>
      <c r="AG43" s="36">
        <v>0.229926461</v>
      </c>
      <c r="AH43" s="36">
        <v>0.20232646200000001</v>
      </c>
      <c r="AI43" s="36">
        <v>0.20232646200000001</v>
      </c>
      <c r="AJ43" s="36">
        <v>0.20232646200000001</v>
      </c>
      <c r="AK43" s="36">
        <v>0.20232646200000001</v>
      </c>
      <c r="AL43" s="36">
        <v>0.20232646200000001</v>
      </c>
      <c r="AM43" s="36">
        <v>0</v>
      </c>
      <c r="AN43" s="36">
        <v>0</v>
      </c>
      <c r="AO43" s="36">
        <v>0</v>
      </c>
      <c r="AP43" s="36">
        <v>0</v>
      </c>
      <c r="AQ43" s="36">
        <v>0</v>
      </c>
      <c r="AR43" s="36">
        <v>0</v>
      </c>
      <c r="AS43" s="36">
        <v>0</v>
      </c>
      <c r="AT43" s="36">
        <v>0</v>
      </c>
      <c r="AU43" s="37">
        <v>11875</v>
      </c>
      <c r="AV43" s="37">
        <v>11875</v>
      </c>
      <c r="AW43" s="37">
        <v>11875</v>
      </c>
      <c r="AX43" s="37">
        <v>11813.39999</v>
      </c>
      <c r="AY43" s="37">
        <v>11691.16001</v>
      </c>
      <c r="AZ43" s="37">
        <v>10677.136130000001</v>
      </c>
      <c r="BA43" s="37">
        <v>9948.5042570000005</v>
      </c>
      <c r="BB43" s="37">
        <v>9478.4722750000001</v>
      </c>
      <c r="BC43" s="37">
        <v>9196.4722750000001</v>
      </c>
      <c r="BD43" s="37">
        <v>9122.4722750000001</v>
      </c>
      <c r="BE43" s="318">
        <v>5329</v>
      </c>
      <c r="BF43" s="318">
        <v>5134</v>
      </c>
      <c r="BG43" s="318">
        <v>3914</v>
      </c>
      <c r="BH43" s="318">
        <v>3914</v>
      </c>
      <c r="BI43" s="318">
        <v>2765</v>
      </c>
      <c r="BJ43" s="318">
        <v>2765</v>
      </c>
      <c r="BK43" s="318">
        <v>740</v>
      </c>
      <c r="BL43" s="318">
        <v>512</v>
      </c>
      <c r="BM43" s="318">
        <v>512</v>
      </c>
      <c r="BN43" s="318">
        <v>512</v>
      </c>
      <c r="BO43" s="318">
        <v>512</v>
      </c>
      <c r="BP43" s="318">
        <v>512</v>
      </c>
      <c r="BQ43" s="318">
        <v>0</v>
      </c>
      <c r="BR43" s="318">
        <v>0</v>
      </c>
      <c r="BS43" s="318">
        <v>0</v>
      </c>
      <c r="BT43" s="318">
        <v>0</v>
      </c>
      <c r="BU43" s="318">
        <v>0</v>
      </c>
      <c r="BV43" s="318">
        <v>0</v>
      </c>
      <c r="BW43" s="318">
        <v>0</v>
      </c>
      <c r="BX43" s="318">
        <v>0</v>
      </c>
      <c r="BZ43" s="113">
        <v>1</v>
      </c>
      <c r="CA43" s="113"/>
      <c r="CB43" s="113"/>
      <c r="CC43" s="113"/>
      <c r="CD43" s="113"/>
      <c r="CE43" s="113"/>
      <c r="CF43" s="113"/>
      <c r="CG43" s="113"/>
      <c r="CI43" s="24">
        <f t="shared" si="71"/>
        <v>11875</v>
      </c>
      <c r="CJ43" s="24">
        <f t="shared" si="72"/>
        <v>0</v>
      </c>
      <c r="CK43" s="24">
        <f t="shared" si="73"/>
        <v>0</v>
      </c>
      <c r="CL43" s="24">
        <f t="shared" si="74"/>
        <v>0</v>
      </c>
      <c r="CM43" s="24">
        <f t="shared" si="75"/>
        <v>0</v>
      </c>
      <c r="CN43" s="24">
        <f t="shared" si="76"/>
        <v>0</v>
      </c>
      <c r="CO43" s="24">
        <f t="shared" si="77"/>
        <v>0</v>
      </c>
      <c r="CP43" s="24">
        <f t="shared" si="78"/>
        <v>0</v>
      </c>
      <c r="CR43" s="24">
        <f t="shared" si="79"/>
        <v>11875</v>
      </c>
      <c r="CS43" s="24">
        <f t="shared" si="80"/>
        <v>0</v>
      </c>
      <c r="CT43" s="24">
        <f t="shared" si="81"/>
        <v>0</v>
      </c>
      <c r="CU43" s="24">
        <f t="shared" si="82"/>
        <v>0</v>
      </c>
      <c r="CV43" s="24">
        <f t="shared" si="83"/>
        <v>0</v>
      </c>
      <c r="CW43" s="24">
        <f t="shared" si="84"/>
        <v>0</v>
      </c>
      <c r="CX43" s="24">
        <f t="shared" si="85"/>
        <v>0</v>
      </c>
      <c r="CY43" s="24">
        <f t="shared" si="86"/>
        <v>0</v>
      </c>
      <c r="DA43" s="24">
        <f t="shared" si="70"/>
        <v>11875</v>
      </c>
      <c r="DB43" s="24">
        <f t="shared" si="63"/>
        <v>0</v>
      </c>
      <c r="DC43" s="24">
        <f t="shared" si="64"/>
        <v>0</v>
      </c>
      <c r="DD43" s="179">
        <f t="shared" si="65"/>
        <v>0</v>
      </c>
      <c r="DE43" s="24">
        <f t="shared" si="66"/>
        <v>0</v>
      </c>
      <c r="DF43" s="24">
        <f t="shared" si="67"/>
        <v>0</v>
      </c>
      <c r="DG43" s="24">
        <f t="shared" si="68"/>
        <v>0</v>
      </c>
      <c r="DH43" s="24">
        <f t="shared" si="69"/>
        <v>0</v>
      </c>
      <c r="DJ43" s="24">
        <f t="shared" si="2"/>
        <v>11813.39999</v>
      </c>
      <c r="DK43" s="24">
        <f t="shared" si="3"/>
        <v>0</v>
      </c>
      <c r="DL43" s="24">
        <f t="shared" si="4"/>
        <v>0</v>
      </c>
      <c r="DM43" s="24">
        <f t="shared" si="5"/>
        <v>0</v>
      </c>
      <c r="DN43" s="24">
        <f t="shared" si="6"/>
        <v>0</v>
      </c>
      <c r="DO43" s="24">
        <f t="shared" si="7"/>
        <v>0</v>
      </c>
      <c r="DP43" s="24">
        <f t="shared" si="8"/>
        <v>0</v>
      </c>
      <c r="DQ43" s="24">
        <f t="shared" si="9"/>
        <v>0</v>
      </c>
      <c r="DS43" s="24">
        <f t="shared" si="10"/>
        <v>11691.16001</v>
      </c>
      <c r="DT43" s="24">
        <f t="shared" si="11"/>
        <v>0</v>
      </c>
      <c r="DU43" s="24">
        <f t="shared" si="12"/>
        <v>0</v>
      </c>
      <c r="DV43" s="24">
        <f t="shared" si="13"/>
        <v>0</v>
      </c>
      <c r="DW43" s="24">
        <f t="shared" si="14"/>
        <v>0</v>
      </c>
      <c r="DX43" s="24">
        <f t="shared" si="15"/>
        <v>0</v>
      </c>
      <c r="DY43" s="24">
        <f t="shared" si="16"/>
        <v>0</v>
      </c>
      <c r="DZ43" s="24">
        <f t="shared" si="17"/>
        <v>0</v>
      </c>
      <c r="EB43" s="24">
        <f t="shared" si="18"/>
        <v>10677.136130000001</v>
      </c>
      <c r="EC43" s="24">
        <f t="shared" si="19"/>
        <v>0</v>
      </c>
      <c r="ED43" s="24">
        <f t="shared" si="20"/>
        <v>0</v>
      </c>
      <c r="EE43" s="24">
        <f t="shared" si="21"/>
        <v>0</v>
      </c>
      <c r="EF43" s="24">
        <f t="shared" si="22"/>
        <v>0</v>
      </c>
      <c r="EG43" s="24">
        <f t="shared" si="23"/>
        <v>0</v>
      </c>
      <c r="EH43" s="24">
        <f t="shared" si="24"/>
        <v>0</v>
      </c>
      <c r="EI43" s="24">
        <f t="shared" si="25"/>
        <v>0</v>
      </c>
      <c r="EK43" s="24">
        <f t="shared" si="26"/>
        <v>9948.5042570000005</v>
      </c>
      <c r="EL43" s="24">
        <f t="shared" si="27"/>
        <v>0</v>
      </c>
      <c r="EM43" s="24">
        <f t="shared" si="28"/>
        <v>0</v>
      </c>
      <c r="EN43" s="24">
        <f t="shared" si="29"/>
        <v>0</v>
      </c>
      <c r="EO43" s="24">
        <f t="shared" si="30"/>
        <v>0</v>
      </c>
      <c r="EP43" s="24">
        <f t="shared" si="31"/>
        <v>0</v>
      </c>
      <c r="EQ43" s="24">
        <f t="shared" si="32"/>
        <v>0</v>
      </c>
      <c r="ER43" s="24">
        <f t="shared" si="33"/>
        <v>0</v>
      </c>
      <c r="ET43" s="24">
        <f t="shared" si="34"/>
        <v>9478.4722750000001</v>
      </c>
      <c r="EU43" s="24">
        <f t="shared" si="35"/>
        <v>0</v>
      </c>
      <c r="EV43" s="24">
        <f t="shared" si="36"/>
        <v>0</v>
      </c>
      <c r="EW43" s="24">
        <f t="shared" si="37"/>
        <v>0</v>
      </c>
      <c r="EX43" s="24">
        <f t="shared" si="38"/>
        <v>0</v>
      </c>
      <c r="EY43" s="24">
        <f t="shared" si="39"/>
        <v>0</v>
      </c>
      <c r="EZ43" s="24">
        <f t="shared" si="40"/>
        <v>0</v>
      </c>
      <c r="FA43" s="24">
        <f t="shared" si="41"/>
        <v>0</v>
      </c>
      <c r="FC43" s="24">
        <f t="shared" si="42"/>
        <v>9196.4722750000001</v>
      </c>
      <c r="FD43" s="24">
        <f t="shared" si="43"/>
        <v>0</v>
      </c>
      <c r="FE43" s="24">
        <f t="shared" si="44"/>
        <v>0</v>
      </c>
      <c r="FF43" s="24">
        <f t="shared" si="45"/>
        <v>0</v>
      </c>
      <c r="FG43" s="24">
        <f t="shared" si="46"/>
        <v>0</v>
      </c>
      <c r="FH43" s="24">
        <f t="shared" si="47"/>
        <v>0</v>
      </c>
      <c r="FI43" s="24">
        <f t="shared" si="48"/>
        <v>0</v>
      </c>
      <c r="FJ43" s="24">
        <f t="shared" si="49"/>
        <v>0</v>
      </c>
      <c r="FL43" s="24">
        <f t="shared" si="50"/>
        <v>9122.4722750000001</v>
      </c>
      <c r="FM43" s="24">
        <f t="shared" si="51"/>
        <v>0</v>
      </c>
      <c r="FN43" s="24">
        <f t="shared" si="52"/>
        <v>0</v>
      </c>
      <c r="FO43" s="24">
        <f t="shared" si="53"/>
        <v>0</v>
      </c>
      <c r="FP43" s="24">
        <f t="shared" si="54"/>
        <v>0</v>
      </c>
      <c r="FQ43" s="24">
        <f t="shared" si="55"/>
        <v>0</v>
      </c>
      <c r="FR43" s="24">
        <f t="shared" si="56"/>
        <v>0</v>
      </c>
      <c r="FS43" s="24">
        <f t="shared" si="57"/>
        <v>0</v>
      </c>
    </row>
    <row r="44" spans="1:175" x14ac:dyDescent="0.25">
      <c r="B44" s="15"/>
      <c r="C44" s="15" t="s">
        <v>157</v>
      </c>
      <c r="D44" s="15"/>
      <c r="E44" s="15"/>
      <c r="F44" s="15"/>
      <c r="G44" s="15"/>
      <c r="H44" s="15"/>
      <c r="I44" s="15"/>
      <c r="J44" s="15"/>
      <c r="K44" s="15"/>
      <c r="L44" s="15"/>
      <c r="M44" s="15"/>
      <c r="N44" s="16"/>
      <c r="O44" s="16"/>
      <c r="P44" s="16"/>
      <c r="Q44" s="160">
        <f t="shared" ref="Q44:Z44" si="161">SUM(Q3:Q43)</f>
        <v>5.9095504510000003</v>
      </c>
      <c r="R44" s="160">
        <f t="shared" si="161"/>
        <v>74.303738023000008</v>
      </c>
      <c r="S44" s="160">
        <f t="shared" si="161"/>
        <v>232.57945331700003</v>
      </c>
      <c r="T44" s="160">
        <f t="shared" si="161"/>
        <v>9542.7566917961085</v>
      </c>
      <c r="U44" s="160">
        <f t="shared" si="161"/>
        <v>3160.1840832281096</v>
      </c>
      <c r="V44" s="160">
        <f t="shared" si="161"/>
        <v>3020.7680085441089</v>
      </c>
      <c r="W44" s="160">
        <f t="shared" si="161"/>
        <v>2805.4808583591089</v>
      </c>
      <c r="X44" s="160">
        <f t="shared" si="161"/>
        <v>2739.9284804400536</v>
      </c>
      <c r="Y44" s="160">
        <f t="shared" si="161"/>
        <v>2661.1885892329997</v>
      </c>
      <c r="Z44" s="160">
        <f t="shared" si="161"/>
        <v>2595.3692141929992</v>
      </c>
      <c r="AA44" s="160"/>
      <c r="AB44" s="160"/>
      <c r="AC44" s="160"/>
      <c r="AD44" s="160"/>
      <c r="AE44" s="160"/>
      <c r="AF44" s="160"/>
      <c r="AG44" s="160"/>
      <c r="AH44" s="160"/>
      <c r="AI44" s="160"/>
      <c r="AJ44" s="160"/>
      <c r="AK44" s="160"/>
      <c r="AL44" s="160"/>
      <c r="AM44" s="160"/>
      <c r="AN44" s="160"/>
      <c r="AO44" s="160"/>
      <c r="AP44" s="160"/>
      <c r="AQ44" s="160"/>
      <c r="AR44" s="160"/>
      <c r="AS44" s="160"/>
      <c r="AT44" s="160"/>
      <c r="AU44" s="160">
        <f t="shared" ref="AU44:BX44" si="162">SUM(AU3:AU43)</f>
        <v>36999.657238</v>
      </c>
      <c r="AV44" s="160">
        <f t="shared" si="162"/>
        <v>637052.45177859999</v>
      </c>
      <c r="AW44" s="160">
        <f t="shared" si="162"/>
        <v>2107523.5686426004</v>
      </c>
      <c r="AX44" s="160">
        <f t="shared" si="162"/>
        <v>22680940.105102878</v>
      </c>
      <c r="AY44" s="160">
        <f t="shared" si="162"/>
        <v>22150638.475334879</v>
      </c>
      <c r="AZ44" s="160">
        <f t="shared" si="162"/>
        <v>20913649.668535884</v>
      </c>
      <c r="BA44" s="160">
        <f t="shared" si="162"/>
        <v>20162463.629521787</v>
      </c>
      <c r="BB44" s="160">
        <f t="shared" si="162"/>
        <v>19874098.498910997</v>
      </c>
      <c r="BC44" s="160">
        <f t="shared" si="162"/>
        <v>19414780.850225102</v>
      </c>
      <c r="BD44" s="160">
        <f t="shared" si="162"/>
        <v>18985200.819325104</v>
      </c>
      <c r="BE44" s="160">
        <f t="shared" si="162"/>
        <v>18900921.275380101</v>
      </c>
      <c r="BF44" s="160">
        <f t="shared" si="162"/>
        <v>18388189.2957501</v>
      </c>
      <c r="BG44" s="160">
        <f t="shared" si="162"/>
        <v>16324415.788600098</v>
      </c>
      <c r="BH44" s="160">
        <f t="shared" si="162"/>
        <v>12576323.691210097</v>
      </c>
      <c r="BI44" s="160">
        <f t="shared" si="162"/>
        <v>10218847.3200801</v>
      </c>
      <c r="BJ44" s="160">
        <f t="shared" si="162"/>
        <v>7373319.5246800995</v>
      </c>
      <c r="BK44" s="160">
        <f t="shared" si="162"/>
        <v>7207123.201279101</v>
      </c>
      <c r="BL44" s="160">
        <f t="shared" si="162"/>
        <v>6706012.2519791014</v>
      </c>
      <c r="BM44" s="160">
        <f t="shared" si="162"/>
        <v>5471370.8924511001</v>
      </c>
      <c r="BN44" s="160">
        <f t="shared" si="162"/>
        <v>2001091.2423030995</v>
      </c>
      <c r="BO44" s="160">
        <f t="shared" si="162"/>
        <v>1997170.0466627995</v>
      </c>
      <c r="BP44" s="160">
        <f t="shared" si="162"/>
        <v>1933631.6424019998</v>
      </c>
      <c r="BQ44" s="160">
        <f t="shared" si="162"/>
        <v>1312046.9007230001</v>
      </c>
      <c r="BR44" s="160">
        <f t="shared" si="162"/>
        <v>-220706</v>
      </c>
      <c r="BS44" s="160">
        <f t="shared" si="162"/>
        <v>-283373</v>
      </c>
      <c r="BT44" s="160">
        <f t="shared" si="162"/>
        <v>-283373</v>
      </c>
      <c r="BU44" s="160">
        <f t="shared" si="162"/>
        <v>-283373</v>
      </c>
      <c r="BV44" s="160">
        <f t="shared" si="162"/>
        <v>0</v>
      </c>
      <c r="BW44" s="160">
        <f t="shared" si="162"/>
        <v>0</v>
      </c>
      <c r="BX44" s="160">
        <f t="shared" si="162"/>
        <v>0</v>
      </c>
      <c r="DD44" s="179"/>
    </row>
    <row r="45" spans="1:175" s="17" customFormat="1" x14ac:dyDescent="0.25">
      <c r="A45" s="1" t="s">
        <v>310</v>
      </c>
      <c r="B45" s="168" t="s">
        <v>3</v>
      </c>
      <c r="C45" s="168" t="s">
        <v>52</v>
      </c>
      <c r="D45" s="168" t="s">
        <v>53</v>
      </c>
      <c r="E45" s="168"/>
      <c r="F45" s="168"/>
      <c r="G45" s="168"/>
      <c r="H45" s="168">
        <v>2011</v>
      </c>
      <c r="I45" s="168"/>
      <c r="J45" s="168"/>
      <c r="K45" s="168"/>
      <c r="L45" s="168"/>
      <c r="M45" s="168"/>
      <c r="N45" s="160"/>
      <c r="O45" s="160"/>
      <c r="P45" s="160"/>
      <c r="Q45" s="160">
        <f>-Q43</f>
        <v>-1</v>
      </c>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f>-AU43</f>
        <v>-11875</v>
      </c>
      <c r="AV45" s="160">
        <v>0</v>
      </c>
      <c r="AW45" s="160">
        <v>0</v>
      </c>
      <c r="AX45" s="160">
        <v>0</v>
      </c>
      <c r="AY45" s="160"/>
      <c r="AZ45" s="160"/>
      <c r="BA45" s="160"/>
      <c r="BB45" s="160"/>
      <c r="BC45" s="160"/>
      <c r="BD45" s="160"/>
      <c r="BZ45" s="113">
        <v>1</v>
      </c>
      <c r="CA45" s="113"/>
      <c r="CB45" s="113"/>
      <c r="CC45" s="113"/>
      <c r="CD45" s="113"/>
      <c r="CE45" s="113"/>
      <c r="CF45" s="113"/>
      <c r="CG45" s="113"/>
      <c r="CI45" s="244">
        <f t="shared" ref="CI45" si="163">+BZ45*$AU45</f>
        <v>-11875</v>
      </c>
      <c r="CJ45" s="244">
        <f t="shared" ref="CJ45" si="164">+CA45*$AU45</f>
        <v>0</v>
      </c>
      <c r="CK45" s="244">
        <f t="shared" ref="CK45" si="165">+CB45*$Q45*12</f>
        <v>0</v>
      </c>
      <c r="CL45" s="244">
        <f t="shared" ref="CL45" si="166">+CC45*$Q45*12</f>
        <v>0</v>
      </c>
      <c r="CM45" s="244">
        <f t="shared" ref="CM45" si="167">+CD45*$Q45*12</f>
        <v>0</v>
      </c>
      <c r="CN45" s="244">
        <f t="shared" ref="CN45" si="168">+CE45*$Q45*12</f>
        <v>0</v>
      </c>
      <c r="CO45" s="244">
        <f t="shared" ref="CO45" si="169">+CF45*$Q45*12</f>
        <v>0</v>
      </c>
      <c r="CP45" s="244">
        <f t="shared" ref="CP45" si="170">+CG45*$Q45*12</f>
        <v>0</v>
      </c>
      <c r="CR45" s="244">
        <f t="shared" ref="CR45" si="171">+BZ45*$AV45</f>
        <v>0</v>
      </c>
      <c r="CS45" s="244">
        <f t="shared" ref="CS45" si="172">+CA45*$AV45</f>
        <v>0</v>
      </c>
      <c r="CT45" s="244">
        <f t="shared" ref="CT45" si="173">+CB45*$R45*12</f>
        <v>0</v>
      </c>
      <c r="CU45" s="244">
        <f t="shared" ref="CU45" si="174">+CC45*$R45*12</f>
        <v>0</v>
      </c>
      <c r="CV45" s="244">
        <f t="shared" ref="CV45" si="175">+CD45*$R45*12</f>
        <v>0</v>
      </c>
      <c r="CW45" s="244">
        <f t="shared" ref="CW45" si="176">+CE45*$R45*12</f>
        <v>0</v>
      </c>
      <c r="CX45" s="244">
        <f t="shared" ref="CX45" si="177">+CF45*$R45*12</f>
        <v>0</v>
      </c>
      <c r="CY45" s="244">
        <f t="shared" ref="CY45" si="178">+CG45*$R45*12</f>
        <v>0</v>
      </c>
      <c r="DA45" s="244">
        <f t="shared" si="70"/>
        <v>0</v>
      </c>
      <c r="DB45" s="244">
        <f t="shared" si="63"/>
        <v>0</v>
      </c>
      <c r="DC45" s="244">
        <f t="shared" si="64"/>
        <v>0</v>
      </c>
      <c r="DD45" s="131">
        <f t="shared" si="65"/>
        <v>0</v>
      </c>
      <c r="DE45" s="244">
        <f t="shared" si="66"/>
        <v>0</v>
      </c>
      <c r="DF45" s="244">
        <f t="shared" si="67"/>
        <v>0</v>
      </c>
      <c r="DG45" s="244">
        <f t="shared" si="68"/>
        <v>0</v>
      </c>
      <c r="DH45" s="244">
        <f t="shared" si="69"/>
        <v>0</v>
      </c>
      <c r="DJ45" s="244">
        <f t="shared" si="2"/>
        <v>0</v>
      </c>
      <c r="DK45" s="244">
        <f t="shared" si="3"/>
        <v>0</v>
      </c>
      <c r="DL45" s="244">
        <f t="shared" si="4"/>
        <v>0</v>
      </c>
      <c r="DM45" s="244">
        <f t="shared" si="5"/>
        <v>0</v>
      </c>
      <c r="DN45" s="244">
        <f t="shared" si="6"/>
        <v>0</v>
      </c>
      <c r="DO45" s="244">
        <f t="shared" si="7"/>
        <v>0</v>
      </c>
      <c r="DP45" s="244">
        <f t="shared" si="8"/>
        <v>0</v>
      </c>
      <c r="DQ45" s="244">
        <f t="shared" si="9"/>
        <v>0</v>
      </c>
      <c r="DS45" s="244">
        <f t="shared" si="10"/>
        <v>0</v>
      </c>
      <c r="DT45" s="244">
        <f t="shared" si="11"/>
        <v>0</v>
      </c>
      <c r="DU45" s="244">
        <f t="shared" si="12"/>
        <v>0</v>
      </c>
      <c r="DV45" s="244">
        <f t="shared" si="13"/>
        <v>0</v>
      </c>
      <c r="DW45" s="244">
        <f t="shared" si="14"/>
        <v>0</v>
      </c>
      <c r="DX45" s="244">
        <f t="shared" si="15"/>
        <v>0</v>
      </c>
      <c r="DY45" s="244">
        <f t="shared" si="16"/>
        <v>0</v>
      </c>
      <c r="DZ45" s="244">
        <f t="shared" si="17"/>
        <v>0</v>
      </c>
      <c r="EB45" s="244">
        <f t="shared" si="18"/>
        <v>0</v>
      </c>
      <c r="EC45" s="244">
        <f t="shared" si="19"/>
        <v>0</v>
      </c>
      <c r="ED45" s="244">
        <f t="shared" si="20"/>
        <v>0</v>
      </c>
      <c r="EE45" s="244">
        <f t="shared" si="21"/>
        <v>0</v>
      </c>
      <c r="EF45" s="244">
        <f t="shared" si="22"/>
        <v>0</v>
      </c>
      <c r="EG45" s="244">
        <f t="shared" si="23"/>
        <v>0</v>
      </c>
      <c r="EH45" s="244">
        <f t="shared" si="24"/>
        <v>0</v>
      </c>
      <c r="EI45" s="244">
        <f t="shared" si="25"/>
        <v>0</v>
      </c>
      <c r="EK45" s="244">
        <f t="shared" si="26"/>
        <v>0</v>
      </c>
      <c r="EL45" s="244">
        <f t="shared" si="27"/>
        <v>0</v>
      </c>
      <c r="EM45" s="244">
        <f t="shared" si="28"/>
        <v>0</v>
      </c>
      <c r="EN45" s="244">
        <f t="shared" si="29"/>
        <v>0</v>
      </c>
      <c r="EO45" s="244">
        <f t="shared" si="30"/>
        <v>0</v>
      </c>
      <c r="EP45" s="244">
        <f t="shared" si="31"/>
        <v>0</v>
      </c>
      <c r="EQ45" s="244">
        <f t="shared" si="32"/>
        <v>0</v>
      </c>
      <c r="ER45" s="244">
        <f t="shared" si="33"/>
        <v>0</v>
      </c>
      <c r="ET45" s="244">
        <f t="shared" si="34"/>
        <v>0</v>
      </c>
      <c r="EU45" s="244">
        <f t="shared" si="35"/>
        <v>0</v>
      </c>
      <c r="EV45" s="244">
        <f t="shared" si="36"/>
        <v>0</v>
      </c>
      <c r="EW45" s="244">
        <f t="shared" si="37"/>
        <v>0</v>
      </c>
      <c r="EX45" s="244">
        <f t="shared" si="38"/>
        <v>0</v>
      </c>
      <c r="EY45" s="244">
        <f t="shared" si="39"/>
        <v>0</v>
      </c>
      <c r="EZ45" s="244">
        <f t="shared" si="40"/>
        <v>0</v>
      </c>
      <c r="FA45" s="244">
        <f t="shared" si="41"/>
        <v>0</v>
      </c>
      <c r="FC45" s="244">
        <f t="shared" si="42"/>
        <v>0</v>
      </c>
      <c r="FD45" s="244">
        <f t="shared" si="43"/>
        <v>0</v>
      </c>
      <c r="FE45" s="244">
        <f t="shared" si="44"/>
        <v>0</v>
      </c>
      <c r="FF45" s="244">
        <f t="shared" si="45"/>
        <v>0</v>
      </c>
      <c r="FG45" s="244">
        <f t="shared" si="46"/>
        <v>0</v>
      </c>
      <c r="FH45" s="244">
        <f t="shared" si="47"/>
        <v>0</v>
      </c>
      <c r="FI45" s="244">
        <f t="shared" si="48"/>
        <v>0</v>
      </c>
      <c r="FJ45" s="244">
        <f t="shared" si="49"/>
        <v>0</v>
      </c>
      <c r="FL45" s="244">
        <f t="shared" si="50"/>
        <v>0</v>
      </c>
      <c r="FM45" s="244">
        <f t="shared" si="51"/>
        <v>0</v>
      </c>
      <c r="FN45" s="244">
        <f t="shared" si="52"/>
        <v>0</v>
      </c>
      <c r="FO45" s="244">
        <f t="shared" si="53"/>
        <v>0</v>
      </c>
      <c r="FP45" s="244">
        <f t="shared" si="54"/>
        <v>0</v>
      </c>
      <c r="FQ45" s="244">
        <f t="shared" si="55"/>
        <v>0</v>
      </c>
      <c r="FR45" s="244">
        <f t="shared" si="56"/>
        <v>0</v>
      </c>
      <c r="FS45" s="244">
        <f t="shared" si="57"/>
        <v>0</v>
      </c>
    </row>
    <row r="46" spans="1:175" x14ac:dyDescent="0.25">
      <c r="B46" s="15" t="s">
        <v>88</v>
      </c>
      <c r="C46" s="15" t="s">
        <v>39</v>
      </c>
      <c r="D46" s="38" t="s">
        <v>40</v>
      </c>
      <c r="I46" s="168"/>
      <c r="N46" s="1" t="s">
        <v>156</v>
      </c>
      <c r="T46" s="135">
        <f>-T20</f>
        <v>-210.6414</v>
      </c>
      <c r="AU46" s="135"/>
      <c r="BE46" s="319"/>
      <c r="BF46" s="319"/>
      <c r="BG46" s="319"/>
      <c r="BH46" s="319"/>
      <c r="BI46" s="319"/>
      <c r="BJ46" s="319"/>
      <c r="BK46" s="319"/>
      <c r="BL46" s="319"/>
      <c r="BM46" s="319"/>
      <c r="BN46" s="319"/>
      <c r="BO46" s="319"/>
      <c r="BP46" s="319"/>
      <c r="BQ46" s="319"/>
      <c r="BR46" s="319"/>
      <c r="BS46" s="319"/>
      <c r="BT46" s="319"/>
      <c r="BU46" s="319"/>
      <c r="BV46" s="319"/>
      <c r="BW46" s="319"/>
      <c r="BX46" s="319"/>
      <c r="DD46" s="179"/>
    </row>
    <row r="47" spans="1:175" x14ac:dyDescent="0.25">
      <c r="B47" s="15" t="s">
        <v>88</v>
      </c>
      <c r="C47" s="15" t="s">
        <v>31</v>
      </c>
      <c r="D47" s="38" t="s">
        <v>89</v>
      </c>
      <c r="I47" s="168"/>
      <c r="Q47" s="133"/>
      <c r="R47" s="133"/>
      <c r="S47" s="133"/>
      <c r="T47" s="132">
        <f>-T22</f>
        <v>-112.3719</v>
      </c>
      <c r="U47" s="133"/>
      <c r="V47" s="133"/>
      <c r="W47" s="133"/>
      <c r="X47" s="133"/>
      <c r="Y47" s="133"/>
      <c r="Z47" s="133"/>
      <c r="AU47" s="133"/>
      <c r="AV47" s="133"/>
      <c r="AW47" s="133"/>
      <c r="AX47" s="133"/>
      <c r="AY47" s="133"/>
      <c r="AZ47" s="133"/>
      <c r="BA47" s="133"/>
      <c r="BB47" s="133"/>
      <c r="BC47" s="133"/>
      <c r="BD47" s="133"/>
      <c r="BE47" s="319"/>
      <c r="BF47" s="319"/>
      <c r="BG47" s="319"/>
      <c r="BH47" s="319"/>
      <c r="BI47" s="319"/>
      <c r="BJ47" s="319"/>
      <c r="BK47" s="319"/>
      <c r="BL47" s="319"/>
      <c r="BM47" s="319"/>
      <c r="BN47" s="319"/>
      <c r="BO47" s="319"/>
      <c r="BP47" s="319"/>
      <c r="BQ47" s="319"/>
      <c r="BR47" s="319"/>
      <c r="BS47" s="319"/>
      <c r="BT47" s="319"/>
      <c r="BU47" s="319"/>
      <c r="BV47" s="319"/>
      <c r="BW47" s="319"/>
      <c r="BX47" s="319"/>
      <c r="CI47" s="32"/>
      <c r="CJ47" s="32"/>
      <c r="CK47" s="32"/>
      <c r="CL47" s="32"/>
      <c r="CM47" s="32"/>
      <c r="CN47" s="32"/>
      <c r="CO47" s="32"/>
      <c r="CP47" s="32"/>
      <c r="CR47" s="32"/>
      <c r="CS47" s="32"/>
      <c r="CT47" s="32"/>
      <c r="CU47" s="32"/>
      <c r="CV47" s="32"/>
      <c r="CW47" s="32"/>
      <c r="CX47" s="32"/>
      <c r="CY47" s="32"/>
      <c r="DA47" s="32"/>
      <c r="DB47" s="32"/>
      <c r="DC47" s="32"/>
      <c r="DD47" s="188"/>
      <c r="DE47" s="32"/>
      <c r="DF47" s="32"/>
      <c r="DG47" s="32"/>
      <c r="DH47" s="32"/>
      <c r="DJ47" s="32"/>
      <c r="DK47" s="32"/>
      <c r="DL47" s="32"/>
      <c r="DM47" s="32"/>
      <c r="DN47" s="32"/>
      <c r="DO47" s="32"/>
      <c r="DP47" s="32"/>
      <c r="DQ47" s="32"/>
      <c r="DS47" s="32"/>
      <c r="DT47" s="32"/>
      <c r="DU47" s="32"/>
      <c r="DV47" s="32"/>
      <c r="DW47" s="32"/>
      <c r="DX47" s="32"/>
      <c r="DY47" s="32"/>
      <c r="DZ47" s="32"/>
      <c r="EB47" s="32"/>
      <c r="EC47" s="32"/>
      <c r="ED47" s="32"/>
      <c r="EE47" s="32"/>
      <c r="EF47" s="32"/>
      <c r="EG47" s="32"/>
      <c r="EH47" s="32"/>
      <c r="EI47" s="32"/>
      <c r="EK47" s="32"/>
      <c r="EL47" s="32"/>
      <c r="EM47" s="32"/>
      <c r="EN47" s="32"/>
      <c r="EO47" s="32"/>
      <c r="EP47" s="32"/>
      <c r="EQ47" s="32"/>
      <c r="ER47" s="32"/>
      <c r="ET47" s="32"/>
      <c r="EU47" s="32"/>
      <c r="EV47" s="32"/>
      <c r="EW47" s="32"/>
      <c r="EX47" s="32"/>
      <c r="EY47" s="32"/>
      <c r="EZ47" s="32"/>
      <c r="FA47" s="32"/>
      <c r="FC47" s="32"/>
      <c r="FD47" s="32"/>
      <c r="FE47" s="32"/>
      <c r="FF47" s="32"/>
      <c r="FG47" s="32"/>
      <c r="FH47" s="32"/>
      <c r="FI47" s="32"/>
      <c r="FJ47" s="32"/>
      <c r="FL47" s="32"/>
      <c r="FM47" s="32"/>
      <c r="FN47" s="32"/>
      <c r="FO47" s="32"/>
      <c r="FP47" s="32"/>
      <c r="FQ47" s="32"/>
      <c r="FR47" s="32"/>
      <c r="FS47" s="32"/>
    </row>
    <row r="48" spans="1:175" s="170" customFormat="1" x14ac:dyDescent="0.25">
      <c r="C48" s="170" t="s">
        <v>158</v>
      </c>
      <c r="Q48" s="171">
        <f>SUM(Q44:Q47)</f>
        <v>4.9095504510000003</v>
      </c>
      <c r="R48" s="171">
        <f t="shared" ref="R48:Z48" si="179">SUM(R44:R47)</f>
        <v>74.303738023000008</v>
      </c>
      <c r="S48" s="171">
        <f t="shared" si="179"/>
        <v>232.57945331700003</v>
      </c>
      <c r="T48" s="171">
        <f t="shared" si="179"/>
        <v>9219.743391796108</v>
      </c>
      <c r="U48" s="171">
        <f t="shared" si="179"/>
        <v>3160.1840832281096</v>
      </c>
      <c r="V48" s="171">
        <f t="shared" si="179"/>
        <v>3020.7680085441089</v>
      </c>
      <c r="W48" s="171">
        <f t="shared" si="179"/>
        <v>2805.4808583591089</v>
      </c>
      <c r="X48" s="171">
        <f t="shared" si="179"/>
        <v>2739.9284804400536</v>
      </c>
      <c r="Y48" s="171">
        <f t="shared" si="179"/>
        <v>2661.1885892329997</v>
      </c>
      <c r="Z48" s="171">
        <f t="shared" si="179"/>
        <v>2595.3692141929992</v>
      </c>
      <c r="AA48" s="172"/>
      <c r="AB48" s="172"/>
      <c r="AC48" s="172"/>
      <c r="AD48" s="172"/>
      <c r="AE48" s="172"/>
      <c r="AF48" s="172"/>
      <c r="AG48" s="172"/>
      <c r="AH48" s="172"/>
      <c r="AI48" s="172"/>
      <c r="AJ48" s="172"/>
      <c r="AK48" s="172"/>
      <c r="AL48" s="172"/>
      <c r="AM48" s="172"/>
      <c r="AN48" s="172"/>
      <c r="AO48" s="172"/>
      <c r="AP48" s="172"/>
      <c r="AQ48" s="172"/>
      <c r="AR48" s="172"/>
      <c r="AS48" s="172"/>
      <c r="AT48" s="172"/>
      <c r="AU48" s="171">
        <f>SUM(AU44:AU47)</f>
        <v>25124.657238</v>
      </c>
      <c r="AV48" s="171">
        <f>SUM(AV44:AV47)</f>
        <v>637052.45177859999</v>
      </c>
      <c r="AW48" s="171">
        <f>SUM(AW44:AW47)</f>
        <v>2107523.5686426004</v>
      </c>
      <c r="AX48" s="171">
        <f>SUM(AX44:AX47)</f>
        <v>22680940.105102878</v>
      </c>
      <c r="AY48" s="171">
        <f t="shared" ref="AY48:BD48" si="180">SUM(AY44:AY47)</f>
        <v>22150638.475334879</v>
      </c>
      <c r="AZ48" s="171">
        <f t="shared" si="180"/>
        <v>20913649.668535884</v>
      </c>
      <c r="BA48" s="171">
        <f t="shared" si="180"/>
        <v>20162463.629521787</v>
      </c>
      <c r="BB48" s="171">
        <f t="shared" si="180"/>
        <v>19874098.498910997</v>
      </c>
      <c r="BC48" s="171">
        <f t="shared" si="180"/>
        <v>19414780.850225102</v>
      </c>
      <c r="BD48" s="171">
        <f t="shared" si="180"/>
        <v>18985200.819325104</v>
      </c>
      <c r="BZ48" s="33" t="s">
        <v>379</v>
      </c>
      <c r="CA48" s="173"/>
      <c r="CB48" s="173"/>
      <c r="CC48" s="173"/>
      <c r="CD48" s="173"/>
      <c r="CE48" s="173"/>
      <c r="CF48" s="173"/>
      <c r="CG48" s="173"/>
      <c r="DD48" s="184"/>
    </row>
    <row r="49" spans="3:175" x14ac:dyDescent="0.25">
      <c r="D49" s="1" t="s">
        <v>177</v>
      </c>
      <c r="Q49" s="132">
        <f>+Q33-Q24-Q18-Q34-Q25-Q19-Q20-Q21-Q22-Q23</f>
        <v>0</v>
      </c>
      <c r="R49" s="132">
        <f>+R33-R24-R18-R34-R25-R19-R20-R21-R22-R23</f>
        <v>0</v>
      </c>
      <c r="S49" s="132">
        <f>+S33-S24-S18-S34-S25-S19-S20-S21-S22-S23</f>
        <v>0</v>
      </c>
      <c r="T49" s="132">
        <f>+T33-T24-T18-T34-T25-T19-T21-T23</f>
        <v>-4864.5488519999999</v>
      </c>
      <c r="U49" s="132">
        <f t="shared" ref="U49:Z49" si="181">+U33-U24-U18-U34-U25-U19-U20-U21-U22-U23</f>
        <v>0</v>
      </c>
      <c r="V49" s="132">
        <f t="shared" si="181"/>
        <v>0</v>
      </c>
      <c r="W49" s="132">
        <f t="shared" si="181"/>
        <v>0</v>
      </c>
      <c r="X49" s="132">
        <f t="shared" si="181"/>
        <v>0</v>
      </c>
      <c r="Y49" s="132">
        <f t="shared" si="181"/>
        <v>0</v>
      </c>
      <c r="Z49" s="132">
        <f t="shared" si="181"/>
        <v>0</v>
      </c>
      <c r="AY49" s="136">
        <f t="shared" ref="AY49:BD49" si="182">+AY48/$AX48</f>
        <v>0.9766190630851016</v>
      </c>
      <c r="AZ49" s="136">
        <f t="shared" si="182"/>
        <v>0.92208037107909036</v>
      </c>
      <c r="BA49" s="136">
        <f t="shared" si="182"/>
        <v>0.88896066636080617</v>
      </c>
      <c r="BB49" s="136">
        <f t="shared" si="182"/>
        <v>0.87624668143449735</v>
      </c>
      <c r="BC49" s="136">
        <f t="shared" si="182"/>
        <v>0.85599541995426642</v>
      </c>
      <c r="BD49" s="136">
        <f t="shared" si="182"/>
        <v>0.83705528656873063</v>
      </c>
      <c r="BZ49" s="33" t="s">
        <v>224</v>
      </c>
      <c r="CA49" s="33"/>
      <c r="CB49" s="33"/>
      <c r="CC49" s="33"/>
      <c r="CD49" s="33"/>
      <c r="CE49" s="33"/>
      <c r="CF49" s="33"/>
      <c r="CG49" s="33"/>
      <c r="DD49" s="179"/>
    </row>
    <row r="50" spans="3:175" s="170" customFormat="1" x14ac:dyDescent="0.25">
      <c r="C50" s="170" t="s">
        <v>178</v>
      </c>
      <c r="Q50" s="171">
        <f t="shared" ref="Q50:Z50" si="183">SUM(Q48:Q49)</f>
        <v>4.9095504510000003</v>
      </c>
      <c r="R50" s="171">
        <f t="shared" si="183"/>
        <v>74.303738023000008</v>
      </c>
      <c r="S50" s="171">
        <f t="shared" si="183"/>
        <v>232.57945331700003</v>
      </c>
      <c r="T50" s="171">
        <f t="shared" si="183"/>
        <v>4355.1945397961081</v>
      </c>
      <c r="U50" s="171">
        <f t="shared" si="183"/>
        <v>3160.1840832281096</v>
      </c>
      <c r="V50" s="171">
        <f t="shared" si="183"/>
        <v>3020.7680085441089</v>
      </c>
      <c r="W50" s="171">
        <f t="shared" si="183"/>
        <v>2805.4808583591089</v>
      </c>
      <c r="X50" s="171">
        <f t="shared" si="183"/>
        <v>2739.9284804400536</v>
      </c>
      <c r="Y50" s="171">
        <f t="shared" si="183"/>
        <v>2661.1885892329997</v>
      </c>
      <c r="Z50" s="171">
        <f t="shared" si="183"/>
        <v>2595.3692141929992</v>
      </c>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Z50" s="173" t="s">
        <v>222</v>
      </c>
      <c r="CA50" s="173"/>
      <c r="CB50" s="173"/>
      <c r="CC50" s="173"/>
      <c r="CD50" s="173"/>
      <c r="CE50" s="173"/>
      <c r="CF50" s="173"/>
      <c r="CG50" s="173"/>
      <c r="CI50" s="174">
        <f t="shared" ref="CI50:CP50" si="184">SUM(CI3:CI47)</f>
        <v>0</v>
      </c>
      <c r="CJ50" s="174">
        <f t="shared" si="184"/>
        <v>0</v>
      </c>
      <c r="CK50" s="174">
        <f t="shared" si="184"/>
        <v>58.914605412000007</v>
      </c>
      <c r="CL50" s="174">
        <f t="shared" si="184"/>
        <v>0</v>
      </c>
      <c r="CM50" s="174">
        <f t="shared" si="184"/>
        <v>0</v>
      </c>
      <c r="CN50" s="174">
        <f t="shared" si="184"/>
        <v>0</v>
      </c>
      <c r="CO50" s="174">
        <f t="shared" si="184"/>
        <v>0</v>
      </c>
      <c r="CP50" s="174">
        <f t="shared" si="184"/>
        <v>0</v>
      </c>
      <c r="CR50" s="174">
        <f t="shared" ref="CR50:CY50" si="185">SUM(CR3:CR47)</f>
        <v>12546.5826406</v>
      </c>
      <c r="CS50" s="174">
        <f t="shared" si="185"/>
        <v>8311.9282010000006</v>
      </c>
      <c r="CT50" s="174">
        <f t="shared" si="185"/>
        <v>134.133583284</v>
      </c>
      <c r="CU50" s="174">
        <f t="shared" si="185"/>
        <v>8.208E-2</v>
      </c>
      <c r="CV50" s="174">
        <f t="shared" si="185"/>
        <v>5.8459199999999996</v>
      </c>
      <c r="CW50" s="174">
        <f t="shared" si="185"/>
        <v>687.39264000000014</v>
      </c>
      <c r="CX50" s="174">
        <f t="shared" si="185"/>
        <v>6.8400000000000002E-2</v>
      </c>
      <c r="CY50" s="174">
        <f t="shared" si="185"/>
        <v>0</v>
      </c>
      <c r="DA50" s="174">
        <f t="shared" ref="DA50:DH50" si="186">SUM(DA3:DA47)</f>
        <v>139562.83573009999</v>
      </c>
      <c r="DB50" s="174">
        <f t="shared" si="186"/>
        <v>37143.288801000002</v>
      </c>
      <c r="DC50" s="174">
        <f t="shared" si="186"/>
        <v>401.60886340320013</v>
      </c>
      <c r="DD50" s="174">
        <f t="shared" si="186"/>
        <v>8.208E-2</v>
      </c>
      <c r="DE50" s="174">
        <f t="shared" si="186"/>
        <v>491.00574080159998</v>
      </c>
      <c r="DF50" s="174">
        <f t="shared" si="186"/>
        <v>1411.4732784124803</v>
      </c>
      <c r="DG50" s="174">
        <f t="shared" si="186"/>
        <v>6.8400000000000002E-2</v>
      </c>
      <c r="DH50" s="174">
        <f t="shared" si="186"/>
        <v>0</v>
      </c>
      <c r="DJ50" s="174">
        <f t="shared" ref="DJ50:DQ50" si="187">SUM(DJ3:DJ47)</f>
        <v>4024234.2117803828</v>
      </c>
      <c r="DK50" s="174">
        <f t="shared" si="187"/>
        <v>1848709.405756</v>
      </c>
      <c r="DL50" s="174">
        <f t="shared" si="187"/>
        <v>18147.4724262852</v>
      </c>
      <c r="DM50" s="174">
        <f t="shared" si="187"/>
        <v>91.147886205600003</v>
      </c>
      <c r="DN50" s="174">
        <f t="shared" si="187"/>
        <v>3070.9483200738005</v>
      </c>
      <c r="DO50" s="174">
        <f t="shared" si="187"/>
        <v>3932.5805030602801</v>
      </c>
      <c r="DP50" s="174">
        <f t="shared" si="187"/>
        <v>6.8400000000000002E-2</v>
      </c>
      <c r="DQ50" s="174">
        <f t="shared" si="187"/>
        <v>0</v>
      </c>
      <c r="DS50" s="174">
        <f t="shared" ref="DS50:DZ50" si="188">SUM(DS3:DS47)</f>
        <v>3711974.223250383</v>
      </c>
      <c r="DT50" s="174">
        <f t="shared" si="188"/>
        <v>1847155.9217719999</v>
      </c>
      <c r="DU50" s="174">
        <f t="shared" si="188"/>
        <v>17970.962943553201</v>
      </c>
      <c r="DV50" s="174">
        <f t="shared" si="188"/>
        <v>90.873003378000007</v>
      </c>
      <c r="DW50" s="174">
        <f t="shared" si="188"/>
        <v>3038.9516608086001</v>
      </c>
      <c r="DX50" s="174">
        <f t="shared" si="188"/>
        <v>3768.09909506028</v>
      </c>
      <c r="DY50" s="174">
        <f t="shared" si="188"/>
        <v>6.8400000000000002E-2</v>
      </c>
      <c r="DZ50" s="174">
        <f t="shared" si="188"/>
        <v>0</v>
      </c>
      <c r="EB50" s="174">
        <f t="shared" ref="EB50:EI50" si="189">SUM(EB3:EB47)</f>
        <v>3489384.6845503822</v>
      </c>
      <c r="EC50" s="174">
        <f t="shared" si="189"/>
        <v>1764098.2339220003</v>
      </c>
      <c r="ED50" s="174">
        <f t="shared" si="189"/>
        <v>17355.473734692001</v>
      </c>
      <c r="EE50" s="174">
        <f t="shared" si="189"/>
        <v>90.873003378000007</v>
      </c>
      <c r="EF50" s="174">
        <f t="shared" si="189"/>
        <v>2918.6691603659997</v>
      </c>
      <c r="EG50" s="174">
        <f t="shared" si="189"/>
        <v>3244.6273711680001</v>
      </c>
      <c r="EH50" s="174">
        <f t="shared" si="189"/>
        <v>6.8400000000000002E-2</v>
      </c>
      <c r="EI50" s="174">
        <f t="shared" si="189"/>
        <v>0</v>
      </c>
      <c r="EK50" s="174">
        <f t="shared" ref="EK50:ER50" si="190">SUM(EK3:EK47)</f>
        <v>3452005.1293107825</v>
      </c>
      <c r="EL50" s="174">
        <f t="shared" si="190"/>
        <v>1184315.2906368</v>
      </c>
      <c r="EM50" s="174">
        <f t="shared" si="190"/>
        <v>16886.636402138396</v>
      </c>
      <c r="EN50" s="174">
        <f t="shared" si="190"/>
        <v>88.958525827199992</v>
      </c>
      <c r="EO50" s="174">
        <f t="shared" si="190"/>
        <v>2819.6518131995999</v>
      </c>
      <c r="EP50" s="174">
        <f t="shared" si="190"/>
        <v>3327.3752533965599</v>
      </c>
      <c r="EQ50" s="174">
        <f t="shared" si="190"/>
        <v>4.3380000000000002E-2</v>
      </c>
      <c r="ER50" s="174">
        <f t="shared" si="190"/>
        <v>0</v>
      </c>
      <c r="ET50" s="174">
        <f t="shared" ref="ET50:FA50" si="191">SUM(ET3:ET47)</f>
        <v>3381919.962899989</v>
      </c>
      <c r="EU50" s="174">
        <f t="shared" si="191"/>
        <v>1183745.4804868</v>
      </c>
      <c r="EV50" s="174">
        <f t="shared" si="191"/>
        <v>16367.803446424799</v>
      </c>
      <c r="EW50" s="174">
        <f t="shared" si="191"/>
        <v>88.956797827199992</v>
      </c>
      <c r="EX50" s="174">
        <f t="shared" si="191"/>
        <v>2806.7107204188001</v>
      </c>
      <c r="EY50" s="174">
        <f t="shared" si="191"/>
        <v>3306.8489492263202</v>
      </c>
      <c r="EZ50" s="174">
        <f t="shared" si="191"/>
        <v>4.1940000000000005E-2</v>
      </c>
      <c r="FA50" s="174">
        <f t="shared" si="191"/>
        <v>0</v>
      </c>
      <c r="FC50" s="174">
        <f t="shared" ref="FC50:FJ50" si="192">SUM(FC3:FC47)</f>
        <v>3353968.1672140998</v>
      </c>
      <c r="FD50" s="174">
        <f t="shared" si="192"/>
        <v>1181483.5933176</v>
      </c>
      <c r="FE50" s="174">
        <f t="shared" si="192"/>
        <v>15972.388895104799</v>
      </c>
      <c r="FF50" s="174">
        <f t="shared" si="192"/>
        <v>88.47745935959999</v>
      </c>
      <c r="FG50" s="174">
        <f t="shared" si="192"/>
        <v>2731.1030108736004</v>
      </c>
      <c r="FH50" s="174">
        <f t="shared" si="192"/>
        <v>2890.5053852263204</v>
      </c>
      <c r="FI50" s="174">
        <f t="shared" si="192"/>
        <v>4.1940000000000005E-2</v>
      </c>
      <c r="FJ50" s="174">
        <f t="shared" si="192"/>
        <v>0</v>
      </c>
      <c r="FL50" s="174">
        <f t="shared" ref="FL50:FS50" si="193">SUM(FL3:FL47)</f>
        <v>3319191.5684141</v>
      </c>
      <c r="FM50" s="174">
        <f t="shared" si="193"/>
        <v>1152785.6677090998</v>
      </c>
      <c r="FN50" s="174">
        <f t="shared" si="193"/>
        <v>15389.506623888001</v>
      </c>
      <c r="FO50" s="174">
        <f t="shared" si="193"/>
        <v>85.255147222800005</v>
      </c>
      <c r="FP50" s="174">
        <f t="shared" si="193"/>
        <v>2636.5067867796001</v>
      </c>
      <c r="FQ50" s="174">
        <f t="shared" si="193"/>
        <v>2866.3995414312003</v>
      </c>
      <c r="FR50" s="174">
        <f t="shared" si="193"/>
        <v>3.5099999999999999E-2</v>
      </c>
      <c r="FS50" s="174">
        <f t="shared" si="193"/>
        <v>0</v>
      </c>
    </row>
    <row r="51" spans="3:175" x14ac:dyDescent="0.25">
      <c r="U51" s="138">
        <f>+U50/$T50</f>
        <v>0.72561261141185585</v>
      </c>
      <c r="V51" s="138">
        <f t="shared" ref="V51:AS51" si="194">+V50/$T50</f>
        <v>0.69360116544541972</v>
      </c>
      <c r="W51" s="138">
        <f t="shared" si="194"/>
        <v>0.64416889595256743</v>
      </c>
      <c r="X51" s="138">
        <f t="shared" si="194"/>
        <v>0.62911735753790821</v>
      </c>
      <c r="Y51" s="138">
        <f t="shared" si="194"/>
        <v>0.61103782274616492</v>
      </c>
      <c r="Z51" s="138">
        <f t="shared" si="194"/>
        <v>0.5959249788907256</v>
      </c>
      <c r="AA51" s="138">
        <f t="shared" si="194"/>
        <v>0</v>
      </c>
      <c r="AB51" s="138">
        <f t="shared" si="194"/>
        <v>0</v>
      </c>
      <c r="AC51" s="138">
        <f t="shared" si="194"/>
        <v>0</v>
      </c>
      <c r="AD51" s="138">
        <f t="shared" si="194"/>
        <v>0</v>
      </c>
      <c r="AE51" s="138">
        <f t="shared" si="194"/>
        <v>0</v>
      </c>
      <c r="AF51" s="138">
        <f t="shared" si="194"/>
        <v>0</v>
      </c>
      <c r="AG51" s="138">
        <f t="shared" si="194"/>
        <v>0</v>
      </c>
      <c r="AH51" s="138">
        <f t="shared" si="194"/>
        <v>0</v>
      </c>
      <c r="AI51" s="138">
        <f t="shared" si="194"/>
        <v>0</v>
      </c>
      <c r="AJ51" s="138">
        <f t="shared" si="194"/>
        <v>0</v>
      </c>
      <c r="AK51" s="138">
        <f t="shared" si="194"/>
        <v>0</v>
      </c>
      <c r="AL51" s="138">
        <f t="shared" si="194"/>
        <v>0</v>
      </c>
      <c r="AM51" s="138">
        <f t="shared" si="194"/>
        <v>0</v>
      </c>
      <c r="AN51" s="138">
        <f t="shared" si="194"/>
        <v>0</v>
      </c>
      <c r="AO51" s="138">
        <f t="shared" si="194"/>
        <v>0</v>
      </c>
      <c r="AP51" s="138">
        <f t="shared" si="194"/>
        <v>0</v>
      </c>
      <c r="AQ51" s="138">
        <f t="shared" si="194"/>
        <v>0</v>
      </c>
      <c r="AR51" s="138">
        <f t="shared" si="194"/>
        <v>0</v>
      </c>
      <c r="AS51" s="138">
        <f t="shared" si="194"/>
        <v>0</v>
      </c>
      <c r="AU51" s="152"/>
      <c r="AV51" s="152"/>
      <c r="AW51" s="152"/>
      <c r="AX51" s="152"/>
      <c r="BZ51" s="33" t="s">
        <v>225</v>
      </c>
      <c r="CA51" s="33"/>
      <c r="CB51" s="33"/>
      <c r="CC51" s="33"/>
      <c r="CD51" s="33"/>
      <c r="CE51" s="33"/>
      <c r="CF51" s="33"/>
      <c r="CG51" s="33"/>
      <c r="DD51" s="179"/>
    </row>
    <row r="52" spans="3:175" x14ac:dyDescent="0.25">
      <c r="AA52" s="17">
        <f t="shared" ref="AA52:AS52" si="195">+AA50/1000</f>
        <v>0</v>
      </c>
      <c r="AB52" s="17">
        <f t="shared" si="195"/>
        <v>0</v>
      </c>
      <c r="AC52" s="17">
        <f t="shared" si="195"/>
        <v>0</v>
      </c>
      <c r="AD52" s="17">
        <f t="shared" si="195"/>
        <v>0</v>
      </c>
      <c r="AE52" s="17">
        <f t="shared" si="195"/>
        <v>0</v>
      </c>
      <c r="AF52" s="17">
        <f t="shared" si="195"/>
        <v>0</v>
      </c>
      <c r="AG52" s="17">
        <f t="shared" si="195"/>
        <v>0</v>
      </c>
      <c r="AH52" s="17">
        <f t="shared" si="195"/>
        <v>0</v>
      </c>
      <c r="AI52" s="17">
        <f t="shared" si="195"/>
        <v>0</v>
      </c>
      <c r="AJ52" s="17">
        <f t="shared" si="195"/>
        <v>0</v>
      </c>
      <c r="AK52" s="17">
        <f t="shared" si="195"/>
        <v>0</v>
      </c>
      <c r="AL52" s="17">
        <f t="shared" si="195"/>
        <v>0</v>
      </c>
      <c r="AM52" s="17">
        <f t="shared" si="195"/>
        <v>0</v>
      </c>
      <c r="AN52" s="17">
        <f t="shared" si="195"/>
        <v>0</v>
      </c>
      <c r="AO52" s="17">
        <f t="shared" si="195"/>
        <v>0</v>
      </c>
      <c r="AP52" s="17">
        <f t="shared" si="195"/>
        <v>0</v>
      </c>
      <c r="AQ52" s="17">
        <f t="shared" si="195"/>
        <v>0</v>
      </c>
      <c r="AR52" s="17">
        <f t="shared" si="195"/>
        <v>0</v>
      </c>
      <c r="AS52" s="17">
        <f t="shared" si="195"/>
        <v>0</v>
      </c>
      <c r="DD52" s="179"/>
    </row>
    <row r="53" spans="3:175" x14ac:dyDescent="0.25">
      <c r="C53" s="170" t="s">
        <v>227</v>
      </c>
      <c r="DD53" s="179"/>
    </row>
    <row r="54" spans="3:175" x14ac:dyDescent="0.25">
      <c r="C54" s="170">
        <v>2011</v>
      </c>
      <c r="CI54" s="179">
        <f t="shared" ref="CI54:DC54" si="196">-SUMIF($H3:$H45,"2011",CI3:CI45)</f>
        <v>0</v>
      </c>
      <c r="CJ54" s="179">
        <f t="shared" si="196"/>
        <v>0</v>
      </c>
      <c r="CK54" s="179">
        <f t="shared" si="196"/>
        <v>-58.914605412000007</v>
      </c>
      <c r="CL54" s="179">
        <f t="shared" si="196"/>
        <v>0</v>
      </c>
      <c r="CM54" s="179">
        <f t="shared" si="196"/>
        <v>0</v>
      </c>
      <c r="CN54" s="179">
        <f t="shared" si="196"/>
        <v>0</v>
      </c>
      <c r="CO54" s="179">
        <f t="shared" si="196"/>
        <v>0</v>
      </c>
      <c r="CP54" s="179">
        <f t="shared" si="196"/>
        <v>0</v>
      </c>
      <c r="CQ54" s="179">
        <f t="shared" si="196"/>
        <v>0</v>
      </c>
      <c r="CR54" s="179">
        <f t="shared" si="196"/>
        <v>-11875</v>
      </c>
      <c r="CS54" s="179">
        <f t="shared" si="196"/>
        <v>0</v>
      </c>
      <c r="CT54" s="179">
        <f t="shared" si="196"/>
        <v>-58.914605412000007</v>
      </c>
      <c r="CU54" s="179">
        <f t="shared" si="196"/>
        <v>0</v>
      </c>
      <c r="CV54" s="179">
        <f t="shared" si="196"/>
        <v>0</v>
      </c>
      <c r="CW54" s="179">
        <f t="shared" si="196"/>
        <v>0</v>
      </c>
      <c r="CX54" s="179">
        <f t="shared" si="196"/>
        <v>0</v>
      </c>
      <c r="CY54" s="179">
        <f t="shared" si="196"/>
        <v>0</v>
      </c>
      <c r="CZ54" s="179">
        <f t="shared" si="196"/>
        <v>0</v>
      </c>
      <c r="DA54" s="179">
        <f t="shared" si="196"/>
        <v>-11875</v>
      </c>
      <c r="DB54" s="179">
        <f t="shared" si="196"/>
        <v>0</v>
      </c>
      <c r="DC54" s="179">
        <f t="shared" si="196"/>
        <v>-58.914605412000007</v>
      </c>
      <c r="DD54" s="179">
        <f>-DD35</f>
        <v>0</v>
      </c>
      <c r="DE54" s="179">
        <f t="shared" ref="DE54:EJ54" si="197">-SUMIF($H3:$H45,"2011",DE3:DE45)</f>
        <v>0</v>
      </c>
      <c r="DF54" s="179">
        <f t="shared" si="197"/>
        <v>0</v>
      </c>
      <c r="DG54" s="179">
        <f t="shared" si="197"/>
        <v>0</v>
      </c>
      <c r="DH54" s="179">
        <f t="shared" si="197"/>
        <v>0</v>
      </c>
      <c r="DI54" s="179">
        <f t="shared" si="197"/>
        <v>0</v>
      </c>
      <c r="DJ54" s="179">
        <f t="shared" si="197"/>
        <v>-11813.39999</v>
      </c>
      <c r="DK54" s="179">
        <f t="shared" si="197"/>
        <v>0</v>
      </c>
      <c r="DL54" s="179">
        <f t="shared" si="197"/>
        <v>-58.914605412000007</v>
      </c>
      <c r="DM54" s="179">
        <f t="shared" si="197"/>
        <v>0</v>
      </c>
      <c r="DN54" s="179">
        <f t="shared" si="197"/>
        <v>0</v>
      </c>
      <c r="DO54" s="179">
        <f t="shared" si="197"/>
        <v>0</v>
      </c>
      <c r="DP54" s="179">
        <f t="shared" si="197"/>
        <v>0</v>
      </c>
      <c r="DQ54" s="179">
        <f t="shared" si="197"/>
        <v>0</v>
      </c>
      <c r="DR54" s="179">
        <f t="shared" si="197"/>
        <v>0</v>
      </c>
      <c r="DS54" s="179">
        <f t="shared" si="197"/>
        <v>-11691.16001</v>
      </c>
      <c r="DT54" s="179">
        <f t="shared" si="197"/>
        <v>0</v>
      </c>
      <c r="DU54" s="179">
        <f t="shared" si="197"/>
        <v>-52.992000000000004</v>
      </c>
      <c r="DV54" s="179">
        <f t="shared" si="197"/>
        <v>0</v>
      </c>
      <c r="DW54" s="179">
        <f t="shared" si="197"/>
        <v>0</v>
      </c>
      <c r="DX54" s="179">
        <f t="shared" si="197"/>
        <v>0</v>
      </c>
      <c r="DY54" s="179">
        <f t="shared" si="197"/>
        <v>0</v>
      </c>
      <c r="DZ54" s="179">
        <f t="shared" si="197"/>
        <v>0</v>
      </c>
      <c r="EA54" s="179">
        <f t="shared" si="197"/>
        <v>0</v>
      </c>
      <c r="EB54" s="179">
        <f t="shared" si="197"/>
        <v>-10677.136130000001</v>
      </c>
      <c r="EC54" s="179">
        <f t="shared" si="197"/>
        <v>0</v>
      </c>
      <c r="ED54" s="179">
        <f t="shared" si="197"/>
        <v>-52.992000000000004</v>
      </c>
      <c r="EE54" s="179">
        <f t="shared" si="197"/>
        <v>0</v>
      </c>
      <c r="EF54" s="179">
        <f t="shared" si="197"/>
        <v>0</v>
      </c>
      <c r="EG54" s="179">
        <f t="shared" si="197"/>
        <v>0</v>
      </c>
      <c r="EH54" s="179">
        <f t="shared" si="197"/>
        <v>0</v>
      </c>
      <c r="EI54" s="179">
        <f t="shared" si="197"/>
        <v>0</v>
      </c>
      <c r="EJ54" s="179">
        <f t="shared" si="197"/>
        <v>0</v>
      </c>
      <c r="EK54" s="179">
        <f t="shared" ref="EK54:FS54" si="198">-SUMIF($H3:$H45,"2011",EK3:EK45)</f>
        <v>-9948.5042570000005</v>
      </c>
      <c r="EL54" s="179">
        <f t="shared" si="198"/>
        <v>0</v>
      </c>
      <c r="EM54" s="179">
        <f t="shared" si="198"/>
        <v>-52.992000000000004</v>
      </c>
      <c r="EN54" s="179">
        <f t="shared" si="198"/>
        <v>0</v>
      </c>
      <c r="EO54" s="179">
        <f t="shared" si="198"/>
        <v>0</v>
      </c>
      <c r="EP54" s="179">
        <f t="shared" si="198"/>
        <v>0</v>
      </c>
      <c r="EQ54" s="179">
        <f t="shared" si="198"/>
        <v>0</v>
      </c>
      <c r="ER54" s="179">
        <f t="shared" si="198"/>
        <v>0</v>
      </c>
      <c r="ES54" s="179">
        <f t="shared" si="198"/>
        <v>0</v>
      </c>
      <c r="ET54" s="179">
        <f t="shared" si="198"/>
        <v>-9478.4722750000001</v>
      </c>
      <c r="EU54" s="179">
        <f t="shared" si="198"/>
        <v>0</v>
      </c>
      <c r="EV54" s="179">
        <f t="shared" si="198"/>
        <v>-52.992000000000004</v>
      </c>
      <c r="EW54" s="179">
        <f t="shared" si="198"/>
        <v>0</v>
      </c>
      <c r="EX54" s="179">
        <f t="shared" si="198"/>
        <v>0</v>
      </c>
      <c r="EY54" s="179">
        <f t="shared" si="198"/>
        <v>0</v>
      </c>
      <c r="EZ54" s="179">
        <f t="shared" si="198"/>
        <v>0</v>
      </c>
      <c r="FA54" s="179">
        <f t="shared" si="198"/>
        <v>0</v>
      </c>
      <c r="FB54" s="179">
        <f t="shared" si="198"/>
        <v>0</v>
      </c>
      <c r="FC54" s="179">
        <f t="shared" si="198"/>
        <v>-9196.4722750000001</v>
      </c>
      <c r="FD54" s="179">
        <f t="shared" si="198"/>
        <v>0</v>
      </c>
      <c r="FE54" s="179">
        <f t="shared" si="198"/>
        <v>-52.992000000000004</v>
      </c>
      <c r="FF54" s="179">
        <f t="shared" si="198"/>
        <v>0</v>
      </c>
      <c r="FG54" s="179">
        <f t="shared" si="198"/>
        <v>0</v>
      </c>
      <c r="FH54" s="179">
        <f t="shared" si="198"/>
        <v>0</v>
      </c>
      <c r="FI54" s="179">
        <f t="shared" si="198"/>
        <v>0</v>
      </c>
      <c r="FJ54" s="179">
        <f t="shared" si="198"/>
        <v>0</v>
      </c>
      <c r="FK54" s="179">
        <f t="shared" si="198"/>
        <v>0</v>
      </c>
      <c r="FL54" s="179">
        <f t="shared" si="198"/>
        <v>-9122.4722750000001</v>
      </c>
      <c r="FM54" s="179">
        <f t="shared" si="198"/>
        <v>0</v>
      </c>
      <c r="FN54" s="179">
        <f t="shared" si="198"/>
        <v>-52.992000000000004</v>
      </c>
      <c r="FO54" s="179">
        <f t="shared" si="198"/>
        <v>0</v>
      </c>
      <c r="FP54" s="179">
        <f t="shared" si="198"/>
        <v>0</v>
      </c>
      <c r="FQ54" s="179">
        <f t="shared" si="198"/>
        <v>0</v>
      </c>
      <c r="FR54" s="179">
        <f t="shared" si="198"/>
        <v>0</v>
      </c>
      <c r="FS54" s="179">
        <f t="shared" si="198"/>
        <v>0</v>
      </c>
    </row>
    <row r="55" spans="3:175" x14ac:dyDescent="0.25">
      <c r="C55" s="170">
        <v>2012</v>
      </c>
      <c r="CI55" s="179">
        <f t="shared" ref="CI55:DC55" si="199">-SUMIF($H3:$H43,"2012",CI3:CI43)</f>
        <v>0</v>
      </c>
      <c r="CJ55" s="179">
        <f t="shared" si="199"/>
        <v>0</v>
      </c>
      <c r="CK55" s="179">
        <f t="shared" si="199"/>
        <v>0</v>
      </c>
      <c r="CL55" s="179">
        <f t="shared" si="199"/>
        <v>0</v>
      </c>
      <c r="CM55" s="179">
        <f t="shared" si="199"/>
        <v>0</v>
      </c>
      <c r="CN55" s="179">
        <f t="shared" si="199"/>
        <v>0</v>
      </c>
      <c r="CO55" s="179">
        <f t="shared" si="199"/>
        <v>0</v>
      </c>
      <c r="CP55" s="179">
        <f t="shared" si="199"/>
        <v>0</v>
      </c>
      <c r="CQ55" s="179">
        <f t="shared" si="199"/>
        <v>0</v>
      </c>
      <c r="CR55" s="179">
        <f t="shared" si="199"/>
        <v>-671.58264059999999</v>
      </c>
      <c r="CS55" s="179">
        <f>-SUMIF($H3:$H43,"2012",CS3:CS43)</f>
        <v>-8311.9282010000006</v>
      </c>
      <c r="CT55" s="179">
        <f t="shared" si="199"/>
        <v>-75.218977871999996</v>
      </c>
      <c r="CU55" s="179">
        <f t="shared" si="199"/>
        <v>-8.208E-2</v>
      </c>
      <c r="CV55" s="179">
        <f t="shared" si="199"/>
        <v>-5.8459199999999996</v>
      </c>
      <c r="CW55" s="179">
        <f t="shared" si="199"/>
        <v>-687.39264000000014</v>
      </c>
      <c r="CX55" s="179">
        <f t="shared" si="199"/>
        <v>-6.8400000000000002E-2</v>
      </c>
      <c r="CY55" s="179">
        <f t="shared" si="199"/>
        <v>0</v>
      </c>
      <c r="CZ55" s="179">
        <f t="shared" si="199"/>
        <v>0</v>
      </c>
      <c r="DA55" s="179">
        <f t="shared" si="199"/>
        <v>-671.58264059999999</v>
      </c>
      <c r="DB55" s="179">
        <f t="shared" si="199"/>
        <v>-8311.9282010000006</v>
      </c>
      <c r="DC55" s="179">
        <f t="shared" si="199"/>
        <v>-75.218977871999996</v>
      </c>
      <c r="DD55" s="179">
        <f>-DD38</f>
        <v>0</v>
      </c>
      <c r="DE55" s="179">
        <f t="shared" ref="DE55:EJ55" si="200">-SUMIF($H3:$H43,"2012",DE3:DE43)</f>
        <v>-5.8459199999999996</v>
      </c>
      <c r="DF55" s="179">
        <f t="shared" si="200"/>
        <v>-687.39264000000014</v>
      </c>
      <c r="DG55" s="179">
        <f t="shared" si="200"/>
        <v>-6.8400000000000002E-2</v>
      </c>
      <c r="DH55" s="179">
        <f t="shared" si="200"/>
        <v>0</v>
      </c>
      <c r="DI55" s="179">
        <f t="shared" si="200"/>
        <v>0</v>
      </c>
      <c r="DJ55" s="179">
        <f t="shared" si="200"/>
        <v>-671.58264059999999</v>
      </c>
      <c r="DK55" s="179">
        <f t="shared" si="200"/>
        <v>-8311.9282010000006</v>
      </c>
      <c r="DL55" s="179">
        <f t="shared" si="200"/>
        <v>-75.218977871999996</v>
      </c>
      <c r="DM55" s="179">
        <f t="shared" si="200"/>
        <v>-8.208E-2</v>
      </c>
      <c r="DN55" s="179">
        <f t="shared" si="200"/>
        <v>-5.8459199999999996</v>
      </c>
      <c r="DO55" s="179">
        <f t="shared" si="200"/>
        <v>-687.39264000000014</v>
      </c>
      <c r="DP55" s="179">
        <f t="shared" si="200"/>
        <v>-6.8400000000000002E-2</v>
      </c>
      <c r="DQ55" s="179">
        <f t="shared" si="200"/>
        <v>0</v>
      </c>
      <c r="DR55" s="179">
        <f t="shared" si="200"/>
        <v>0</v>
      </c>
      <c r="DS55" s="179">
        <f t="shared" si="200"/>
        <v>-671.58264059999999</v>
      </c>
      <c r="DT55" s="179">
        <f t="shared" si="200"/>
        <v>-8311.9282010000006</v>
      </c>
      <c r="DU55" s="179">
        <f t="shared" si="200"/>
        <v>-75.218977871999996</v>
      </c>
      <c r="DV55" s="179">
        <f t="shared" si="200"/>
        <v>-8.208E-2</v>
      </c>
      <c r="DW55" s="179">
        <f t="shared" si="200"/>
        <v>-5.8459199999999996</v>
      </c>
      <c r="DX55" s="179">
        <f t="shared" si="200"/>
        <v>-687.39264000000014</v>
      </c>
      <c r="DY55" s="179">
        <f t="shared" si="200"/>
        <v>-6.8400000000000002E-2</v>
      </c>
      <c r="DZ55" s="179">
        <f t="shared" si="200"/>
        <v>0</v>
      </c>
      <c r="EA55" s="179">
        <f t="shared" si="200"/>
        <v>0</v>
      </c>
      <c r="EB55" s="179">
        <f t="shared" si="200"/>
        <v>-671.58264059999999</v>
      </c>
      <c r="EC55" s="179">
        <f t="shared" si="200"/>
        <v>-8311.9282010000006</v>
      </c>
      <c r="ED55" s="179">
        <f t="shared" si="200"/>
        <v>-17.4648</v>
      </c>
      <c r="EE55" s="179">
        <f t="shared" si="200"/>
        <v>-8.208E-2</v>
      </c>
      <c r="EF55" s="179">
        <f t="shared" si="200"/>
        <v>-5.8459199999999996</v>
      </c>
      <c r="EG55" s="179">
        <f t="shared" si="200"/>
        <v>-687.39264000000014</v>
      </c>
      <c r="EH55" s="179">
        <f t="shared" si="200"/>
        <v>-6.8400000000000002E-2</v>
      </c>
      <c r="EI55" s="179">
        <f t="shared" si="200"/>
        <v>0</v>
      </c>
      <c r="EJ55" s="179">
        <f t="shared" si="200"/>
        <v>0</v>
      </c>
      <c r="EK55" s="179">
        <f t="shared" ref="EK55:FS55" si="201">-SUMIF($H3:$H43,"2012",EK3:EK43)</f>
        <v>-671.58264059999999</v>
      </c>
      <c r="EL55" s="179">
        <f t="shared" si="201"/>
        <v>-8069.1448010000004</v>
      </c>
      <c r="EM55" s="179">
        <f t="shared" si="201"/>
        <v>-11.076360000000001</v>
      </c>
      <c r="EN55" s="179">
        <f t="shared" si="201"/>
        <v>-5.2055999999999998E-2</v>
      </c>
      <c r="EO55" s="179">
        <f t="shared" si="201"/>
        <v>-3.7075440000000004</v>
      </c>
      <c r="EP55" s="179">
        <f t="shared" si="201"/>
        <v>-679.89664800000014</v>
      </c>
      <c r="EQ55" s="179">
        <f t="shared" si="201"/>
        <v>-4.3380000000000002E-2</v>
      </c>
      <c r="ER55" s="179">
        <f t="shared" si="201"/>
        <v>0</v>
      </c>
      <c r="ES55" s="179">
        <f t="shared" si="201"/>
        <v>0</v>
      </c>
      <c r="ET55" s="179">
        <f t="shared" si="201"/>
        <v>-671.58264059999999</v>
      </c>
      <c r="EU55" s="179">
        <f t="shared" si="201"/>
        <v>-8051.8410010000007</v>
      </c>
      <c r="EV55" s="179">
        <f t="shared" si="201"/>
        <v>-10.708680000000001</v>
      </c>
      <c r="EW55" s="179">
        <f t="shared" si="201"/>
        <v>-5.0327999999999998E-2</v>
      </c>
      <c r="EX55" s="179">
        <f t="shared" si="201"/>
        <v>-3.5844720000000003</v>
      </c>
      <c r="EY55" s="179">
        <f t="shared" si="201"/>
        <v>-679.46522400000003</v>
      </c>
      <c r="EZ55" s="179">
        <f t="shared" si="201"/>
        <v>-4.1940000000000005E-2</v>
      </c>
      <c r="FA55" s="179">
        <f t="shared" si="201"/>
        <v>0</v>
      </c>
      <c r="FB55" s="179">
        <f t="shared" si="201"/>
        <v>0</v>
      </c>
      <c r="FC55" s="179">
        <f t="shared" si="201"/>
        <v>-671.58264059999999</v>
      </c>
      <c r="FD55" s="179">
        <f t="shared" si="201"/>
        <v>-8051.8410010000007</v>
      </c>
      <c r="FE55" s="179">
        <f t="shared" si="201"/>
        <v>-10.708680000000001</v>
      </c>
      <c r="FF55" s="179">
        <f t="shared" si="201"/>
        <v>-5.0327999999999998E-2</v>
      </c>
      <c r="FG55" s="179">
        <f t="shared" si="201"/>
        <v>-3.5844720000000003</v>
      </c>
      <c r="FH55" s="179">
        <f t="shared" si="201"/>
        <v>-679.46522400000003</v>
      </c>
      <c r="FI55" s="179">
        <f t="shared" si="201"/>
        <v>-4.1940000000000005E-2</v>
      </c>
      <c r="FJ55" s="179">
        <f t="shared" si="201"/>
        <v>0</v>
      </c>
      <c r="FK55" s="179">
        <f t="shared" si="201"/>
        <v>0</v>
      </c>
      <c r="FL55" s="179">
        <f t="shared" si="201"/>
        <v>-671.58264059999999</v>
      </c>
      <c r="FM55" s="179">
        <f t="shared" si="201"/>
        <v>-7986.530001000001</v>
      </c>
      <c r="FN55" s="179">
        <f t="shared" si="201"/>
        <v>-8.9621999999999993</v>
      </c>
      <c r="FO55" s="179">
        <f t="shared" si="201"/>
        <v>-4.2119999999999998E-2</v>
      </c>
      <c r="FP55" s="179">
        <f t="shared" si="201"/>
        <v>-2.9998800000000001</v>
      </c>
      <c r="FQ55" s="179">
        <f t="shared" si="201"/>
        <v>-677.41596000000004</v>
      </c>
      <c r="FR55" s="179">
        <f t="shared" si="201"/>
        <v>-3.5099999999999999E-2</v>
      </c>
      <c r="FS55" s="179">
        <f t="shared" si="201"/>
        <v>0</v>
      </c>
    </row>
    <row r="56" spans="3:175" x14ac:dyDescent="0.25">
      <c r="C56" s="170">
        <v>2013</v>
      </c>
      <c r="CI56" s="179">
        <f t="shared" ref="CI56:DC56" si="202">-SUMIF($H3:$H43,"2013",CI3:CI43)</f>
        <v>0</v>
      </c>
      <c r="CJ56" s="179">
        <f t="shared" si="202"/>
        <v>0</v>
      </c>
      <c r="CK56" s="179">
        <f t="shared" si="202"/>
        <v>0</v>
      </c>
      <c r="CL56" s="179">
        <f t="shared" si="202"/>
        <v>0</v>
      </c>
      <c r="CM56" s="179">
        <f t="shared" si="202"/>
        <v>0</v>
      </c>
      <c r="CN56" s="179">
        <f t="shared" si="202"/>
        <v>0</v>
      </c>
      <c r="CO56" s="179">
        <f t="shared" si="202"/>
        <v>0</v>
      </c>
      <c r="CP56" s="179">
        <f t="shared" si="202"/>
        <v>0</v>
      </c>
      <c r="CQ56" s="179">
        <f t="shared" si="202"/>
        <v>0</v>
      </c>
      <c r="CR56" s="179">
        <f t="shared" si="202"/>
        <v>0</v>
      </c>
      <c r="CS56" s="179">
        <f t="shared" si="202"/>
        <v>0</v>
      </c>
      <c r="CT56" s="179">
        <f t="shared" si="202"/>
        <v>0</v>
      </c>
      <c r="CU56" s="179">
        <f t="shared" si="202"/>
        <v>0</v>
      </c>
      <c r="CV56" s="179">
        <f t="shared" si="202"/>
        <v>0</v>
      </c>
      <c r="CW56" s="179">
        <f t="shared" si="202"/>
        <v>0</v>
      </c>
      <c r="CX56" s="179">
        <f t="shared" si="202"/>
        <v>0</v>
      </c>
      <c r="CY56" s="179">
        <f t="shared" si="202"/>
        <v>0</v>
      </c>
      <c r="CZ56" s="179">
        <f t="shared" si="202"/>
        <v>0</v>
      </c>
      <c r="DA56" s="179">
        <f t="shared" si="202"/>
        <v>-127016.25308950001</v>
      </c>
      <c r="DB56" s="179">
        <f t="shared" si="202"/>
        <v>-28831.360600000004</v>
      </c>
      <c r="DC56" s="179">
        <f t="shared" si="202"/>
        <v>-267.47528011920008</v>
      </c>
      <c r="DD56" s="179">
        <f>-DD28</f>
        <v>0</v>
      </c>
      <c r="DE56" s="179">
        <f t="shared" ref="DE56:EJ56" si="203">-SUMIF($H3:$H43,"2013",DE3:DE43)</f>
        <v>-485.15982080160001</v>
      </c>
      <c r="DF56" s="179">
        <f t="shared" si="203"/>
        <v>-724.08063841248008</v>
      </c>
      <c r="DG56" s="179">
        <f t="shared" si="203"/>
        <v>0</v>
      </c>
      <c r="DH56" s="179">
        <f t="shared" si="203"/>
        <v>0</v>
      </c>
      <c r="DI56" s="179">
        <f t="shared" si="203"/>
        <v>0</v>
      </c>
      <c r="DJ56" s="179">
        <f t="shared" si="203"/>
        <v>-124578.6011995</v>
      </c>
      <c r="DK56" s="179">
        <f t="shared" si="203"/>
        <v>-28777.222875000003</v>
      </c>
      <c r="DL56" s="179">
        <f t="shared" si="203"/>
        <v>-264.28259076120003</v>
      </c>
      <c r="DM56" s="179">
        <f t="shared" si="203"/>
        <v>0</v>
      </c>
      <c r="DN56" s="179">
        <f t="shared" si="203"/>
        <v>-484.06136140259997</v>
      </c>
      <c r="DO56" s="179">
        <f t="shared" si="203"/>
        <v>-1179.1985777002801</v>
      </c>
      <c r="DP56" s="179">
        <f t="shared" si="203"/>
        <v>0</v>
      </c>
      <c r="DQ56" s="179">
        <f t="shared" si="203"/>
        <v>0</v>
      </c>
      <c r="DR56" s="179">
        <f t="shared" si="203"/>
        <v>0</v>
      </c>
      <c r="DS56" s="179">
        <f t="shared" si="203"/>
        <v>-122722.7344495</v>
      </c>
      <c r="DT56" s="179">
        <f t="shared" si="203"/>
        <v>-28777.222875000003</v>
      </c>
      <c r="DU56" s="179">
        <f t="shared" si="203"/>
        <v>-264.28259076120003</v>
      </c>
      <c r="DV56" s="179">
        <f t="shared" si="203"/>
        <v>0</v>
      </c>
      <c r="DW56" s="179">
        <f t="shared" si="203"/>
        <v>-484.06136140259997</v>
      </c>
      <c r="DX56" s="179">
        <f t="shared" si="203"/>
        <v>-1179.1985777002801</v>
      </c>
      <c r="DY56" s="179">
        <f t="shared" si="203"/>
        <v>0</v>
      </c>
      <c r="DZ56" s="179">
        <f t="shared" si="203"/>
        <v>0</v>
      </c>
      <c r="EA56" s="179">
        <f t="shared" si="203"/>
        <v>0</v>
      </c>
      <c r="EB56" s="179">
        <f t="shared" si="203"/>
        <v>-116393.80742950001</v>
      </c>
      <c r="EC56" s="179">
        <f t="shared" si="203"/>
        <v>-28026.123525000003</v>
      </c>
      <c r="ED56" s="179">
        <f t="shared" si="203"/>
        <v>-211.62096133199998</v>
      </c>
      <c r="EE56" s="179">
        <f t="shared" si="203"/>
        <v>0</v>
      </c>
      <c r="EF56" s="179">
        <f t="shared" si="203"/>
        <v>-465.94288655999992</v>
      </c>
      <c r="EG56" s="179">
        <f t="shared" si="203"/>
        <v>-1323.624171168</v>
      </c>
      <c r="EH56" s="179">
        <f t="shared" si="203"/>
        <v>0</v>
      </c>
      <c r="EI56" s="179">
        <f t="shared" si="203"/>
        <v>0</v>
      </c>
      <c r="EJ56" s="179">
        <f t="shared" si="203"/>
        <v>0</v>
      </c>
      <c r="EK56" s="179">
        <f t="shared" ref="EK56:FS56" si="204">-SUMIF($H3:$H43,"2013",EK3:EK43)</f>
        <v>-113668.06150950001</v>
      </c>
      <c r="EL56" s="179">
        <f t="shared" si="204"/>
        <v>-25953.039124999999</v>
      </c>
      <c r="EM56" s="179">
        <f t="shared" si="204"/>
        <v>-65.920644338399825</v>
      </c>
      <c r="EN56" s="179">
        <f t="shared" si="204"/>
        <v>0</v>
      </c>
      <c r="EO56" s="179">
        <f t="shared" si="204"/>
        <v>-415.93468562519996</v>
      </c>
      <c r="EP56" s="179">
        <f t="shared" si="204"/>
        <v>-1413.8680453965601</v>
      </c>
      <c r="EQ56" s="179">
        <f t="shared" si="204"/>
        <v>0</v>
      </c>
      <c r="ER56" s="179">
        <f t="shared" si="204"/>
        <v>0</v>
      </c>
      <c r="ES56" s="179">
        <f t="shared" si="204"/>
        <v>0</v>
      </c>
      <c r="ET56" s="179">
        <f t="shared" si="204"/>
        <v>-111616.17484950001</v>
      </c>
      <c r="EU56" s="179">
        <f t="shared" si="204"/>
        <v>-25400.532775</v>
      </c>
      <c r="EV56" s="179">
        <f t="shared" si="204"/>
        <v>-28.664867224799991</v>
      </c>
      <c r="EW56" s="179">
        <f t="shared" si="204"/>
        <v>0</v>
      </c>
      <c r="EX56" s="179">
        <f t="shared" si="204"/>
        <v>-403.11666484440002</v>
      </c>
      <c r="EY56" s="179">
        <f t="shared" si="204"/>
        <v>-1393.7731652263201</v>
      </c>
      <c r="EZ56" s="179">
        <f t="shared" si="204"/>
        <v>0</v>
      </c>
      <c r="FA56" s="179">
        <f t="shared" si="204"/>
        <v>0</v>
      </c>
      <c r="FB56" s="179">
        <f t="shared" si="204"/>
        <v>0</v>
      </c>
      <c r="FC56" s="179">
        <f t="shared" si="204"/>
        <v>-109726.75587950001</v>
      </c>
      <c r="FD56" s="179">
        <f t="shared" si="204"/>
        <v>-25400.532775</v>
      </c>
      <c r="FE56" s="179">
        <f t="shared" si="204"/>
        <v>-28.664867224799991</v>
      </c>
      <c r="FF56" s="179">
        <f t="shared" si="204"/>
        <v>0</v>
      </c>
      <c r="FG56" s="179">
        <f t="shared" si="204"/>
        <v>-403.11666484440002</v>
      </c>
      <c r="FH56" s="179">
        <f t="shared" si="204"/>
        <v>-1393.7731652263201</v>
      </c>
      <c r="FI56" s="179">
        <f t="shared" si="204"/>
        <v>0</v>
      </c>
      <c r="FJ56" s="179">
        <f t="shared" si="204"/>
        <v>0</v>
      </c>
      <c r="FK56" s="179">
        <f t="shared" si="204"/>
        <v>0</v>
      </c>
      <c r="FL56" s="179">
        <f t="shared" si="204"/>
        <v>-109726.75587950001</v>
      </c>
      <c r="FM56" s="179">
        <f t="shared" si="204"/>
        <v>-24706.541722500002</v>
      </c>
      <c r="FN56" s="179">
        <f t="shared" si="204"/>
        <v>12.227888231999941</v>
      </c>
      <c r="FO56" s="179">
        <f t="shared" si="204"/>
        <v>0</v>
      </c>
      <c r="FP56" s="179">
        <f t="shared" si="204"/>
        <v>-389.04732500399996</v>
      </c>
      <c r="FQ56" s="179">
        <f t="shared" si="204"/>
        <v>-1371.7165854312002</v>
      </c>
      <c r="FR56" s="179">
        <f t="shared" si="204"/>
        <v>0</v>
      </c>
      <c r="FS56" s="179">
        <f t="shared" si="204"/>
        <v>0</v>
      </c>
    </row>
    <row r="57" spans="3:175" x14ac:dyDescent="0.25">
      <c r="CI57" s="32"/>
      <c r="CJ57" s="32"/>
      <c r="CK57" s="32"/>
      <c r="CL57" s="32"/>
      <c r="CM57" s="32"/>
      <c r="CN57" s="32"/>
      <c r="CO57" s="32"/>
      <c r="CP57" s="32"/>
      <c r="CQ57" s="32"/>
      <c r="CR57" s="32"/>
      <c r="CS57" s="32"/>
      <c r="CT57" s="32"/>
      <c r="CU57" s="32"/>
      <c r="CV57" s="32"/>
      <c r="CW57" s="32"/>
      <c r="CX57" s="32"/>
      <c r="CY57" s="32"/>
      <c r="CZ57" s="32"/>
      <c r="DA57" s="32"/>
      <c r="DB57" s="32"/>
      <c r="DC57" s="32"/>
      <c r="DD57" s="188"/>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row>
    <row r="58" spans="3:175" x14ac:dyDescent="0.25">
      <c r="C58" s="170" t="s">
        <v>383</v>
      </c>
      <c r="CI58" s="179">
        <f t="shared" ref="CI58:DC58" si="205">SUM(CI48:CI57)</f>
        <v>0</v>
      </c>
      <c r="CJ58" s="179">
        <f t="shared" si="205"/>
        <v>0</v>
      </c>
      <c r="CK58" s="179">
        <f t="shared" si="205"/>
        <v>0</v>
      </c>
      <c r="CL58" s="179">
        <f t="shared" si="205"/>
        <v>0</v>
      </c>
      <c r="CM58" s="179">
        <f t="shared" si="205"/>
        <v>0</v>
      </c>
      <c r="CN58" s="179">
        <f t="shared" si="205"/>
        <v>0</v>
      </c>
      <c r="CO58" s="179">
        <f t="shared" si="205"/>
        <v>0</v>
      </c>
      <c r="CP58" s="179">
        <f t="shared" si="205"/>
        <v>0</v>
      </c>
      <c r="CQ58" s="179">
        <f t="shared" si="205"/>
        <v>0</v>
      </c>
      <c r="CR58" s="179">
        <f t="shared" si="205"/>
        <v>-3.4106051316484809E-13</v>
      </c>
      <c r="CS58" s="179">
        <f t="shared" si="205"/>
        <v>0</v>
      </c>
      <c r="CT58" s="179">
        <f t="shared" si="205"/>
        <v>-1.4210854715202004E-14</v>
      </c>
      <c r="CU58" s="179">
        <f t="shared" si="205"/>
        <v>0</v>
      </c>
      <c r="CV58" s="179">
        <f t="shared" si="205"/>
        <v>0</v>
      </c>
      <c r="CW58" s="179">
        <f t="shared" si="205"/>
        <v>0</v>
      </c>
      <c r="CX58" s="179">
        <f t="shared" si="205"/>
        <v>0</v>
      </c>
      <c r="CY58" s="179">
        <f t="shared" si="205"/>
        <v>0</v>
      </c>
      <c r="CZ58" s="179">
        <f t="shared" si="205"/>
        <v>0</v>
      </c>
      <c r="DA58" s="179">
        <f t="shared" si="205"/>
        <v>0</v>
      </c>
      <c r="DB58" s="179">
        <f t="shared" si="205"/>
        <v>0</v>
      </c>
      <c r="DC58" s="179">
        <f t="shared" si="205"/>
        <v>0</v>
      </c>
      <c r="DD58" s="179">
        <f>+DD54+DD55+DD56+DD50</f>
        <v>8.208E-2</v>
      </c>
      <c r="DE58" s="179">
        <f t="shared" ref="DE58:EU58" si="206">SUM(DE48:DE57)</f>
        <v>0</v>
      </c>
      <c r="DF58" s="179">
        <f t="shared" si="206"/>
        <v>0</v>
      </c>
      <c r="DG58" s="179">
        <f t="shared" si="206"/>
        <v>0</v>
      </c>
      <c r="DH58" s="179">
        <f t="shared" si="206"/>
        <v>0</v>
      </c>
      <c r="DI58" s="179">
        <f t="shared" si="206"/>
        <v>0</v>
      </c>
      <c r="DJ58" s="179">
        <f t="shared" si="206"/>
        <v>3887170.6279502832</v>
      </c>
      <c r="DK58" s="179">
        <f t="shared" si="206"/>
        <v>1811620.25468</v>
      </c>
      <c r="DL58" s="179">
        <f t="shared" si="206"/>
        <v>17749.056252240003</v>
      </c>
      <c r="DM58" s="179">
        <f t="shared" si="206"/>
        <v>91.065806205599998</v>
      </c>
      <c r="DN58" s="179">
        <f t="shared" si="206"/>
        <v>2581.0410386712001</v>
      </c>
      <c r="DO58" s="179">
        <f t="shared" si="206"/>
        <v>2065.9892853599999</v>
      </c>
      <c r="DP58" s="179">
        <f t="shared" si="206"/>
        <v>0</v>
      </c>
      <c r="DQ58" s="179">
        <f t="shared" si="206"/>
        <v>0</v>
      </c>
      <c r="DR58" s="179">
        <f t="shared" si="206"/>
        <v>0</v>
      </c>
      <c r="DS58" s="179">
        <f t="shared" si="206"/>
        <v>3576888.7461502827</v>
      </c>
      <c r="DT58" s="179">
        <f t="shared" si="206"/>
        <v>1810066.770696</v>
      </c>
      <c r="DU58" s="179">
        <f t="shared" si="206"/>
        <v>17578.469374920005</v>
      </c>
      <c r="DV58" s="179">
        <f t="shared" si="206"/>
        <v>90.790923378000002</v>
      </c>
      <c r="DW58" s="179">
        <f t="shared" si="206"/>
        <v>2549.0443794059997</v>
      </c>
      <c r="DX58" s="179">
        <f t="shared" si="206"/>
        <v>1901.5078773599998</v>
      </c>
      <c r="DY58" s="179">
        <f t="shared" si="206"/>
        <v>0</v>
      </c>
      <c r="DZ58" s="179">
        <f t="shared" si="206"/>
        <v>0</v>
      </c>
      <c r="EA58" s="179">
        <f t="shared" si="206"/>
        <v>0</v>
      </c>
      <c r="EB58" s="179">
        <f t="shared" si="206"/>
        <v>3361642.1583502823</v>
      </c>
      <c r="EC58" s="179">
        <f t="shared" si="206"/>
        <v>1727760.1821960004</v>
      </c>
      <c r="ED58" s="179">
        <f t="shared" si="206"/>
        <v>17073.395973360002</v>
      </c>
      <c r="EE58" s="179">
        <f t="shared" si="206"/>
        <v>90.790923378000002</v>
      </c>
      <c r="EF58" s="179">
        <f t="shared" si="206"/>
        <v>2446.8803538059997</v>
      </c>
      <c r="EG58" s="179">
        <f t="shared" si="206"/>
        <v>1233.6105600000001</v>
      </c>
      <c r="EH58" s="179">
        <f t="shared" si="206"/>
        <v>0</v>
      </c>
      <c r="EI58" s="179">
        <f t="shared" si="206"/>
        <v>0</v>
      </c>
      <c r="EJ58" s="179">
        <f t="shared" si="206"/>
        <v>0</v>
      </c>
      <c r="EK58" s="179">
        <f t="shared" si="206"/>
        <v>3327716.9809036828</v>
      </c>
      <c r="EL58" s="179">
        <f t="shared" si="206"/>
        <v>1150293.1067108002</v>
      </c>
      <c r="EM58" s="179">
        <f t="shared" si="206"/>
        <v>16756.647397799999</v>
      </c>
      <c r="EN58" s="179">
        <f t="shared" si="206"/>
        <v>88.906469827199999</v>
      </c>
      <c r="EO58" s="179">
        <f t="shared" si="206"/>
        <v>2400.0095835744</v>
      </c>
      <c r="EP58" s="179">
        <f t="shared" si="206"/>
        <v>1233.6105599999999</v>
      </c>
      <c r="EQ58" s="179">
        <f t="shared" si="206"/>
        <v>0</v>
      </c>
      <c r="ER58" s="179">
        <f t="shared" si="206"/>
        <v>0</v>
      </c>
      <c r="ES58" s="179">
        <f t="shared" si="206"/>
        <v>0</v>
      </c>
      <c r="ET58" s="179">
        <f t="shared" si="206"/>
        <v>3260153.733134889</v>
      </c>
      <c r="EU58" s="179">
        <f t="shared" si="206"/>
        <v>1150293.1067108</v>
      </c>
      <c r="EV58" s="179">
        <f t="shared" ref="EV58:FS58" si="207">SUM(EV48:EV57)</f>
        <v>16275.4378992</v>
      </c>
      <c r="EW58" s="179">
        <f t="shared" si="207"/>
        <v>88.906469827199999</v>
      </c>
      <c r="EX58" s="179">
        <f t="shared" si="207"/>
        <v>2400.0095835744</v>
      </c>
      <c r="EY58" s="179">
        <f t="shared" si="207"/>
        <v>1233.6105600000001</v>
      </c>
      <c r="EZ58" s="179">
        <f t="shared" si="207"/>
        <v>0</v>
      </c>
      <c r="FA58" s="179">
        <f t="shared" si="207"/>
        <v>0</v>
      </c>
      <c r="FB58" s="179">
        <f t="shared" si="207"/>
        <v>0</v>
      </c>
      <c r="FC58" s="179">
        <f t="shared" si="207"/>
        <v>3234373.3564189998</v>
      </c>
      <c r="FD58" s="179">
        <f t="shared" si="207"/>
        <v>1148031.2195416</v>
      </c>
      <c r="FE58" s="179">
        <f t="shared" si="207"/>
        <v>15880.02334788</v>
      </c>
      <c r="FF58" s="179">
        <f t="shared" si="207"/>
        <v>88.427131359599997</v>
      </c>
      <c r="FG58" s="179">
        <f t="shared" si="207"/>
        <v>2324.4018740292004</v>
      </c>
      <c r="FH58" s="179">
        <f t="shared" si="207"/>
        <v>817.26699600000029</v>
      </c>
      <c r="FI58" s="179">
        <f t="shared" si="207"/>
        <v>0</v>
      </c>
      <c r="FJ58" s="179">
        <f t="shared" si="207"/>
        <v>0</v>
      </c>
      <c r="FK58" s="179">
        <f t="shared" si="207"/>
        <v>0</v>
      </c>
      <c r="FL58" s="179">
        <f t="shared" si="207"/>
        <v>3199670.757619</v>
      </c>
      <c r="FM58" s="179">
        <f t="shared" si="207"/>
        <v>1120092.5959855998</v>
      </c>
      <c r="FN58" s="179">
        <f t="shared" si="207"/>
        <v>15339.780312120001</v>
      </c>
      <c r="FO58" s="179">
        <f t="shared" si="207"/>
        <v>85.213027222800008</v>
      </c>
      <c r="FP58" s="179">
        <f t="shared" si="207"/>
        <v>2244.4595817756003</v>
      </c>
      <c r="FQ58" s="179">
        <f t="shared" si="207"/>
        <v>817.26699599999984</v>
      </c>
      <c r="FR58" s="179">
        <f t="shared" si="207"/>
        <v>0</v>
      </c>
      <c r="FS58" s="179">
        <f t="shared" si="207"/>
        <v>0</v>
      </c>
    </row>
    <row r="60" spans="3:175" x14ac:dyDescent="0.25">
      <c r="C60" s="1" t="s">
        <v>254</v>
      </c>
      <c r="P60" s="17"/>
      <c r="AT60" s="131"/>
      <c r="AU60" s="131"/>
      <c r="BD60" s="1"/>
      <c r="CI60" s="185">
        <f>+'Distribution Rates'!E59</f>
        <v>1.9766666666666665E-2</v>
      </c>
      <c r="CJ60" s="185">
        <f>+'Distribution Rates'!E60</f>
        <v>1.6066666666666667E-2</v>
      </c>
      <c r="CK60" s="185">
        <f>+'Distribution Rates'!E61</f>
        <v>4.6248333333333331</v>
      </c>
      <c r="CL60" s="185">
        <f>+'Distribution Rates'!E62</f>
        <v>1.9204666666666668</v>
      </c>
      <c r="CM60" s="185">
        <f>+'Distribution Rates'!E63</f>
        <v>2.1688666666666667</v>
      </c>
      <c r="CN60" s="185">
        <f>+'Distribution Rates'!E64</f>
        <v>2.5127666666666664</v>
      </c>
      <c r="CO60" s="185">
        <f>+'Distribution Rates'!E65</f>
        <v>-4.6199999999999998E-2</v>
      </c>
      <c r="CP60" s="185">
        <f>+'Distribution Rates'!E66</f>
        <v>0</v>
      </c>
      <c r="CR60" s="185">
        <f>+'Distribution Rates'!F59</f>
        <v>1.9766666666666665E-2</v>
      </c>
      <c r="CS60" s="185">
        <f>+'Distribution Rates'!F60</f>
        <v>1.6066666666666667E-2</v>
      </c>
      <c r="CT60" s="185">
        <f>+'Distribution Rates'!F61</f>
        <v>4.5983666666666672</v>
      </c>
      <c r="CU60" s="185">
        <f>+'Distribution Rates'!F62</f>
        <v>1.9214000000000002</v>
      </c>
      <c r="CV60" s="185">
        <f>+'Distribution Rates'!F63</f>
        <v>2.1683000000000003</v>
      </c>
      <c r="CW60" s="185">
        <f>+'Distribution Rates'!F64</f>
        <v>2.6074666666666668</v>
      </c>
      <c r="CX60" s="185">
        <f>+'Distribution Rates'!F65</f>
        <v>-7.9899999999999999E-2</v>
      </c>
      <c r="CY60" s="185">
        <f>+'Distribution Rates'!F66</f>
        <v>0</v>
      </c>
      <c r="DA60" s="185">
        <f>+'Distribution Rates'!G59</f>
        <v>1.9866666666666664E-2</v>
      </c>
      <c r="DB60" s="185">
        <f>+'Distribution Rates'!G60</f>
        <v>1.6166666666666666E-2</v>
      </c>
      <c r="DC60" s="185">
        <f>+'Distribution Rates'!G61</f>
        <v>4.6227999999999998</v>
      </c>
      <c r="DD60" s="185">
        <f>+'Distribution Rates'!G62</f>
        <v>1.9315999999999998</v>
      </c>
      <c r="DE60" s="185">
        <f>+'Distribution Rates'!G63</f>
        <v>2.1798000000000002</v>
      </c>
      <c r="DF60" s="185">
        <f>+'Distribution Rates'!G64</f>
        <v>2.7180333333333331</v>
      </c>
      <c r="DG60" s="185">
        <f>+'Distribution Rates'!G65</f>
        <v>-8.1466666666666673E-2</v>
      </c>
      <c r="DH60" s="185">
        <f>+'Distribution Rates'!G66</f>
        <v>0</v>
      </c>
      <c r="DJ60" s="185">
        <f>+'Distribution Rates'!H59</f>
        <v>2.0033333333333334E-2</v>
      </c>
      <c r="DK60" s="185">
        <f>+'Distribution Rates'!H60</f>
        <v>1.6333333333333335E-2</v>
      </c>
      <c r="DL60" s="185">
        <f>+'Distribution Rates'!H61</f>
        <v>4.665566666666666</v>
      </c>
      <c r="DM60" s="185">
        <f>+'Distribution Rates'!H62</f>
        <v>1.9495333333333331</v>
      </c>
      <c r="DN60" s="185">
        <f>+'Distribution Rates'!H63</f>
        <v>2.2002000000000002</v>
      </c>
      <c r="DO60" s="185">
        <f>+'Distribution Rates'!H64</f>
        <v>2.7435666666666663</v>
      </c>
      <c r="DP60" s="185">
        <f>+'Distribution Rates'!H65</f>
        <v>-7.9600000000000004E-2</v>
      </c>
      <c r="DQ60" s="185">
        <f>+'Distribution Rates'!H66</f>
        <v>0</v>
      </c>
      <c r="DS60" s="185">
        <f>+'Distribution Rates'!I59</f>
        <v>2.0233333333333332E-2</v>
      </c>
      <c r="DT60" s="185">
        <f>+'Distribution Rates'!I60</f>
        <v>1.6533333333333334E-2</v>
      </c>
      <c r="DU60" s="185">
        <f>+'Distribution Rates'!I61</f>
        <v>4.7110999999999992</v>
      </c>
      <c r="DV60" s="185">
        <f>+'Distribution Rates'!I62</f>
        <v>1.9690333333333332</v>
      </c>
      <c r="DW60" s="185">
        <f>+'Distribution Rates'!I63</f>
        <v>2.2221666666666668</v>
      </c>
      <c r="DX60" s="185">
        <f>+'Distribution Rates'!I64</f>
        <v>2.7708999999999997</v>
      </c>
      <c r="DY60" s="185">
        <f>+'Distribution Rates'!I65</f>
        <v>-8.2666666666666666E-2</v>
      </c>
      <c r="DZ60" s="185">
        <f>+'Distribution Rates'!I66</f>
        <v>0</v>
      </c>
      <c r="EB60" s="185">
        <f>+'Distribution Rates'!J59</f>
        <v>1.7233333333333333E-2</v>
      </c>
      <c r="EC60" s="185">
        <f>+'Distribution Rates'!J60</f>
        <v>1.6799999999999999E-2</v>
      </c>
      <c r="ED60" s="185">
        <f>+'Distribution Rates'!J61</f>
        <v>4.7832333333333326</v>
      </c>
      <c r="EE60" s="185">
        <f>+'Distribution Rates'!J62</f>
        <v>1.9987999999999999</v>
      </c>
      <c r="EF60" s="185">
        <f>+'Distribution Rates'!J63</f>
        <v>2.2579000000000007</v>
      </c>
      <c r="EG60" s="185">
        <f>+'Distribution Rates'!J64</f>
        <v>2.8113666666666663</v>
      </c>
      <c r="EH60" s="185">
        <f>+'Distribution Rates'!J65</f>
        <v>-8.900000000000001E-2</v>
      </c>
      <c r="EI60" s="185">
        <f>+'Distribution Rates'!J66</f>
        <v>0</v>
      </c>
      <c r="EK60" s="185">
        <f>+'Distribution Rates'!K59</f>
        <v>0</v>
      </c>
      <c r="EL60" s="185">
        <f>+'Distribution Rates'!K60</f>
        <v>0</v>
      </c>
      <c r="EM60" s="185">
        <f>+'Distribution Rates'!K61</f>
        <v>0</v>
      </c>
      <c r="EN60" s="185">
        <f>+'Distribution Rates'!K62</f>
        <v>0</v>
      </c>
      <c r="EO60" s="185">
        <f>+'Distribution Rates'!K63</f>
        <v>0</v>
      </c>
      <c r="EP60" s="185">
        <f>+'Distribution Rates'!K64</f>
        <v>0</v>
      </c>
      <c r="EQ60" s="185">
        <f>+'Distribution Rates'!K65</f>
        <v>0</v>
      </c>
      <c r="ER60" s="185">
        <f>+'Distribution Rates'!K66</f>
        <v>0</v>
      </c>
      <c r="ET60" s="185">
        <f>+'Distribution Rates'!L59</f>
        <v>0</v>
      </c>
      <c r="EU60" s="185">
        <f>+'Distribution Rates'!L60</f>
        <v>0</v>
      </c>
      <c r="EV60" s="185">
        <f>+'Distribution Rates'!L61</f>
        <v>0</v>
      </c>
      <c r="EW60" s="185">
        <f>+'Distribution Rates'!L62</f>
        <v>0</v>
      </c>
      <c r="EX60" s="185">
        <f>+'Distribution Rates'!L63</f>
        <v>0</v>
      </c>
      <c r="EY60" s="185">
        <f>+'Distribution Rates'!L64</f>
        <v>0</v>
      </c>
      <c r="EZ60" s="185">
        <f>+'Distribution Rates'!L65</f>
        <v>0</v>
      </c>
      <c r="FA60" s="185">
        <f>+'Distribution Rates'!L66</f>
        <v>0</v>
      </c>
      <c r="FC60" s="185">
        <f>+'Distribution Rates'!M59</f>
        <v>0</v>
      </c>
      <c r="FD60" s="185">
        <f>+'Distribution Rates'!M60</f>
        <v>0</v>
      </c>
      <c r="FE60" s="185">
        <f>+'Distribution Rates'!M61</f>
        <v>0</v>
      </c>
      <c r="FF60" s="185">
        <f>+'Distribution Rates'!M62</f>
        <v>0</v>
      </c>
      <c r="FG60" s="185">
        <f>+'Distribution Rates'!M63</f>
        <v>0</v>
      </c>
      <c r="FH60" s="185">
        <f>+'Distribution Rates'!M64</f>
        <v>0</v>
      </c>
      <c r="FI60" s="185">
        <f>+'Distribution Rates'!M65</f>
        <v>0</v>
      </c>
      <c r="FJ60" s="185">
        <f>+'Distribution Rates'!M66</f>
        <v>0</v>
      </c>
      <c r="FL60" s="185">
        <f>+'Distribution Rates'!N59</f>
        <v>0</v>
      </c>
      <c r="FM60" s="185">
        <f>+'Distribution Rates'!N60</f>
        <v>0</v>
      </c>
      <c r="FN60" s="185">
        <f>+'Distribution Rates'!N61</f>
        <v>0</v>
      </c>
      <c r="FO60" s="185">
        <f>+'Distribution Rates'!N62</f>
        <v>0</v>
      </c>
      <c r="FP60" s="185">
        <f>+'Distribution Rates'!N63</f>
        <v>0</v>
      </c>
      <c r="FQ60" s="185">
        <f>+'Distribution Rates'!N64</f>
        <v>0</v>
      </c>
      <c r="FR60" s="185">
        <f>+'Distribution Rates'!N65</f>
        <v>0</v>
      </c>
      <c r="FS60" s="185">
        <f>+'Distribution Rates'!N66</f>
        <v>0</v>
      </c>
    </row>
    <row r="61" spans="3:175" x14ac:dyDescent="0.25">
      <c r="P61" s="17"/>
      <c r="AT61" s="131"/>
      <c r="AU61" s="131"/>
      <c r="BD61" s="1"/>
      <c r="CI61" s="32"/>
      <c r="CJ61" s="32"/>
      <c r="CK61" s="32"/>
      <c r="CL61" s="32"/>
      <c r="CM61" s="32"/>
      <c r="CN61" s="32"/>
      <c r="CO61" s="32"/>
      <c r="CP61" s="32"/>
      <c r="CR61" s="32"/>
      <c r="CS61" s="32"/>
      <c r="CT61" s="32"/>
      <c r="CU61" s="32"/>
      <c r="CV61" s="32"/>
      <c r="CW61" s="32"/>
      <c r="CX61" s="32"/>
      <c r="CY61" s="32"/>
      <c r="DA61" s="32"/>
      <c r="DB61" s="32"/>
      <c r="DC61" s="32"/>
      <c r="DD61" s="32"/>
      <c r="DE61" s="32"/>
      <c r="DF61" s="32"/>
      <c r="DG61" s="32"/>
      <c r="DH61" s="32"/>
      <c r="DJ61" s="32"/>
      <c r="DK61" s="32"/>
      <c r="DL61" s="32"/>
      <c r="DM61" s="32"/>
      <c r="DN61" s="32"/>
      <c r="DO61" s="32"/>
      <c r="DP61" s="32"/>
      <c r="DQ61" s="32"/>
      <c r="DS61" s="32"/>
      <c r="DT61" s="32"/>
      <c r="DU61" s="32"/>
      <c r="DV61" s="32"/>
      <c r="DW61" s="32"/>
      <c r="DX61" s="32"/>
      <c r="DY61" s="32"/>
      <c r="DZ61" s="32"/>
      <c r="EB61" s="32"/>
      <c r="EC61" s="32"/>
      <c r="ED61" s="32"/>
      <c r="EE61" s="32"/>
      <c r="EF61" s="32"/>
      <c r="EG61" s="32"/>
      <c r="EH61" s="32"/>
      <c r="EI61" s="32"/>
      <c r="EK61" s="32"/>
      <c r="EL61" s="32"/>
      <c r="EM61" s="32"/>
      <c r="EN61" s="32"/>
      <c r="EO61" s="32"/>
      <c r="EP61" s="32"/>
      <c r="EQ61" s="32"/>
      <c r="ER61" s="32"/>
      <c r="ET61" s="32"/>
      <c r="EU61" s="32"/>
      <c r="EV61" s="32"/>
      <c r="EW61" s="32"/>
      <c r="EX61" s="32"/>
      <c r="EY61" s="32"/>
      <c r="EZ61" s="32"/>
      <c r="FA61" s="32"/>
      <c r="FC61" s="32"/>
      <c r="FD61" s="32"/>
      <c r="FE61" s="32"/>
      <c r="FF61" s="32"/>
      <c r="FG61" s="32"/>
      <c r="FH61" s="32"/>
      <c r="FI61" s="32"/>
      <c r="FJ61" s="32"/>
      <c r="FL61" s="32"/>
      <c r="FM61" s="32"/>
      <c r="FN61" s="32"/>
      <c r="FO61" s="32"/>
      <c r="FP61" s="32"/>
      <c r="FQ61" s="32"/>
      <c r="FR61" s="32"/>
      <c r="FS61" s="32"/>
    </row>
    <row r="62" spans="3:175" s="170" customFormat="1" x14ac:dyDescent="0.25">
      <c r="C62" s="170" t="s">
        <v>253</v>
      </c>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7"/>
      <c r="AU62" s="177"/>
      <c r="AV62" s="172"/>
      <c r="AW62" s="172"/>
      <c r="AX62" s="172"/>
      <c r="AY62" s="172"/>
      <c r="AZ62" s="172"/>
      <c r="BA62" s="172"/>
      <c r="BB62" s="172"/>
      <c r="BC62" s="172"/>
      <c r="CH62" s="174">
        <f t="shared" ref="CH62:CP62" si="208">+CH60*CH58</f>
        <v>0</v>
      </c>
      <c r="CI62" s="174">
        <f t="shared" si="208"/>
        <v>0</v>
      </c>
      <c r="CJ62" s="174">
        <f t="shared" si="208"/>
        <v>0</v>
      </c>
      <c r="CK62" s="174">
        <f t="shared" si="208"/>
        <v>0</v>
      </c>
      <c r="CL62" s="174">
        <f t="shared" si="208"/>
        <v>0</v>
      </c>
      <c r="CM62" s="174">
        <f t="shared" si="208"/>
        <v>0</v>
      </c>
      <c r="CN62" s="174">
        <f t="shared" si="208"/>
        <v>0</v>
      </c>
      <c r="CO62" s="174">
        <f t="shared" si="208"/>
        <v>0</v>
      </c>
      <c r="CP62" s="174">
        <f t="shared" si="208"/>
        <v>0</v>
      </c>
      <c r="CQ62" s="174">
        <f t="shared" ref="CQ62:CY62" si="209">+CQ60*CQ58</f>
        <v>0</v>
      </c>
      <c r="CR62" s="174">
        <f t="shared" si="209"/>
        <v>-6.7416294768918296E-15</v>
      </c>
      <c r="CS62" s="174">
        <f t="shared" si="209"/>
        <v>0</v>
      </c>
      <c r="CT62" s="174">
        <f t="shared" si="209"/>
        <v>-6.5346720627227727E-14</v>
      </c>
      <c r="CU62" s="174">
        <f t="shared" si="209"/>
        <v>0</v>
      </c>
      <c r="CV62" s="174">
        <f t="shared" si="209"/>
        <v>0</v>
      </c>
      <c r="CW62" s="174">
        <f t="shared" si="209"/>
        <v>0</v>
      </c>
      <c r="CX62" s="174">
        <f t="shared" si="209"/>
        <v>0</v>
      </c>
      <c r="CY62" s="174">
        <f t="shared" si="209"/>
        <v>0</v>
      </c>
      <c r="CZ62" s="174">
        <f t="shared" ref="CZ62:DH62" si="210">+CZ60*CZ58</f>
        <v>0</v>
      </c>
      <c r="DA62" s="174">
        <f t="shared" si="210"/>
        <v>0</v>
      </c>
      <c r="DB62" s="174">
        <f t="shared" si="210"/>
        <v>0</v>
      </c>
      <c r="DC62" s="174">
        <f t="shared" si="210"/>
        <v>0</v>
      </c>
      <c r="DD62" s="174">
        <f t="shared" si="210"/>
        <v>0.15854572799999997</v>
      </c>
      <c r="DE62" s="174">
        <f t="shared" si="210"/>
        <v>0</v>
      </c>
      <c r="DF62" s="174">
        <f t="shared" si="210"/>
        <v>0</v>
      </c>
      <c r="DG62" s="174">
        <f t="shared" si="210"/>
        <v>0</v>
      </c>
      <c r="DH62" s="174">
        <f t="shared" si="210"/>
        <v>0</v>
      </c>
      <c r="DI62" s="174">
        <f t="shared" ref="DI62:DQ62" si="211">+DI60*DI58</f>
        <v>0</v>
      </c>
      <c r="DJ62" s="174">
        <f t="shared" si="211"/>
        <v>77872.984913270673</v>
      </c>
      <c r="DK62" s="174">
        <f t="shared" si="211"/>
        <v>29589.797493106671</v>
      </c>
      <c r="DL62" s="174">
        <f t="shared" si="211"/>
        <v>82809.405215242543</v>
      </c>
      <c r="DM62" s="174">
        <f t="shared" si="211"/>
        <v>177.53582472469068</v>
      </c>
      <c r="DN62" s="174">
        <f t="shared" si="211"/>
        <v>5678.8064932843745</v>
      </c>
      <c r="DO62" s="174">
        <f t="shared" si="211"/>
        <v>5668.1793370041833</v>
      </c>
      <c r="DP62" s="174">
        <f t="shared" si="211"/>
        <v>0</v>
      </c>
      <c r="DQ62" s="174">
        <f t="shared" si="211"/>
        <v>0</v>
      </c>
      <c r="DR62" s="174">
        <f t="shared" ref="DR62:DZ62" si="212">+DR60*DR58</f>
        <v>0</v>
      </c>
      <c r="DS62" s="174">
        <f t="shared" si="212"/>
        <v>72372.382297107382</v>
      </c>
      <c r="DT62" s="174">
        <f t="shared" si="212"/>
        <v>29926.4372755072</v>
      </c>
      <c r="DU62" s="174">
        <f t="shared" si="212"/>
        <v>82813.927072185616</v>
      </c>
      <c r="DV62" s="174">
        <f t="shared" si="212"/>
        <v>178.7703544953946</v>
      </c>
      <c r="DW62" s="174">
        <f t="shared" si="212"/>
        <v>5664.4014517700325</v>
      </c>
      <c r="DX62" s="174">
        <f t="shared" si="212"/>
        <v>5268.8881773768226</v>
      </c>
      <c r="DY62" s="174">
        <f t="shared" si="212"/>
        <v>0</v>
      </c>
      <c r="DZ62" s="174">
        <f t="shared" si="212"/>
        <v>0</v>
      </c>
      <c r="EA62" s="174">
        <f t="shared" ref="EA62:EI62" si="213">+EA60*EA58</f>
        <v>0</v>
      </c>
      <c r="EB62" s="174">
        <f t="shared" si="213"/>
        <v>57932.299862236534</v>
      </c>
      <c r="EC62" s="174">
        <f t="shared" si="213"/>
        <v>29026.371060892805</v>
      </c>
      <c r="ED62" s="174">
        <f t="shared" si="213"/>
        <v>81666.036732974666</v>
      </c>
      <c r="EE62" s="174">
        <f t="shared" si="213"/>
        <v>181.47289764794638</v>
      </c>
      <c r="EF62" s="174">
        <f t="shared" si="213"/>
        <v>5524.811150858568</v>
      </c>
      <c r="EG62" s="174">
        <f t="shared" si="213"/>
        <v>3468.1316080319998</v>
      </c>
      <c r="EH62" s="174">
        <f t="shared" si="213"/>
        <v>0</v>
      </c>
      <c r="EI62" s="174">
        <f t="shared" si="213"/>
        <v>0</v>
      </c>
      <c r="EJ62" s="174">
        <f t="shared" ref="EJ62:ER62" si="214">+EJ60*EJ58</f>
        <v>0</v>
      </c>
      <c r="EK62" s="174">
        <f t="shared" si="214"/>
        <v>0</v>
      </c>
      <c r="EL62" s="174">
        <f t="shared" si="214"/>
        <v>0</v>
      </c>
      <c r="EM62" s="174">
        <f t="shared" si="214"/>
        <v>0</v>
      </c>
      <c r="EN62" s="174">
        <f t="shared" si="214"/>
        <v>0</v>
      </c>
      <c r="EO62" s="174">
        <f t="shared" si="214"/>
        <v>0</v>
      </c>
      <c r="EP62" s="174">
        <f t="shared" si="214"/>
        <v>0</v>
      </c>
      <c r="EQ62" s="174">
        <f t="shared" si="214"/>
        <v>0</v>
      </c>
      <c r="ER62" s="174">
        <f t="shared" si="214"/>
        <v>0</v>
      </c>
      <c r="ET62" s="174">
        <f t="shared" ref="ET62:FA62" si="215">+ET60*ET58</f>
        <v>0</v>
      </c>
      <c r="EU62" s="174">
        <f t="shared" si="215"/>
        <v>0</v>
      </c>
      <c r="EV62" s="174">
        <f t="shared" si="215"/>
        <v>0</v>
      </c>
      <c r="EW62" s="174">
        <f t="shared" si="215"/>
        <v>0</v>
      </c>
      <c r="EX62" s="174">
        <f t="shared" si="215"/>
        <v>0</v>
      </c>
      <c r="EY62" s="174">
        <f t="shared" si="215"/>
        <v>0</v>
      </c>
      <c r="EZ62" s="174">
        <f t="shared" si="215"/>
        <v>0</v>
      </c>
      <c r="FA62" s="174">
        <f t="shared" si="215"/>
        <v>0</v>
      </c>
      <c r="FC62" s="174">
        <f t="shared" ref="FC62:FJ62" si="216">+FC60*FC58</f>
        <v>0</v>
      </c>
      <c r="FD62" s="174">
        <f t="shared" si="216"/>
        <v>0</v>
      </c>
      <c r="FE62" s="174">
        <f t="shared" si="216"/>
        <v>0</v>
      </c>
      <c r="FF62" s="174">
        <f t="shared" si="216"/>
        <v>0</v>
      </c>
      <c r="FG62" s="174">
        <f t="shared" si="216"/>
        <v>0</v>
      </c>
      <c r="FH62" s="174">
        <f t="shared" si="216"/>
        <v>0</v>
      </c>
      <c r="FI62" s="174">
        <f t="shared" si="216"/>
        <v>0</v>
      </c>
      <c r="FJ62" s="174">
        <f t="shared" si="216"/>
        <v>0</v>
      </c>
      <c r="FL62" s="174">
        <f t="shared" ref="FL62:FS62" si="217">+FL60*FL58</f>
        <v>0</v>
      </c>
      <c r="FM62" s="174">
        <f t="shared" si="217"/>
        <v>0</v>
      </c>
      <c r="FN62" s="174">
        <f t="shared" si="217"/>
        <v>0</v>
      </c>
      <c r="FO62" s="174">
        <f t="shared" si="217"/>
        <v>0</v>
      </c>
      <c r="FP62" s="174">
        <f t="shared" si="217"/>
        <v>0</v>
      </c>
      <c r="FQ62" s="174">
        <f t="shared" si="217"/>
        <v>0</v>
      </c>
      <c r="FR62" s="174">
        <f t="shared" si="217"/>
        <v>0</v>
      </c>
      <c r="FS62" s="174">
        <f t="shared" si="217"/>
        <v>0</v>
      </c>
    </row>
    <row r="63" spans="3:175" x14ac:dyDescent="0.25">
      <c r="DF63" s="24"/>
    </row>
    <row r="64" spans="3:175" x14ac:dyDescent="0.25">
      <c r="DF64" s="24"/>
    </row>
    <row r="65" spans="2:110" x14ac:dyDescent="0.25">
      <c r="B65" s="39" t="s">
        <v>187</v>
      </c>
      <c r="DD65" s="24"/>
      <c r="DF65" s="24"/>
    </row>
    <row r="66" spans="2:110" x14ac:dyDescent="0.25">
      <c r="B66" s="39" t="s">
        <v>185</v>
      </c>
      <c r="DD66" s="24"/>
    </row>
    <row r="67" spans="2:110" x14ac:dyDescent="0.25">
      <c r="B67" s="39" t="s">
        <v>186</v>
      </c>
      <c r="AU67" s="137"/>
      <c r="AV67" s="137"/>
      <c r="AW67" s="137"/>
      <c r="AX67" s="137"/>
      <c r="AY67" s="137"/>
      <c r="AZ67" s="137"/>
      <c r="BA67" s="137"/>
      <c r="BB67" s="137"/>
      <c r="BC67" s="137"/>
      <c r="BD67" s="137"/>
      <c r="DD67" s="24"/>
    </row>
    <row r="68" spans="2:110" x14ac:dyDescent="0.25">
      <c r="DC68" s="24"/>
      <c r="DD68" s="187"/>
      <c r="DE68" s="187"/>
    </row>
    <row r="69" spans="2:110" x14ac:dyDescent="0.25">
      <c r="B69" s="39" t="s">
        <v>221</v>
      </c>
      <c r="DC69" s="186"/>
    </row>
    <row r="70" spans="2:110" x14ac:dyDescent="0.25">
      <c r="B70" s="39" t="s">
        <v>182</v>
      </c>
    </row>
  </sheetData>
  <autoFilter ref="B1:BX36"/>
  <sortState ref="B21:FS33">
    <sortCondition ref="AW21:AW33"/>
  </sortState>
  <pageMargins left="0.25" right="0.25" top="0.75" bottom="0.75" header="0.3" footer="0.3"/>
  <pageSetup scale="44" fitToWidth="0" orientation="landscape" r:id="rId1"/>
  <headerFooter>
    <oddHeader>&amp;RPage &amp;P of &amp;N</oddHeader>
    <oddFooter>&amp;A</oddFooter>
  </headerFooter>
  <ignoredErrors>
    <ignoredError sqref="DD54:DD56 DD58"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48"/>
  <sheetViews>
    <sheetView zoomScale="75" zoomScaleNormal="75" workbookViewId="0">
      <pane xSplit="5" ySplit="5" topLeftCell="F6" activePane="bottomRight" state="frozen"/>
      <selection activeCell="AO13" sqref="AO13"/>
      <selection pane="topRight" activeCell="AO13" sqref="AO13"/>
      <selection pane="bottomLeft" activeCell="AO13" sqref="AO13"/>
      <selection pane="bottomRight" activeCell="F6" sqref="F6"/>
    </sheetView>
  </sheetViews>
  <sheetFormatPr defaultRowHeight="14.25" x14ac:dyDescent="0.25"/>
  <cols>
    <col min="1" max="1" width="2.7109375" style="40" customWidth="1"/>
    <col min="2" max="2" width="9.85546875" style="40" customWidth="1"/>
    <col min="3" max="3" width="6.28515625" style="40" customWidth="1"/>
    <col min="4" max="4" width="73.28515625" style="40" bestFit="1" customWidth="1"/>
    <col min="5" max="5" width="18.42578125" style="40" customWidth="1"/>
    <col min="6" max="6" width="1.140625" style="40" customWidth="1"/>
    <col min="7" max="32" width="9.140625" style="40" customWidth="1"/>
    <col min="33" max="33" width="2.7109375" style="40" customWidth="1"/>
    <col min="34" max="59" width="14.5703125" style="40" customWidth="1"/>
    <col min="60" max="60" width="2.7109375" style="40" customWidth="1"/>
    <col min="61" max="68" width="14.42578125" style="40" customWidth="1"/>
    <col min="69" max="69" width="2.28515625" style="40" customWidth="1"/>
    <col min="70" max="70" width="16.28515625" style="40" customWidth="1"/>
    <col min="71" max="71" width="19.140625" style="40" bestFit="1" customWidth="1"/>
    <col min="72" max="77" width="14.7109375" style="40" customWidth="1"/>
    <col min="78" max="78" width="2.28515625" style="40" customWidth="1"/>
    <col min="79" max="79" width="15.28515625" style="40" customWidth="1"/>
    <col min="80" max="80" width="19.140625" style="40" bestFit="1" customWidth="1"/>
    <col min="81" max="86" width="14.7109375" style="40" customWidth="1"/>
    <col min="87" max="87" width="2.28515625" style="40" customWidth="1"/>
    <col min="88" max="88" width="15.28515625" style="40" customWidth="1"/>
    <col min="89" max="89" width="19.140625" style="40" bestFit="1" customWidth="1"/>
    <col min="90" max="95" width="14.7109375" style="40" customWidth="1"/>
    <col min="96" max="96" width="2.28515625" style="40" customWidth="1"/>
    <col min="97" max="97" width="15.5703125" style="40" bestFit="1" customWidth="1"/>
    <col min="98" max="98" width="19.140625" style="40" bestFit="1" customWidth="1"/>
    <col min="99" max="104" width="14.7109375" style="40" customWidth="1"/>
    <col min="105" max="105" width="2.28515625" style="40" customWidth="1"/>
    <col min="106" max="106" width="15.5703125" style="40" bestFit="1" customWidth="1"/>
    <col min="107" max="107" width="19.140625" style="40" bestFit="1" customWidth="1"/>
    <col min="108"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218</v>
      </c>
    </row>
    <row r="2" spans="2:122" ht="15" thickBot="1" x14ac:dyDescent="0.3"/>
    <row r="3" spans="2:122" s="43" customFormat="1" ht="44.25" customHeight="1" thickBot="1" x14ac:dyDescent="0.3">
      <c r="B3" s="41"/>
      <c r="C3" s="42" t="s">
        <v>188</v>
      </c>
      <c r="D3" s="42"/>
      <c r="E3" s="42"/>
      <c r="F3" s="42"/>
      <c r="G3" s="100" t="s">
        <v>217</v>
      </c>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100" t="s">
        <v>219</v>
      </c>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2015</v>
      </c>
      <c r="D4" s="45" t="s">
        <v>0</v>
      </c>
      <c r="E4" s="323" t="s">
        <v>385</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45" t="s">
        <v>220</v>
      </c>
      <c r="AI4" s="45">
        <v>2016</v>
      </c>
      <c r="AJ4" s="45">
        <v>2017</v>
      </c>
      <c r="AK4" s="45">
        <v>2018</v>
      </c>
      <c r="AL4" s="45">
        <v>2019</v>
      </c>
      <c r="AM4" s="45">
        <v>2020</v>
      </c>
      <c r="AN4" s="45">
        <v>2021</v>
      </c>
      <c r="AO4" s="45">
        <v>2022</v>
      </c>
      <c r="AP4" s="45">
        <v>2023</v>
      </c>
      <c r="AQ4" s="45">
        <v>2024</v>
      </c>
      <c r="AR4" s="45">
        <v>2025</v>
      </c>
      <c r="AS4" s="45">
        <v>2026</v>
      </c>
      <c r="AT4" s="45">
        <v>2027</v>
      </c>
      <c r="AU4" s="45">
        <v>2028</v>
      </c>
      <c r="AV4" s="45">
        <v>2029</v>
      </c>
      <c r="AW4" s="45">
        <v>2030</v>
      </c>
      <c r="AX4" s="45">
        <v>2031</v>
      </c>
      <c r="AY4" s="45">
        <v>2032</v>
      </c>
      <c r="AZ4" s="45">
        <v>2033</v>
      </c>
      <c r="BA4" s="45">
        <v>2034</v>
      </c>
      <c r="BB4" s="45">
        <v>2035</v>
      </c>
      <c r="BC4" s="45">
        <v>2036</v>
      </c>
      <c r="BD4" s="45">
        <v>2037</v>
      </c>
      <c r="BE4" s="45">
        <v>2038</v>
      </c>
      <c r="BF4" s="45">
        <v>2039</v>
      </c>
      <c r="BG4" s="45">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366</v>
      </c>
      <c r="C6" s="49">
        <v>1</v>
      </c>
      <c r="D6" s="50" t="s">
        <v>190</v>
      </c>
      <c r="E6" s="324">
        <v>2015</v>
      </c>
      <c r="F6" s="46"/>
      <c r="G6" s="51">
        <v>51</v>
      </c>
      <c r="H6" s="52">
        <v>51</v>
      </c>
      <c r="I6" s="53">
        <v>51</v>
      </c>
      <c r="J6" s="52">
        <v>51</v>
      </c>
      <c r="K6" s="53">
        <v>51</v>
      </c>
      <c r="L6" s="52">
        <v>51</v>
      </c>
      <c r="M6" s="53">
        <v>51</v>
      </c>
      <c r="N6" s="52">
        <v>51</v>
      </c>
      <c r="O6" s="53">
        <v>51</v>
      </c>
      <c r="P6" s="52">
        <v>51</v>
      </c>
      <c r="Q6" s="53">
        <v>44</v>
      </c>
      <c r="R6" s="52">
        <v>44</v>
      </c>
      <c r="S6" s="53">
        <v>44</v>
      </c>
      <c r="T6" s="52">
        <v>44</v>
      </c>
      <c r="U6" s="53">
        <v>44</v>
      </c>
      <c r="V6" s="52">
        <v>44</v>
      </c>
      <c r="W6" s="53">
        <v>17</v>
      </c>
      <c r="X6" s="52">
        <v>17</v>
      </c>
      <c r="Y6" s="53">
        <v>17</v>
      </c>
      <c r="Z6" s="52">
        <v>17</v>
      </c>
      <c r="AA6" s="53">
        <v>0</v>
      </c>
      <c r="AB6" s="52">
        <v>0</v>
      </c>
      <c r="AC6" s="53">
        <v>0</v>
      </c>
      <c r="AD6" s="52">
        <v>0</v>
      </c>
      <c r="AE6" s="53">
        <v>0</v>
      </c>
      <c r="AF6" s="54">
        <v>0</v>
      </c>
      <c r="AG6" s="47"/>
      <c r="AH6" s="51">
        <v>779806</v>
      </c>
      <c r="AI6" s="52">
        <v>772732</v>
      </c>
      <c r="AJ6" s="53">
        <v>772732</v>
      </c>
      <c r="AK6" s="52">
        <v>772732</v>
      </c>
      <c r="AL6" s="53">
        <v>772732</v>
      </c>
      <c r="AM6" s="52">
        <v>772732</v>
      </c>
      <c r="AN6" s="53">
        <v>772732</v>
      </c>
      <c r="AO6" s="52">
        <v>772564</v>
      </c>
      <c r="AP6" s="53">
        <v>772564</v>
      </c>
      <c r="AQ6" s="52">
        <v>772564</v>
      </c>
      <c r="AR6" s="53">
        <v>710520</v>
      </c>
      <c r="AS6" s="52">
        <v>707943</v>
      </c>
      <c r="AT6" s="53">
        <v>707943</v>
      </c>
      <c r="AU6" s="52">
        <v>705495</v>
      </c>
      <c r="AV6" s="53">
        <v>705495</v>
      </c>
      <c r="AW6" s="52">
        <v>705192</v>
      </c>
      <c r="AX6" s="53">
        <v>263607</v>
      </c>
      <c r="AY6" s="52">
        <v>263607</v>
      </c>
      <c r="AZ6" s="53">
        <v>263607</v>
      </c>
      <c r="BA6" s="52">
        <v>263607</v>
      </c>
      <c r="BB6" s="53">
        <v>0</v>
      </c>
      <c r="BC6" s="52">
        <v>0</v>
      </c>
      <c r="BD6" s="53">
        <v>0</v>
      </c>
      <c r="BE6" s="52">
        <v>0</v>
      </c>
      <c r="BF6" s="53">
        <v>0</v>
      </c>
      <c r="BG6" s="54">
        <v>0</v>
      </c>
      <c r="BI6" s="114">
        <v>1</v>
      </c>
      <c r="BJ6" s="114"/>
      <c r="BK6" s="114"/>
      <c r="BL6" s="114"/>
      <c r="BM6" s="114"/>
      <c r="BN6" s="114"/>
      <c r="BO6" s="114"/>
      <c r="BP6" s="114"/>
      <c r="BR6" s="105">
        <f>+$BI6*$AH6</f>
        <v>779806</v>
      </c>
      <c r="BS6" s="105">
        <f>+$BJ6*$AH6</f>
        <v>0</v>
      </c>
      <c r="BT6" s="105">
        <f>+$BK6*$G6*12</f>
        <v>0</v>
      </c>
      <c r="BU6" s="105">
        <f>+$BL6*$G6*12</f>
        <v>0</v>
      </c>
      <c r="BV6" s="105">
        <f>+$BM6*$G6*12</f>
        <v>0</v>
      </c>
      <c r="BW6" s="105">
        <f>+$BN6*$G6*12</f>
        <v>0</v>
      </c>
      <c r="BX6" s="105">
        <f>+$BO6*$G6*12</f>
        <v>0</v>
      </c>
      <c r="BY6" s="105">
        <f>+$BP6*$G6*12</f>
        <v>0</v>
      </c>
      <c r="CA6" s="105">
        <f>+$BI6*$AI6</f>
        <v>772732</v>
      </c>
      <c r="CB6" s="105">
        <f>+$BJ6*$AI6</f>
        <v>0</v>
      </c>
      <c r="CC6" s="105">
        <f>+$BK6*$H6*12</f>
        <v>0</v>
      </c>
      <c r="CD6" s="105">
        <f>+$BL6*$H6*12</f>
        <v>0</v>
      </c>
      <c r="CE6" s="105">
        <f>+$BM6*$H6*12</f>
        <v>0</v>
      </c>
      <c r="CF6" s="105">
        <f>+$BN6*$H6*12</f>
        <v>0</v>
      </c>
      <c r="CG6" s="105">
        <f>+$BO6*$H6*12</f>
        <v>0</v>
      </c>
      <c r="CH6" s="105">
        <f>+$BP6*$H6*12</f>
        <v>0</v>
      </c>
      <c r="CJ6" s="105">
        <f>+$BI6*$AJ6</f>
        <v>772732</v>
      </c>
      <c r="CK6" s="105">
        <f>+$BJ6*$AJ6</f>
        <v>0</v>
      </c>
      <c r="CL6" s="105">
        <f>+$BK6*$I6*12</f>
        <v>0</v>
      </c>
      <c r="CM6" s="105">
        <f>+$BL6*$I6*12</f>
        <v>0</v>
      </c>
      <c r="CN6" s="105">
        <f>+$BM6*$I6*12</f>
        <v>0</v>
      </c>
      <c r="CO6" s="105">
        <f>+$BN6*$I6*12</f>
        <v>0</v>
      </c>
      <c r="CP6" s="105">
        <f>+$BO6*$I6*12</f>
        <v>0</v>
      </c>
      <c r="CQ6" s="105">
        <f>+$BP6*$I6*12</f>
        <v>0</v>
      </c>
      <c r="CS6" s="105">
        <f>+$BI6*$AK6</f>
        <v>772732</v>
      </c>
      <c r="CT6" s="105">
        <f>+$BJ6*$AK6</f>
        <v>0</v>
      </c>
      <c r="CU6" s="105">
        <f>+$BK6*$J6*12</f>
        <v>0</v>
      </c>
      <c r="CV6" s="105">
        <f>+$BL6*$J6*12</f>
        <v>0</v>
      </c>
      <c r="CW6" s="105">
        <f>+$BM6*$J6*12</f>
        <v>0</v>
      </c>
      <c r="CX6" s="105">
        <f>+$BN6*$J6*12</f>
        <v>0</v>
      </c>
      <c r="CY6" s="105">
        <f>+$BO6*$J6*12</f>
        <v>0</v>
      </c>
      <c r="CZ6" s="105">
        <f>+$BP6*$J6*12</f>
        <v>0</v>
      </c>
      <c r="DB6" s="105">
        <f>+$BI6*$AL6</f>
        <v>772732</v>
      </c>
      <c r="DC6" s="105">
        <f>+$BJ6*$AL6</f>
        <v>0</v>
      </c>
      <c r="DD6" s="105">
        <f>+$BK6*$K6*12</f>
        <v>0</v>
      </c>
      <c r="DE6" s="105">
        <f>+$BL6*$K6*12</f>
        <v>0</v>
      </c>
      <c r="DF6" s="105">
        <f>+$BM6*$K6*12</f>
        <v>0</v>
      </c>
      <c r="DG6" s="105">
        <f>+$BN6*$K6*12</f>
        <v>0</v>
      </c>
      <c r="DH6" s="105">
        <f>+$BO6*$K6*12</f>
        <v>0</v>
      </c>
      <c r="DI6" s="105">
        <f>+$BP6*$K6*12</f>
        <v>0</v>
      </c>
      <c r="DK6" s="105">
        <f>+$BI6*$AM6</f>
        <v>772732</v>
      </c>
      <c r="DL6" s="105">
        <f>+$BJ6*$AM6</f>
        <v>0</v>
      </c>
      <c r="DM6" s="105">
        <f>+$BK6*$L6*12</f>
        <v>0</v>
      </c>
      <c r="DN6" s="105">
        <f>+$BL6*$L6*12</f>
        <v>0</v>
      </c>
      <c r="DO6" s="105">
        <f>+$BM6*$L6*12</f>
        <v>0</v>
      </c>
      <c r="DP6" s="105">
        <f>+$BN6*$L6*12</f>
        <v>0</v>
      </c>
      <c r="DQ6" s="105">
        <f>+$BO6*$L6*12</f>
        <v>0</v>
      </c>
      <c r="DR6" s="105">
        <f>+$BP6*$L6*12</f>
        <v>0</v>
      </c>
    </row>
    <row r="7" spans="2:122" ht="15" x14ac:dyDescent="0.25">
      <c r="B7" s="44" t="s">
        <v>367</v>
      </c>
      <c r="C7" s="55">
        <v>2</v>
      </c>
      <c r="D7" s="56" t="s">
        <v>191</v>
      </c>
      <c r="E7" s="325">
        <v>2015</v>
      </c>
      <c r="F7" s="46"/>
      <c r="G7" s="57">
        <v>97</v>
      </c>
      <c r="H7" s="58">
        <v>95</v>
      </c>
      <c r="I7" s="59">
        <v>95</v>
      </c>
      <c r="J7" s="58">
        <v>95</v>
      </c>
      <c r="K7" s="59">
        <v>95</v>
      </c>
      <c r="L7" s="58">
        <v>95</v>
      </c>
      <c r="M7" s="59">
        <v>95</v>
      </c>
      <c r="N7" s="58">
        <v>95</v>
      </c>
      <c r="O7" s="59">
        <v>95</v>
      </c>
      <c r="P7" s="58">
        <v>95</v>
      </c>
      <c r="Q7" s="59">
        <v>80</v>
      </c>
      <c r="R7" s="58">
        <v>76</v>
      </c>
      <c r="S7" s="59">
        <v>76</v>
      </c>
      <c r="T7" s="58">
        <v>76</v>
      </c>
      <c r="U7" s="59">
        <v>76</v>
      </c>
      <c r="V7" s="58">
        <v>75</v>
      </c>
      <c r="W7" s="59">
        <v>28</v>
      </c>
      <c r="X7" s="58">
        <v>28</v>
      </c>
      <c r="Y7" s="59">
        <v>28</v>
      </c>
      <c r="Z7" s="58">
        <v>28</v>
      </c>
      <c r="AA7" s="59">
        <v>0</v>
      </c>
      <c r="AB7" s="58">
        <v>0</v>
      </c>
      <c r="AC7" s="59">
        <v>0</v>
      </c>
      <c r="AD7" s="58">
        <v>0</v>
      </c>
      <c r="AE7" s="59">
        <v>0</v>
      </c>
      <c r="AF7" s="60">
        <v>0</v>
      </c>
      <c r="AG7" s="47"/>
      <c r="AH7" s="57">
        <v>1434212</v>
      </c>
      <c r="AI7" s="58">
        <v>1408722</v>
      </c>
      <c r="AJ7" s="59">
        <v>1408722</v>
      </c>
      <c r="AK7" s="58">
        <v>1408722</v>
      </c>
      <c r="AL7" s="59">
        <v>1408722</v>
      </c>
      <c r="AM7" s="58">
        <v>1408722</v>
      </c>
      <c r="AN7" s="59">
        <v>1408722</v>
      </c>
      <c r="AO7" s="58">
        <v>1407985</v>
      </c>
      <c r="AP7" s="59">
        <v>1407985</v>
      </c>
      <c r="AQ7" s="58">
        <v>1407985</v>
      </c>
      <c r="AR7" s="59">
        <v>1298364</v>
      </c>
      <c r="AS7" s="58">
        <v>1231512</v>
      </c>
      <c r="AT7" s="59">
        <v>1231512</v>
      </c>
      <c r="AU7" s="58">
        <v>1205023</v>
      </c>
      <c r="AV7" s="59">
        <v>1205023</v>
      </c>
      <c r="AW7" s="58">
        <v>1202213</v>
      </c>
      <c r="AX7" s="59">
        <v>445376</v>
      </c>
      <c r="AY7" s="58">
        <v>445376</v>
      </c>
      <c r="AZ7" s="59">
        <v>445376</v>
      </c>
      <c r="BA7" s="58">
        <v>445376</v>
      </c>
      <c r="BB7" s="59">
        <v>0</v>
      </c>
      <c r="BC7" s="58">
        <v>0</v>
      </c>
      <c r="BD7" s="59">
        <v>0</v>
      </c>
      <c r="BE7" s="58">
        <v>0</v>
      </c>
      <c r="BF7" s="59">
        <v>0</v>
      </c>
      <c r="BG7" s="60">
        <v>0</v>
      </c>
      <c r="BI7" s="114">
        <v>1</v>
      </c>
      <c r="BJ7" s="114"/>
      <c r="BK7" s="114"/>
      <c r="BL7" s="114"/>
      <c r="BM7" s="114"/>
      <c r="BN7" s="114"/>
      <c r="BO7" s="114"/>
      <c r="BP7" s="114"/>
      <c r="BR7" s="105">
        <f t="shared" ref="BR7:BR13" si="0">+$BI7*$AH7</f>
        <v>1434212</v>
      </c>
      <c r="BS7" s="105">
        <f t="shared" ref="BS7:BS13" si="1">+$BJ7*$AH7</f>
        <v>0</v>
      </c>
      <c r="BT7" s="105">
        <f t="shared" ref="BT7:BT13" si="2">+$BK7*$G7*12</f>
        <v>0</v>
      </c>
      <c r="BU7" s="105">
        <f t="shared" ref="BU7:BU13" si="3">+$BL7*$G7*12</f>
        <v>0</v>
      </c>
      <c r="BV7" s="105">
        <f t="shared" ref="BV7:BV13" si="4">+$BM7*$G7*12</f>
        <v>0</v>
      </c>
      <c r="BW7" s="105">
        <f t="shared" ref="BW7:BW13" si="5">+$BN7*$G7*12</f>
        <v>0</v>
      </c>
      <c r="BX7" s="105">
        <f t="shared" ref="BX7:BX13" si="6">+$BO7*$G7*12</f>
        <v>0</v>
      </c>
      <c r="BY7" s="105">
        <f t="shared" ref="BY7:BY13" si="7">+$BP7*$G7*12</f>
        <v>0</v>
      </c>
      <c r="CA7" s="105">
        <f t="shared" ref="CA7:CA13" si="8">+$BI7*$AI7</f>
        <v>1408722</v>
      </c>
      <c r="CB7" s="105">
        <f t="shared" ref="CB7:CB13" si="9">+$BJ7*$AI7</f>
        <v>0</v>
      </c>
      <c r="CC7" s="105">
        <f t="shared" ref="CC7:CC13" si="10">+$BK7*$H7*12</f>
        <v>0</v>
      </c>
      <c r="CD7" s="105">
        <f t="shared" ref="CD7:CD13" si="11">+$BL7*$H7*12</f>
        <v>0</v>
      </c>
      <c r="CE7" s="105">
        <f t="shared" ref="CE7:CE13" si="12">+$BM7*$H7*12</f>
        <v>0</v>
      </c>
      <c r="CF7" s="105">
        <f t="shared" ref="CF7:CF13" si="13">+$BN7*$H7*12</f>
        <v>0</v>
      </c>
      <c r="CG7" s="105">
        <f t="shared" ref="CG7:CG13" si="14">+$BO7*$H7*12</f>
        <v>0</v>
      </c>
      <c r="CH7" s="105">
        <f t="shared" ref="CH7:CH13" si="15">+$BP7*$H7*12</f>
        <v>0</v>
      </c>
      <c r="CJ7" s="105">
        <f t="shared" ref="CJ7:CJ13" si="16">+$BI7*$AJ7</f>
        <v>1408722</v>
      </c>
      <c r="CK7" s="105">
        <f t="shared" ref="CK7:CK13" si="17">+$BJ7*$AJ7</f>
        <v>0</v>
      </c>
      <c r="CL7" s="105">
        <f t="shared" ref="CL7:CL13" si="18">+$BK7*$I7*12</f>
        <v>0</v>
      </c>
      <c r="CM7" s="105">
        <f t="shared" ref="CM7:CM13" si="19">+$BL7*$I7*12</f>
        <v>0</v>
      </c>
      <c r="CN7" s="105">
        <f t="shared" ref="CN7:CN13" si="20">+$BM7*$I7*12</f>
        <v>0</v>
      </c>
      <c r="CO7" s="105">
        <f t="shared" ref="CO7:CO13" si="21">+$BN7*$I7*12</f>
        <v>0</v>
      </c>
      <c r="CP7" s="105">
        <f t="shared" ref="CP7:CP13" si="22">+$BO7*$I7*12</f>
        <v>0</v>
      </c>
      <c r="CQ7" s="105">
        <f t="shared" ref="CQ7:CQ13" si="23">+$BP7*$I7*12</f>
        <v>0</v>
      </c>
      <c r="CS7" s="105">
        <f t="shared" ref="CS7:CS13" si="24">+$BI7*$AK7</f>
        <v>1408722</v>
      </c>
      <c r="CT7" s="105">
        <f t="shared" ref="CT7:CT13" si="25">+$BJ7*$AK7</f>
        <v>0</v>
      </c>
      <c r="CU7" s="105">
        <f t="shared" ref="CU7:CU13" si="26">+$BK7*$J7*12</f>
        <v>0</v>
      </c>
      <c r="CV7" s="105">
        <f t="shared" ref="CV7:CV13" si="27">+$BL7*$J7*12</f>
        <v>0</v>
      </c>
      <c r="CW7" s="105">
        <f t="shared" ref="CW7:CW13" si="28">+$BM7*$J7*12</f>
        <v>0</v>
      </c>
      <c r="CX7" s="105">
        <f t="shared" ref="CX7:CX13" si="29">+$BN7*$J7*12</f>
        <v>0</v>
      </c>
      <c r="CY7" s="105">
        <f t="shared" ref="CY7:CY13" si="30">+$BO7*$J7*12</f>
        <v>0</v>
      </c>
      <c r="CZ7" s="105">
        <f t="shared" ref="CZ7:CZ13" si="31">+$BP7*$J7*12</f>
        <v>0</v>
      </c>
      <c r="DB7" s="105">
        <f t="shared" ref="DB7:DB13" si="32">+$BI7*$AL7</f>
        <v>1408722</v>
      </c>
      <c r="DC7" s="105">
        <f t="shared" ref="DC7:DC13" si="33">+$BJ7*$AL7</f>
        <v>0</v>
      </c>
      <c r="DD7" s="105">
        <f t="shared" ref="DD7:DD13" si="34">+$BK7*$K7*12</f>
        <v>0</v>
      </c>
      <c r="DE7" s="105">
        <f t="shared" ref="DE7:DE13" si="35">+$BL7*$K7*12</f>
        <v>0</v>
      </c>
      <c r="DF7" s="105">
        <f t="shared" ref="DF7:DF13" si="36">+$BM7*$K7*12</f>
        <v>0</v>
      </c>
      <c r="DG7" s="105">
        <f t="shared" ref="DG7:DG13" si="37">+$BN7*$K7*12</f>
        <v>0</v>
      </c>
      <c r="DH7" s="105">
        <f t="shared" ref="DH7:DH13" si="38">+$BO7*$K7*12</f>
        <v>0</v>
      </c>
      <c r="DI7" s="105">
        <f t="shared" ref="DI7:DI13" si="39">+$BP7*$K7*12</f>
        <v>0</v>
      </c>
      <c r="DK7" s="105">
        <f t="shared" ref="DK7:DK13" si="40">+$BI7*$AM7</f>
        <v>1408722</v>
      </c>
      <c r="DL7" s="105">
        <f t="shared" ref="DL7:DL13" si="41">+$BJ7*$AM7</f>
        <v>0</v>
      </c>
      <c r="DM7" s="105">
        <f t="shared" ref="DM7:DM13" si="42">+$BK7*$L7*12</f>
        <v>0</v>
      </c>
      <c r="DN7" s="105">
        <f t="shared" ref="DN7:DN13" si="43">+$BL7*$L7*12</f>
        <v>0</v>
      </c>
      <c r="DO7" s="105">
        <f t="shared" ref="DO7:DO13" si="44">+$BM7*$L7*12</f>
        <v>0</v>
      </c>
      <c r="DP7" s="105">
        <f t="shared" ref="DP7:DP13" si="45">+$BN7*$L7*12</f>
        <v>0</v>
      </c>
      <c r="DQ7" s="105">
        <f t="shared" ref="DQ7:DQ13" si="46">+$BO7*$L7*12</f>
        <v>0</v>
      </c>
      <c r="DR7" s="105">
        <f t="shared" ref="DR7:DR13" si="47">+$BP7*$L7*12</f>
        <v>0</v>
      </c>
    </row>
    <row r="8" spans="2:122" ht="15" x14ac:dyDescent="0.25">
      <c r="B8" s="44" t="s">
        <v>368</v>
      </c>
      <c r="C8" s="61">
        <v>3</v>
      </c>
      <c r="D8" s="62" t="s">
        <v>192</v>
      </c>
      <c r="E8" s="326">
        <v>2015</v>
      </c>
      <c r="F8" s="46"/>
      <c r="G8" s="63">
        <v>4</v>
      </c>
      <c r="H8" s="64">
        <v>4</v>
      </c>
      <c r="I8" s="65">
        <v>4</v>
      </c>
      <c r="J8" s="64">
        <v>4</v>
      </c>
      <c r="K8" s="65">
        <v>2</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63">
        <v>27073</v>
      </c>
      <c r="AI8" s="64">
        <v>27073</v>
      </c>
      <c r="AJ8" s="65">
        <v>27073</v>
      </c>
      <c r="AK8" s="64">
        <v>27073</v>
      </c>
      <c r="AL8" s="65">
        <v>15872</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v>1</v>
      </c>
      <c r="BJ8" s="114"/>
      <c r="BK8" s="114"/>
      <c r="BL8" s="114"/>
      <c r="BM8" s="114"/>
      <c r="BN8" s="114"/>
      <c r="BO8" s="114"/>
      <c r="BP8" s="114"/>
      <c r="BR8" s="105">
        <f t="shared" si="0"/>
        <v>27073</v>
      </c>
      <c r="BS8" s="105">
        <f t="shared" si="1"/>
        <v>0</v>
      </c>
      <c r="BT8" s="105">
        <f t="shared" si="2"/>
        <v>0</v>
      </c>
      <c r="BU8" s="105">
        <f t="shared" si="3"/>
        <v>0</v>
      </c>
      <c r="BV8" s="105">
        <f t="shared" si="4"/>
        <v>0</v>
      </c>
      <c r="BW8" s="105">
        <f t="shared" si="5"/>
        <v>0</v>
      </c>
      <c r="BX8" s="105">
        <f t="shared" si="6"/>
        <v>0</v>
      </c>
      <c r="BY8" s="105">
        <f t="shared" si="7"/>
        <v>0</v>
      </c>
      <c r="CA8" s="105">
        <f t="shared" si="8"/>
        <v>27073</v>
      </c>
      <c r="CB8" s="105">
        <f t="shared" si="9"/>
        <v>0</v>
      </c>
      <c r="CC8" s="105">
        <f t="shared" si="10"/>
        <v>0</v>
      </c>
      <c r="CD8" s="105">
        <f t="shared" si="11"/>
        <v>0</v>
      </c>
      <c r="CE8" s="105">
        <f t="shared" si="12"/>
        <v>0</v>
      </c>
      <c r="CF8" s="105">
        <f t="shared" si="13"/>
        <v>0</v>
      </c>
      <c r="CG8" s="105">
        <f t="shared" si="14"/>
        <v>0</v>
      </c>
      <c r="CH8" s="105">
        <f t="shared" si="15"/>
        <v>0</v>
      </c>
      <c r="CJ8" s="105">
        <f t="shared" si="16"/>
        <v>27073</v>
      </c>
      <c r="CK8" s="105">
        <f t="shared" si="17"/>
        <v>0</v>
      </c>
      <c r="CL8" s="105">
        <f t="shared" si="18"/>
        <v>0</v>
      </c>
      <c r="CM8" s="105">
        <f t="shared" si="19"/>
        <v>0</v>
      </c>
      <c r="CN8" s="105">
        <f t="shared" si="20"/>
        <v>0</v>
      </c>
      <c r="CO8" s="105">
        <f t="shared" si="21"/>
        <v>0</v>
      </c>
      <c r="CP8" s="105">
        <f t="shared" si="22"/>
        <v>0</v>
      </c>
      <c r="CQ8" s="105">
        <f t="shared" si="23"/>
        <v>0</v>
      </c>
      <c r="CS8" s="105">
        <f t="shared" si="24"/>
        <v>27073</v>
      </c>
      <c r="CT8" s="105">
        <f t="shared" si="25"/>
        <v>0</v>
      </c>
      <c r="CU8" s="105">
        <f t="shared" si="26"/>
        <v>0</v>
      </c>
      <c r="CV8" s="105">
        <f t="shared" si="27"/>
        <v>0</v>
      </c>
      <c r="CW8" s="105">
        <f t="shared" si="28"/>
        <v>0</v>
      </c>
      <c r="CX8" s="105">
        <f t="shared" si="29"/>
        <v>0</v>
      </c>
      <c r="CY8" s="105">
        <f t="shared" si="30"/>
        <v>0</v>
      </c>
      <c r="CZ8" s="105">
        <f t="shared" si="31"/>
        <v>0</v>
      </c>
      <c r="DB8" s="105">
        <f t="shared" si="32"/>
        <v>15872</v>
      </c>
      <c r="DC8" s="105">
        <f t="shared" si="33"/>
        <v>0</v>
      </c>
      <c r="DD8" s="105">
        <f t="shared" si="34"/>
        <v>0</v>
      </c>
      <c r="DE8" s="105">
        <f t="shared" si="35"/>
        <v>0</v>
      </c>
      <c r="DF8" s="105">
        <f t="shared" si="36"/>
        <v>0</v>
      </c>
      <c r="DG8" s="105">
        <f t="shared" si="37"/>
        <v>0</v>
      </c>
      <c r="DH8" s="105">
        <f t="shared" si="38"/>
        <v>0</v>
      </c>
      <c r="DI8" s="105">
        <f t="shared" si="39"/>
        <v>0</v>
      </c>
      <c r="DK8" s="105">
        <f t="shared" si="40"/>
        <v>0</v>
      </c>
      <c r="DL8" s="105">
        <f t="shared" si="41"/>
        <v>0</v>
      </c>
      <c r="DM8" s="105">
        <f t="shared" si="42"/>
        <v>0</v>
      </c>
      <c r="DN8" s="105">
        <f t="shared" si="43"/>
        <v>0</v>
      </c>
      <c r="DO8" s="105">
        <f t="shared" si="44"/>
        <v>0</v>
      </c>
      <c r="DP8" s="105">
        <f t="shared" si="45"/>
        <v>0</v>
      </c>
      <c r="DQ8" s="105">
        <f t="shared" si="46"/>
        <v>0</v>
      </c>
      <c r="DR8" s="105">
        <f t="shared" si="47"/>
        <v>0</v>
      </c>
    </row>
    <row r="9" spans="2:122" ht="15" x14ac:dyDescent="0.25">
      <c r="B9" s="44" t="s">
        <v>419</v>
      </c>
      <c r="C9" s="55">
        <v>4</v>
      </c>
      <c r="D9" s="56" t="s">
        <v>193</v>
      </c>
      <c r="E9" s="325">
        <v>2015</v>
      </c>
      <c r="F9" s="46"/>
      <c r="G9" s="57">
        <v>425</v>
      </c>
      <c r="H9" s="58">
        <v>425</v>
      </c>
      <c r="I9" s="59">
        <v>425</v>
      </c>
      <c r="J9" s="58">
        <v>425</v>
      </c>
      <c r="K9" s="59">
        <v>425</v>
      </c>
      <c r="L9" s="58">
        <v>425</v>
      </c>
      <c r="M9" s="59">
        <v>425</v>
      </c>
      <c r="N9" s="58">
        <v>425</v>
      </c>
      <c r="O9" s="59">
        <v>425</v>
      </c>
      <c r="P9" s="58">
        <v>425</v>
      </c>
      <c r="Q9" s="59">
        <v>425</v>
      </c>
      <c r="R9" s="58">
        <v>425</v>
      </c>
      <c r="S9" s="59">
        <v>425</v>
      </c>
      <c r="T9" s="58">
        <v>425</v>
      </c>
      <c r="U9" s="59">
        <v>425</v>
      </c>
      <c r="V9" s="58">
        <v>425</v>
      </c>
      <c r="W9" s="59">
        <v>425</v>
      </c>
      <c r="X9" s="58">
        <v>425</v>
      </c>
      <c r="Y9" s="59">
        <v>380</v>
      </c>
      <c r="Z9" s="58">
        <v>0</v>
      </c>
      <c r="AA9" s="59">
        <v>0</v>
      </c>
      <c r="AB9" s="58">
        <v>0</v>
      </c>
      <c r="AC9" s="59">
        <v>0</v>
      </c>
      <c r="AD9" s="58">
        <v>0</v>
      </c>
      <c r="AE9" s="59">
        <v>0</v>
      </c>
      <c r="AF9" s="60">
        <v>0</v>
      </c>
      <c r="AG9" s="47"/>
      <c r="AH9" s="57">
        <v>804478</v>
      </c>
      <c r="AI9" s="58">
        <v>804478</v>
      </c>
      <c r="AJ9" s="59">
        <v>804478</v>
      </c>
      <c r="AK9" s="58">
        <v>804478</v>
      </c>
      <c r="AL9" s="59">
        <v>804478</v>
      </c>
      <c r="AM9" s="58">
        <v>804478</v>
      </c>
      <c r="AN9" s="59">
        <v>804478</v>
      </c>
      <c r="AO9" s="58">
        <v>804478</v>
      </c>
      <c r="AP9" s="59">
        <v>804478</v>
      </c>
      <c r="AQ9" s="58">
        <v>804478</v>
      </c>
      <c r="AR9" s="59">
        <v>804478</v>
      </c>
      <c r="AS9" s="58">
        <v>804478</v>
      </c>
      <c r="AT9" s="59">
        <v>804478</v>
      </c>
      <c r="AU9" s="58">
        <v>804478</v>
      </c>
      <c r="AV9" s="59">
        <v>804478</v>
      </c>
      <c r="AW9" s="58">
        <v>804478</v>
      </c>
      <c r="AX9" s="59">
        <v>804478</v>
      </c>
      <c r="AY9" s="58">
        <v>804478</v>
      </c>
      <c r="AZ9" s="59">
        <v>764595</v>
      </c>
      <c r="BA9" s="58">
        <v>0</v>
      </c>
      <c r="BB9" s="59">
        <v>0</v>
      </c>
      <c r="BC9" s="58">
        <v>0</v>
      </c>
      <c r="BD9" s="59">
        <v>0</v>
      </c>
      <c r="BE9" s="58">
        <v>0</v>
      </c>
      <c r="BF9" s="59">
        <v>0</v>
      </c>
      <c r="BG9" s="60">
        <v>0</v>
      </c>
      <c r="BI9" s="114">
        <v>1</v>
      </c>
      <c r="BJ9" s="114"/>
      <c r="BK9" s="114"/>
      <c r="BL9" s="114"/>
      <c r="BM9" s="114"/>
      <c r="BN9" s="114"/>
      <c r="BO9" s="114"/>
      <c r="BP9" s="114"/>
      <c r="BR9" s="105">
        <f t="shared" si="0"/>
        <v>804478</v>
      </c>
      <c r="BS9" s="105">
        <f t="shared" si="1"/>
        <v>0</v>
      </c>
      <c r="BT9" s="105">
        <f t="shared" si="2"/>
        <v>0</v>
      </c>
      <c r="BU9" s="105">
        <f t="shared" si="3"/>
        <v>0</v>
      </c>
      <c r="BV9" s="105">
        <f t="shared" si="4"/>
        <v>0</v>
      </c>
      <c r="BW9" s="105">
        <f t="shared" si="5"/>
        <v>0</v>
      </c>
      <c r="BX9" s="105">
        <f t="shared" si="6"/>
        <v>0</v>
      </c>
      <c r="BY9" s="105">
        <f t="shared" si="7"/>
        <v>0</v>
      </c>
      <c r="CA9" s="105">
        <f t="shared" si="8"/>
        <v>804478</v>
      </c>
      <c r="CB9" s="105">
        <f t="shared" si="9"/>
        <v>0</v>
      </c>
      <c r="CC9" s="105">
        <f t="shared" si="10"/>
        <v>0</v>
      </c>
      <c r="CD9" s="105">
        <f t="shared" si="11"/>
        <v>0</v>
      </c>
      <c r="CE9" s="105">
        <f t="shared" si="12"/>
        <v>0</v>
      </c>
      <c r="CF9" s="105">
        <f t="shared" si="13"/>
        <v>0</v>
      </c>
      <c r="CG9" s="105">
        <f t="shared" si="14"/>
        <v>0</v>
      </c>
      <c r="CH9" s="105">
        <f t="shared" si="15"/>
        <v>0</v>
      </c>
      <c r="CJ9" s="105">
        <f t="shared" si="16"/>
        <v>804478</v>
      </c>
      <c r="CK9" s="105">
        <f t="shared" si="17"/>
        <v>0</v>
      </c>
      <c r="CL9" s="105">
        <f t="shared" si="18"/>
        <v>0</v>
      </c>
      <c r="CM9" s="105">
        <f t="shared" si="19"/>
        <v>0</v>
      </c>
      <c r="CN9" s="105">
        <f t="shared" si="20"/>
        <v>0</v>
      </c>
      <c r="CO9" s="105">
        <f t="shared" si="21"/>
        <v>0</v>
      </c>
      <c r="CP9" s="105">
        <f t="shared" si="22"/>
        <v>0</v>
      </c>
      <c r="CQ9" s="105">
        <f t="shared" si="23"/>
        <v>0</v>
      </c>
      <c r="CS9" s="105">
        <f t="shared" si="24"/>
        <v>804478</v>
      </c>
      <c r="CT9" s="105">
        <f t="shared" si="25"/>
        <v>0</v>
      </c>
      <c r="CU9" s="105">
        <f t="shared" si="26"/>
        <v>0</v>
      </c>
      <c r="CV9" s="105">
        <f t="shared" si="27"/>
        <v>0</v>
      </c>
      <c r="CW9" s="105">
        <f t="shared" si="28"/>
        <v>0</v>
      </c>
      <c r="CX9" s="105">
        <f t="shared" si="29"/>
        <v>0</v>
      </c>
      <c r="CY9" s="105">
        <f t="shared" si="30"/>
        <v>0</v>
      </c>
      <c r="CZ9" s="105">
        <f t="shared" si="31"/>
        <v>0</v>
      </c>
      <c r="DB9" s="105">
        <f t="shared" si="32"/>
        <v>804478</v>
      </c>
      <c r="DC9" s="105">
        <f t="shared" si="33"/>
        <v>0</v>
      </c>
      <c r="DD9" s="105">
        <f t="shared" si="34"/>
        <v>0</v>
      </c>
      <c r="DE9" s="105">
        <f t="shared" si="35"/>
        <v>0</v>
      </c>
      <c r="DF9" s="105">
        <f t="shared" si="36"/>
        <v>0</v>
      </c>
      <c r="DG9" s="105">
        <f t="shared" si="37"/>
        <v>0</v>
      </c>
      <c r="DH9" s="105">
        <f t="shared" si="38"/>
        <v>0</v>
      </c>
      <c r="DI9" s="105">
        <f t="shared" si="39"/>
        <v>0</v>
      </c>
      <c r="DK9" s="105">
        <f t="shared" si="40"/>
        <v>804478</v>
      </c>
      <c r="DL9" s="105">
        <f t="shared" si="41"/>
        <v>0</v>
      </c>
      <c r="DM9" s="105">
        <f t="shared" si="42"/>
        <v>0</v>
      </c>
      <c r="DN9" s="105">
        <f t="shared" si="43"/>
        <v>0</v>
      </c>
      <c r="DO9" s="105">
        <f t="shared" si="44"/>
        <v>0</v>
      </c>
      <c r="DP9" s="105">
        <f t="shared" si="45"/>
        <v>0</v>
      </c>
      <c r="DQ9" s="105">
        <f t="shared" si="46"/>
        <v>0</v>
      </c>
      <c r="DR9" s="105">
        <f t="shared" si="47"/>
        <v>0</v>
      </c>
    </row>
    <row r="10" spans="2:122" ht="15" x14ac:dyDescent="0.25">
      <c r="B10" s="44" t="s">
        <v>369</v>
      </c>
      <c r="C10" s="61">
        <v>5</v>
      </c>
      <c r="D10" s="62" t="s">
        <v>194</v>
      </c>
      <c r="E10" s="326">
        <v>2015</v>
      </c>
      <c r="F10" s="46"/>
      <c r="G10" s="63">
        <v>3</v>
      </c>
      <c r="H10" s="64">
        <v>3</v>
      </c>
      <c r="I10" s="65">
        <v>3</v>
      </c>
      <c r="J10" s="64">
        <v>3</v>
      </c>
      <c r="K10" s="65">
        <v>3</v>
      </c>
      <c r="L10" s="64">
        <v>3</v>
      </c>
      <c r="M10" s="65">
        <v>3</v>
      </c>
      <c r="N10" s="64">
        <v>3</v>
      </c>
      <c r="O10" s="65">
        <v>3</v>
      </c>
      <c r="P10" s="64">
        <v>3</v>
      </c>
      <c r="Q10" s="65">
        <v>3</v>
      </c>
      <c r="R10" s="64">
        <v>3</v>
      </c>
      <c r="S10" s="65">
        <v>3</v>
      </c>
      <c r="T10" s="64">
        <v>3</v>
      </c>
      <c r="U10" s="65">
        <v>3</v>
      </c>
      <c r="V10" s="64">
        <v>3</v>
      </c>
      <c r="W10" s="65">
        <v>3</v>
      </c>
      <c r="X10" s="64">
        <v>3</v>
      </c>
      <c r="Y10" s="65">
        <v>3</v>
      </c>
      <c r="Z10" s="64">
        <v>3</v>
      </c>
      <c r="AA10" s="65">
        <v>3</v>
      </c>
      <c r="AB10" s="64">
        <v>3</v>
      </c>
      <c r="AC10" s="65">
        <v>3</v>
      </c>
      <c r="AD10" s="64">
        <v>0</v>
      </c>
      <c r="AE10" s="65">
        <v>0</v>
      </c>
      <c r="AF10" s="66">
        <v>0</v>
      </c>
      <c r="AG10" s="47"/>
      <c r="AH10" s="63">
        <v>7789</v>
      </c>
      <c r="AI10" s="64">
        <v>7789</v>
      </c>
      <c r="AJ10" s="65">
        <v>7789</v>
      </c>
      <c r="AK10" s="64">
        <v>7789</v>
      </c>
      <c r="AL10" s="65">
        <v>7789</v>
      </c>
      <c r="AM10" s="64">
        <v>7789</v>
      </c>
      <c r="AN10" s="65">
        <v>7789</v>
      </c>
      <c r="AO10" s="64">
        <v>7789</v>
      </c>
      <c r="AP10" s="65">
        <v>7789</v>
      </c>
      <c r="AQ10" s="64">
        <v>7789</v>
      </c>
      <c r="AR10" s="65">
        <v>7789</v>
      </c>
      <c r="AS10" s="64">
        <v>7789</v>
      </c>
      <c r="AT10" s="65">
        <v>7789</v>
      </c>
      <c r="AU10" s="64">
        <v>7789</v>
      </c>
      <c r="AV10" s="65">
        <v>7789</v>
      </c>
      <c r="AW10" s="64">
        <v>7789</v>
      </c>
      <c r="AX10" s="65">
        <v>7789</v>
      </c>
      <c r="AY10" s="64">
        <v>7789</v>
      </c>
      <c r="AZ10" s="65">
        <v>7789</v>
      </c>
      <c r="BA10" s="64">
        <v>7789</v>
      </c>
      <c r="BB10" s="65">
        <v>7789</v>
      </c>
      <c r="BC10" s="64">
        <v>7789</v>
      </c>
      <c r="BD10" s="65">
        <v>7789</v>
      </c>
      <c r="BE10" s="64">
        <v>0</v>
      </c>
      <c r="BF10" s="65">
        <v>0</v>
      </c>
      <c r="BG10" s="66">
        <v>0</v>
      </c>
      <c r="BI10" s="114">
        <v>1</v>
      </c>
      <c r="BJ10" s="114"/>
      <c r="BK10" s="114"/>
      <c r="BL10" s="114"/>
      <c r="BM10" s="114"/>
      <c r="BN10" s="114"/>
      <c r="BO10" s="114"/>
      <c r="BP10" s="114"/>
      <c r="BR10" s="105">
        <f t="shared" si="0"/>
        <v>7789</v>
      </c>
      <c r="BS10" s="105">
        <f t="shared" si="1"/>
        <v>0</v>
      </c>
      <c r="BT10" s="105">
        <f t="shared" si="2"/>
        <v>0</v>
      </c>
      <c r="BU10" s="105">
        <f t="shared" si="3"/>
        <v>0</v>
      </c>
      <c r="BV10" s="105">
        <f t="shared" si="4"/>
        <v>0</v>
      </c>
      <c r="BW10" s="105">
        <f t="shared" si="5"/>
        <v>0</v>
      </c>
      <c r="BX10" s="105">
        <f t="shared" si="6"/>
        <v>0</v>
      </c>
      <c r="BY10" s="105">
        <f t="shared" si="7"/>
        <v>0</v>
      </c>
      <c r="CA10" s="105">
        <f t="shared" si="8"/>
        <v>7789</v>
      </c>
      <c r="CB10" s="105">
        <f t="shared" si="9"/>
        <v>0</v>
      </c>
      <c r="CC10" s="105">
        <f t="shared" si="10"/>
        <v>0</v>
      </c>
      <c r="CD10" s="105">
        <f t="shared" si="11"/>
        <v>0</v>
      </c>
      <c r="CE10" s="105">
        <f t="shared" si="12"/>
        <v>0</v>
      </c>
      <c r="CF10" s="105">
        <f t="shared" si="13"/>
        <v>0</v>
      </c>
      <c r="CG10" s="105">
        <f t="shared" si="14"/>
        <v>0</v>
      </c>
      <c r="CH10" s="105">
        <f t="shared" si="15"/>
        <v>0</v>
      </c>
      <c r="CJ10" s="105">
        <f t="shared" si="16"/>
        <v>7789</v>
      </c>
      <c r="CK10" s="105">
        <f t="shared" si="17"/>
        <v>0</v>
      </c>
      <c r="CL10" s="105">
        <f t="shared" si="18"/>
        <v>0</v>
      </c>
      <c r="CM10" s="105">
        <f t="shared" si="19"/>
        <v>0</v>
      </c>
      <c r="CN10" s="105">
        <f t="shared" si="20"/>
        <v>0</v>
      </c>
      <c r="CO10" s="105">
        <f t="shared" si="21"/>
        <v>0</v>
      </c>
      <c r="CP10" s="105">
        <f t="shared" si="22"/>
        <v>0</v>
      </c>
      <c r="CQ10" s="105">
        <f t="shared" si="23"/>
        <v>0</v>
      </c>
      <c r="CS10" s="105">
        <f t="shared" si="24"/>
        <v>7789</v>
      </c>
      <c r="CT10" s="105">
        <f t="shared" si="25"/>
        <v>0</v>
      </c>
      <c r="CU10" s="105">
        <f t="shared" si="26"/>
        <v>0</v>
      </c>
      <c r="CV10" s="105">
        <f t="shared" si="27"/>
        <v>0</v>
      </c>
      <c r="CW10" s="105">
        <f t="shared" si="28"/>
        <v>0</v>
      </c>
      <c r="CX10" s="105">
        <f t="shared" si="29"/>
        <v>0</v>
      </c>
      <c r="CY10" s="105">
        <f t="shared" si="30"/>
        <v>0</v>
      </c>
      <c r="CZ10" s="105">
        <f t="shared" si="31"/>
        <v>0</v>
      </c>
      <c r="DB10" s="105">
        <f t="shared" si="32"/>
        <v>7789</v>
      </c>
      <c r="DC10" s="105">
        <f t="shared" si="33"/>
        <v>0</v>
      </c>
      <c r="DD10" s="105">
        <f t="shared" si="34"/>
        <v>0</v>
      </c>
      <c r="DE10" s="105">
        <f t="shared" si="35"/>
        <v>0</v>
      </c>
      <c r="DF10" s="105">
        <f t="shared" si="36"/>
        <v>0</v>
      </c>
      <c r="DG10" s="105">
        <f t="shared" si="37"/>
        <v>0</v>
      </c>
      <c r="DH10" s="105">
        <f t="shared" si="38"/>
        <v>0</v>
      </c>
      <c r="DI10" s="105">
        <f t="shared" si="39"/>
        <v>0</v>
      </c>
      <c r="DK10" s="105">
        <f t="shared" si="40"/>
        <v>7789</v>
      </c>
      <c r="DL10" s="105">
        <f t="shared" si="41"/>
        <v>0</v>
      </c>
      <c r="DM10" s="105">
        <f t="shared" si="42"/>
        <v>0</v>
      </c>
      <c r="DN10" s="105">
        <f t="shared" si="43"/>
        <v>0</v>
      </c>
      <c r="DO10" s="105">
        <f t="shared" si="44"/>
        <v>0</v>
      </c>
      <c r="DP10" s="105">
        <f t="shared" si="45"/>
        <v>0</v>
      </c>
      <c r="DQ10" s="105">
        <f t="shared" si="46"/>
        <v>0</v>
      </c>
      <c r="DR10" s="105">
        <f t="shared" si="47"/>
        <v>0</v>
      </c>
    </row>
    <row r="11" spans="2:122" ht="15" x14ac:dyDescent="0.25">
      <c r="B11" s="44" t="s">
        <v>370</v>
      </c>
      <c r="C11" s="55">
        <v>6</v>
      </c>
      <c r="D11" s="56" t="s">
        <v>195</v>
      </c>
      <c r="E11" s="325">
        <v>2015</v>
      </c>
      <c r="F11" s="46"/>
      <c r="G11" s="57">
        <v>15</v>
      </c>
      <c r="H11" s="58">
        <v>15</v>
      </c>
      <c r="I11" s="59">
        <v>15</v>
      </c>
      <c r="J11" s="58">
        <v>15</v>
      </c>
      <c r="K11" s="59">
        <v>0</v>
      </c>
      <c r="L11" s="58">
        <v>0</v>
      </c>
      <c r="M11" s="59">
        <v>0</v>
      </c>
      <c r="N11" s="58">
        <v>0</v>
      </c>
      <c r="O11" s="59">
        <v>0</v>
      </c>
      <c r="P11" s="58">
        <v>0</v>
      </c>
      <c r="Q11" s="59">
        <v>0</v>
      </c>
      <c r="R11" s="58">
        <v>0</v>
      </c>
      <c r="S11" s="59">
        <v>0</v>
      </c>
      <c r="T11" s="58">
        <v>0</v>
      </c>
      <c r="U11" s="59">
        <v>0</v>
      </c>
      <c r="V11" s="58">
        <v>0</v>
      </c>
      <c r="W11" s="59">
        <v>0</v>
      </c>
      <c r="X11" s="58">
        <v>0</v>
      </c>
      <c r="Y11" s="59">
        <v>0</v>
      </c>
      <c r="Z11" s="58">
        <v>0</v>
      </c>
      <c r="AA11" s="59">
        <v>0</v>
      </c>
      <c r="AB11" s="58">
        <v>0</v>
      </c>
      <c r="AC11" s="59">
        <v>0</v>
      </c>
      <c r="AD11" s="58">
        <v>0</v>
      </c>
      <c r="AE11" s="59">
        <v>0</v>
      </c>
      <c r="AF11" s="60">
        <v>0</v>
      </c>
      <c r="AG11" s="47"/>
      <c r="AH11" s="57">
        <v>71357</v>
      </c>
      <c r="AI11" s="58">
        <v>71357</v>
      </c>
      <c r="AJ11" s="59">
        <v>71357</v>
      </c>
      <c r="AK11" s="58">
        <v>71357</v>
      </c>
      <c r="AL11" s="59">
        <v>0</v>
      </c>
      <c r="AM11" s="58">
        <v>0</v>
      </c>
      <c r="AN11" s="59">
        <v>0</v>
      </c>
      <c r="AO11" s="58">
        <v>0</v>
      </c>
      <c r="AP11" s="59">
        <v>0</v>
      </c>
      <c r="AQ11" s="58">
        <v>0</v>
      </c>
      <c r="AR11" s="59">
        <v>0</v>
      </c>
      <c r="AS11" s="58">
        <v>0</v>
      </c>
      <c r="AT11" s="59">
        <v>0</v>
      </c>
      <c r="AU11" s="58">
        <v>0</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180</v>
      </c>
      <c r="BU11" s="105">
        <f t="shared" si="3"/>
        <v>0</v>
      </c>
      <c r="BV11" s="105">
        <f t="shared" si="4"/>
        <v>0</v>
      </c>
      <c r="BW11" s="105">
        <f t="shared" si="5"/>
        <v>0</v>
      </c>
      <c r="BX11" s="105">
        <f t="shared" si="6"/>
        <v>0</v>
      </c>
      <c r="BY11" s="105">
        <f t="shared" si="7"/>
        <v>0</v>
      </c>
      <c r="CA11" s="105">
        <f t="shared" si="8"/>
        <v>0</v>
      </c>
      <c r="CB11" s="105">
        <f t="shared" si="9"/>
        <v>0</v>
      </c>
      <c r="CC11" s="105">
        <f t="shared" si="10"/>
        <v>180</v>
      </c>
      <c r="CD11" s="105">
        <f t="shared" si="11"/>
        <v>0</v>
      </c>
      <c r="CE11" s="105">
        <f t="shared" si="12"/>
        <v>0</v>
      </c>
      <c r="CF11" s="105">
        <f t="shared" si="13"/>
        <v>0</v>
      </c>
      <c r="CG11" s="105">
        <f t="shared" si="14"/>
        <v>0</v>
      </c>
      <c r="CH11" s="105">
        <f t="shared" si="15"/>
        <v>0</v>
      </c>
      <c r="CJ11" s="105">
        <f t="shared" si="16"/>
        <v>0</v>
      </c>
      <c r="CK11" s="105">
        <f t="shared" si="17"/>
        <v>0</v>
      </c>
      <c r="CL11" s="105">
        <f t="shared" si="18"/>
        <v>180</v>
      </c>
      <c r="CM11" s="105">
        <f t="shared" si="19"/>
        <v>0</v>
      </c>
      <c r="CN11" s="105">
        <f t="shared" si="20"/>
        <v>0</v>
      </c>
      <c r="CO11" s="105">
        <f t="shared" si="21"/>
        <v>0</v>
      </c>
      <c r="CP11" s="105">
        <f t="shared" si="22"/>
        <v>0</v>
      </c>
      <c r="CQ11" s="105">
        <f t="shared" si="23"/>
        <v>0</v>
      </c>
      <c r="CS11" s="105">
        <f t="shared" si="24"/>
        <v>0</v>
      </c>
      <c r="CT11" s="105">
        <f t="shared" si="25"/>
        <v>0</v>
      </c>
      <c r="CU11" s="105">
        <f t="shared" si="26"/>
        <v>180</v>
      </c>
      <c r="CV11" s="105">
        <f t="shared" si="27"/>
        <v>0</v>
      </c>
      <c r="CW11" s="105">
        <f t="shared" si="28"/>
        <v>0</v>
      </c>
      <c r="CX11" s="105">
        <f t="shared" si="29"/>
        <v>0</v>
      </c>
      <c r="CY11" s="105">
        <f t="shared" si="30"/>
        <v>0</v>
      </c>
      <c r="CZ11" s="105">
        <f t="shared" si="31"/>
        <v>0</v>
      </c>
      <c r="DB11" s="105">
        <f t="shared" si="32"/>
        <v>0</v>
      </c>
      <c r="DC11" s="105">
        <f t="shared" si="33"/>
        <v>0</v>
      </c>
      <c r="DD11" s="105">
        <f t="shared" si="34"/>
        <v>0</v>
      </c>
      <c r="DE11" s="105">
        <f t="shared" si="35"/>
        <v>0</v>
      </c>
      <c r="DF11" s="105">
        <f t="shared" si="36"/>
        <v>0</v>
      </c>
      <c r="DG11" s="105">
        <f t="shared" si="37"/>
        <v>0</v>
      </c>
      <c r="DH11" s="105">
        <f t="shared" si="38"/>
        <v>0</v>
      </c>
      <c r="DI11" s="105">
        <f t="shared" si="39"/>
        <v>0</v>
      </c>
      <c r="DK11" s="105">
        <f t="shared" si="40"/>
        <v>0</v>
      </c>
      <c r="DL11" s="105">
        <f t="shared" si="41"/>
        <v>0</v>
      </c>
      <c r="DM11" s="105">
        <f t="shared" si="42"/>
        <v>0</v>
      </c>
      <c r="DN11" s="105">
        <f t="shared" si="43"/>
        <v>0</v>
      </c>
      <c r="DO11" s="105">
        <f t="shared" si="44"/>
        <v>0</v>
      </c>
      <c r="DP11" s="105">
        <f t="shared" si="45"/>
        <v>0</v>
      </c>
      <c r="DQ11" s="105">
        <f t="shared" si="46"/>
        <v>0</v>
      </c>
      <c r="DR11" s="105">
        <f t="shared" si="47"/>
        <v>0</v>
      </c>
    </row>
    <row r="12" spans="2:122" ht="15" x14ac:dyDescent="0.25">
      <c r="B12" s="44" t="s">
        <v>371</v>
      </c>
      <c r="C12" s="61">
        <v>7</v>
      </c>
      <c r="D12" s="62" t="s">
        <v>196</v>
      </c>
      <c r="E12" s="326">
        <v>2015</v>
      </c>
      <c r="F12" s="46"/>
      <c r="G12" s="63">
        <v>1368</v>
      </c>
      <c r="H12" s="64">
        <v>1368</v>
      </c>
      <c r="I12" s="65">
        <v>1348</v>
      </c>
      <c r="J12" s="64">
        <v>1348</v>
      </c>
      <c r="K12" s="65">
        <v>1348</v>
      </c>
      <c r="L12" s="64">
        <v>1348</v>
      </c>
      <c r="M12" s="65">
        <v>1304</v>
      </c>
      <c r="N12" s="64">
        <v>1304</v>
      </c>
      <c r="O12" s="65">
        <v>1297</v>
      </c>
      <c r="P12" s="64">
        <v>1153</v>
      </c>
      <c r="Q12" s="65">
        <v>795</v>
      </c>
      <c r="R12" s="64">
        <v>791</v>
      </c>
      <c r="S12" s="65">
        <v>523</v>
      </c>
      <c r="T12" s="64">
        <v>513</v>
      </c>
      <c r="U12" s="65">
        <v>513</v>
      </c>
      <c r="V12" s="64">
        <v>300</v>
      </c>
      <c r="W12" s="65">
        <v>102</v>
      </c>
      <c r="X12" s="64">
        <v>102</v>
      </c>
      <c r="Y12" s="65">
        <v>102</v>
      </c>
      <c r="Z12" s="64">
        <v>102</v>
      </c>
      <c r="AA12" s="65">
        <v>0</v>
      </c>
      <c r="AB12" s="64">
        <v>0</v>
      </c>
      <c r="AC12" s="65">
        <v>0</v>
      </c>
      <c r="AD12" s="64">
        <v>0</v>
      </c>
      <c r="AE12" s="65">
        <v>0</v>
      </c>
      <c r="AF12" s="66">
        <v>0</v>
      </c>
      <c r="AG12" s="47"/>
      <c r="AH12" s="63">
        <v>9956393</v>
      </c>
      <c r="AI12" s="64">
        <v>9956393</v>
      </c>
      <c r="AJ12" s="65">
        <v>9892940</v>
      </c>
      <c r="AK12" s="64">
        <v>9892940</v>
      </c>
      <c r="AL12" s="65">
        <v>9892940</v>
      </c>
      <c r="AM12" s="64">
        <v>9892940</v>
      </c>
      <c r="AN12" s="65">
        <v>9612442</v>
      </c>
      <c r="AO12" s="64">
        <v>9612442</v>
      </c>
      <c r="AP12" s="65">
        <v>9568286</v>
      </c>
      <c r="AQ12" s="64">
        <v>8644190</v>
      </c>
      <c r="AR12" s="65">
        <v>6278622</v>
      </c>
      <c r="AS12" s="64">
        <v>6210223</v>
      </c>
      <c r="AT12" s="65">
        <v>3085440</v>
      </c>
      <c r="AU12" s="64">
        <v>3052452</v>
      </c>
      <c r="AV12" s="65">
        <v>3052452</v>
      </c>
      <c r="AW12" s="64">
        <v>1524359</v>
      </c>
      <c r="AX12" s="65">
        <v>271999</v>
      </c>
      <c r="AY12" s="64">
        <v>271999</v>
      </c>
      <c r="AZ12" s="65">
        <v>271999</v>
      </c>
      <c r="BA12" s="64">
        <v>271999</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1961409.4210000001</v>
      </c>
      <c r="BT12" s="105">
        <f t="shared" si="2"/>
        <v>9833.1840000000011</v>
      </c>
      <c r="BU12" s="105">
        <f t="shared" si="3"/>
        <v>11.491199999999999</v>
      </c>
      <c r="BV12" s="105">
        <f t="shared" si="4"/>
        <v>1083.4560000000001</v>
      </c>
      <c r="BW12" s="105">
        <f t="shared" si="5"/>
        <v>2574.0288</v>
      </c>
      <c r="BX12" s="105">
        <f t="shared" si="6"/>
        <v>0</v>
      </c>
      <c r="BY12" s="105">
        <f t="shared" si="7"/>
        <v>0</v>
      </c>
      <c r="CA12" s="105">
        <f t="shared" si="8"/>
        <v>0</v>
      </c>
      <c r="CB12" s="105">
        <f t="shared" si="9"/>
        <v>1961409.4210000001</v>
      </c>
      <c r="CC12" s="105">
        <f t="shared" si="10"/>
        <v>9833.1840000000011</v>
      </c>
      <c r="CD12" s="105">
        <f t="shared" si="11"/>
        <v>11.491199999999999</v>
      </c>
      <c r="CE12" s="105">
        <f t="shared" si="12"/>
        <v>1083.4560000000001</v>
      </c>
      <c r="CF12" s="105">
        <f t="shared" si="13"/>
        <v>2574.0288</v>
      </c>
      <c r="CG12" s="105">
        <f t="shared" si="14"/>
        <v>0</v>
      </c>
      <c r="CH12" s="105">
        <f t="shared" si="15"/>
        <v>0</v>
      </c>
      <c r="CJ12" s="105">
        <f t="shared" si="16"/>
        <v>0</v>
      </c>
      <c r="CK12" s="105">
        <f t="shared" si="17"/>
        <v>1948909.1800000002</v>
      </c>
      <c r="CL12" s="105">
        <f t="shared" si="18"/>
        <v>9689.4239999999991</v>
      </c>
      <c r="CM12" s="105">
        <f t="shared" si="19"/>
        <v>11.3232</v>
      </c>
      <c r="CN12" s="105">
        <f t="shared" si="20"/>
        <v>1067.616</v>
      </c>
      <c r="CO12" s="105">
        <f t="shared" si="21"/>
        <v>2536.3968</v>
      </c>
      <c r="CP12" s="105">
        <f t="shared" si="22"/>
        <v>0</v>
      </c>
      <c r="CQ12" s="105">
        <f t="shared" si="23"/>
        <v>0</v>
      </c>
      <c r="CS12" s="105">
        <f t="shared" si="24"/>
        <v>0</v>
      </c>
      <c r="CT12" s="105">
        <f t="shared" si="25"/>
        <v>1948909.1800000002</v>
      </c>
      <c r="CU12" s="105">
        <f t="shared" si="26"/>
        <v>9689.4239999999991</v>
      </c>
      <c r="CV12" s="105">
        <f t="shared" si="27"/>
        <v>11.3232</v>
      </c>
      <c r="CW12" s="105">
        <f t="shared" si="28"/>
        <v>1067.616</v>
      </c>
      <c r="CX12" s="105">
        <f t="shared" si="29"/>
        <v>2536.3968</v>
      </c>
      <c r="CY12" s="105">
        <f t="shared" si="30"/>
        <v>0</v>
      </c>
      <c r="CZ12" s="105">
        <f t="shared" si="31"/>
        <v>0</v>
      </c>
      <c r="DB12" s="105">
        <f t="shared" si="32"/>
        <v>0</v>
      </c>
      <c r="DC12" s="105">
        <f t="shared" si="33"/>
        <v>1948909.1800000002</v>
      </c>
      <c r="DD12" s="105">
        <f t="shared" si="34"/>
        <v>9689.4239999999991</v>
      </c>
      <c r="DE12" s="105">
        <f t="shared" si="35"/>
        <v>11.3232</v>
      </c>
      <c r="DF12" s="105">
        <f t="shared" si="36"/>
        <v>1067.616</v>
      </c>
      <c r="DG12" s="105">
        <f t="shared" si="37"/>
        <v>2536.3968</v>
      </c>
      <c r="DH12" s="105">
        <f t="shared" si="38"/>
        <v>0</v>
      </c>
      <c r="DI12" s="105">
        <f t="shared" si="39"/>
        <v>0</v>
      </c>
      <c r="DK12" s="105">
        <f t="shared" si="40"/>
        <v>0</v>
      </c>
      <c r="DL12" s="105">
        <f t="shared" si="41"/>
        <v>1948909.1800000002</v>
      </c>
      <c r="DM12" s="105">
        <f t="shared" si="42"/>
        <v>9689.4239999999991</v>
      </c>
      <c r="DN12" s="105">
        <f t="shared" si="43"/>
        <v>11.3232</v>
      </c>
      <c r="DO12" s="105">
        <f>+$BM12*$L12*12</f>
        <v>1067.616</v>
      </c>
      <c r="DP12" s="105">
        <f t="shared" si="45"/>
        <v>2536.3968</v>
      </c>
      <c r="DQ12" s="105">
        <f t="shared" si="46"/>
        <v>0</v>
      </c>
      <c r="DR12" s="105">
        <f t="shared" si="47"/>
        <v>0</v>
      </c>
    </row>
    <row r="13" spans="2:122" ht="15" x14ac:dyDescent="0.25">
      <c r="B13" s="44" t="s">
        <v>372</v>
      </c>
      <c r="C13" s="55">
        <v>8</v>
      </c>
      <c r="D13" s="56" t="s">
        <v>197</v>
      </c>
      <c r="E13" s="325">
        <v>2015</v>
      </c>
      <c r="F13" s="46"/>
      <c r="G13" s="57">
        <v>1</v>
      </c>
      <c r="H13" s="58">
        <v>1</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7">
        <v>1765</v>
      </c>
      <c r="AI13" s="58">
        <v>1765</v>
      </c>
      <c r="AJ13" s="59">
        <v>447</v>
      </c>
      <c r="AK13" s="58">
        <v>447</v>
      </c>
      <c r="AL13" s="59">
        <v>447</v>
      </c>
      <c r="AM13" s="58">
        <v>447</v>
      </c>
      <c r="AN13" s="59">
        <v>447</v>
      </c>
      <c r="AO13" s="58">
        <v>447</v>
      </c>
      <c r="AP13" s="59">
        <v>447</v>
      </c>
      <c r="AQ13" s="58">
        <v>447</v>
      </c>
      <c r="AR13" s="59">
        <v>447</v>
      </c>
      <c r="AS13" s="58">
        <v>447</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v>1</v>
      </c>
      <c r="BK13" s="114"/>
      <c r="BL13" s="114"/>
      <c r="BM13" s="114"/>
      <c r="BN13" s="114"/>
      <c r="BO13" s="114"/>
      <c r="BP13" s="114"/>
      <c r="BR13" s="105">
        <f t="shared" si="0"/>
        <v>0</v>
      </c>
      <c r="BS13" s="105">
        <f t="shared" si="1"/>
        <v>1765</v>
      </c>
      <c r="BT13" s="105">
        <f t="shared" si="2"/>
        <v>0</v>
      </c>
      <c r="BU13" s="105">
        <f t="shared" si="3"/>
        <v>0</v>
      </c>
      <c r="BV13" s="105">
        <f t="shared" si="4"/>
        <v>0</v>
      </c>
      <c r="BW13" s="105">
        <f t="shared" si="5"/>
        <v>0</v>
      </c>
      <c r="BX13" s="105">
        <f t="shared" si="6"/>
        <v>0</v>
      </c>
      <c r="BY13" s="105">
        <f t="shared" si="7"/>
        <v>0</v>
      </c>
      <c r="CA13" s="105">
        <f t="shared" si="8"/>
        <v>0</v>
      </c>
      <c r="CB13" s="105">
        <f t="shared" si="9"/>
        <v>1765</v>
      </c>
      <c r="CC13" s="105">
        <f t="shared" si="10"/>
        <v>0</v>
      </c>
      <c r="CD13" s="105">
        <f t="shared" si="11"/>
        <v>0</v>
      </c>
      <c r="CE13" s="105">
        <f t="shared" si="12"/>
        <v>0</v>
      </c>
      <c r="CF13" s="105">
        <f t="shared" si="13"/>
        <v>0</v>
      </c>
      <c r="CG13" s="105">
        <f t="shared" si="14"/>
        <v>0</v>
      </c>
      <c r="CH13" s="105">
        <f t="shared" si="15"/>
        <v>0</v>
      </c>
      <c r="CJ13" s="105">
        <f t="shared" si="16"/>
        <v>0</v>
      </c>
      <c r="CK13" s="105">
        <f t="shared" si="17"/>
        <v>447</v>
      </c>
      <c r="CL13" s="105">
        <f t="shared" si="18"/>
        <v>0</v>
      </c>
      <c r="CM13" s="105">
        <f t="shared" si="19"/>
        <v>0</v>
      </c>
      <c r="CN13" s="105">
        <f t="shared" si="20"/>
        <v>0</v>
      </c>
      <c r="CO13" s="105">
        <f t="shared" si="21"/>
        <v>0</v>
      </c>
      <c r="CP13" s="105">
        <f t="shared" si="22"/>
        <v>0</v>
      </c>
      <c r="CQ13" s="105">
        <f t="shared" si="23"/>
        <v>0</v>
      </c>
      <c r="CS13" s="105">
        <f t="shared" si="24"/>
        <v>0</v>
      </c>
      <c r="CT13" s="105">
        <f t="shared" si="25"/>
        <v>447</v>
      </c>
      <c r="CU13" s="105">
        <f t="shared" si="26"/>
        <v>0</v>
      </c>
      <c r="CV13" s="105">
        <f t="shared" si="27"/>
        <v>0</v>
      </c>
      <c r="CW13" s="105">
        <f t="shared" si="28"/>
        <v>0</v>
      </c>
      <c r="CX13" s="105">
        <f t="shared" si="29"/>
        <v>0</v>
      </c>
      <c r="CY13" s="105">
        <f t="shared" si="30"/>
        <v>0</v>
      </c>
      <c r="CZ13" s="105">
        <f t="shared" si="31"/>
        <v>0</v>
      </c>
      <c r="DB13" s="105">
        <f t="shared" si="32"/>
        <v>0</v>
      </c>
      <c r="DC13" s="105">
        <f t="shared" si="33"/>
        <v>447</v>
      </c>
      <c r="DD13" s="105">
        <f t="shared" si="34"/>
        <v>0</v>
      </c>
      <c r="DE13" s="105">
        <f t="shared" si="35"/>
        <v>0</v>
      </c>
      <c r="DF13" s="105">
        <f t="shared" si="36"/>
        <v>0</v>
      </c>
      <c r="DG13" s="105">
        <f t="shared" si="37"/>
        <v>0</v>
      </c>
      <c r="DH13" s="105">
        <f t="shared" si="38"/>
        <v>0</v>
      </c>
      <c r="DI13" s="105">
        <f t="shared" si="39"/>
        <v>0</v>
      </c>
      <c r="DK13" s="105">
        <f t="shared" si="40"/>
        <v>0</v>
      </c>
      <c r="DL13" s="105">
        <f t="shared" si="41"/>
        <v>447</v>
      </c>
      <c r="DM13" s="105">
        <f t="shared" si="42"/>
        <v>0</v>
      </c>
      <c r="DN13" s="105">
        <f t="shared" si="43"/>
        <v>0</v>
      </c>
      <c r="DO13" s="105">
        <f t="shared" si="44"/>
        <v>0</v>
      </c>
      <c r="DP13" s="105">
        <f t="shared" si="45"/>
        <v>0</v>
      </c>
      <c r="DQ13" s="105">
        <f t="shared" si="46"/>
        <v>0</v>
      </c>
      <c r="DR13" s="105">
        <f t="shared" si="47"/>
        <v>0</v>
      </c>
    </row>
    <row r="14" spans="2:122" x14ac:dyDescent="0.25">
      <c r="B14" s="44" t="s">
        <v>373</v>
      </c>
      <c r="C14" s="61">
        <v>9</v>
      </c>
      <c r="D14" s="62" t="s">
        <v>198</v>
      </c>
      <c r="E14" s="326"/>
      <c r="F14" s="46"/>
      <c r="G14" s="63">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63">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row>
    <row r="15" spans="2:122" x14ac:dyDescent="0.25">
      <c r="B15" s="44" t="s">
        <v>374</v>
      </c>
      <c r="C15" s="55">
        <v>10</v>
      </c>
      <c r="D15" s="56" t="s">
        <v>199</v>
      </c>
      <c r="E15" s="325"/>
      <c r="F15" s="46"/>
      <c r="G15" s="57">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7">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row>
    <row r="16" spans="2:122" ht="15" x14ac:dyDescent="0.25">
      <c r="B16" s="44" t="s">
        <v>375</v>
      </c>
      <c r="C16" s="61">
        <v>11</v>
      </c>
      <c r="D16" s="62" t="s">
        <v>200</v>
      </c>
      <c r="E16" s="326">
        <v>2015</v>
      </c>
      <c r="F16" s="46"/>
      <c r="G16" s="63">
        <v>185</v>
      </c>
      <c r="H16" s="64">
        <v>185</v>
      </c>
      <c r="I16" s="65">
        <v>185</v>
      </c>
      <c r="J16" s="64">
        <v>185</v>
      </c>
      <c r="K16" s="65">
        <v>185</v>
      </c>
      <c r="L16" s="64">
        <v>185</v>
      </c>
      <c r="M16" s="65">
        <v>185</v>
      </c>
      <c r="N16" s="64">
        <v>185</v>
      </c>
      <c r="O16" s="65">
        <v>185</v>
      </c>
      <c r="P16" s="64">
        <v>185</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63">
        <v>1654892</v>
      </c>
      <c r="AI16" s="64">
        <v>1654892</v>
      </c>
      <c r="AJ16" s="65">
        <v>1654892</v>
      </c>
      <c r="AK16" s="64">
        <v>1654892</v>
      </c>
      <c r="AL16" s="65">
        <v>1654892</v>
      </c>
      <c r="AM16" s="64">
        <v>1654892</v>
      </c>
      <c r="AN16" s="65">
        <v>1654892</v>
      </c>
      <c r="AO16" s="64">
        <v>1654892</v>
      </c>
      <c r="AP16" s="65">
        <v>1654892</v>
      </c>
      <c r="AQ16" s="64">
        <v>1654892</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v>1</v>
      </c>
      <c r="BL16" s="114"/>
      <c r="BM16" s="114"/>
      <c r="BN16" s="114"/>
      <c r="BO16" s="114"/>
      <c r="BP16" s="114"/>
      <c r="BR16" s="105">
        <f>+$BI16*$AH16</f>
        <v>0</v>
      </c>
      <c r="BS16" s="105">
        <f>+$BJ16*$AH16</f>
        <v>0</v>
      </c>
      <c r="BT16" s="105">
        <f>+$BK16*$G16*12</f>
        <v>2220</v>
      </c>
      <c r="BU16" s="105">
        <f>+$BL16*$G16*12</f>
        <v>0</v>
      </c>
      <c r="BV16" s="105">
        <f>+$BM16*$G16*12</f>
        <v>0</v>
      </c>
      <c r="BW16" s="105">
        <f>+$BN16*$G16*12</f>
        <v>0</v>
      </c>
      <c r="BX16" s="105">
        <f>+$BO16*$G16*12</f>
        <v>0</v>
      </c>
      <c r="BY16" s="105">
        <f>+$BP16*$G16*12</f>
        <v>0</v>
      </c>
      <c r="CA16" s="105">
        <f>+$BI16*$AI16</f>
        <v>0</v>
      </c>
      <c r="CB16" s="105">
        <f>+$BJ16*$AI16</f>
        <v>0</v>
      </c>
      <c r="CC16" s="105">
        <f>+$BK16*$H16*12</f>
        <v>2220</v>
      </c>
      <c r="CD16" s="105">
        <f>+$BL16*$H16*12</f>
        <v>0</v>
      </c>
      <c r="CE16" s="105">
        <f>+$BM16*$H16*12</f>
        <v>0</v>
      </c>
      <c r="CF16" s="105">
        <f>+$BN16*$H16*12</f>
        <v>0</v>
      </c>
      <c r="CG16" s="105">
        <f>+$BO16*$H16*12</f>
        <v>0</v>
      </c>
      <c r="CH16" s="105">
        <f>+$BP16*$H16*12</f>
        <v>0</v>
      </c>
      <c r="CJ16" s="105">
        <f>+$BI16*$AJ16</f>
        <v>0</v>
      </c>
      <c r="CK16" s="105">
        <f>+$BJ16*$AJ16</f>
        <v>0</v>
      </c>
      <c r="CL16" s="105">
        <f>+$BK16*$I16*12</f>
        <v>2220</v>
      </c>
      <c r="CM16" s="105">
        <f>+$BL16*$I16*12</f>
        <v>0</v>
      </c>
      <c r="CN16" s="105">
        <f>+$BM16*$I16*12</f>
        <v>0</v>
      </c>
      <c r="CO16" s="105">
        <f>+$BN16*$I16*12</f>
        <v>0</v>
      </c>
      <c r="CP16" s="105">
        <f>+$BO16*$I16*12</f>
        <v>0</v>
      </c>
      <c r="CQ16" s="105">
        <f>+$BP16*$I16*12</f>
        <v>0</v>
      </c>
      <c r="CS16" s="105">
        <f>+$BI16*$AK16</f>
        <v>0</v>
      </c>
      <c r="CT16" s="105">
        <f>+$BJ16*$AK16</f>
        <v>0</v>
      </c>
      <c r="CU16" s="105">
        <f>+$BK16*$J16*12</f>
        <v>2220</v>
      </c>
      <c r="CV16" s="105">
        <f>+$BL16*$J16*12</f>
        <v>0</v>
      </c>
      <c r="CW16" s="105">
        <f>+$BM16*$J16*12</f>
        <v>0</v>
      </c>
      <c r="CX16" s="105">
        <f>+$BN16*$J16*12</f>
        <v>0</v>
      </c>
      <c r="CY16" s="105">
        <f>+$BO16*$J16*12</f>
        <v>0</v>
      </c>
      <c r="CZ16" s="105">
        <f>+$BP16*$J16*12</f>
        <v>0</v>
      </c>
      <c r="DB16" s="105">
        <f>+$BI16*$AL16</f>
        <v>0</v>
      </c>
      <c r="DC16" s="105">
        <f>+$BJ16*$AL16</f>
        <v>0</v>
      </c>
      <c r="DD16" s="105">
        <f>+$BK16*$K16*12</f>
        <v>2220</v>
      </c>
      <c r="DE16" s="105">
        <f>+$BL16*$K16*12</f>
        <v>0</v>
      </c>
      <c r="DF16" s="105">
        <f>+$BM16*$K16*12</f>
        <v>0</v>
      </c>
      <c r="DG16" s="105">
        <f>+$BN16*$K16*12</f>
        <v>0</v>
      </c>
      <c r="DH16" s="105">
        <f>+$BO16*$K16*12</f>
        <v>0</v>
      </c>
      <c r="DI16" s="105">
        <f>+$BP16*$K16*12</f>
        <v>0</v>
      </c>
      <c r="DK16" s="105">
        <f>+$BI16*$AM16</f>
        <v>0</v>
      </c>
      <c r="DL16" s="105">
        <f>+$BJ16*$AM16</f>
        <v>0</v>
      </c>
      <c r="DM16" s="105">
        <f>+$BK16*$L16*12</f>
        <v>2220</v>
      </c>
      <c r="DN16" s="105">
        <f>+$BL16*$L16*12</f>
        <v>0</v>
      </c>
      <c r="DO16" s="105">
        <f>+$BM16*$L16*12</f>
        <v>0</v>
      </c>
      <c r="DP16" s="105">
        <f>+$BN16*$L16*12</f>
        <v>0</v>
      </c>
      <c r="DQ16" s="105">
        <f>+$BO16*$L16*12</f>
        <v>0</v>
      </c>
      <c r="DR16" s="105">
        <f>+$BP16*$L16*12</f>
        <v>0</v>
      </c>
    </row>
    <row r="17" spans="2:122" ht="15" x14ac:dyDescent="0.25">
      <c r="B17" s="44" t="s">
        <v>377</v>
      </c>
      <c r="C17" s="55">
        <v>12</v>
      </c>
      <c r="D17" s="56" t="s">
        <v>201</v>
      </c>
      <c r="E17" s="325">
        <v>2015</v>
      </c>
      <c r="F17" s="46"/>
      <c r="G17" s="57">
        <v>109</v>
      </c>
      <c r="H17" s="58">
        <v>109</v>
      </c>
      <c r="I17" s="59">
        <v>38</v>
      </c>
      <c r="J17" s="58">
        <v>38</v>
      </c>
      <c r="K17" s="59">
        <v>38</v>
      </c>
      <c r="L17" s="58">
        <v>38</v>
      </c>
      <c r="M17" s="59">
        <v>38</v>
      </c>
      <c r="N17" s="58">
        <v>38</v>
      </c>
      <c r="O17" s="59">
        <v>38</v>
      </c>
      <c r="P17" s="58">
        <v>38</v>
      </c>
      <c r="Q17" s="59">
        <v>11</v>
      </c>
      <c r="R17" s="58">
        <v>11</v>
      </c>
      <c r="S17" s="59">
        <v>0</v>
      </c>
      <c r="T17" s="58">
        <v>0</v>
      </c>
      <c r="U17" s="59">
        <v>0</v>
      </c>
      <c r="V17" s="58">
        <v>0</v>
      </c>
      <c r="W17" s="59">
        <v>0</v>
      </c>
      <c r="X17" s="58">
        <v>0</v>
      </c>
      <c r="Y17" s="59">
        <v>0</v>
      </c>
      <c r="Z17" s="58">
        <v>0</v>
      </c>
      <c r="AA17" s="59">
        <v>0</v>
      </c>
      <c r="AB17" s="58">
        <v>0</v>
      </c>
      <c r="AC17" s="59">
        <v>0</v>
      </c>
      <c r="AD17" s="58">
        <v>0</v>
      </c>
      <c r="AE17" s="59">
        <v>0</v>
      </c>
      <c r="AF17" s="60">
        <v>0</v>
      </c>
      <c r="AG17" s="47"/>
      <c r="AH17" s="57">
        <v>699957</v>
      </c>
      <c r="AI17" s="58">
        <v>580257</v>
      </c>
      <c r="AJ17" s="59">
        <v>162019</v>
      </c>
      <c r="AK17" s="58">
        <v>162019</v>
      </c>
      <c r="AL17" s="59">
        <v>162019</v>
      </c>
      <c r="AM17" s="58">
        <v>162019</v>
      </c>
      <c r="AN17" s="59">
        <v>162019</v>
      </c>
      <c r="AO17" s="58">
        <v>162019</v>
      </c>
      <c r="AP17" s="59">
        <v>162019</v>
      </c>
      <c r="AQ17" s="58">
        <v>162019</v>
      </c>
      <c r="AR17" s="59">
        <v>85388</v>
      </c>
      <c r="AS17" s="58">
        <v>85388</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v>0.84899999999999998</v>
      </c>
      <c r="BL17" s="114"/>
      <c r="BM17" s="114">
        <v>0.15090000000000001</v>
      </c>
      <c r="BN17" s="114"/>
      <c r="BO17" s="114"/>
      <c r="BP17" s="114"/>
      <c r="BR17" s="105">
        <f>+$BI17*$AH17</f>
        <v>0</v>
      </c>
      <c r="BS17" s="105">
        <f>+$BJ17*$AH17</f>
        <v>0</v>
      </c>
      <c r="BT17" s="105">
        <f>+$BK17*$G17*12</f>
        <v>1110.492</v>
      </c>
      <c r="BU17" s="105">
        <f>+$BL17*$G17*12</f>
        <v>0</v>
      </c>
      <c r="BV17" s="105">
        <f>+$BM17*$G17*12</f>
        <v>197.37720000000002</v>
      </c>
      <c r="BW17" s="105">
        <f>+$BN17*$G17*12</f>
        <v>0</v>
      </c>
      <c r="BX17" s="105">
        <f>+$BO17*$G17*12</f>
        <v>0</v>
      </c>
      <c r="BY17" s="105">
        <f>+$BP17*$G17*12</f>
        <v>0</v>
      </c>
      <c r="CA17" s="105">
        <f>+$BI17*$AI17</f>
        <v>0</v>
      </c>
      <c r="CB17" s="105">
        <f>+$BJ17*$AI17</f>
        <v>0</v>
      </c>
      <c r="CC17" s="105">
        <f>+$BK17*$H17*12</f>
        <v>1110.492</v>
      </c>
      <c r="CD17" s="105">
        <f>+$BL17*$H17*12</f>
        <v>0</v>
      </c>
      <c r="CE17" s="105">
        <f>+$BM17*$H17*12</f>
        <v>197.37720000000002</v>
      </c>
      <c r="CF17" s="105">
        <f>+$BN17*$H17*12</f>
        <v>0</v>
      </c>
      <c r="CG17" s="105">
        <f>+$BO17*$H17*12</f>
        <v>0</v>
      </c>
      <c r="CH17" s="105">
        <f>+$BP17*$H17*12</f>
        <v>0</v>
      </c>
      <c r="CJ17" s="105">
        <f>+$BI17*$AJ17</f>
        <v>0</v>
      </c>
      <c r="CK17" s="105">
        <f>+$BJ17*$AJ17</f>
        <v>0</v>
      </c>
      <c r="CL17" s="105">
        <f>+$BK17*$I17*12</f>
        <v>387.14400000000001</v>
      </c>
      <c r="CM17" s="105">
        <f>+$BL17*$I17*12</f>
        <v>0</v>
      </c>
      <c r="CN17" s="105">
        <f>+$BM17*$I17*12</f>
        <v>68.810400000000001</v>
      </c>
      <c r="CO17" s="105">
        <f>+$BN17*$I17*12</f>
        <v>0</v>
      </c>
      <c r="CP17" s="105">
        <f>+$BO17*$I17*12</f>
        <v>0</v>
      </c>
      <c r="CQ17" s="105">
        <f>+$BP17*$I17*12</f>
        <v>0</v>
      </c>
      <c r="CS17" s="105">
        <f>+$BI17*$AK17</f>
        <v>0</v>
      </c>
      <c r="CT17" s="105">
        <f>+$BJ17*$AK17</f>
        <v>0</v>
      </c>
      <c r="CU17" s="105">
        <f>+$BK17*$J17*12</f>
        <v>387.14400000000001</v>
      </c>
      <c r="CV17" s="105">
        <f>+$BL17*$J17*12</f>
        <v>0</v>
      </c>
      <c r="CW17" s="105">
        <f>+$BM17*$J17*12</f>
        <v>68.810400000000001</v>
      </c>
      <c r="CX17" s="105">
        <f>+$BN17*$J17*12</f>
        <v>0</v>
      </c>
      <c r="CY17" s="105">
        <f>+$BO17*$J17*12</f>
        <v>0</v>
      </c>
      <c r="CZ17" s="105">
        <f>+$BP17*$J17*12</f>
        <v>0</v>
      </c>
      <c r="DB17" s="105">
        <f>+$BI17*$AL17</f>
        <v>0</v>
      </c>
      <c r="DC17" s="105">
        <f>+$BJ17*$AL17</f>
        <v>0</v>
      </c>
      <c r="DD17" s="105">
        <f>+$BK17*$K17*12</f>
        <v>387.14400000000001</v>
      </c>
      <c r="DE17" s="105">
        <f>+$BL17*$K17*12</f>
        <v>0</v>
      </c>
      <c r="DF17" s="105">
        <f>+$BM17*$K17*12</f>
        <v>68.810400000000001</v>
      </c>
      <c r="DG17" s="105">
        <f>+$BN17*$K17*12</f>
        <v>0</v>
      </c>
      <c r="DH17" s="105">
        <f>+$BO17*$K17*12</f>
        <v>0</v>
      </c>
      <c r="DI17" s="105">
        <f>+$BP17*$K17*12</f>
        <v>0</v>
      </c>
      <c r="DK17" s="105">
        <f>+$BI17*$AM17</f>
        <v>0</v>
      </c>
      <c r="DL17" s="105">
        <f>+$BJ17*$AM17</f>
        <v>0</v>
      </c>
      <c r="DM17" s="105">
        <f>+$BK17*$L17*12</f>
        <v>387.14400000000001</v>
      </c>
      <c r="DN17" s="105">
        <f>+$BL17*$L17*12</f>
        <v>0</v>
      </c>
      <c r="DO17" s="105">
        <f>+$BM17*$L17*12</f>
        <v>68.810400000000001</v>
      </c>
      <c r="DP17" s="105">
        <f>+$BN17*$L17*12</f>
        <v>0</v>
      </c>
      <c r="DQ17" s="105">
        <f>+$BO17*$L17*12</f>
        <v>0</v>
      </c>
      <c r="DR17" s="105">
        <f>+$BP17*$L17*12</f>
        <v>0</v>
      </c>
    </row>
    <row r="18" spans="2:122" x14ac:dyDescent="0.25">
      <c r="B18" s="44" t="s">
        <v>376</v>
      </c>
      <c r="C18" s="61">
        <v>13</v>
      </c>
      <c r="D18" s="62" t="s">
        <v>202</v>
      </c>
      <c r="E18" s="326"/>
      <c r="F18" s="46"/>
      <c r="G18" s="63">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63">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row>
    <row r="19" spans="2:122" ht="15" x14ac:dyDescent="0.25">
      <c r="B19" s="44" t="s">
        <v>378</v>
      </c>
      <c r="C19" s="55">
        <v>14</v>
      </c>
      <c r="D19" s="56" t="s">
        <v>203</v>
      </c>
      <c r="E19" s="325">
        <v>2015</v>
      </c>
      <c r="F19" s="46"/>
      <c r="G19" s="57">
        <v>21</v>
      </c>
      <c r="H19" s="58">
        <v>20</v>
      </c>
      <c r="I19" s="59">
        <v>20</v>
      </c>
      <c r="J19" s="58">
        <v>20</v>
      </c>
      <c r="K19" s="59">
        <v>20</v>
      </c>
      <c r="L19" s="58">
        <v>20</v>
      </c>
      <c r="M19" s="59">
        <v>20</v>
      </c>
      <c r="N19" s="58">
        <v>20</v>
      </c>
      <c r="O19" s="59">
        <v>18</v>
      </c>
      <c r="P19" s="58">
        <v>18</v>
      </c>
      <c r="Q19" s="59">
        <v>17</v>
      </c>
      <c r="R19" s="58">
        <v>17</v>
      </c>
      <c r="S19" s="59">
        <v>17</v>
      </c>
      <c r="T19" s="58">
        <v>17</v>
      </c>
      <c r="U19" s="59">
        <v>14</v>
      </c>
      <c r="V19" s="58">
        <v>14</v>
      </c>
      <c r="W19" s="59">
        <v>14</v>
      </c>
      <c r="X19" s="58">
        <v>14</v>
      </c>
      <c r="Y19" s="59">
        <v>14</v>
      </c>
      <c r="Z19" s="58">
        <v>14</v>
      </c>
      <c r="AA19" s="59">
        <v>1</v>
      </c>
      <c r="AB19" s="58">
        <v>0</v>
      </c>
      <c r="AC19" s="59">
        <v>0</v>
      </c>
      <c r="AD19" s="58">
        <v>0</v>
      </c>
      <c r="AE19" s="59">
        <v>0</v>
      </c>
      <c r="AF19" s="60">
        <v>0</v>
      </c>
      <c r="AG19" s="47"/>
      <c r="AH19" s="57">
        <v>133108</v>
      </c>
      <c r="AI19" s="58">
        <v>112008</v>
      </c>
      <c r="AJ19" s="59">
        <v>108372</v>
      </c>
      <c r="AK19" s="58">
        <v>105841</v>
      </c>
      <c r="AL19" s="59">
        <v>105420</v>
      </c>
      <c r="AM19" s="58">
        <v>105420</v>
      </c>
      <c r="AN19" s="59">
        <v>102761</v>
      </c>
      <c r="AO19" s="58">
        <v>102511</v>
      </c>
      <c r="AP19" s="59">
        <v>70337</v>
      </c>
      <c r="AQ19" s="58">
        <v>69951</v>
      </c>
      <c r="AR19" s="59">
        <v>63476</v>
      </c>
      <c r="AS19" s="58">
        <v>63099</v>
      </c>
      <c r="AT19" s="59">
        <v>62458</v>
      </c>
      <c r="AU19" s="58">
        <v>62458</v>
      </c>
      <c r="AV19" s="59">
        <v>40082</v>
      </c>
      <c r="AW19" s="58">
        <v>39493</v>
      </c>
      <c r="AX19" s="59">
        <v>39493</v>
      </c>
      <c r="AY19" s="58">
        <v>39493</v>
      </c>
      <c r="AZ19" s="59">
        <v>39493</v>
      </c>
      <c r="BA19" s="58">
        <v>39493</v>
      </c>
      <c r="BB19" s="59">
        <v>5271</v>
      </c>
      <c r="BC19" s="58">
        <v>0</v>
      </c>
      <c r="BD19" s="59">
        <v>0</v>
      </c>
      <c r="BE19" s="58">
        <v>0</v>
      </c>
      <c r="BF19" s="59">
        <v>0</v>
      </c>
      <c r="BG19" s="60">
        <v>0</v>
      </c>
      <c r="BI19" s="114">
        <v>1</v>
      </c>
      <c r="BJ19" s="114"/>
      <c r="BK19" s="114"/>
      <c r="BL19" s="114"/>
      <c r="BM19" s="114"/>
      <c r="BN19" s="114"/>
      <c r="BO19" s="114"/>
      <c r="BP19" s="114"/>
      <c r="BR19" s="105">
        <f>+$BI19*$AH19</f>
        <v>133108</v>
      </c>
      <c r="BS19" s="105">
        <f>+$BJ19*$AH19</f>
        <v>0</v>
      </c>
      <c r="BT19" s="105">
        <f>+$BK19*$G19*12</f>
        <v>0</v>
      </c>
      <c r="BU19" s="105">
        <f>+$BL19*$G19*12</f>
        <v>0</v>
      </c>
      <c r="BV19" s="105">
        <f>+$BM19*$G19*12</f>
        <v>0</v>
      </c>
      <c r="BW19" s="105">
        <f>+$BN19*$G19*12</f>
        <v>0</v>
      </c>
      <c r="BX19" s="105">
        <f>+$BO19*$G19*12</f>
        <v>0</v>
      </c>
      <c r="BY19" s="105">
        <f>+$BP19*$G19*12</f>
        <v>0</v>
      </c>
      <c r="CA19" s="105">
        <f>+$BI19*$AI19</f>
        <v>112008</v>
      </c>
      <c r="CB19" s="105">
        <f>+$BJ19*$AI19</f>
        <v>0</v>
      </c>
      <c r="CC19" s="105">
        <f>+$BK19*$H19*12</f>
        <v>0</v>
      </c>
      <c r="CD19" s="105">
        <f>+$BL19*$H19*12</f>
        <v>0</v>
      </c>
      <c r="CE19" s="105">
        <f>+$BM19*$H19*12</f>
        <v>0</v>
      </c>
      <c r="CF19" s="105">
        <f>+$BN19*$H19*12</f>
        <v>0</v>
      </c>
      <c r="CG19" s="105">
        <f>+$BO19*$H19*12</f>
        <v>0</v>
      </c>
      <c r="CH19" s="105">
        <f>+$BP19*$H19*12</f>
        <v>0</v>
      </c>
      <c r="CJ19" s="105">
        <f>+$BI19*$AJ19</f>
        <v>108372</v>
      </c>
      <c r="CK19" s="105">
        <f>+$BJ19*$AJ19</f>
        <v>0</v>
      </c>
      <c r="CL19" s="105">
        <f>+$BK19*$I19*12</f>
        <v>0</v>
      </c>
      <c r="CM19" s="105">
        <f>+$BL19*$I19*12</f>
        <v>0</v>
      </c>
      <c r="CN19" s="105">
        <f>+$BM19*$I19*12</f>
        <v>0</v>
      </c>
      <c r="CO19" s="105">
        <f>+$BN19*$I19*12</f>
        <v>0</v>
      </c>
      <c r="CP19" s="105">
        <f>+$BO19*$I19*12</f>
        <v>0</v>
      </c>
      <c r="CQ19" s="105">
        <f>+$BP19*$I19*12</f>
        <v>0</v>
      </c>
      <c r="CS19" s="105">
        <f>+$BI19*$AK19</f>
        <v>105841</v>
      </c>
      <c r="CT19" s="105">
        <f>+$BJ19*$AK19</f>
        <v>0</v>
      </c>
      <c r="CU19" s="105">
        <f>+$BK19*$J19*12</f>
        <v>0</v>
      </c>
      <c r="CV19" s="105">
        <f>+$BL19*$J19*12</f>
        <v>0</v>
      </c>
      <c r="CW19" s="105">
        <f>+$BM19*$J19*12</f>
        <v>0</v>
      </c>
      <c r="CX19" s="105">
        <f>+$BN19*$J19*12</f>
        <v>0</v>
      </c>
      <c r="CY19" s="105">
        <f>+$BO19*$J19*12</f>
        <v>0</v>
      </c>
      <c r="CZ19" s="105">
        <f>+$BP19*$J19*12</f>
        <v>0</v>
      </c>
      <c r="DB19" s="105">
        <f>+$BI19*$AL19</f>
        <v>105420</v>
      </c>
      <c r="DC19" s="105">
        <f>+$BJ19*$AL19</f>
        <v>0</v>
      </c>
      <c r="DD19" s="105">
        <f>+$BK19*$K19*12</f>
        <v>0</v>
      </c>
      <c r="DE19" s="105">
        <f>+$BL19*$K19*12</f>
        <v>0</v>
      </c>
      <c r="DF19" s="105">
        <f>+$BM19*$K19*12</f>
        <v>0</v>
      </c>
      <c r="DG19" s="105">
        <f>+$BN19*$K19*12</f>
        <v>0</v>
      </c>
      <c r="DH19" s="105">
        <f>+$BO19*$K19*12</f>
        <v>0</v>
      </c>
      <c r="DI19" s="105">
        <f>+$BP19*$K19*12</f>
        <v>0</v>
      </c>
      <c r="DK19" s="105">
        <f>+$BI19*$AM19</f>
        <v>105420</v>
      </c>
      <c r="DL19" s="105">
        <f>+$BJ19*$AM19</f>
        <v>0</v>
      </c>
      <c r="DM19" s="105">
        <f>+$BK19*$L19*12</f>
        <v>0</v>
      </c>
      <c r="DN19" s="105">
        <f>+$BL19*$L19*12</f>
        <v>0</v>
      </c>
      <c r="DO19" s="105">
        <f>+$BM19*$L19*12</f>
        <v>0</v>
      </c>
      <c r="DP19" s="105">
        <f>+$BN19*$L19*12</f>
        <v>0</v>
      </c>
      <c r="DQ19" s="105">
        <f>+$BO19*$L19*12</f>
        <v>0</v>
      </c>
      <c r="DR19" s="105">
        <f>+$BP19*$L19*12</f>
        <v>0</v>
      </c>
    </row>
    <row r="20" spans="2:122" x14ac:dyDescent="0.25">
      <c r="B20" s="44"/>
      <c r="C20" s="61">
        <v>15</v>
      </c>
      <c r="D20" s="62" t="s">
        <v>204</v>
      </c>
      <c r="E20" s="327"/>
      <c r="F20" s="46"/>
      <c r="G20" s="63">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63">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row>
    <row r="21" spans="2:122" x14ac:dyDescent="0.25">
      <c r="B21" s="44"/>
      <c r="C21" s="55">
        <v>16</v>
      </c>
      <c r="D21" s="56" t="s">
        <v>205</v>
      </c>
      <c r="E21" s="328"/>
      <c r="F21" s="46"/>
      <c r="G21" s="57">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7">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row>
    <row r="22" spans="2:122" x14ac:dyDescent="0.25">
      <c r="B22" s="44"/>
      <c r="C22" s="61">
        <v>17</v>
      </c>
      <c r="D22" s="62" t="s">
        <v>206</v>
      </c>
      <c r="E22" s="327"/>
      <c r="F22" s="46"/>
      <c r="G22" s="63">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63">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row>
    <row r="23" spans="2:122" x14ac:dyDescent="0.25">
      <c r="B23" s="44"/>
      <c r="C23" s="55">
        <v>18</v>
      </c>
      <c r="D23" s="56" t="s">
        <v>207</v>
      </c>
      <c r="E23" s="328"/>
      <c r="F23" s="46"/>
      <c r="G23" s="57">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7">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row>
    <row r="24" spans="2:122" x14ac:dyDescent="0.25">
      <c r="B24" s="44"/>
      <c r="C24" s="61">
        <v>19</v>
      </c>
      <c r="D24" s="62" t="s">
        <v>208</v>
      </c>
      <c r="E24" s="327"/>
      <c r="F24" s="46"/>
      <c r="G24" s="63">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63">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row>
    <row r="25" spans="2:122" x14ac:dyDescent="0.25">
      <c r="B25" s="44"/>
      <c r="C25" s="67">
        <v>20</v>
      </c>
      <c r="D25" s="68" t="s">
        <v>209</v>
      </c>
      <c r="E25" s="329"/>
      <c r="F25" s="46"/>
      <c r="G25" s="69">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69">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row>
    <row r="26" spans="2:122" s="78" customFormat="1" ht="20.25" customHeight="1" x14ac:dyDescent="0.2">
      <c r="B26" s="73"/>
      <c r="C26" s="74" t="s">
        <v>210</v>
      </c>
      <c r="D26" s="75"/>
      <c r="E26" s="76"/>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row>
    <row r="27" spans="2:122" x14ac:dyDescent="0.25">
      <c r="B27" s="44"/>
      <c r="C27" s="79">
        <v>21</v>
      </c>
      <c r="D27" s="80" t="s">
        <v>211</v>
      </c>
      <c r="E27" s="330"/>
      <c r="F27" s="46"/>
      <c r="G27" s="81">
        <v>0</v>
      </c>
      <c r="H27" s="82">
        <v>0</v>
      </c>
      <c r="I27" s="83">
        <v>0</v>
      </c>
      <c r="J27" s="82">
        <v>0</v>
      </c>
      <c r="K27" s="83">
        <v>0</v>
      </c>
      <c r="L27" s="82">
        <v>0</v>
      </c>
      <c r="M27" s="83">
        <v>0</v>
      </c>
      <c r="N27" s="82">
        <v>0</v>
      </c>
      <c r="O27" s="83">
        <v>0</v>
      </c>
      <c r="P27" s="82">
        <v>0</v>
      </c>
      <c r="Q27" s="83">
        <v>0</v>
      </c>
      <c r="R27" s="82">
        <v>0</v>
      </c>
      <c r="S27" s="83">
        <v>0</v>
      </c>
      <c r="T27" s="82">
        <v>0</v>
      </c>
      <c r="U27" s="83">
        <v>0</v>
      </c>
      <c r="V27" s="82">
        <v>0</v>
      </c>
      <c r="W27" s="83">
        <v>0</v>
      </c>
      <c r="X27" s="82">
        <v>0</v>
      </c>
      <c r="Y27" s="83">
        <v>0</v>
      </c>
      <c r="Z27" s="82">
        <v>0</v>
      </c>
      <c r="AA27" s="83">
        <v>0</v>
      </c>
      <c r="AB27" s="82">
        <v>0</v>
      </c>
      <c r="AC27" s="83">
        <v>0</v>
      </c>
      <c r="AD27" s="82">
        <v>0</v>
      </c>
      <c r="AE27" s="83">
        <v>0</v>
      </c>
      <c r="AF27" s="84">
        <v>0</v>
      </c>
      <c r="AG27" s="47"/>
      <c r="AH27" s="81">
        <v>0</v>
      </c>
      <c r="AI27" s="82">
        <v>0</v>
      </c>
      <c r="AJ27" s="83">
        <v>0</v>
      </c>
      <c r="AK27" s="82">
        <v>0</v>
      </c>
      <c r="AL27" s="83">
        <v>0</v>
      </c>
      <c r="AM27" s="82">
        <v>0</v>
      </c>
      <c r="AN27" s="83">
        <v>0</v>
      </c>
      <c r="AO27" s="82">
        <v>0</v>
      </c>
      <c r="AP27" s="83">
        <v>0</v>
      </c>
      <c r="AQ27" s="82">
        <v>0</v>
      </c>
      <c r="AR27" s="83">
        <v>0</v>
      </c>
      <c r="AS27" s="82">
        <v>0</v>
      </c>
      <c r="AT27" s="83">
        <v>0</v>
      </c>
      <c r="AU27" s="82">
        <v>0</v>
      </c>
      <c r="AV27" s="83">
        <v>0</v>
      </c>
      <c r="AW27" s="82">
        <v>0</v>
      </c>
      <c r="AX27" s="83">
        <v>0</v>
      </c>
      <c r="AY27" s="82">
        <v>0</v>
      </c>
      <c r="AZ27" s="83">
        <v>0</v>
      </c>
      <c r="BA27" s="82">
        <v>0</v>
      </c>
      <c r="BB27" s="83">
        <v>0</v>
      </c>
      <c r="BC27" s="82">
        <v>0</v>
      </c>
      <c r="BD27" s="83">
        <v>0</v>
      </c>
      <c r="BE27" s="82">
        <v>0</v>
      </c>
      <c r="BF27" s="83">
        <v>0</v>
      </c>
      <c r="BG27" s="84">
        <v>0</v>
      </c>
    </row>
    <row r="28" spans="2:122" x14ac:dyDescent="0.25">
      <c r="B28" s="44"/>
      <c r="C28" s="55">
        <v>22</v>
      </c>
      <c r="D28" s="56" t="s">
        <v>212</v>
      </c>
      <c r="E28" s="328"/>
      <c r="F28" s="46"/>
      <c r="G28" s="57">
        <v>0</v>
      </c>
      <c r="H28" s="58">
        <v>0</v>
      </c>
      <c r="I28" s="59">
        <v>0</v>
      </c>
      <c r="J28" s="58">
        <v>0</v>
      </c>
      <c r="K28" s="59">
        <v>0</v>
      </c>
      <c r="L28" s="58">
        <v>0</v>
      </c>
      <c r="M28" s="59">
        <v>0</v>
      </c>
      <c r="N28" s="58">
        <v>0</v>
      </c>
      <c r="O28" s="59">
        <v>0</v>
      </c>
      <c r="P28" s="58">
        <v>0</v>
      </c>
      <c r="Q28" s="59">
        <v>0</v>
      </c>
      <c r="R28" s="58">
        <v>0</v>
      </c>
      <c r="S28" s="59">
        <v>0</v>
      </c>
      <c r="T28" s="58">
        <v>0</v>
      </c>
      <c r="U28" s="59">
        <v>0</v>
      </c>
      <c r="V28" s="58">
        <v>0</v>
      </c>
      <c r="W28" s="59">
        <v>0</v>
      </c>
      <c r="X28" s="58">
        <v>0</v>
      </c>
      <c r="Y28" s="59">
        <v>0</v>
      </c>
      <c r="Z28" s="58">
        <v>0</v>
      </c>
      <c r="AA28" s="59">
        <v>0</v>
      </c>
      <c r="AB28" s="58">
        <v>0</v>
      </c>
      <c r="AC28" s="59">
        <v>0</v>
      </c>
      <c r="AD28" s="58">
        <v>0</v>
      </c>
      <c r="AE28" s="59">
        <v>0</v>
      </c>
      <c r="AF28" s="60">
        <v>0</v>
      </c>
      <c r="AG28" s="47"/>
      <c r="AH28" s="57">
        <v>0</v>
      </c>
      <c r="AI28" s="58">
        <v>0</v>
      </c>
      <c r="AJ28" s="59">
        <v>0</v>
      </c>
      <c r="AK28" s="58">
        <v>0</v>
      </c>
      <c r="AL28" s="59">
        <v>0</v>
      </c>
      <c r="AM28" s="58">
        <v>0</v>
      </c>
      <c r="AN28" s="59">
        <v>0</v>
      </c>
      <c r="AO28" s="58">
        <v>0</v>
      </c>
      <c r="AP28" s="59">
        <v>0</v>
      </c>
      <c r="AQ28" s="58">
        <v>0</v>
      </c>
      <c r="AR28" s="59">
        <v>0</v>
      </c>
      <c r="AS28" s="58">
        <v>0</v>
      </c>
      <c r="AT28" s="59">
        <v>0</v>
      </c>
      <c r="AU28" s="58">
        <v>0</v>
      </c>
      <c r="AV28" s="59">
        <v>0</v>
      </c>
      <c r="AW28" s="58">
        <v>0</v>
      </c>
      <c r="AX28" s="59">
        <v>0</v>
      </c>
      <c r="AY28" s="58">
        <v>0</v>
      </c>
      <c r="AZ28" s="59">
        <v>0</v>
      </c>
      <c r="BA28" s="58">
        <v>0</v>
      </c>
      <c r="BB28" s="59">
        <v>0</v>
      </c>
      <c r="BC28" s="58">
        <v>0</v>
      </c>
      <c r="BD28" s="59">
        <v>0</v>
      </c>
      <c r="BE28" s="58">
        <v>0</v>
      </c>
      <c r="BF28" s="59">
        <v>0</v>
      </c>
      <c r="BG28" s="60">
        <v>0</v>
      </c>
    </row>
    <row r="29" spans="2:122" x14ac:dyDescent="0.25">
      <c r="B29" s="44"/>
      <c r="C29" s="61">
        <v>23</v>
      </c>
      <c r="D29" s="62" t="s">
        <v>213</v>
      </c>
      <c r="E29" s="327"/>
      <c r="F29" s="46"/>
      <c r="G29" s="63">
        <v>0</v>
      </c>
      <c r="H29" s="64">
        <v>0</v>
      </c>
      <c r="I29" s="65">
        <v>0</v>
      </c>
      <c r="J29" s="64">
        <v>0</v>
      </c>
      <c r="K29" s="65">
        <v>0</v>
      </c>
      <c r="L29" s="64">
        <v>0</v>
      </c>
      <c r="M29" s="65">
        <v>0</v>
      </c>
      <c r="N29" s="64">
        <v>0</v>
      </c>
      <c r="O29" s="65">
        <v>0</v>
      </c>
      <c r="P29" s="64">
        <v>0</v>
      </c>
      <c r="Q29" s="65">
        <v>0</v>
      </c>
      <c r="R29" s="64">
        <v>0</v>
      </c>
      <c r="S29" s="65">
        <v>0</v>
      </c>
      <c r="T29" s="64">
        <v>0</v>
      </c>
      <c r="U29" s="65">
        <v>0</v>
      </c>
      <c r="V29" s="64">
        <v>0</v>
      </c>
      <c r="W29" s="65">
        <v>0</v>
      </c>
      <c r="X29" s="64">
        <v>0</v>
      </c>
      <c r="Y29" s="65">
        <v>0</v>
      </c>
      <c r="Z29" s="64">
        <v>0</v>
      </c>
      <c r="AA29" s="65">
        <v>0</v>
      </c>
      <c r="AB29" s="64">
        <v>0</v>
      </c>
      <c r="AC29" s="65">
        <v>0</v>
      </c>
      <c r="AD29" s="64">
        <v>0</v>
      </c>
      <c r="AE29" s="65">
        <v>0</v>
      </c>
      <c r="AF29" s="66">
        <v>0</v>
      </c>
      <c r="AG29" s="47"/>
      <c r="AH29" s="63">
        <v>0</v>
      </c>
      <c r="AI29" s="64">
        <v>0</v>
      </c>
      <c r="AJ29" s="65">
        <v>0</v>
      </c>
      <c r="AK29" s="64">
        <v>0</v>
      </c>
      <c r="AL29" s="65">
        <v>0</v>
      </c>
      <c r="AM29" s="64">
        <v>0</v>
      </c>
      <c r="AN29" s="65">
        <v>0</v>
      </c>
      <c r="AO29" s="64">
        <v>0</v>
      </c>
      <c r="AP29" s="65">
        <v>0</v>
      </c>
      <c r="AQ29" s="64">
        <v>0</v>
      </c>
      <c r="AR29" s="65">
        <v>0</v>
      </c>
      <c r="AS29" s="64">
        <v>0</v>
      </c>
      <c r="AT29" s="65">
        <v>0</v>
      </c>
      <c r="AU29" s="64">
        <v>0</v>
      </c>
      <c r="AV29" s="65">
        <v>0</v>
      </c>
      <c r="AW29" s="64">
        <v>0</v>
      </c>
      <c r="AX29" s="65">
        <v>0</v>
      </c>
      <c r="AY29" s="64">
        <v>0</v>
      </c>
      <c r="AZ29" s="65">
        <v>0</v>
      </c>
      <c r="BA29" s="64">
        <v>0</v>
      </c>
      <c r="BB29" s="65">
        <v>0</v>
      </c>
      <c r="BC29" s="64">
        <v>0</v>
      </c>
      <c r="BD29" s="65">
        <v>0</v>
      </c>
      <c r="BE29" s="64">
        <v>0</v>
      </c>
      <c r="BF29" s="65">
        <v>0</v>
      </c>
      <c r="BG29" s="66">
        <v>0</v>
      </c>
    </row>
    <row r="30" spans="2:122" x14ac:dyDescent="0.25">
      <c r="B30" s="44"/>
      <c r="C30" s="55">
        <v>24</v>
      </c>
      <c r="D30" s="56" t="s">
        <v>214</v>
      </c>
      <c r="E30" s="328"/>
      <c r="F30" s="46"/>
      <c r="G30" s="57">
        <v>0</v>
      </c>
      <c r="H30" s="58">
        <v>0</v>
      </c>
      <c r="I30" s="59">
        <v>0</v>
      </c>
      <c r="J30" s="58">
        <v>0</v>
      </c>
      <c r="K30" s="59">
        <v>0</v>
      </c>
      <c r="L30" s="58">
        <v>0</v>
      </c>
      <c r="M30" s="59">
        <v>0</v>
      </c>
      <c r="N30" s="58">
        <v>0</v>
      </c>
      <c r="O30" s="59">
        <v>0</v>
      </c>
      <c r="P30" s="58">
        <v>0</v>
      </c>
      <c r="Q30" s="59">
        <v>0</v>
      </c>
      <c r="R30" s="58">
        <v>0</v>
      </c>
      <c r="S30" s="59">
        <v>0</v>
      </c>
      <c r="T30" s="58">
        <v>0</v>
      </c>
      <c r="U30" s="59">
        <v>0</v>
      </c>
      <c r="V30" s="58">
        <v>0</v>
      </c>
      <c r="W30" s="59">
        <v>0</v>
      </c>
      <c r="X30" s="58">
        <v>0</v>
      </c>
      <c r="Y30" s="59">
        <v>0</v>
      </c>
      <c r="Z30" s="58">
        <v>0</v>
      </c>
      <c r="AA30" s="59">
        <v>0</v>
      </c>
      <c r="AB30" s="58">
        <v>0</v>
      </c>
      <c r="AC30" s="59">
        <v>0</v>
      </c>
      <c r="AD30" s="58">
        <v>0</v>
      </c>
      <c r="AE30" s="59">
        <v>0</v>
      </c>
      <c r="AF30" s="60">
        <v>0</v>
      </c>
      <c r="AG30" s="47"/>
      <c r="AH30" s="57">
        <v>0</v>
      </c>
      <c r="AI30" s="58">
        <v>0</v>
      </c>
      <c r="AJ30" s="59">
        <v>0</v>
      </c>
      <c r="AK30" s="58">
        <v>0</v>
      </c>
      <c r="AL30" s="59">
        <v>0</v>
      </c>
      <c r="AM30" s="58">
        <v>0</v>
      </c>
      <c r="AN30" s="59">
        <v>0</v>
      </c>
      <c r="AO30" s="58">
        <v>0</v>
      </c>
      <c r="AP30" s="59">
        <v>0</v>
      </c>
      <c r="AQ30" s="58">
        <v>0</v>
      </c>
      <c r="AR30" s="59">
        <v>0</v>
      </c>
      <c r="AS30" s="58">
        <v>0</v>
      </c>
      <c r="AT30" s="59">
        <v>0</v>
      </c>
      <c r="AU30" s="58">
        <v>0</v>
      </c>
      <c r="AV30" s="59">
        <v>0</v>
      </c>
      <c r="AW30" s="58">
        <v>0</v>
      </c>
      <c r="AX30" s="59">
        <v>0</v>
      </c>
      <c r="AY30" s="58">
        <v>0</v>
      </c>
      <c r="AZ30" s="59">
        <v>0</v>
      </c>
      <c r="BA30" s="58">
        <v>0</v>
      </c>
      <c r="BB30" s="59">
        <v>0</v>
      </c>
      <c r="BC30" s="58">
        <v>0</v>
      </c>
      <c r="BD30" s="59">
        <v>0</v>
      </c>
      <c r="BE30" s="58">
        <v>0</v>
      </c>
      <c r="BF30" s="59">
        <v>0</v>
      </c>
      <c r="BG30" s="60">
        <v>0</v>
      </c>
    </row>
    <row r="31" spans="2:122" x14ac:dyDescent="0.25">
      <c r="B31" s="44"/>
      <c r="C31" s="85">
        <v>25</v>
      </c>
      <c r="D31" s="86" t="s">
        <v>215</v>
      </c>
      <c r="E31" s="331"/>
      <c r="F31" s="46"/>
      <c r="G31" s="87">
        <v>0</v>
      </c>
      <c r="H31" s="88">
        <v>0</v>
      </c>
      <c r="I31" s="89">
        <v>0</v>
      </c>
      <c r="J31" s="88">
        <v>0</v>
      </c>
      <c r="K31" s="89">
        <v>0</v>
      </c>
      <c r="L31" s="88">
        <v>0</v>
      </c>
      <c r="M31" s="89">
        <v>0</v>
      </c>
      <c r="N31" s="88">
        <v>0</v>
      </c>
      <c r="O31" s="89">
        <v>0</v>
      </c>
      <c r="P31" s="88">
        <v>0</v>
      </c>
      <c r="Q31" s="89">
        <v>0</v>
      </c>
      <c r="R31" s="88">
        <v>0</v>
      </c>
      <c r="S31" s="89">
        <v>0</v>
      </c>
      <c r="T31" s="88">
        <v>0</v>
      </c>
      <c r="U31" s="89">
        <v>0</v>
      </c>
      <c r="V31" s="88">
        <v>0</v>
      </c>
      <c r="W31" s="89">
        <v>0</v>
      </c>
      <c r="X31" s="88">
        <v>0</v>
      </c>
      <c r="Y31" s="89">
        <v>0</v>
      </c>
      <c r="Z31" s="88">
        <v>0</v>
      </c>
      <c r="AA31" s="89">
        <v>0</v>
      </c>
      <c r="AB31" s="88">
        <v>0</v>
      </c>
      <c r="AC31" s="89">
        <v>0</v>
      </c>
      <c r="AD31" s="88">
        <v>0</v>
      </c>
      <c r="AE31" s="89">
        <v>0</v>
      </c>
      <c r="AF31" s="90">
        <v>0</v>
      </c>
      <c r="AG31" s="47"/>
      <c r="AH31" s="87">
        <v>0</v>
      </c>
      <c r="AI31" s="88">
        <v>0</v>
      </c>
      <c r="AJ31" s="89">
        <v>0</v>
      </c>
      <c r="AK31" s="88">
        <v>0</v>
      </c>
      <c r="AL31" s="89">
        <v>0</v>
      </c>
      <c r="AM31" s="88">
        <v>0</v>
      </c>
      <c r="AN31" s="89">
        <v>0</v>
      </c>
      <c r="AO31" s="88">
        <v>0</v>
      </c>
      <c r="AP31" s="89">
        <v>0</v>
      </c>
      <c r="AQ31" s="88">
        <v>0</v>
      </c>
      <c r="AR31" s="89">
        <v>0</v>
      </c>
      <c r="AS31" s="88">
        <v>0</v>
      </c>
      <c r="AT31" s="89">
        <v>0</v>
      </c>
      <c r="AU31" s="88">
        <v>0</v>
      </c>
      <c r="AV31" s="89">
        <v>0</v>
      </c>
      <c r="AW31" s="88">
        <v>0</v>
      </c>
      <c r="AX31" s="89">
        <v>0</v>
      </c>
      <c r="AY31" s="88">
        <v>0</v>
      </c>
      <c r="AZ31" s="89">
        <v>0</v>
      </c>
      <c r="BA31" s="88">
        <v>0</v>
      </c>
      <c r="BB31" s="89">
        <v>0</v>
      </c>
      <c r="BC31" s="88">
        <v>0</v>
      </c>
      <c r="BD31" s="89">
        <v>0</v>
      </c>
      <c r="BE31" s="88">
        <v>0</v>
      </c>
      <c r="BF31" s="89">
        <v>0</v>
      </c>
      <c r="BG31" s="90">
        <v>0</v>
      </c>
      <c r="BR31" s="97"/>
      <c r="BS31" s="97"/>
      <c r="BT31" s="97"/>
      <c r="BU31" s="97"/>
      <c r="BV31" s="97"/>
      <c r="BW31" s="97"/>
      <c r="BX31" s="97"/>
      <c r="BY31" s="97"/>
      <c r="CA31" s="97"/>
      <c r="CB31" s="97"/>
      <c r="CC31" s="97"/>
      <c r="CD31" s="97"/>
      <c r="CE31" s="97"/>
      <c r="CF31" s="97"/>
      <c r="CG31" s="97"/>
      <c r="CH31" s="97"/>
      <c r="CJ31" s="97"/>
      <c r="CK31" s="97"/>
      <c r="CL31" s="97"/>
      <c r="CM31" s="97"/>
      <c r="CN31" s="97"/>
      <c r="CO31" s="97"/>
      <c r="CP31" s="97"/>
      <c r="CQ31" s="97"/>
      <c r="CS31" s="97"/>
      <c r="CT31" s="97"/>
      <c r="CU31" s="97"/>
      <c r="CV31" s="97"/>
      <c r="CW31" s="97"/>
      <c r="CX31" s="97"/>
      <c r="CY31" s="97"/>
      <c r="CZ31" s="97"/>
      <c r="DB31" s="97"/>
      <c r="DC31" s="97"/>
      <c r="DD31" s="97"/>
      <c r="DE31" s="97"/>
      <c r="DF31" s="97"/>
      <c r="DG31" s="97"/>
      <c r="DH31" s="97"/>
      <c r="DI31" s="97"/>
      <c r="DK31" s="97"/>
      <c r="DL31" s="97"/>
      <c r="DM31" s="97"/>
      <c r="DN31" s="97"/>
      <c r="DO31" s="97"/>
      <c r="DP31" s="97"/>
      <c r="DQ31" s="97"/>
      <c r="DR31" s="97"/>
    </row>
    <row r="32" spans="2:122" s="94" customFormat="1" ht="6" x14ac:dyDescent="0.25">
      <c r="B32" s="9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3"/>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row>
    <row r="33" spans="2:122" ht="15" x14ac:dyDescent="0.25">
      <c r="B33" s="44"/>
      <c r="C33" s="45" t="s">
        <v>216</v>
      </c>
      <c r="D33" s="45"/>
      <c r="E33" s="45"/>
      <c r="F33" s="46"/>
      <c r="G33" s="95">
        <v>2279</v>
      </c>
      <c r="H33" s="95">
        <v>2276</v>
      </c>
      <c r="I33" s="95">
        <v>2184</v>
      </c>
      <c r="J33" s="95">
        <v>2184</v>
      </c>
      <c r="K33" s="95">
        <v>2167</v>
      </c>
      <c r="L33" s="95">
        <v>2165</v>
      </c>
      <c r="M33" s="95">
        <v>2121</v>
      </c>
      <c r="N33" s="95">
        <v>2121</v>
      </c>
      <c r="O33" s="95">
        <v>2112</v>
      </c>
      <c r="P33" s="95">
        <v>1968</v>
      </c>
      <c r="Q33" s="95">
        <v>1375</v>
      </c>
      <c r="R33" s="95">
        <v>1367</v>
      </c>
      <c r="S33" s="95">
        <v>1088</v>
      </c>
      <c r="T33" s="95">
        <v>1078</v>
      </c>
      <c r="U33" s="95">
        <v>1075</v>
      </c>
      <c r="V33" s="95">
        <v>861</v>
      </c>
      <c r="W33" s="95">
        <v>589</v>
      </c>
      <c r="X33" s="95">
        <v>589</v>
      </c>
      <c r="Y33" s="95">
        <v>544</v>
      </c>
      <c r="Z33" s="95">
        <v>164</v>
      </c>
      <c r="AA33" s="95">
        <v>4</v>
      </c>
      <c r="AB33" s="95">
        <v>3</v>
      </c>
      <c r="AC33" s="95">
        <v>3</v>
      </c>
      <c r="AD33" s="95">
        <v>0</v>
      </c>
      <c r="AE33" s="95">
        <v>0</v>
      </c>
      <c r="AF33" s="95">
        <v>0</v>
      </c>
      <c r="AG33" s="47"/>
      <c r="AH33" s="95">
        <v>15570830</v>
      </c>
      <c r="AI33" s="95">
        <v>15397466</v>
      </c>
      <c r="AJ33" s="95">
        <v>14910821</v>
      </c>
      <c r="AK33" s="95">
        <v>14908290</v>
      </c>
      <c r="AL33" s="95">
        <v>14825311</v>
      </c>
      <c r="AM33" s="95">
        <v>14809439</v>
      </c>
      <c r="AN33" s="95">
        <v>14526282</v>
      </c>
      <c r="AO33" s="95">
        <v>14525127</v>
      </c>
      <c r="AP33" s="95">
        <v>14448797</v>
      </c>
      <c r="AQ33" s="95">
        <v>13524315</v>
      </c>
      <c r="AR33" s="95">
        <v>9249084</v>
      </c>
      <c r="AS33" s="95">
        <v>9110879</v>
      </c>
      <c r="AT33" s="95">
        <v>5899620</v>
      </c>
      <c r="AU33" s="95">
        <v>5837695</v>
      </c>
      <c r="AV33" s="95">
        <v>5815319</v>
      </c>
      <c r="AW33" s="95">
        <v>4283524</v>
      </c>
      <c r="AX33" s="95">
        <v>1832742</v>
      </c>
      <c r="AY33" s="95">
        <v>1832742</v>
      </c>
      <c r="AZ33" s="95">
        <v>1792859</v>
      </c>
      <c r="BA33" s="95">
        <v>1028264</v>
      </c>
      <c r="BB33" s="95">
        <v>13060</v>
      </c>
      <c r="BC33" s="95">
        <v>7789</v>
      </c>
      <c r="BD33" s="95">
        <v>7789</v>
      </c>
      <c r="BE33" s="95">
        <v>0</v>
      </c>
      <c r="BF33" s="95">
        <v>0</v>
      </c>
      <c r="BG33" s="95">
        <v>0</v>
      </c>
      <c r="BI33" s="33" t="s">
        <v>379</v>
      </c>
      <c r="BJ33" s="106"/>
      <c r="BK33" s="106"/>
      <c r="BL33" s="106"/>
      <c r="BM33" s="106"/>
      <c r="BN33" s="106"/>
      <c r="BO33" s="106"/>
      <c r="BP33" s="106"/>
      <c r="BR33" s="107">
        <f>SUM(BR6:BR32)</f>
        <v>3186466</v>
      </c>
      <c r="BS33" s="107">
        <f t="shared" ref="BS33:BY33" si="48">SUM(BS6:BS32)</f>
        <v>1963174.4210000001</v>
      </c>
      <c r="BT33" s="107">
        <f t="shared" si="48"/>
        <v>13343.676000000001</v>
      </c>
      <c r="BU33" s="107">
        <f t="shared" si="48"/>
        <v>11.491199999999999</v>
      </c>
      <c r="BV33" s="107">
        <f t="shared" si="48"/>
        <v>1280.8332</v>
      </c>
      <c r="BW33" s="107">
        <f t="shared" si="48"/>
        <v>2574.0288</v>
      </c>
      <c r="BX33" s="107">
        <f t="shared" si="48"/>
        <v>0</v>
      </c>
      <c r="BY33" s="107">
        <f t="shared" si="48"/>
        <v>0</v>
      </c>
      <c r="CA33" s="107">
        <f t="shared" ref="CA33:CH33" si="49">SUM(CA6:CA32)</f>
        <v>3132802</v>
      </c>
      <c r="CB33" s="107">
        <f t="shared" si="49"/>
        <v>1963174.4210000001</v>
      </c>
      <c r="CC33" s="107">
        <f t="shared" si="49"/>
        <v>13343.676000000001</v>
      </c>
      <c r="CD33" s="107">
        <f t="shared" si="49"/>
        <v>11.491199999999999</v>
      </c>
      <c r="CE33" s="107">
        <f t="shared" si="49"/>
        <v>1280.8332</v>
      </c>
      <c r="CF33" s="107">
        <f t="shared" si="49"/>
        <v>2574.0288</v>
      </c>
      <c r="CG33" s="107">
        <f t="shared" si="49"/>
        <v>0</v>
      </c>
      <c r="CH33" s="107">
        <f t="shared" si="49"/>
        <v>0</v>
      </c>
      <c r="CJ33" s="107">
        <f t="shared" ref="CJ33:CQ33" si="50">SUM(CJ6:CJ32)</f>
        <v>3129166</v>
      </c>
      <c r="CK33" s="107">
        <f t="shared" si="50"/>
        <v>1949356.1800000002</v>
      </c>
      <c r="CL33" s="107">
        <f t="shared" si="50"/>
        <v>12476.567999999999</v>
      </c>
      <c r="CM33" s="107">
        <f t="shared" si="50"/>
        <v>11.3232</v>
      </c>
      <c r="CN33" s="107">
        <f t="shared" si="50"/>
        <v>1136.4264000000001</v>
      </c>
      <c r="CO33" s="107">
        <f t="shared" si="50"/>
        <v>2536.3968</v>
      </c>
      <c r="CP33" s="107">
        <f t="shared" si="50"/>
        <v>0</v>
      </c>
      <c r="CQ33" s="107">
        <f t="shared" si="50"/>
        <v>0</v>
      </c>
      <c r="CS33" s="107">
        <f t="shared" ref="CS33:CZ33" si="51">SUM(CS6:CS32)</f>
        <v>3126635</v>
      </c>
      <c r="CT33" s="107">
        <f t="shared" si="51"/>
        <v>1949356.1800000002</v>
      </c>
      <c r="CU33" s="107">
        <f t="shared" si="51"/>
        <v>12476.567999999999</v>
      </c>
      <c r="CV33" s="107">
        <f t="shared" si="51"/>
        <v>11.3232</v>
      </c>
      <c r="CW33" s="107">
        <f t="shared" si="51"/>
        <v>1136.4264000000001</v>
      </c>
      <c r="CX33" s="107">
        <f t="shared" si="51"/>
        <v>2536.3968</v>
      </c>
      <c r="CY33" s="107">
        <f t="shared" si="51"/>
        <v>0</v>
      </c>
      <c r="CZ33" s="107">
        <f t="shared" si="51"/>
        <v>0</v>
      </c>
      <c r="DB33" s="107">
        <f t="shared" ref="DB33:DI33" si="52">SUM(DB6:DB32)</f>
        <v>3115013</v>
      </c>
      <c r="DC33" s="107">
        <f t="shared" si="52"/>
        <v>1949356.1800000002</v>
      </c>
      <c r="DD33" s="107">
        <f t="shared" si="52"/>
        <v>12296.567999999999</v>
      </c>
      <c r="DE33" s="107">
        <f t="shared" si="52"/>
        <v>11.3232</v>
      </c>
      <c r="DF33" s="107">
        <f t="shared" si="52"/>
        <v>1136.4264000000001</v>
      </c>
      <c r="DG33" s="107">
        <f t="shared" si="52"/>
        <v>2536.3968</v>
      </c>
      <c r="DH33" s="107">
        <f t="shared" si="52"/>
        <v>0</v>
      </c>
      <c r="DI33" s="107">
        <f t="shared" si="52"/>
        <v>0</v>
      </c>
      <c r="DK33" s="107">
        <f t="shared" ref="DK33:DR33" si="53">SUM(DK6:DK32)</f>
        <v>3099141</v>
      </c>
      <c r="DL33" s="107">
        <f t="shared" si="53"/>
        <v>1949356.1800000002</v>
      </c>
      <c r="DM33" s="107">
        <f t="shared" si="53"/>
        <v>12296.567999999999</v>
      </c>
      <c r="DN33" s="107">
        <f t="shared" si="53"/>
        <v>11.3232</v>
      </c>
      <c r="DO33" s="107">
        <f t="shared" si="53"/>
        <v>1136.4264000000001</v>
      </c>
      <c r="DP33" s="107">
        <f t="shared" si="53"/>
        <v>2536.3968</v>
      </c>
      <c r="DQ33" s="107">
        <f t="shared" si="53"/>
        <v>0</v>
      </c>
      <c r="DR33" s="107">
        <f t="shared" si="53"/>
        <v>0</v>
      </c>
    </row>
    <row r="34" spans="2:122" x14ac:dyDescent="0.25">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8"/>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row>
    <row r="35" spans="2:122" x14ac:dyDescent="0.2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2:122" x14ac:dyDescent="0.25">
      <c r="B36" s="46"/>
      <c r="C36" s="321" t="s">
        <v>226</v>
      </c>
      <c r="E36" s="321"/>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2:122" x14ac:dyDescent="0.25">
      <c r="B37" s="46"/>
      <c r="C37" s="322">
        <v>2016</v>
      </c>
      <c r="E37" s="322"/>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R37" s="332">
        <f>-'2016'!BR48</f>
        <v>323821.28538999998</v>
      </c>
      <c r="BS37" s="332">
        <f>-'2016'!BS48</f>
        <v>439511.81393140001</v>
      </c>
      <c r="BT37" s="332">
        <f>-'2016'!BT48</f>
        <v>2259.71018322588</v>
      </c>
      <c r="BU37" s="332">
        <f>-'2016'!BU48</f>
        <v>2.3988137922840003</v>
      </c>
      <c r="BV37" s="332">
        <f>-'2016'!BV48</f>
        <v>226.17387184392004</v>
      </c>
      <c r="BW37" s="332">
        <f>-'2016'!BW48</f>
        <v>537.33428947161599</v>
      </c>
      <c r="BX37" s="332">
        <f>-'2016'!BX48</f>
        <v>0</v>
      </c>
      <c r="BY37" s="332">
        <f>-'2016'!BY48</f>
        <v>0</v>
      </c>
      <c r="BZ37" s="332">
        <f>-'2016'!BZ48</f>
        <v>0</v>
      </c>
      <c r="CA37" s="332">
        <f>-'2016'!CA48</f>
        <v>299513.45288999996</v>
      </c>
      <c r="CB37" s="332">
        <f>-'2016'!CB48</f>
        <v>439511.81393140001</v>
      </c>
      <c r="CC37" s="332">
        <f>-'2016'!CC48</f>
        <v>2259.71018322588</v>
      </c>
      <c r="CD37" s="332">
        <f>-'2016'!CD48</f>
        <v>2.3988137922840003</v>
      </c>
      <c r="CE37" s="332">
        <f>-'2016'!CE48</f>
        <v>226.17387184392004</v>
      </c>
      <c r="CF37" s="332">
        <f>-'2016'!CF48</f>
        <v>537.33428947161599</v>
      </c>
      <c r="CG37" s="332">
        <f>-'2016'!CG48</f>
        <v>0</v>
      </c>
      <c r="CH37" s="332">
        <f>-'2016'!CH48</f>
        <v>0</v>
      </c>
      <c r="CI37" s="332">
        <f>-'2016'!CI48</f>
        <v>0</v>
      </c>
      <c r="CJ37" s="332">
        <f>-'2016'!CJ48</f>
        <v>295878.67069</v>
      </c>
      <c r="CK37" s="332">
        <f>-'2016'!CK48</f>
        <v>439511.81393140001</v>
      </c>
      <c r="CL37" s="332">
        <f>-'2016'!CL48</f>
        <v>2259.71018322588</v>
      </c>
      <c r="CM37" s="332">
        <f>-'2016'!CM48</f>
        <v>2.3988137922840003</v>
      </c>
      <c r="CN37" s="332">
        <f>-'2016'!CN48</f>
        <v>226.17387184392004</v>
      </c>
      <c r="CO37" s="332">
        <f>-'2016'!CO48</f>
        <v>537.33428947161599</v>
      </c>
      <c r="CP37" s="332">
        <f>-'2016'!CP48</f>
        <v>0</v>
      </c>
      <c r="CQ37" s="332">
        <f>-'2016'!CQ48</f>
        <v>0</v>
      </c>
      <c r="CR37" s="332">
        <f>-'2016'!CR48</f>
        <v>0</v>
      </c>
      <c r="CS37" s="332">
        <f>-'2016'!CS48</f>
        <v>292243.88519</v>
      </c>
      <c r="CT37" s="332">
        <f>-'2016'!CT48</f>
        <v>439511.81393140001</v>
      </c>
      <c r="CU37" s="332">
        <f>-'2016'!CU48</f>
        <v>2259.71018322588</v>
      </c>
      <c r="CV37" s="332">
        <f>-'2016'!CV48</f>
        <v>2.3988137922840003</v>
      </c>
      <c r="CW37" s="332">
        <f>-'2016'!CW48</f>
        <v>226.17387184392004</v>
      </c>
      <c r="CX37" s="332">
        <f>-'2016'!CX48</f>
        <v>537.33428947161599</v>
      </c>
      <c r="CY37" s="332">
        <f>-'2016'!CY48</f>
        <v>0</v>
      </c>
      <c r="CZ37" s="332">
        <f>-'2016'!CZ48</f>
        <v>0</v>
      </c>
      <c r="DA37" s="332">
        <f>-'2016'!DA48</f>
        <v>0</v>
      </c>
      <c r="DB37" s="332">
        <f>-'2016'!DB48</f>
        <v>292036.86809</v>
      </c>
      <c r="DC37" s="332">
        <f>-'2016'!DC48</f>
        <v>439511.81393140001</v>
      </c>
      <c r="DD37" s="332">
        <f>-'2016'!DD48</f>
        <v>2469.5271862258796</v>
      </c>
      <c r="DE37" s="332">
        <f>-'2016'!DE48</f>
        <v>2.3988137922840003</v>
      </c>
      <c r="DF37" s="332">
        <f>-'2016'!DF48</f>
        <v>226.17387184392004</v>
      </c>
      <c r="DG37" s="332">
        <f>-'2016'!DG48</f>
        <v>537.33428947161599</v>
      </c>
      <c r="DH37" s="332">
        <f>-'2016'!DH48</f>
        <v>0</v>
      </c>
      <c r="DI37" s="332">
        <f>-'2016'!DI48</f>
        <v>0</v>
      </c>
      <c r="DJ37" s="332">
        <f>-'2016'!DJ48</f>
        <v>0</v>
      </c>
      <c r="DK37" s="332">
        <f>-'2016'!DK48</f>
        <v>292036.86809</v>
      </c>
      <c r="DL37" s="332">
        <f>-'2016'!DL48</f>
        <v>439511.81393140001</v>
      </c>
      <c r="DM37" s="332">
        <f>-'2016'!DM48</f>
        <v>2469.5271862258796</v>
      </c>
      <c r="DN37" s="332">
        <f>-'2016'!DN48</f>
        <v>2.3988137922840003</v>
      </c>
      <c r="DO37" s="332">
        <f>-'2016'!DO48</f>
        <v>226.17387184392004</v>
      </c>
      <c r="DP37" s="332">
        <f>-'2016'!DP48</f>
        <v>537.33428947161599</v>
      </c>
      <c r="DQ37" s="332">
        <f>-'2016'!DQ48</f>
        <v>0</v>
      </c>
      <c r="DR37" s="332">
        <f>-'2016'!DR48</f>
        <v>0</v>
      </c>
    </row>
    <row r="38" spans="2:122" x14ac:dyDescent="0.2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row>
    <row r="39" spans="2:122" x14ac:dyDescent="0.25">
      <c r="B39" s="46"/>
      <c r="C39" s="321" t="s">
        <v>386</v>
      </c>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R39" s="107">
        <f>BR33+BR37</f>
        <v>3510287.2853899999</v>
      </c>
      <c r="BS39" s="107">
        <f t="shared" ref="BS39:DR39" si="54">BS33+BS37</f>
        <v>2402686.2349314</v>
      </c>
      <c r="BT39" s="107">
        <f t="shared" si="54"/>
        <v>15603.386183225881</v>
      </c>
      <c r="BU39" s="107">
        <f t="shared" si="54"/>
        <v>13.890013792284</v>
      </c>
      <c r="BV39" s="107">
        <f t="shared" si="54"/>
        <v>1507.0070718439201</v>
      </c>
      <c r="BW39" s="107">
        <f t="shared" si="54"/>
        <v>3111.3630894716161</v>
      </c>
      <c r="BX39" s="107">
        <f t="shared" si="54"/>
        <v>0</v>
      </c>
      <c r="BY39" s="107">
        <f t="shared" si="54"/>
        <v>0</v>
      </c>
      <c r="BZ39" s="107">
        <f t="shared" si="54"/>
        <v>0</v>
      </c>
      <c r="CA39" s="107">
        <f t="shared" si="54"/>
        <v>3432315.4528899998</v>
      </c>
      <c r="CB39" s="107">
        <f t="shared" si="54"/>
        <v>2402686.2349314</v>
      </c>
      <c r="CC39" s="107">
        <f t="shared" si="54"/>
        <v>15603.386183225881</v>
      </c>
      <c r="CD39" s="107">
        <f t="shared" si="54"/>
        <v>13.890013792284</v>
      </c>
      <c r="CE39" s="107">
        <f t="shared" si="54"/>
        <v>1507.0070718439201</v>
      </c>
      <c r="CF39" s="107">
        <f t="shared" si="54"/>
        <v>3111.3630894716161</v>
      </c>
      <c r="CG39" s="107">
        <f t="shared" si="54"/>
        <v>0</v>
      </c>
      <c r="CH39" s="107">
        <f t="shared" si="54"/>
        <v>0</v>
      </c>
      <c r="CI39" s="107">
        <f t="shared" si="54"/>
        <v>0</v>
      </c>
      <c r="CJ39" s="107">
        <f t="shared" si="54"/>
        <v>3425044.6706900001</v>
      </c>
      <c r="CK39" s="107">
        <f t="shared" si="54"/>
        <v>2388867.9939314001</v>
      </c>
      <c r="CL39" s="107">
        <f t="shared" si="54"/>
        <v>14736.278183225879</v>
      </c>
      <c r="CM39" s="107">
        <f t="shared" si="54"/>
        <v>13.722013792284001</v>
      </c>
      <c r="CN39" s="107">
        <f t="shared" si="54"/>
        <v>1362.6002718439202</v>
      </c>
      <c r="CO39" s="107">
        <f t="shared" si="54"/>
        <v>3073.7310894716161</v>
      </c>
      <c r="CP39" s="107">
        <f t="shared" si="54"/>
        <v>0</v>
      </c>
      <c r="CQ39" s="107">
        <f t="shared" si="54"/>
        <v>0</v>
      </c>
      <c r="CR39" s="107">
        <f t="shared" si="54"/>
        <v>0</v>
      </c>
      <c r="CS39" s="107">
        <f t="shared" si="54"/>
        <v>3418878.8851899998</v>
      </c>
      <c r="CT39" s="107">
        <f t="shared" si="54"/>
        <v>2388867.9939314001</v>
      </c>
      <c r="CU39" s="107">
        <f t="shared" si="54"/>
        <v>14736.278183225879</v>
      </c>
      <c r="CV39" s="107">
        <f t="shared" si="54"/>
        <v>13.722013792284001</v>
      </c>
      <c r="CW39" s="107">
        <f t="shared" si="54"/>
        <v>1362.6002718439202</v>
      </c>
      <c r="CX39" s="107">
        <f t="shared" si="54"/>
        <v>3073.7310894716161</v>
      </c>
      <c r="CY39" s="107">
        <f t="shared" si="54"/>
        <v>0</v>
      </c>
      <c r="CZ39" s="107">
        <f t="shared" si="54"/>
        <v>0</v>
      </c>
      <c r="DA39" s="107">
        <f t="shared" si="54"/>
        <v>0</v>
      </c>
      <c r="DB39" s="107">
        <f t="shared" si="54"/>
        <v>3407049.86809</v>
      </c>
      <c r="DC39" s="107">
        <f t="shared" si="54"/>
        <v>2388867.9939314001</v>
      </c>
      <c r="DD39" s="107">
        <f t="shared" si="54"/>
        <v>14766.095186225879</v>
      </c>
      <c r="DE39" s="107">
        <f t="shared" si="54"/>
        <v>13.722013792284001</v>
      </c>
      <c r="DF39" s="107">
        <f t="shared" si="54"/>
        <v>1362.6002718439202</v>
      </c>
      <c r="DG39" s="107">
        <f t="shared" si="54"/>
        <v>3073.7310894716161</v>
      </c>
      <c r="DH39" s="107">
        <f t="shared" si="54"/>
        <v>0</v>
      </c>
      <c r="DI39" s="107">
        <f t="shared" si="54"/>
        <v>0</v>
      </c>
      <c r="DJ39" s="107">
        <f t="shared" si="54"/>
        <v>0</v>
      </c>
      <c r="DK39" s="107">
        <f t="shared" si="54"/>
        <v>3391177.86809</v>
      </c>
      <c r="DL39" s="107">
        <f t="shared" si="54"/>
        <v>2388867.9939314001</v>
      </c>
      <c r="DM39" s="107">
        <f t="shared" si="54"/>
        <v>14766.095186225879</v>
      </c>
      <c r="DN39" s="107">
        <f t="shared" si="54"/>
        <v>13.722013792284001</v>
      </c>
      <c r="DO39" s="107">
        <f t="shared" si="54"/>
        <v>1362.6002718439202</v>
      </c>
      <c r="DP39" s="107">
        <f t="shared" si="54"/>
        <v>3073.7310894716161</v>
      </c>
      <c r="DQ39" s="107">
        <f t="shared" si="54"/>
        <v>0</v>
      </c>
      <c r="DR39" s="107">
        <f t="shared" si="54"/>
        <v>0</v>
      </c>
    </row>
    <row r="40" spans="2:122" x14ac:dyDescent="0.2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row>
    <row r="41" spans="2:122" x14ac:dyDescent="0.2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row>
    <row r="43" spans="2:122" s="1" customFormat="1" ht="15" x14ac:dyDescent="0.25">
      <c r="B43" s="1" t="s">
        <v>254</v>
      </c>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31"/>
      <c r="AU43" s="131"/>
      <c r="AV43" s="17"/>
      <c r="AW43" s="17"/>
      <c r="AX43" s="17"/>
      <c r="AY43" s="17"/>
      <c r="AZ43" s="17"/>
      <c r="BA43" s="17"/>
      <c r="BB43" s="17"/>
      <c r="BC43" s="17"/>
      <c r="BR43" s="185">
        <f>+'Distribution Rates'!I59</f>
        <v>2.0233333333333332E-2</v>
      </c>
      <c r="BS43" s="185">
        <f>+'Distribution Rates'!I60</f>
        <v>1.6533333333333334E-2</v>
      </c>
      <c r="BT43" s="185">
        <f>+'Distribution Rates'!I61</f>
        <v>4.7110999999999992</v>
      </c>
      <c r="BU43" s="185">
        <f>+'Distribution Rates'!I62</f>
        <v>1.9690333333333332</v>
      </c>
      <c r="BV43" s="185">
        <f>+'Distribution Rates'!I63</f>
        <v>2.2221666666666668</v>
      </c>
      <c r="BW43" s="185">
        <f>+'Distribution Rates'!I64</f>
        <v>2.7708999999999997</v>
      </c>
      <c r="BX43" s="185">
        <f>+'Distribution Rates'!I65</f>
        <v>-8.2666666666666666E-2</v>
      </c>
      <c r="BY43" s="185">
        <f>+'Distribution Rates'!I66</f>
        <v>0</v>
      </c>
      <c r="CA43" s="185">
        <f>+'Distribution Rates'!J59</f>
        <v>1.7233333333333333E-2</v>
      </c>
      <c r="CB43" s="185">
        <f>+'Distribution Rates'!J60</f>
        <v>1.6799999999999999E-2</v>
      </c>
      <c r="CC43" s="185">
        <f>+'Distribution Rates'!J61</f>
        <v>4.7832333333333326</v>
      </c>
      <c r="CD43" s="185">
        <f>+'Distribution Rates'!J62</f>
        <v>1.9987999999999999</v>
      </c>
      <c r="CE43" s="185">
        <f>+'Distribution Rates'!J63</f>
        <v>2.2579000000000007</v>
      </c>
      <c r="CF43" s="185">
        <f>+'Distribution Rates'!J64</f>
        <v>2.8113666666666663</v>
      </c>
      <c r="CG43" s="185">
        <f>+'Distribution Rates'!J65</f>
        <v>-8.900000000000001E-2</v>
      </c>
      <c r="CH43" s="185">
        <f>+'Distribution Rates'!J66</f>
        <v>0</v>
      </c>
      <c r="CJ43" s="185">
        <f>+'Distribution Rates'!K59</f>
        <v>0</v>
      </c>
      <c r="CK43" s="185">
        <f>+'Distribution Rates'!K60</f>
        <v>0</v>
      </c>
      <c r="CL43" s="185">
        <f>+'Distribution Rates'!K61</f>
        <v>0</v>
      </c>
      <c r="CM43" s="185">
        <f>+'Distribution Rates'!K62</f>
        <v>0</v>
      </c>
      <c r="CN43" s="185">
        <f>+'Distribution Rates'!K63</f>
        <v>0</v>
      </c>
      <c r="CO43" s="185">
        <f>+'Distribution Rates'!K64</f>
        <v>0</v>
      </c>
      <c r="CP43" s="185">
        <f>+'Distribution Rates'!K65</f>
        <v>0</v>
      </c>
      <c r="CQ43" s="185">
        <f>+'Distribution Rates'!K66</f>
        <v>0</v>
      </c>
      <c r="CS43" s="185">
        <f>+'Distribution Rates'!L59</f>
        <v>0</v>
      </c>
      <c r="CT43" s="185">
        <f>+'Distribution Rates'!L60</f>
        <v>0</v>
      </c>
      <c r="CU43" s="185">
        <f>+'Distribution Rates'!L61</f>
        <v>0</v>
      </c>
      <c r="CV43" s="185">
        <f>+'Distribution Rates'!L62</f>
        <v>0</v>
      </c>
      <c r="CW43" s="185">
        <f>+'Distribution Rates'!L63</f>
        <v>0</v>
      </c>
      <c r="CX43" s="185">
        <f>+'Distribution Rates'!L64</f>
        <v>0</v>
      </c>
      <c r="CY43" s="185">
        <f>+'Distribution Rates'!L65</f>
        <v>0</v>
      </c>
      <c r="CZ43" s="185">
        <f>+'Distribution Rates'!L66</f>
        <v>0</v>
      </c>
      <c r="DB43" s="185">
        <f>+'Distribution Rates'!M59</f>
        <v>0</v>
      </c>
      <c r="DC43" s="185">
        <f>+'Distribution Rates'!M60</f>
        <v>0</v>
      </c>
      <c r="DD43" s="185">
        <f>+'Distribution Rates'!M61</f>
        <v>0</v>
      </c>
      <c r="DE43" s="185">
        <f>+'Distribution Rates'!M62</f>
        <v>0</v>
      </c>
      <c r="DF43" s="185">
        <f>+'Distribution Rates'!M63</f>
        <v>0</v>
      </c>
      <c r="DG43" s="185">
        <f>+'Distribution Rates'!M64</f>
        <v>0</v>
      </c>
      <c r="DH43" s="185">
        <f>+'Distribution Rates'!M65</f>
        <v>0</v>
      </c>
      <c r="DI43" s="185">
        <f>+'Distribution Rates'!M66</f>
        <v>0</v>
      </c>
      <c r="DK43" s="185">
        <f>+'Distribution Rates'!N59</f>
        <v>0</v>
      </c>
      <c r="DL43" s="185">
        <f>+'Distribution Rates'!N60</f>
        <v>0</v>
      </c>
      <c r="DM43" s="185">
        <f>+'Distribution Rates'!N61</f>
        <v>0</v>
      </c>
      <c r="DN43" s="185">
        <f>+'Distribution Rates'!N62</f>
        <v>0</v>
      </c>
      <c r="DO43" s="185">
        <f>+'Distribution Rates'!N63</f>
        <v>0</v>
      </c>
      <c r="DP43" s="185">
        <f>+'Distribution Rates'!N64</f>
        <v>0</v>
      </c>
      <c r="DQ43" s="185">
        <f>+'Distribution Rates'!N65</f>
        <v>0</v>
      </c>
      <c r="DR43" s="185">
        <f>+'Distribution Rates'!N66</f>
        <v>0</v>
      </c>
    </row>
    <row r="44" spans="2:122" s="1" customFormat="1" ht="15" x14ac:dyDescent="0.25">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31"/>
      <c r="AU44" s="131"/>
      <c r="AV44" s="17"/>
      <c r="AW44" s="17"/>
      <c r="AX44" s="17"/>
      <c r="AY44" s="17"/>
      <c r="AZ44" s="17"/>
      <c r="BA44" s="17"/>
      <c r="BB44" s="17"/>
      <c r="BC44" s="17"/>
      <c r="BR44" s="32"/>
      <c r="BS44" s="32"/>
      <c r="BT44" s="32"/>
      <c r="BU44" s="32"/>
      <c r="BV44" s="32"/>
      <c r="BW44" s="32"/>
      <c r="BX44" s="32"/>
      <c r="BY44" s="32"/>
      <c r="CA44" s="32"/>
      <c r="CB44" s="32"/>
      <c r="CC44" s="32"/>
      <c r="CD44" s="32"/>
      <c r="CE44" s="32"/>
      <c r="CF44" s="32"/>
      <c r="CG44" s="32"/>
      <c r="CH44" s="32"/>
      <c r="CJ44" s="32"/>
      <c r="CK44" s="32"/>
      <c r="CL44" s="32"/>
      <c r="CM44" s="32"/>
      <c r="CN44" s="32"/>
      <c r="CO44" s="32"/>
      <c r="CP44" s="32"/>
      <c r="CQ44" s="32"/>
      <c r="CS44" s="32"/>
      <c r="CT44" s="32"/>
      <c r="CU44" s="32"/>
      <c r="CV44" s="32"/>
      <c r="CW44" s="32"/>
      <c r="CX44" s="32"/>
      <c r="CY44" s="32"/>
      <c r="CZ44" s="32"/>
      <c r="DB44" s="32"/>
      <c r="DC44" s="32"/>
      <c r="DD44" s="32"/>
      <c r="DE44" s="32"/>
      <c r="DF44" s="32"/>
      <c r="DG44" s="32"/>
      <c r="DH44" s="32"/>
      <c r="DI44" s="32"/>
      <c r="DK44" s="32"/>
      <c r="DL44" s="32"/>
      <c r="DM44" s="32"/>
      <c r="DN44" s="32"/>
      <c r="DO44" s="32"/>
      <c r="DP44" s="32"/>
      <c r="DQ44" s="32"/>
      <c r="DR44" s="32"/>
    </row>
    <row r="45" spans="2:122" s="333" customFormat="1" ht="15" x14ac:dyDescent="0.25">
      <c r="B45" s="333" t="s">
        <v>253</v>
      </c>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5"/>
      <c r="AU45" s="335"/>
      <c r="AV45" s="334"/>
      <c r="AW45" s="334"/>
      <c r="AX45" s="334"/>
      <c r="AY45" s="334"/>
      <c r="AZ45" s="334"/>
      <c r="BA45" s="334"/>
      <c r="BB45" s="334"/>
      <c r="BC45" s="334"/>
      <c r="BR45" s="333">
        <f>+BR39*BR43</f>
        <v>71024.812741057656</v>
      </c>
      <c r="BS45" s="333">
        <f t="shared" ref="BS45:DR45" si="55">+BS39*BS43</f>
        <v>39724.412417532483</v>
      </c>
      <c r="BT45" s="333">
        <f t="shared" si="55"/>
        <v>73509.112647795439</v>
      </c>
      <c r="BU45" s="333">
        <f t="shared" si="55"/>
        <v>27.349900157466937</v>
      </c>
      <c r="BV45" s="333">
        <f t="shared" si="55"/>
        <v>3348.820881482498</v>
      </c>
      <c r="BW45" s="333">
        <f t="shared" si="55"/>
        <v>8621.275984616901</v>
      </c>
      <c r="BX45" s="333">
        <f t="shared" si="55"/>
        <v>0</v>
      </c>
      <c r="BY45" s="333">
        <f t="shared" si="55"/>
        <v>0</v>
      </c>
      <c r="BZ45" s="333">
        <f t="shared" si="55"/>
        <v>0</v>
      </c>
      <c r="CA45" s="333">
        <f t="shared" si="55"/>
        <v>59150.236304804333</v>
      </c>
      <c r="CB45" s="333">
        <f t="shared" si="55"/>
        <v>40365.12874684752</v>
      </c>
      <c r="CC45" s="333">
        <f t="shared" si="55"/>
        <v>74634.636904478801</v>
      </c>
      <c r="CD45" s="333">
        <f t="shared" si="55"/>
        <v>27.763359568017258</v>
      </c>
      <c r="CE45" s="333">
        <f t="shared" si="55"/>
        <v>3402.6712675163881</v>
      </c>
      <c r="CF45" s="333">
        <f t="shared" si="55"/>
        <v>8747.1824776375179</v>
      </c>
      <c r="CG45" s="333">
        <f t="shared" si="55"/>
        <v>0</v>
      </c>
      <c r="CH45" s="333">
        <f t="shared" si="55"/>
        <v>0</v>
      </c>
      <c r="CI45" s="333">
        <f t="shared" si="55"/>
        <v>0</v>
      </c>
      <c r="CJ45" s="333">
        <f t="shared" si="55"/>
        <v>0</v>
      </c>
      <c r="CK45" s="333">
        <f t="shared" si="55"/>
        <v>0</v>
      </c>
      <c r="CL45" s="333">
        <f t="shared" si="55"/>
        <v>0</v>
      </c>
      <c r="CM45" s="333">
        <f t="shared" si="55"/>
        <v>0</v>
      </c>
      <c r="CN45" s="333">
        <f t="shared" si="55"/>
        <v>0</v>
      </c>
      <c r="CO45" s="333">
        <f t="shared" si="55"/>
        <v>0</v>
      </c>
      <c r="CP45" s="333">
        <f t="shared" si="55"/>
        <v>0</v>
      </c>
      <c r="CQ45" s="333">
        <f t="shared" si="55"/>
        <v>0</v>
      </c>
      <c r="CR45" s="333">
        <f t="shared" si="55"/>
        <v>0</v>
      </c>
      <c r="CS45" s="333">
        <f t="shared" si="55"/>
        <v>0</v>
      </c>
      <c r="CT45" s="333">
        <f t="shared" si="55"/>
        <v>0</v>
      </c>
      <c r="CU45" s="333">
        <f t="shared" si="55"/>
        <v>0</v>
      </c>
      <c r="CV45" s="333">
        <f t="shared" si="55"/>
        <v>0</v>
      </c>
      <c r="CW45" s="333">
        <f t="shared" si="55"/>
        <v>0</v>
      </c>
      <c r="CX45" s="333">
        <f t="shared" si="55"/>
        <v>0</v>
      </c>
      <c r="CY45" s="333">
        <f t="shared" si="55"/>
        <v>0</v>
      </c>
      <c r="CZ45" s="333">
        <f t="shared" si="55"/>
        <v>0</v>
      </c>
      <c r="DA45" s="333">
        <f t="shared" si="55"/>
        <v>0</v>
      </c>
      <c r="DB45" s="333">
        <f t="shared" si="55"/>
        <v>0</v>
      </c>
      <c r="DC45" s="333">
        <f t="shared" si="55"/>
        <v>0</v>
      </c>
      <c r="DD45" s="333">
        <f t="shared" si="55"/>
        <v>0</v>
      </c>
      <c r="DE45" s="333">
        <f t="shared" si="55"/>
        <v>0</v>
      </c>
      <c r="DF45" s="333">
        <f t="shared" si="55"/>
        <v>0</v>
      </c>
      <c r="DG45" s="333">
        <f t="shared" si="55"/>
        <v>0</v>
      </c>
      <c r="DH45" s="333">
        <f t="shared" si="55"/>
        <v>0</v>
      </c>
      <c r="DI45" s="333">
        <f t="shared" si="55"/>
        <v>0</v>
      </c>
      <c r="DJ45" s="333">
        <f t="shared" si="55"/>
        <v>0</v>
      </c>
      <c r="DK45" s="333">
        <f t="shared" si="55"/>
        <v>0</v>
      </c>
      <c r="DL45" s="333">
        <f t="shared" si="55"/>
        <v>0</v>
      </c>
      <c r="DM45" s="333">
        <f t="shared" si="55"/>
        <v>0</v>
      </c>
      <c r="DN45" s="333">
        <f t="shared" si="55"/>
        <v>0</v>
      </c>
      <c r="DO45" s="333">
        <f t="shared" si="55"/>
        <v>0</v>
      </c>
      <c r="DP45" s="333">
        <f t="shared" si="55"/>
        <v>0</v>
      </c>
      <c r="DQ45" s="333">
        <f t="shared" si="55"/>
        <v>0</v>
      </c>
      <c r="DR45" s="333">
        <f t="shared" si="55"/>
        <v>0</v>
      </c>
    </row>
    <row r="47" spans="2:122" ht="15" x14ac:dyDescent="0.25">
      <c r="B47" s="108" t="s">
        <v>185</v>
      </c>
    </row>
    <row r="48" spans="2:122" ht="15" x14ac:dyDescent="0.25">
      <c r="B48" s="39" t="s">
        <v>186</v>
      </c>
    </row>
  </sheetData>
  <conditionalFormatting sqref="G6:AF25 G27:AF31 G33:AF33">
    <cfRule type="cellIs" dxfId="10" priority="2" operator="equal">
      <formula>0</formula>
    </cfRule>
  </conditionalFormatting>
  <conditionalFormatting sqref="AH6:BG25 AH27:BG31 AH33:BG33">
    <cfRule type="cellIs" dxfId="9" priority="1" operator="equal">
      <formula>0</formula>
    </cfRule>
  </conditionalFormatting>
  <pageMargins left="0.25" right="0.25" top="0.75" bottom="0.75" header="0.3" footer="0.3"/>
  <pageSetup scale="50" fitToWidth="0" orientation="landscape" r:id="rId1"/>
  <headerFooter>
    <oddHeader>&amp;RPage &amp;P of &amp;N</oddHead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1"/>
  <sheetViews>
    <sheetView showGridLines="0" zoomScale="75" zoomScaleNormal="75" workbookViewId="0">
      <pane xSplit="5" ySplit="5" topLeftCell="F6" activePane="bottomRight" state="frozen"/>
      <selection activeCell="AM21" sqref="AM21"/>
      <selection pane="topRight" activeCell="AM21" sqref="AM21"/>
      <selection pane="bottomLeft" activeCell="AM21" sqref="AM21"/>
      <selection pane="bottomRight" activeCell="F6" sqref="F6"/>
    </sheetView>
  </sheetViews>
  <sheetFormatPr defaultRowHeight="14.25" x14ac:dyDescent="0.25"/>
  <cols>
    <col min="1" max="1" width="2.7109375" style="40" customWidth="1"/>
    <col min="2" max="2" width="12.42578125" style="40" customWidth="1"/>
    <col min="3" max="3" width="6.7109375" style="40" customWidth="1"/>
    <col min="4" max="4" width="73.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5.5703125" style="40" bestFit="1" customWidth="1"/>
    <col min="89"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387</v>
      </c>
    </row>
    <row r="2" spans="2:122" ht="15" thickBot="1" x14ac:dyDescent="0.3"/>
    <row r="3" spans="2:122" s="43" customFormat="1" ht="44.25" customHeight="1" thickBot="1" x14ac:dyDescent="0.3">
      <c r="B3" s="41"/>
      <c r="C3" s="42" t="s">
        <v>188</v>
      </c>
      <c r="D3" s="42"/>
      <c r="E3" s="42"/>
      <c r="F3" s="42"/>
      <c r="G3" s="336"/>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6"/>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2015</v>
      </c>
      <c r="D4" s="45" t="s">
        <v>0</v>
      </c>
      <c r="E4" s="323" t="s">
        <v>385</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6"/>
      <c r="J5" s="306"/>
      <c r="K5" s="306"/>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396</v>
      </c>
      <c r="C6" s="49">
        <v>1</v>
      </c>
      <c r="D6" s="50" t="s">
        <v>190</v>
      </c>
      <c r="E6" s="324">
        <v>2015</v>
      </c>
      <c r="F6" s="46"/>
      <c r="G6" s="337">
        <v>8.4140964510000007</v>
      </c>
      <c r="H6" s="64">
        <v>8.2965906989999993</v>
      </c>
      <c r="I6" s="83">
        <v>8.2965906989999993</v>
      </c>
      <c r="J6" s="82">
        <v>8.2965906989999993</v>
      </c>
      <c r="K6" s="83">
        <v>8.2965906989999993</v>
      </c>
      <c r="L6" s="64">
        <v>8.2965906989999993</v>
      </c>
      <c r="M6" s="53">
        <v>8.2965906989999993</v>
      </c>
      <c r="N6" s="52">
        <v>8.2906564800000009</v>
      </c>
      <c r="O6" s="53">
        <v>8.2906564800000009</v>
      </c>
      <c r="P6" s="52">
        <v>8.2906564800000009</v>
      </c>
      <c r="Q6" s="53">
        <v>7.8971935289999999</v>
      </c>
      <c r="R6" s="52">
        <v>7.8971765669999998</v>
      </c>
      <c r="S6" s="53">
        <v>7.8971765669999998</v>
      </c>
      <c r="T6" s="52">
        <v>7.8926197379999996</v>
      </c>
      <c r="U6" s="53">
        <v>7.8926197379999996</v>
      </c>
      <c r="V6" s="52">
        <v>7.8719906530000001</v>
      </c>
      <c r="W6" s="53">
        <v>4.055663408</v>
      </c>
      <c r="X6" s="52">
        <v>4.055663408</v>
      </c>
      <c r="Y6" s="53">
        <v>4.055663408</v>
      </c>
      <c r="Z6" s="52">
        <v>4.055663408</v>
      </c>
      <c r="AA6" s="53">
        <v>0</v>
      </c>
      <c r="AB6" s="52">
        <v>0</v>
      </c>
      <c r="AC6" s="53">
        <v>0</v>
      </c>
      <c r="AD6" s="52">
        <v>0</v>
      </c>
      <c r="AE6" s="53">
        <v>0</v>
      </c>
      <c r="AF6" s="54">
        <v>0</v>
      </c>
      <c r="AG6" s="47"/>
      <c r="AH6" s="337">
        <v>131213.13370000001</v>
      </c>
      <c r="AI6" s="64">
        <v>129341.34639999999</v>
      </c>
      <c r="AJ6" s="65">
        <v>129341.34639999999</v>
      </c>
      <c r="AK6" s="64">
        <v>129341.34639999999</v>
      </c>
      <c r="AL6" s="65">
        <v>129341.34639999999</v>
      </c>
      <c r="AM6" s="64">
        <v>129341.34639999999</v>
      </c>
      <c r="AN6" s="53">
        <v>129341.34639999999</v>
      </c>
      <c r="AO6" s="52">
        <v>129289.3627</v>
      </c>
      <c r="AP6" s="53">
        <v>129289.3627</v>
      </c>
      <c r="AQ6" s="52">
        <v>129289.3627</v>
      </c>
      <c r="AR6" s="53">
        <v>126048.6646</v>
      </c>
      <c r="AS6" s="52">
        <v>125908.88400000001</v>
      </c>
      <c r="AT6" s="53">
        <v>125908.88400000001</v>
      </c>
      <c r="AU6" s="52">
        <v>125622.8009</v>
      </c>
      <c r="AV6" s="53">
        <v>125622.8009</v>
      </c>
      <c r="AW6" s="52">
        <v>125395.4976</v>
      </c>
      <c r="AX6" s="53">
        <v>64603.98057</v>
      </c>
      <c r="AY6" s="52">
        <v>64603.98057</v>
      </c>
      <c r="AZ6" s="53">
        <v>64603.98057</v>
      </c>
      <c r="BA6" s="52">
        <v>64603.98057</v>
      </c>
      <c r="BB6" s="53">
        <v>0</v>
      </c>
      <c r="BC6" s="52">
        <v>0</v>
      </c>
      <c r="BD6" s="53">
        <v>0</v>
      </c>
      <c r="BE6" s="52">
        <v>0</v>
      </c>
      <c r="BF6" s="53">
        <v>0</v>
      </c>
      <c r="BG6" s="54">
        <v>0</v>
      </c>
      <c r="BI6" s="114">
        <v>1</v>
      </c>
      <c r="BJ6" s="114"/>
      <c r="BK6" s="114"/>
      <c r="BL6" s="114"/>
      <c r="BM6" s="114"/>
      <c r="BN6" s="114"/>
      <c r="BO6" s="114"/>
      <c r="BP6" s="114"/>
      <c r="BR6" s="105">
        <f t="shared" ref="BR6:BR13" si="0">+$BI6*$AH6</f>
        <v>131213.13370000001</v>
      </c>
      <c r="BS6" s="105">
        <f t="shared" ref="BS6:BS13" si="1">+$BJ6*$AH6</f>
        <v>0</v>
      </c>
      <c r="BT6" s="105">
        <f t="shared" ref="BT6:BT13" si="2">+$BK6*$G6*12</f>
        <v>0</v>
      </c>
      <c r="BU6" s="105">
        <f t="shared" ref="BU6:BU13" si="3">+$BL6*$G6*12</f>
        <v>0</v>
      </c>
      <c r="BV6" s="105">
        <f t="shared" ref="BV6:BV13" si="4">+$BM6*$G6*12</f>
        <v>0</v>
      </c>
      <c r="BW6" s="105">
        <f t="shared" ref="BW6:BW13" si="5">+$BN6*$G6*12</f>
        <v>0</v>
      </c>
      <c r="BX6" s="105">
        <f t="shared" ref="BX6:BX13" si="6">+$BO6*$G6*12</f>
        <v>0</v>
      </c>
      <c r="BY6" s="105">
        <f t="shared" ref="BY6:BY13" si="7">+$BP6*$G6*12</f>
        <v>0</v>
      </c>
      <c r="CA6" s="105">
        <f>+$BI6*$AI6</f>
        <v>129341.34639999999</v>
      </c>
      <c r="CB6" s="105">
        <f>+$BJ6*$AI6</f>
        <v>0</v>
      </c>
      <c r="CC6" s="105">
        <f>+$BK6*$H6*12</f>
        <v>0</v>
      </c>
      <c r="CD6" s="105">
        <f>+$BL6*$H6*12</f>
        <v>0</v>
      </c>
      <c r="CE6" s="105">
        <f>+$BM6*$H6*12</f>
        <v>0</v>
      </c>
      <c r="CF6" s="105">
        <f>+$BN6*$H6*12</f>
        <v>0</v>
      </c>
      <c r="CG6" s="105">
        <f>+$BO6*$H6*12</f>
        <v>0</v>
      </c>
      <c r="CH6" s="105">
        <f>+$BP6*$H6*12</f>
        <v>0</v>
      </c>
      <c r="CJ6" s="105">
        <f>+$BI6*$AJ6</f>
        <v>129341.34639999999</v>
      </c>
      <c r="CK6" s="105">
        <f>+$BJ6*$AJ6</f>
        <v>0</v>
      </c>
      <c r="CL6" s="105">
        <f t="shared" ref="CL6:CL13" si="8">+$BK6*$I6*12</f>
        <v>0</v>
      </c>
      <c r="CM6" s="105">
        <f t="shared" ref="CM6:CM13" si="9">+$BL6*$I6*12</f>
        <v>0</v>
      </c>
      <c r="CN6" s="105">
        <f t="shared" ref="CN6:CN13" si="10">+$BM6*$I6*12</f>
        <v>0</v>
      </c>
      <c r="CO6" s="105">
        <f t="shared" ref="CO6:CO13" si="11">+$BN6*$I6*12</f>
        <v>0</v>
      </c>
      <c r="CP6" s="105">
        <f t="shared" ref="CP6:CP13" si="12">+$BO6*$I6*12</f>
        <v>0</v>
      </c>
      <c r="CQ6" s="105">
        <f t="shared" ref="CQ6:CQ13" si="13">+$BP6*$I6*12</f>
        <v>0</v>
      </c>
      <c r="CS6" s="105">
        <f>+$BI6*$AK6</f>
        <v>129341.34639999999</v>
      </c>
      <c r="CT6" s="105">
        <f>+$BJ6*$AK6</f>
        <v>0</v>
      </c>
      <c r="CU6" s="105">
        <f t="shared" ref="CU6:CU13" si="14">+$BK6*$J6*12</f>
        <v>0</v>
      </c>
      <c r="CV6" s="105">
        <f t="shared" ref="CV6:CV13" si="15">+$BL6*$J6*12</f>
        <v>0</v>
      </c>
      <c r="CW6" s="105">
        <f t="shared" ref="CW6:CW13" si="16">+$BM6*$J6*12</f>
        <v>0</v>
      </c>
      <c r="CX6" s="105">
        <f t="shared" ref="CX6:CX13" si="17">+$BN6*$J6*12</f>
        <v>0</v>
      </c>
      <c r="CY6" s="105">
        <f t="shared" ref="CY6:CY13" si="18">+$BO6*$J6*12</f>
        <v>0</v>
      </c>
      <c r="CZ6" s="105">
        <f t="shared" ref="CZ6:CZ13" si="19">+$BP6*$J6*12</f>
        <v>0</v>
      </c>
      <c r="DB6" s="105">
        <f>+$BI6*$AL6</f>
        <v>129341.34639999999</v>
      </c>
      <c r="DC6" s="105">
        <f>+$BJ6*$AL6</f>
        <v>0</v>
      </c>
      <c r="DD6" s="105">
        <f t="shared" ref="DD6:DD13" si="20">+$BK6*$K6*12</f>
        <v>0</v>
      </c>
      <c r="DE6" s="105">
        <f t="shared" ref="DE6:DE13" si="21">+$BL6*$K6*12</f>
        <v>0</v>
      </c>
      <c r="DF6" s="105">
        <f t="shared" ref="DF6:DF13" si="22">+$BM6*$K6*12</f>
        <v>0</v>
      </c>
      <c r="DG6" s="105">
        <f t="shared" ref="DG6:DG13" si="23">+$BN6*$K6*12</f>
        <v>0</v>
      </c>
      <c r="DH6" s="105">
        <f t="shared" ref="DH6:DH13" si="24">+$BO6*$K6*12</f>
        <v>0</v>
      </c>
      <c r="DI6" s="105">
        <f t="shared" ref="DI6:DI13" si="25">+$BP6*$K6*12</f>
        <v>0</v>
      </c>
      <c r="DK6" s="105">
        <f>+$BI6*$AM6</f>
        <v>129341.34639999999</v>
      </c>
      <c r="DL6" s="105">
        <f>+$BJ6*$AM6</f>
        <v>0</v>
      </c>
      <c r="DM6" s="105">
        <f t="shared" ref="DM6:DM13" si="26">+$BK6*$L6*12</f>
        <v>0</v>
      </c>
      <c r="DN6" s="105">
        <f t="shared" ref="DN6:DN13" si="27">+$BL6*$L6*12</f>
        <v>0</v>
      </c>
      <c r="DO6" s="105">
        <f t="shared" ref="DO6:DO13" si="28">+$BM6*$L6*12</f>
        <v>0</v>
      </c>
      <c r="DP6" s="105">
        <f t="shared" ref="DP6:DP13" si="29">+$BN6*$L6*12</f>
        <v>0</v>
      </c>
      <c r="DQ6" s="105">
        <f t="shared" ref="DQ6:DQ13" si="30">+$BO6*$L6*12</f>
        <v>0</v>
      </c>
      <c r="DR6" s="105">
        <f t="shared" ref="DR6:DR13" si="31">+$BP6*$L6*12</f>
        <v>0</v>
      </c>
    </row>
    <row r="7" spans="2:122" ht="15" x14ac:dyDescent="0.25">
      <c r="B7" s="44" t="s">
        <v>397</v>
      </c>
      <c r="C7" s="55">
        <v>2</v>
      </c>
      <c r="D7" s="56" t="s">
        <v>191</v>
      </c>
      <c r="E7" s="325">
        <v>2015</v>
      </c>
      <c r="F7" s="46"/>
      <c r="G7" s="58">
        <v>0.95217790099999999</v>
      </c>
      <c r="H7" s="58">
        <v>0.94124703700000001</v>
      </c>
      <c r="I7" s="59">
        <v>0.94124703700000001</v>
      </c>
      <c r="J7" s="58">
        <v>0.94124703700000001</v>
      </c>
      <c r="K7" s="59">
        <v>0.94124703700000001</v>
      </c>
      <c r="L7" s="58">
        <v>0.94124703700000001</v>
      </c>
      <c r="M7" s="59">
        <v>0.94124703700000001</v>
      </c>
      <c r="N7" s="58">
        <v>0.93707110500000002</v>
      </c>
      <c r="O7" s="59">
        <v>0.93707110500000002</v>
      </c>
      <c r="P7" s="58">
        <v>0.93707110500000002</v>
      </c>
      <c r="Q7" s="59">
        <v>0.75871106799999999</v>
      </c>
      <c r="R7" s="58">
        <v>0.75565993099999995</v>
      </c>
      <c r="S7" s="59">
        <v>0.75565993099999995</v>
      </c>
      <c r="T7" s="58">
        <v>0.74974416700000002</v>
      </c>
      <c r="U7" s="59">
        <v>0.74974416700000002</v>
      </c>
      <c r="V7" s="58">
        <v>0.745748297</v>
      </c>
      <c r="W7" s="59">
        <v>0.311607091</v>
      </c>
      <c r="X7" s="58">
        <v>0.311607091</v>
      </c>
      <c r="Y7" s="59">
        <v>0.311607091</v>
      </c>
      <c r="Z7" s="58">
        <v>0.311607091</v>
      </c>
      <c r="AA7" s="59">
        <v>0</v>
      </c>
      <c r="AB7" s="58">
        <v>0</v>
      </c>
      <c r="AC7" s="59">
        <v>0</v>
      </c>
      <c r="AD7" s="58">
        <v>0</v>
      </c>
      <c r="AE7" s="59">
        <v>0</v>
      </c>
      <c r="AF7" s="60">
        <v>0</v>
      </c>
      <c r="AG7" s="47"/>
      <c r="AH7" s="58">
        <v>14835.031950000001</v>
      </c>
      <c r="AI7" s="58">
        <v>14660.91065</v>
      </c>
      <c r="AJ7" s="59">
        <v>14660.91065</v>
      </c>
      <c r="AK7" s="58">
        <v>14660.91065</v>
      </c>
      <c r="AL7" s="59">
        <v>14660.91065</v>
      </c>
      <c r="AM7" s="58">
        <v>14660.91065</v>
      </c>
      <c r="AN7" s="59">
        <v>14660.91065</v>
      </c>
      <c r="AO7" s="58">
        <v>14624.32949</v>
      </c>
      <c r="AP7" s="59">
        <v>14624.32949</v>
      </c>
      <c r="AQ7" s="58">
        <v>14624.32949</v>
      </c>
      <c r="AR7" s="59">
        <v>12403.041649999999</v>
      </c>
      <c r="AS7" s="58">
        <v>12301.521350000001</v>
      </c>
      <c r="AT7" s="59">
        <v>12301.521350000001</v>
      </c>
      <c r="AU7" s="58">
        <v>11923.295829999999</v>
      </c>
      <c r="AV7" s="59">
        <v>11923.295829999999</v>
      </c>
      <c r="AW7" s="58">
        <v>11879.267</v>
      </c>
      <c r="AX7" s="59">
        <v>4963.6906220000001</v>
      </c>
      <c r="AY7" s="58">
        <v>4963.6906220000001</v>
      </c>
      <c r="AZ7" s="59">
        <v>4963.6906220000001</v>
      </c>
      <c r="BA7" s="58">
        <v>4963.6906220000001</v>
      </c>
      <c r="BB7" s="59">
        <v>0</v>
      </c>
      <c r="BC7" s="58">
        <v>0</v>
      </c>
      <c r="BD7" s="59">
        <v>0</v>
      </c>
      <c r="BE7" s="58">
        <v>0</v>
      </c>
      <c r="BF7" s="59">
        <v>0</v>
      </c>
      <c r="BG7" s="60">
        <v>0</v>
      </c>
      <c r="BI7" s="114">
        <v>1</v>
      </c>
      <c r="BJ7" s="114"/>
      <c r="BK7" s="114"/>
      <c r="BL7" s="114"/>
      <c r="BM7" s="114"/>
      <c r="BN7" s="114"/>
      <c r="BO7" s="114"/>
      <c r="BP7" s="114"/>
      <c r="BR7" s="105">
        <f t="shared" si="0"/>
        <v>14835.031950000001</v>
      </c>
      <c r="BS7" s="105">
        <f t="shared" si="1"/>
        <v>0</v>
      </c>
      <c r="BT7" s="105">
        <f t="shared" si="2"/>
        <v>0</v>
      </c>
      <c r="BU7" s="105">
        <f t="shared" si="3"/>
        <v>0</v>
      </c>
      <c r="BV7" s="105">
        <f t="shared" si="4"/>
        <v>0</v>
      </c>
      <c r="BW7" s="105">
        <f t="shared" si="5"/>
        <v>0</v>
      </c>
      <c r="BX7" s="105">
        <f t="shared" si="6"/>
        <v>0</v>
      </c>
      <c r="BY7" s="105">
        <f t="shared" si="7"/>
        <v>0</v>
      </c>
      <c r="CA7" s="105">
        <f t="shared" ref="CA7:CA13" si="32">+$BI7*$AI7</f>
        <v>14660.91065</v>
      </c>
      <c r="CB7" s="105">
        <f t="shared" ref="CB7:CB13" si="33">+$BJ7*$AI7</f>
        <v>0</v>
      </c>
      <c r="CC7" s="105">
        <f t="shared" ref="CC7:CC13" si="34">+$BK7*$H7*12</f>
        <v>0</v>
      </c>
      <c r="CD7" s="105">
        <f t="shared" ref="CD7:CD13" si="35">+$BL7*$H7*12</f>
        <v>0</v>
      </c>
      <c r="CE7" s="105">
        <f t="shared" ref="CE7:CE13" si="36">+$BM7*$H7*12</f>
        <v>0</v>
      </c>
      <c r="CF7" s="105">
        <f t="shared" ref="CF7:CF13" si="37">+$BN7*$H7*12</f>
        <v>0</v>
      </c>
      <c r="CG7" s="105">
        <f t="shared" ref="CG7:CG13" si="38">+$BO7*$H7*12</f>
        <v>0</v>
      </c>
      <c r="CH7" s="105">
        <f t="shared" ref="CH7:CH13" si="39">+$BP7*$H7*12</f>
        <v>0</v>
      </c>
      <c r="CJ7" s="105">
        <f t="shared" ref="CJ7:CJ13" si="40">+$BI7*$AJ7</f>
        <v>14660.91065</v>
      </c>
      <c r="CK7" s="105">
        <f t="shared" ref="CK7:CK13" si="41">+$BJ7*$AJ7</f>
        <v>0</v>
      </c>
      <c r="CL7" s="105">
        <f t="shared" si="8"/>
        <v>0</v>
      </c>
      <c r="CM7" s="105">
        <f t="shared" si="9"/>
        <v>0</v>
      </c>
      <c r="CN7" s="105">
        <f t="shared" si="10"/>
        <v>0</v>
      </c>
      <c r="CO7" s="105">
        <f t="shared" si="11"/>
        <v>0</v>
      </c>
      <c r="CP7" s="105">
        <f t="shared" si="12"/>
        <v>0</v>
      </c>
      <c r="CQ7" s="105">
        <f t="shared" si="13"/>
        <v>0</v>
      </c>
      <c r="CS7" s="105">
        <f t="shared" ref="CS7:CS13" si="42">+$BI7*$AK7</f>
        <v>14660.91065</v>
      </c>
      <c r="CT7" s="105">
        <f t="shared" ref="CT7:CT13" si="43">+$BJ7*$AK7</f>
        <v>0</v>
      </c>
      <c r="CU7" s="105">
        <f t="shared" si="14"/>
        <v>0</v>
      </c>
      <c r="CV7" s="105">
        <f t="shared" si="15"/>
        <v>0</v>
      </c>
      <c r="CW7" s="105">
        <f t="shared" si="16"/>
        <v>0</v>
      </c>
      <c r="CX7" s="105">
        <f t="shared" si="17"/>
        <v>0</v>
      </c>
      <c r="CY7" s="105">
        <f t="shared" si="18"/>
        <v>0</v>
      </c>
      <c r="CZ7" s="105">
        <f t="shared" si="19"/>
        <v>0</v>
      </c>
      <c r="DB7" s="105">
        <f t="shared" ref="DB7:DB13" si="44">+$BI7*$AL7</f>
        <v>14660.91065</v>
      </c>
      <c r="DC7" s="105">
        <f t="shared" ref="DC7:DC13" si="45">+$BJ7*$AL7</f>
        <v>0</v>
      </c>
      <c r="DD7" s="105">
        <f t="shared" si="20"/>
        <v>0</v>
      </c>
      <c r="DE7" s="105">
        <f t="shared" si="21"/>
        <v>0</v>
      </c>
      <c r="DF7" s="105">
        <f t="shared" si="22"/>
        <v>0</v>
      </c>
      <c r="DG7" s="105">
        <f t="shared" si="23"/>
        <v>0</v>
      </c>
      <c r="DH7" s="105">
        <f t="shared" si="24"/>
        <v>0</v>
      </c>
      <c r="DI7" s="105">
        <f t="shared" si="25"/>
        <v>0</v>
      </c>
      <c r="DK7" s="105">
        <f t="shared" ref="DK7:DK13" si="46">+$BI7*$AM7</f>
        <v>14660.91065</v>
      </c>
      <c r="DL7" s="105">
        <f t="shared" ref="DL7:DL13"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6"/>
      <c r="F8" s="46"/>
      <c r="G8" s="337">
        <v>0</v>
      </c>
      <c r="H8" s="64">
        <v>0</v>
      </c>
      <c r="I8" s="65">
        <v>0</v>
      </c>
      <c r="J8" s="64">
        <v>0</v>
      </c>
      <c r="K8" s="65">
        <v>0</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337">
        <v>0</v>
      </c>
      <c r="AI8" s="64">
        <v>0</v>
      </c>
      <c r="AJ8" s="65">
        <v>0</v>
      </c>
      <c r="AK8" s="64">
        <v>0</v>
      </c>
      <c r="AL8" s="65">
        <v>0</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t="s">
        <v>398</v>
      </c>
      <c r="C9" s="55">
        <v>4</v>
      </c>
      <c r="D9" s="56" t="s">
        <v>193</v>
      </c>
      <c r="E9" s="325">
        <v>2015</v>
      </c>
      <c r="F9" s="46"/>
      <c r="G9" s="58">
        <v>16.13250983</v>
      </c>
      <c r="H9" s="58">
        <v>16.13250983</v>
      </c>
      <c r="I9" s="59">
        <v>16.13250983</v>
      </c>
      <c r="J9" s="58">
        <v>16.13250983</v>
      </c>
      <c r="K9" s="59">
        <v>16.13250983</v>
      </c>
      <c r="L9" s="58">
        <v>16.13250983</v>
      </c>
      <c r="M9" s="59">
        <v>16.13250983</v>
      </c>
      <c r="N9" s="58">
        <v>16.13250983</v>
      </c>
      <c r="O9" s="59">
        <v>16.13250983</v>
      </c>
      <c r="P9" s="58">
        <v>16.13250983</v>
      </c>
      <c r="Q9" s="59">
        <v>16.13250983</v>
      </c>
      <c r="R9" s="58">
        <v>16.13250983</v>
      </c>
      <c r="S9" s="59">
        <v>16.13250983</v>
      </c>
      <c r="T9" s="58">
        <v>16.13250983</v>
      </c>
      <c r="U9" s="59">
        <v>16.13250983</v>
      </c>
      <c r="V9" s="58">
        <v>16.13250983</v>
      </c>
      <c r="W9" s="59">
        <v>16.13250983</v>
      </c>
      <c r="X9" s="58">
        <v>16.13250983</v>
      </c>
      <c r="Y9" s="59">
        <v>14.42175963</v>
      </c>
      <c r="Z9" s="58">
        <v>0</v>
      </c>
      <c r="AA9" s="59">
        <v>0</v>
      </c>
      <c r="AB9" s="58">
        <v>0</v>
      </c>
      <c r="AC9" s="59">
        <v>0</v>
      </c>
      <c r="AD9" s="58">
        <v>0</v>
      </c>
      <c r="AE9" s="59">
        <v>0</v>
      </c>
      <c r="AF9" s="60">
        <v>0</v>
      </c>
      <c r="AG9" s="47"/>
      <c r="AH9" s="58">
        <v>30488.99914</v>
      </c>
      <c r="AI9" s="58">
        <v>30488.99914</v>
      </c>
      <c r="AJ9" s="59">
        <v>30488.99914</v>
      </c>
      <c r="AK9" s="58">
        <v>30488.99914</v>
      </c>
      <c r="AL9" s="59">
        <v>30488.99914</v>
      </c>
      <c r="AM9" s="58">
        <v>30488.99914</v>
      </c>
      <c r="AN9" s="59">
        <v>30488.99914</v>
      </c>
      <c r="AO9" s="58">
        <v>30488.99914</v>
      </c>
      <c r="AP9" s="59">
        <v>30488.99914</v>
      </c>
      <c r="AQ9" s="58">
        <v>30488.99914</v>
      </c>
      <c r="AR9" s="59">
        <v>30488.99914</v>
      </c>
      <c r="AS9" s="58">
        <v>30488.99914</v>
      </c>
      <c r="AT9" s="59">
        <v>30488.99914</v>
      </c>
      <c r="AU9" s="58">
        <v>30488.99914</v>
      </c>
      <c r="AV9" s="59">
        <v>30488.99914</v>
      </c>
      <c r="AW9" s="58">
        <v>30488.99914</v>
      </c>
      <c r="AX9" s="59">
        <v>30488.99914</v>
      </c>
      <c r="AY9" s="58">
        <v>30488.99914</v>
      </c>
      <c r="AZ9" s="59">
        <v>29010.080419999998</v>
      </c>
      <c r="BA9" s="58">
        <v>0</v>
      </c>
      <c r="BB9" s="59">
        <v>0</v>
      </c>
      <c r="BC9" s="58">
        <v>0</v>
      </c>
      <c r="BD9" s="59">
        <v>0</v>
      </c>
      <c r="BE9" s="58">
        <v>0</v>
      </c>
      <c r="BF9" s="59">
        <v>0</v>
      </c>
      <c r="BG9" s="60">
        <v>0</v>
      </c>
      <c r="BI9" s="114">
        <v>1</v>
      </c>
      <c r="BJ9" s="114"/>
      <c r="BK9" s="114"/>
      <c r="BL9" s="114"/>
      <c r="BM9" s="114"/>
      <c r="BN9" s="114"/>
      <c r="BO9" s="114"/>
      <c r="BP9" s="114"/>
      <c r="BR9" s="105">
        <f t="shared" si="0"/>
        <v>30488.99914</v>
      </c>
      <c r="BS9" s="105">
        <f t="shared" si="1"/>
        <v>0</v>
      </c>
      <c r="BT9" s="105">
        <f t="shared" si="2"/>
        <v>0</v>
      </c>
      <c r="BU9" s="105">
        <f t="shared" si="3"/>
        <v>0</v>
      </c>
      <c r="BV9" s="105">
        <f t="shared" si="4"/>
        <v>0</v>
      </c>
      <c r="BW9" s="105">
        <f t="shared" si="5"/>
        <v>0</v>
      </c>
      <c r="BX9" s="105">
        <f t="shared" si="6"/>
        <v>0</v>
      </c>
      <c r="BY9" s="105">
        <f t="shared" si="7"/>
        <v>0</v>
      </c>
      <c r="CA9" s="105">
        <f t="shared" si="32"/>
        <v>30488.99914</v>
      </c>
      <c r="CB9" s="105">
        <f t="shared" si="33"/>
        <v>0</v>
      </c>
      <c r="CC9" s="105">
        <f t="shared" si="34"/>
        <v>0</v>
      </c>
      <c r="CD9" s="105">
        <f t="shared" si="35"/>
        <v>0</v>
      </c>
      <c r="CE9" s="105">
        <f t="shared" si="36"/>
        <v>0</v>
      </c>
      <c r="CF9" s="105">
        <f t="shared" si="37"/>
        <v>0</v>
      </c>
      <c r="CG9" s="105">
        <f t="shared" si="38"/>
        <v>0</v>
      </c>
      <c r="CH9" s="105">
        <f t="shared" si="39"/>
        <v>0</v>
      </c>
      <c r="CJ9" s="105">
        <f t="shared" si="40"/>
        <v>30488.99914</v>
      </c>
      <c r="CK9" s="105">
        <f t="shared" si="41"/>
        <v>0</v>
      </c>
      <c r="CL9" s="105">
        <f t="shared" si="8"/>
        <v>0</v>
      </c>
      <c r="CM9" s="105">
        <f t="shared" si="9"/>
        <v>0</v>
      </c>
      <c r="CN9" s="105">
        <f t="shared" si="10"/>
        <v>0</v>
      </c>
      <c r="CO9" s="105">
        <f t="shared" si="11"/>
        <v>0</v>
      </c>
      <c r="CP9" s="105">
        <f t="shared" si="12"/>
        <v>0</v>
      </c>
      <c r="CQ9" s="105">
        <f t="shared" si="13"/>
        <v>0</v>
      </c>
      <c r="CS9" s="105">
        <f t="shared" si="42"/>
        <v>30488.99914</v>
      </c>
      <c r="CT9" s="105">
        <f t="shared" si="43"/>
        <v>0</v>
      </c>
      <c r="CU9" s="105">
        <f t="shared" si="14"/>
        <v>0</v>
      </c>
      <c r="CV9" s="105">
        <f t="shared" si="15"/>
        <v>0</v>
      </c>
      <c r="CW9" s="105">
        <f t="shared" si="16"/>
        <v>0</v>
      </c>
      <c r="CX9" s="105">
        <f t="shared" si="17"/>
        <v>0</v>
      </c>
      <c r="CY9" s="105">
        <f t="shared" si="18"/>
        <v>0</v>
      </c>
      <c r="CZ9" s="105">
        <f t="shared" si="19"/>
        <v>0</v>
      </c>
      <c r="DB9" s="105">
        <f t="shared" si="44"/>
        <v>30488.99914</v>
      </c>
      <c r="DC9" s="105">
        <f t="shared" si="45"/>
        <v>0</v>
      </c>
      <c r="DD9" s="105">
        <f t="shared" si="20"/>
        <v>0</v>
      </c>
      <c r="DE9" s="105">
        <f t="shared" si="21"/>
        <v>0</v>
      </c>
      <c r="DF9" s="105">
        <f t="shared" si="22"/>
        <v>0</v>
      </c>
      <c r="DG9" s="105">
        <f t="shared" si="23"/>
        <v>0</v>
      </c>
      <c r="DH9" s="105">
        <f t="shared" si="24"/>
        <v>0</v>
      </c>
      <c r="DI9" s="105">
        <f t="shared" si="25"/>
        <v>0</v>
      </c>
      <c r="DK9" s="105">
        <f t="shared" si="46"/>
        <v>30488.99914</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t="s">
        <v>399</v>
      </c>
      <c r="C10" s="61">
        <v>5</v>
      </c>
      <c r="D10" s="62" t="s">
        <v>194</v>
      </c>
      <c r="E10" s="326">
        <v>2015</v>
      </c>
      <c r="F10" s="46"/>
      <c r="G10" s="337">
        <v>0.14405999999999999</v>
      </c>
      <c r="H10" s="64">
        <v>0.14405999999999999</v>
      </c>
      <c r="I10" s="65">
        <v>0.14405999999999999</v>
      </c>
      <c r="J10" s="64">
        <v>0.14405999999999999</v>
      </c>
      <c r="K10" s="65">
        <v>0.14405999999999999</v>
      </c>
      <c r="L10" s="64">
        <v>0.14405999999999999</v>
      </c>
      <c r="M10" s="65">
        <v>0.14405999999999999</v>
      </c>
      <c r="N10" s="64">
        <v>0.14405999999999999</v>
      </c>
      <c r="O10" s="65">
        <v>0.14405999999999999</v>
      </c>
      <c r="P10" s="64">
        <v>0.14405999999999999</v>
      </c>
      <c r="Q10" s="65">
        <v>0.14405999999999999</v>
      </c>
      <c r="R10" s="64">
        <v>0.14405999999999999</v>
      </c>
      <c r="S10" s="65">
        <v>0.14405999999999999</v>
      </c>
      <c r="T10" s="64">
        <v>0.14405999999999999</v>
      </c>
      <c r="U10" s="65">
        <v>0.14405999999999999</v>
      </c>
      <c r="V10" s="64">
        <v>0.14405999999999999</v>
      </c>
      <c r="W10" s="65">
        <v>0.14405999999999999</v>
      </c>
      <c r="X10" s="64">
        <v>0.14405999999999999</v>
      </c>
      <c r="Y10" s="65">
        <v>0.14405999999999999</v>
      </c>
      <c r="Z10" s="64">
        <v>0.14405999999999999</v>
      </c>
      <c r="AA10" s="65">
        <v>0.14405999999999999</v>
      </c>
      <c r="AB10" s="64">
        <v>0.14405999999999999</v>
      </c>
      <c r="AC10" s="65">
        <v>0.14405999999999999</v>
      </c>
      <c r="AD10" s="64">
        <v>0</v>
      </c>
      <c r="AE10" s="65">
        <v>0</v>
      </c>
      <c r="AF10" s="66">
        <v>0</v>
      </c>
      <c r="AG10" s="47"/>
      <c r="AH10" s="337">
        <v>3038</v>
      </c>
      <c r="AI10" s="64">
        <v>3038</v>
      </c>
      <c r="AJ10" s="65">
        <v>3038</v>
      </c>
      <c r="AK10" s="64">
        <v>3038</v>
      </c>
      <c r="AL10" s="65">
        <v>3038</v>
      </c>
      <c r="AM10" s="64">
        <v>3038</v>
      </c>
      <c r="AN10" s="65">
        <v>3038</v>
      </c>
      <c r="AO10" s="64">
        <v>3038</v>
      </c>
      <c r="AP10" s="65">
        <v>3038</v>
      </c>
      <c r="AQ10" s="64">
        <v>3038</v>
      </c>
      <c r="AR10" s="65">
        <v>3038</v>
      </c>
      <c r="AS10" s="64">
        <v>3038</v>
      </c>
      <c r="AT10" s="65">
        <v>3038</v>
      </c>
      <c r="AU10" s="64">
        <v>3038</v>
      </c>
      <c r="AV10" s="65">
        <v>3038</v>
      </c>
      <c r="AW10" s="64">
        <v>3038</v>
      </c>
      <c r="AX10" s="65">
        <v>3038</v>
      </c>
      <c r="AY10" s="64">
        <v>3038</v>
      </c>
      <c r="AZ10" s="65">
        <v>3038</v>
      </c>
      <c r="BA10" s="64">
        <v>3038</v>
      </c>
      <c r="BB10" s="65">
        <v>3038</v>
      </c>
      <c r="BC10" s="64">
        <v>3038</v>
      </c>
      <c r="BD10" s="65">
        <v>3038</v>
      </c>
      <c r="BE10" s="64">
        <v>0</v>
      </c>
      <c r="BF10" s="65">
        <v>0</v>
      </c>
      <c r="BG10" s="66">
        <v>0</v>
      </c>
      <c r="BI10" s="114">
        <v>1</v>
      </c>
      <c r="BJ10" s="114"/>
      <c r="BK10" s="114"/>
      <c r="BL10" s="114"/>
      <c r="BM10" s="114"/>
      <c r="BN10" s="114"/>
      <c r="BO10" s="114"/>
      <c r="BP10" s="114"/>
      <c r="BR10" s="105">
        <f t="shared" si="0"/>
        <v>3038</v>
      </c>
      <c r="BS10" s="105">
        <f t="shared" si="1"/>
        <v>0</v>
      </c>
      <c r="BT10" s="105">
        <f t="shared" si="2"/>
        <v>0</v>
      </c>
      <c r="BU10" s="105">
        <f t="shared" si="3"/>
        <v>0</v>
      </c>
      <c r="BV10" s="105">
        <f t="shared" si="4"/>
        <v>0</v>
      </c>
      <c r="BW10" s="105">
        <f t="shared" si="5"/>
        <v>0</v>
      </c>
      <c r="BX10" s="105">
        <f t="shared" si="6"/>
        <v>0</v>
      </c>
      <c r="BY10" s="105">
        <f t="shared" si="7"/>
        <v>0</v>
      </c>
      <c r="CA10" s="105">
        <f t="shared" si="32"/>
        <v>3038</v>
      </c>
      <c r="CB10" s="105">
        <f t="shared" si="33"/>
        <v>0</v>
      </c>
      <c r="CC10" s="105">
        <f t="shared" si="34"/>
        <v>0</v>
      </c>
      <c r="CD10" s="105">
        <f t="shared" si="35"/>
        <v>0</v>
      </c>
      <c r="CE10" s="105">
        <f t="shared" si="36"/>
        <v>0</v>
      </c>
      <c r="CF10" s="105">
        <f t="shared" si="37"/>
        <v>0</v>
      </c>
      <c r="CG10" s="105">
        <f t="shared" si="38"/>
        <v>0</v>
      </c>
      <c r="CH10" s="105">
        <f t="shared" si="39"/>
        <v>0</v>
      </c>
      <c r="CJ10" s="105">
        <f t="shared" si="40"/>
        <v>3038</v>
      </c>
      <c r="CK10" s="105">
        <f t="shared" si="41"/>
        <v>0</v>
      </c>
      <c r="CL10" s="105">
        <f t="shared" si="8"/>
        <v>0</v>
      </c>
      <c r="CM10" s="105">
        <f t="shared" si="9"/>
        <v>0</v>
      </c>
      <c r="CN10" s="105">
        <f t="shared" si="10"/>
        <v>0</v>
      </c>
      <c r="CO10" s="105">
        <f t="shared" si="11"/>
        <v>0</v>
      </c>
      <c r="CP10" s="105">
        <f t="shared" si="12"/>
        <v>0</v>
      </c>
      <c r="CQ10" s="105">
        <f t="shared" si="13"/>
        <v>0</v>
      </c>
      <c r="CS10" s="105">
        <f t="shared" si="42"/>
        <v>3038</v>
      </c>
      <c r="CT10" s="105">
        <f t="shared" si="43"/>
        <v>0</v>
      </c>
      <c r="CU10" s="105">
        <f t="shared" si="14"/>
        <v>0</v>
      </c>
      <c r="CV10" s="105">
        <f t="shared" si="15"/>
        <v>0</v>
      </c>
      <c r="CW10" s="105">
        <f t="shared" si="16"/>
        <v>0</v>
      </c>
      <c r="CX10" s="105">
        <f t="shared" si="17"/>
        <v>0</v>
      </c>
      <c r="CY10" s="105">
        <f t="shared" si="18"/>
        <v>0</v>
      </c>
      <c r="CZ10" s="105">
        <f t="shared" si="19"/>
        <v>0</v>
      </c>
      <c r="DB10" s="105">
        <f t="shared" si="44"/>
        <v>3038</v>
      </c>
      <c r="DC10" s="105">
        <f t="shared" si="45"/>
        <v>0</v>
      </c>
      <c r="DD10" s="105">
        <f t="shared" si="20"/>
        <v>0</v>
      </c>
      <c r="DE10" s="105">
        <f t="shared" si="21"/>
        <v>0</v>
      </c>
      <c r="DF10" s="105">
        <f t="shared" si="22"/>
        <v>0</v>
      </c>
      <c r="DG10" s="105">
        <f t="shared" si="23"/>
        <v>0</v>
      </c>
      <c r="DH10" s="105">
        <f t="shared" si="24"/>
        <v>0</v>
      </c>
      <c r="DI10" s="105">
        <f t="shared" si="25"/>
        <v>0</v>
      </c>
      <c r="DK10" s="105">
        <f t="shared" si="46"/>
        <v>3038</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t="s">
        <v>400</v>
      </c>
      <c r="C11" s="55">
        <v>6</v>
      </c>
      <c r="D11" s="56" t="s">
        <v>195</v>
      </c>
      <c r="E11" s="325">
        <v>2015</v>
      </c>
      <c r="F11" s="46"/>
      <c r="G11" s="58">
        <v>17.250912700000001</v>
      </c>
      <c r="H11" s="58">
        <v>17.250912700000001</v>
      </c>
      <c r="I11" s="59">
        <v>17.250912700000001</v>
      </c>
      <c r="J11" s="58">
        <v>17.250912700000001</v>
      </c>
      <c r="K11" s="59">
        <v>34.735662949999998</v>
      </c>
      <c r="L11" s="58">
        <v>34.735662949999998</v>
      </c>
      <c r="M11" s="59">
        <v>34.735662949999998</v>
      </c>
      <c r="N11" s="58">
        <v>34.735662949999998</v>
      </c>
      <c r="O11" s="59">
        <v>34.735662949999998</v>
      </c>
      <c r="P11" s="58">
        <v>34.735662949999998</v>
      </c>
      <c r="Q11" s="59">
        <v>34.735662949999998</v>
      </c>
      <c r="R11" s="58">
        <v>34.735662949999998</v>
      </c>
      <c r="S11" s="59">
        <v>34.735662949999998</v>
      </c>
      <c r="T11" s="58">
        <v>24.314964069999998</v>
      </c>
      <c r="U11" s="59">
        <v>0</v>
      </c>
      <c r="V11" s="58">
        <v>0</v>
      </c>
      <c r="W11" s="59">
        <v>0</v>
      </c>
      <c r="X11" s="58">
        <v>0</v>
      </c>
      <c r="Y11" s="59">
        <v>0</v>
      </c>
      <c r="Z11" s="58">
        <v>0</v>
      </c>
      <c r="AA11" s="59">
        <v>0</v>
      </c>
      <c r="AB11" s="58">
        <v>0</v>
      </c>
      <c r="AC11" s="59">
        <v>0</v>
      </c>
      <c r="AD11" s="58">
        <v>0</v>
      </c>
      <c r="AE11" s="59">
        <v>0</v>
      </c>
      <c r="AF11" s="60">
        <v>0</v>
      </c>
      <c r="AG11" s="47"/>
      <c r="AH11" s="58">
        <v>80960.441070000001</v>
      </c>
      <c r="AI11" s="58">
        <v>80960.441070000001</v>
      </c>
      <c r="AJ11" s="59">
        <v>80960.441070000001</v>
      </c>
      <c r="AK11" s="58">
        <v>80960.441070000001</v>
      </c>
      <c r="AL11" s="59">
        <v>152317.50520000001</v>
      </c>
      <c r="AM11" s="58">
        <v>152317.50520000001</v>
      </c>
      <c r="AN11" s="59">
        <v>152317.50520000001</v>
      </c>
      <c r="AO11" s="58">
        <v>152317.50520000001</v>
      </c>
      <c r="AP11" s="59">
        <v>152317.50520000001</v>
      </c>
      <c r="AQ11" s="58">
        <v>152317.50520000001</v>
      </c>
      <c r="AR11" s="59">
        <v>152317.50520000001</v>
      </c>
      <c r="AS11" s="58">
        <v>152317.50520000001</v>
      </c>
      <c r="AT11" s="59">
        <v>152317.50520000001</v>
      </c>
      <c r="AU11" s="58">
        <v>106622.2536</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207.01095240000001</v>
      </c>
      <c r="BU11" s="105">
        <f t="shared" si="3"/>
        <v>0</v>
      </c>
      <c r="BV11" s="105">
        <f t="shared" si="4"/>
        <v>0</v>
      </c>
      <c r="BW11" s="105">
        <f t="shared" si="5"/>
        <v>0</v>
      </c>
      <c r="BX11" s="105">
        <f t="shared" si="6"/>
        <v>0</v>
      </c>
      <c r="BY11" s="105">
        <f t="shared" si="7"/>
        <v>0</v>
      </c>
      <c r="CA11" s="105">
        <f t="shared" si="32"/>
        <v>0</v>
      </c>
      <c r="CB11" s="105">
        <f t="shared" si="33"/>
        <v>0</v>
      </c>
      <c r="CC11" s="105">
        <f t="shared" si="34"/>
        <v>207.01095240000001</v>
      </c>
      <c r="CD11" s="105">
        <f t="shared" si="35"/>
        <v>0</v>
      </c>
      <c r="CE11" s="105">
        <f t="shared" si="36"/>
        <v>0</v>
      </c>
      <c r="CF11" s="105">
        <f t="shared" si="37"/>
        <v>0</v>
      </c>
      <c r="CG11" s="105">
        <f t="shared" si="38"/>
        <v>0</v>
      </c>
      <c r="CH11" s="105">
        <f t="shared" si="39"/>
        <v>0</v>
      </c>
      <c r="CJ11" s="105">
        <f t="shared" si="40"/>
        <v>0</v>
      </c>
      <c r="CK11" s="105">
        <f t="shared" si="41"/>
        <v>0</v>
      </c>
      <c r="CL11" s="105">
        <f t="shared" si="8"/>
        <v>207.01095240000001</v>
      </c>
      <c r="CM11" s="105">
        <f t="shared" si="9"/>
        <v>0</v>
      </c>
      <c r="CN11" s="105">
        <f t="shared" si="10"/>
        <v>0</v>
      </c>
      <c r="CO11" s="105">
        <f t="shared" si="11"/>
        <v>0</v>
      </c>
      <c r="CP11" s="105">
        <f t="shared" si="12"/>
        <v>0</v>
      </c>
      <c r="CQ11" s="105">
        <f t="shared" si="13"/>
        <v>0</v>
      </c>
      <c r="CS11" s="105">
        <f t="shared" si="42"/>
        <v>0</v>
      </c>
      <c r="CT11" s="105">
        <f t="shared" si="43"/>
        <v>0</v>
      </c>
      <c r="CU11" s="105">
        <f t="shared" si="14"/>
        <v>207.01095240000001</v>
      </c>
      <c r="CV11" s="105">
        <f t="shared" si="15"/>
        <v>0</v>
      </c>
      <c r="CW11" s="105">
        <f t="shared" si="16"/>
        <v>0</v>
      </c>
      <c r="CX11" s="105">
        <f t="shared" si="17"/>
        <v>0</v>
      </c>
      <c r="CY11" s="105">
        <f t="shared" si="18"/>
        <v>0</v>
      </c>
      <c r="CZ11" s="105">
        <f t="shared" si="19"/>
        <v>0</v>
      </c>
      <c r="DB11" s="105">
        <f t="shared" si="44"/>
        <v>0</v>
      </c>
      <c r="DC11" s="105">
        <f t="shared" si="45"/>
        <v>0</v>
      </c>
      <c r="DD11" s="105">
        <f t="shared" si="20"/>
        <v>416.82795539999995</v>
      </c>
      <c r="DE11" s="105">
        <f t="shared" si="21"/>
        <v>0</v>
      </c>
      <c r="DF11" s="105">
        <f t="shared" si="22"/>
        <v>0</v>
      </c>
      <c r="DG11" s="105">
        <f t="shared" si="23"/>
        <v>0</v>
      </c>
      <c r="DH11" s="105">
        <f t="shared" si="24"/>
        <v>0</v>
      </c>
      <c r="DI11" s="105">
        <f t="shared" si="25"/>
        <v>0</v>
      </c>
      <c r="DK11" s="105">
        <f t="shared" si="46"/>
        <v>0</v>
      </c>
      <c r="DL11" s="105">
        <f t="shared" si="47"/>
        <v>0</v>
      </c>
      <c r="DM11" s="105">
        <f t="shared" si="26"/>
        <v>416.82795539999995</v>
      </c>
      <c r="DN11" s="105">
        <f t="shared" si="27"/>
        <v>0</v>
      </c>
      <c r="DO11" s="105">
        <f t="shared" si="28"/>
        <v>0</v>
      </c>
      <c r="DP11" s="105">
        <f t="shared" si="29"/>
        <v>0</v>
      </c>
      <c r="DQ11" s="105">
        <f t="shared" si="30"/>
        <v>0</v>
      </c>
      <c r="DR11" s="105">
        <f t="shared" si="31"/>
        <v>0</v>
      </c>
    </row>
    <row r="12" spans="2:122" ht="15" x14ac:dyDescent="0.25">
      <c r="B12" s="44" t="s">
        <v>401</v>
      </c>
      <c r="C12" s="61">
        <v>7</v>
      </c>
      <c r="D12" s="62" t="s">
        <v>196</v>
      </c>
      <c r="E12" s="326">
        <v>2015</v>
      </c>
      <c r="F12" s="46"/>
      <c r="G12" s="337">
        <v>248.33631059999999</v>
      </c>
      <c r="H12" s="64">
        <v>248.33631059999999</v>
      </c>
      <c r="I12" s="65">
        <v>248.33631059999999</v>
      </c>
      <c r="J12" s="64">
        <v>248.33631059999999</v>
      </c>
      <c r="K12" s="65">
        <v>248.33631059999999</v>
      </c>
      <c r="L12" s="64">
        <v>248.33631059999999</v>
      </c>
      <c r="M12" s="65">
        <v>236.88290259999999</v>
      </c>
      <c r="N12" s="64">
        <v>236.88290259999999</v>
      </c>
      <c r="O12" s="65">
        <v>236.88290259999999</v>
      </c>
      <c r="P12" s="64">
        <v>188.360704</v>
      </c>
      <c r="Q12" s="65">
        <v>137.98682450000001</v>
      </c>
      <c r="R12" s="64">
        <v>137.98682450000001</v>
      </c>
      <c r="S12" s="65">
        <v>110.14702990000001</v>
      </c>
      <c r="T12" s="64">
        <v>110.14702990000001</v>
      </c>
      <c r="U12" s="65">
        <v>110.14702990000001</v>
      </c>
      <c r="V12" s="64">
        <v>88.717712700000007</v>
      </c>
      <c r="W12" s="65">
        <v>19.01672392</v>
      </c>
      <c r="X12" s="64">
        <v>19.01672392</v>
      </c>
      <c r="Y12" s="65">
        <v>19.01672392</v>
      </c>
      <c r="Z12" s="64">
        <v>19.01672392</v>
      </c>
      <c r="AA12" s="65">
        <v>0</v>
      </c>
      <c r="AB12" s="64">
        <v>0</v>
      </c>
      <c r="AC12" s="65">
        <v>0</v>
      </c>
      <c r="AD12" s="64">
        <v>0</v>
      </c>
      <c r="AE12" s="65">
        <v>0</v>
      </c>
      <c r="AF12" s="66">
        <v>0</v>
      </c>
      <c r="AG12" s="47"/>
      <c r="AH12" s="337">
        <v>2064736.105</v>
      </c>
      <c r="AI12" s="64">
        <v>2064736.105</v>
      </c>
      <c r="AJ12" s="65">
        <v>2064736.105</v>
      </c>
      <c r="AK12" s="64">
        <v>2064736.105</v>
      </c>
      <c r="AL12" s="65">
        <v>2064736.105</v>
      </c>
      <c r="AM12" s="64">
        <v>2064736.105</v>
      </c>
      <c r="AN12" s="65">
        <v>1978587.0789999999</v>
      </c>
      <c r="AO12" s="64">
        <v>1978587.0789999999</v>
      </c>
      <c r="AP12" s="65">
        <v>1964990.59</v>
      </c>
      <c r="AQ12" s="64">
        <v>1596280.2320000001</v>
      </c>
      <c r="AR12" s="65">
        <v>1198943.186</v>
      </c>
      <c r="AS12" s="64">
        <v>1185811.4509999999</v>
      </c>
      <c r="AT12" s="65">
        <v>967855.46499999997</v>
      </c>
      <c r="AU12" s="64">
        <v>967855.46499999997</v>
      </c>
      <c r="AV12" s="65">
        <v>967855.46499999997</v>
      </c>
      <c r="AW12" s="64">
        <v>766118.76179999998</v>
      </c>
      <c r="AX12" s="65">
        <v>48096.654210000001</v>
      </c>
      <c r="AY12" s="64">
        <v>48096.654210000001</v>
      </c>
      <c r="AZ12" s="65">
        <v>48096.654210000001</v>
      </c>
      <c r="BA12" s="64">
        <v>48096.654210000001</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406753.01268500002</v>
      </c>
      <c r="BT12" s="105">
        <f t="shared" si="2"/>
        <v>1785.0414005927998</v>
      </c>
      <c r="BU12" s="105">
        <f t="shared" si="3"/>
        <v>2.0860250090400001</v>
      </c>
      <c r="BV12" s="105">
        <f t="shared" si="4"/>
        <v>196.68235799520002</v>
      </c>
      <c r="BW12" s="105">
        <f t="shared" si="5"/>
        <v>467.26960202495997</v>
      </c>
      <c r="BX12" s="105">
        <f t="shared" si="6"/>
        <v>0</v>
      </c>
      <c r="BY12" s="105">
        <f t="shared" si="7"/>
        <v>0</v>
      </c>
      <c r="CA12" s="105">
        <f t="shared" si="32"/>
        <v>0</v>
      </c>
      <c r="CB12" s="105">
        <f t="shared" si="33"/>
        <v>406753.01268500002</v>
      </c>
      <c r="CC12" s="105">
        <f t="shared" si="34"/>
        <v>1785.0414005927998</v>
      </c>
      <c r="CD12" s="105">
        <f t="shared" si="35"/>
        <v>2.0860250090400001</v>
      </c>
      <c r="CE12" s="105">
        <f t="shared" si="36"/>
        <v>196.68235799520002</v>
      </c>
      <c r="CF12" s="105">
        <f t="shared" si="37"/>
        <v>467.26960202495997</v>
      </c>
      <c r="CG12" s="105">
        <f t="shared" si="38"/>
        <v>0</v>
      </c>
      <c r="CH12" s="105">
        <f t="shared" si="39"/>
        <v>0</v>
      </c>
      <c r="CJ12" s="105">
        <f t="shared" si="40"/>
        <v>0</v>
      </c>
      <c r="CK12" s="105">
        <f t="shared" si="41"/>
        <v>406753.01268500002</v>
      </c>
      <c r="CL12" s="105">
        <f t="shared" si="8"/>
        <v>1785.0414005927998</v>
      </c>
      <c r="CM12" s="105">
        <f t="shared" si="9"/>
        <v>2.0860250090400001</v>
      </c>
      <c r="CN12" s="105">
        <f t="shared" si="10"/>
        <v>196.68235799520002</v>
      </c>
      <c r="CO12" s="105">
        <f t="shared" si="11"/>
        <v>467.26960202495997</v>
      </c>
      <c r="CP12" s="105">
        <f t="shared" si="12"/>
        <v>0</v>
      </c>
      <c r="CQ12" s="105">
        <f t="shared" si="13"/>
        <v>0</v>
      </c>
      <c r="CS12" s="105">
        <f t="shared" si="42"/>
        <v>0</v>
      </c>
      <c r="CT12" s="105">
        <f t="shared" si="43"/>
        <v>406753.01268500002</v>
      </c>
      <c r="CU12" s="105">
        <f t="shared" si="14"/>
        <v>1785.0414005927998</v>
      </c>
      <c r="CV12" s="105">
        <f t="shared" si="15"/>
        <v>2.0860250090400001</v>
      </c>
      <c r="CW12" s="105">
        <f t="shared" si="16"/>
        <v>196.68235799520002</v>
      </c>
      <c r="CX12" s="105">
        <f t="shared" si="17"/>
        <v>467.26960202495997</v>
      </c>
      <c r="CY12" s="105">
        <f t="shared" si="18"/>
        <v>0</v>
      </c>
      <c r="CZ12" s="105">
        <f t="shared" si="19"/>
        <v>0</v>
      </c>
      <c r="DB12" s="105">
        <f t="shared" si="44"/>
        <v>0</v>
      </c>
      <c r="DC12" s="105">
        <f t="shared" si="45"/>
        <v>406753.01268500002</v>
      </c>
      <c r="DD12" s="105">
        <f t="shared" si="20"/>
        <v>1785.0414005927998</v>
      </c>
      <c r="DE12" s="105">
        <f t="shared" si="21"/>
        <v>2.0860250090400001</v>
      </c>
      <c r="DF12" s="105">
        <f t="shared" si="22"/>
        <v>196.68235799520002</v>
      </c>
      <c r="DG12" s="105">
        <f t="shared" si="23"/>
        <v>467.26960202495997</v>
      </c>
      <c r="DH12" s="105">
        <f t="shared" si="24"/>
        <v>0</v>
      </c>
      <c r="DI12" s="105">
        <f t="shared" si="25"/>
        <v>0</v>
      </c>
      <c r="DK12" s="105">
        <f t="shared" si="46"/>
        <v>0</v>
      </c>
      <c r="DL12" s="105">
        <f t="shared" si="47"/>
        <v>406753.01268500002</v>
      </c>
      <c r="DM12" s="105">
        <f t="shared" si="26"/>
        <v>1785.0414005927998</v>
      </c>
      <c r="DN12" s="105">
        <f t="shared" si="27"/>
        <v>2.0860250090400001</v>
      </c>
      <c r="DO12" s="105">
        <f t="shared" si="28"/>
        <v>196.68235799520002</v>
      </c>
      <c r="DP12" s="105">
        <f t="shared" si="29"/>
        <v>467.26960202495997</v>
      </c>
      <c r="DQ12" s="105">
        <f t="shared" si="30"/>
        <v>0</v>
      </c>
      <c r="DR12" s="105">
        <f t="shared" si="31"/>
        <v>0</v>
      </c>
    </row>
    <row r="13" spans="2:122" ht="15" x14ac:dyDescent="0.25">
      <c r="B13" s="44"/>
      <c r="C13" s="55">
        <v>8</v>
      </c>
      <c r="D13" s="56" t="s">
        <v>197</v>
      </c>
      <c r="E13" s="325"/>
      <c r="F13" s="46"/>
      <c r="G13" s="58">
        <v>0</v>
      </c>
      <c r="H13" s="58">
        <v>0</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8">
        <v>0</v>
      </c>
      <c r="AI13" s="58">
        <v>0</v>
      </c>
      <c r="AJ13" s="59">
        <v>0</v>
      </c>
      <c r="AK13" s="58">
        <v>0</v>
      </c>
      <c r="AL13" s="59">
        <v>0</v>
      </c>
      <c r="AM13" s="58">
        <v>0</v>
      </c>
      <c r="AN13" s="59">
        <v>0</v>
      </c>
      <c r="AO13" s="58">
        <v>0</v>
      </c>
      <c r="AP13" s="59">
        <v>0</v>
      </c>
      <c r="AQ13" s="58">
        <v>0</v>
      </c>
      <c r="AR13" s="59">
        <v>0</v>
      </c>
      <c r="AS13" s="58">
        <v>0</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198</v>
      </c>
      <c r="E14" s="326"/>
      <c r="F14" s="46"/>
      <c r="G14" s="337">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337">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c r="BR14" s="312"/>
      <c r="BS14" s="312"/>
      <c r="BT14" s="312"/>
      <c r="BU14" s="312"/>
      <c r="BV14" s="312"/>
      <c r="BW14" s="312"/>
      <c r="BX14" s="312"/>
      <c r="BY14" s="312"/>
      <c r="CL14" s="312"/>
      <c r="CM14" s="312"/>
      <c r="CN14" s="312"/>
      <c r="CO14" s="312"/>
      <c r="CP14" s="312"/>
      <c r="CQ14" s="312"/>
      <c r="CU14" s="312"/>
      <c r="CV14" s="312"/>
      <c r="CW14" s="312"/>
      <c r="CX14" s="312"/>
      <c r="CY14" s="312"/>
      <c r="CZ14" s="312"/>
      <c r="DD14" s="312"/>
      <c r="DE14" s="312"/>
      <c r="DF14" s="312"/>
      <c r="DG14" s="312"/>
      <c r="DH14" s="312"/>
      <c r="DI14" s="312"/>
      <c r="DM14" s="312"/>
      <c r="DN14" s="312"/>
      <c r="DO14" s="312"/>
      <c r="DP14" s="312"/>
      <c r="DQ14" s="312"/>
      <c r="DR14" s="312"/>
    </row>
    <row r="15" spans="2:122" ht="15" x14ac:dyDescent="0.25">
      <c r="B15" s="44"/>
      <c r="C15" s="55">
        <v>10</v>
      </c>
      <c r="D15" s="56" t="s">
        <v>199</v>
      </c>
      <c r="E15" s="325"/>
      <c r="F15" s="46"/>
      <c r="G15" s="58">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8">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c r="BR15" s="34"/>
      <c r="BS15" s="34"/>
      <c r="BT15" s="34"/>
      <c r="BU15" s="34"/>
      <c r="BV15" s="34"/>
      <c r="BW15" s="34"/>
      <c r="BX15" s="34"/>
      <c r="BY15" s="34"/>
      <c r="CL15" s="34"/>
      <c r="CM15" s="34"/>
      <c r="CN15" s="34"/>
      <c r="CO15" s="34"/>
      <c r="CP15" s="34"/>
      <c r="CQ15" s="34"/>
      <c r="CU15" s="34"/>
      <c r="CV15" s="34"/>
      <c r="CW15" s="34"/>
      <c r="CX15" s="34"/>
      <c r="CY15" s="34"/>
      <c r="CZ15" s="34"/>
      <c r="DD15" s="34"/>
      <c r="DE15" s="34"/>
      <c r="DF15" s="34"/>
      <c r="DG15" s="34"/>
      <c r="DH15" s="34"/>
      <c r="DI15" s="34"/>
      <c r="DM15" s="34"/>
      <c r="DN15" s="34"/>
      <c r="DO15" s="34"/>
      <c r="DP15" s="34"/>
      <c r="DQ15" s="34"/>
      <c r="DR15" s="34"/>
    </row>
    <row r="16" spans="2:122" ht="15" x14ac:dyDescent="0.25">
      <c r="B16" s="44"/>
      <c r="C16" s="61">
        <v>11</v>
      </c>
      <c r="D16" s="62" t="s">
        <v>200</v>
      </c>
      <c r="E16" s="326"/>
      <c r="F16" s="46"/>
      <c r="G16" s="337">
        <v>0</v>
      </c>
      <c r="H16" s="64">
        <v>0</v>
      </c>
      <c r="I16" s="65">
        <v>0</v>
      </c>
      <c r="J16" s="64">
        <v>0</v>
      </c>
      <c r="K16" s="65">
        <v>0</v>
      </c>
      <c r="L16" s="64">
        <v>0</v>
      </c>
      <c r="M16" s="65">
        <v>0</v>
      </c>
      <c r="N16" s="64">
        <v>0</v>
      </c>
      <c r="O16" s="65">
        <v>0</v>
      </c>
      <c r="P16" s="64">
        <v>0</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337">
        <v>0</v>
      </c>
      <c r="AI16" s="64">
        <v>0</v>
      </c>
      <c r="AJ16" s="65">
        <v>0</v>
      </c>
      <c r="AK16" s="64">
        <v>0</v>
      </c>
      <c r="AL16" s="65">
        <v>0</v>
      </c>
      <c r="AM16" s="64">
        <v>0</v>
      </c>
      <c r="AN16" s="65">
        <v>0</v>
      </c>
      <c r="AO16" s="64">
        <v>0</v>
      </c>
      <c r="AP16" s="65">
        <v>0</v>
      </c>
      <c r="AQ16" s="64">
        <v>0</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c r="BL16" s="114"/>
      <c r="BM16" s="114"/>
      <c r="BN16" s="114"/>
      <c r="BO16" s="114"/>
      <c r="BP16" s="114"/>
      <c r="BR16" s="311">
        <f>+$BI16*$AH16</f>
        <v>0</v>
      </c>
      <c r="BS16" s="311">
        <f>+$BJ16*$AH16</f>
        <v>0</v>
      </c>
      <c r="BT16" s="311">
        <f>+$BK16*$G16*12</f>
        <v>0</v>
      </c>
      <c r="BU16" s="311">
        <f>+$BL16*$G16*12</f>
        <v>0</v>
      </c>
      <c r="BV16" s="311">
        <f>+$BM16*$G16*12</f>
        <v>0</v>
      </c>
      <c r="BW16" s="311">
        <f>+$BN16*$G16*12</f>
        <v>0</v>
      </c>
      <c r="BX16" s="311">
        <f>+$BO16*$G16*12</f>
        <v>0</v>
      </c>
      <c r="BY16" s="311">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11">
        <f>+$BK16*$I16*12</f>
        <v>0</v>
      </c>
      <c r="CM16" s="311">
        <f>+$BL16*$I16*12</f>
        <v>0</v>
      </c>
      <c r="CN16" s="311">
        <f>+$BM16*$I16*12</f>
        <v>0</v>
      </c>
      <c r="CO16" s="311">
        <f>+$BN16*$I16*12</f>
        <v>0</v>
      </c>
      <c r="CP16" s="311">
        <f>+$BO16*$I16*12</f>
        <v>0</v>
      </c>
      <c r="CQ16" s="311">
        <f>+$BP16*$I16*12</f>
        <v>0</v>
      </c>
      <c r="CS16" s="105">
        <f>+$BI16*$AK16</f>
        <v>0</v>
      </c>
      <c r="CT16" s="105">
        <f>+$BJ16*$AK16</f>
        <v>0</v>
      </c>
      <c r="CU16" s="311">
        <f>+$BK16*$J16*12</f>
        <v>0</v>
      </c>
      <c r="CV16" s="311">
        <f>+$BL16*$J16*12</f>
        <v>0</v>
      </c>
      <c r="CW16" s="311">
        <f>+$BM16*$J16*12</f>
        <v>0</v>
      </c>
      <c r="CX16" s="311">
        <f>+$BN16*$J16*12</f>
        <v>0</v>
      </c>
      <c r="CY16" s="311">
        <f>+$BO16*$J16*12</f>
        <v>0</v>
      </c>
      <c r="CZ16" s="311">
        <f>+$BP16*$J16*12</f>
        <v>0</v>
      </c>
      <c r="DB16" s="105">
        <f>+$BI16*$AL16</f>
        <v>0</v>
      </c>
      <c r="DC16" s="105">
        <f>+$BJ16*$AL16</f>
        <v>0</v>
      </c>
      <c r="DD16" s="311">
        <f>+$BK16*$K16*12</f>
        <v>0</v>
      </c>
      <c r="DE16" s="311">
        <f>+$BL16*$K16*12</f>
        <v>0</v>
      </c>
      <c r="DF16" s="311">
        <f>+$BM16*$K16*12</f>
        <v>0</v>
      </c>
      <c r="DG16" s="311">
        <f>+$BN16*$K16*12</f>
        <v>0</v>
      </c>
      <c r="DH16" s="311">
        <f>+$BO16*$K16*12</f>
        <v>0</v>
      </c>
      <c r="DI16" s="311">
        <f>+$BP16*$K16*12</f>
        <v>0</v>
      </c>
      <c r="DK16" s="105">
        <f>+$BI16*$AM16</f>
        <v>0</v>
      </c>
      <c r="DL16" s="105">
        <f>+$BJ16*$AM16</f>
        <v>0</v>
      </c>
      <c r="DM16" s="311">
        <f>+$BK16*$L16*12</f>
        <v>0</v>
      </c>
      <c r="DN16" s="311">
        <f>+$BL16*$L16*12</f>
        <v>0</v>
      </c>
      <c r="DO16" s="311">
        <f>+$BM16*$L16*12</f>
        <v>0</v>
      </c>
      <c r="DP16" s="311">
        <f>+$BN16*$L16*12</f>
        <v>0</v>
      </c>
      <c r="DQ16" s="311">
        <f>+$BO16*$L16*12</f>
        <v>0</v>
      </c>
      <c r="DR16" s="311">
        <f>+$BP16*$L16*12</f>
        <v>0</v>
      </c>
    </row>
    <row r="17" spans="2:122" ht="15" x14ac:dyDescent="0.25">
      <c r="B17" s="44"/>
      <c r="C17" s="55">
        <v>12</v>
      </c>
      <c r="D17" s="56" t="s">
        <v>201</v>
      </c>
      <c r="E17" s="325"/>
      <c r="F17" s="46"/>
      <c r="G17" s="58">
        <v>0</v>
      </c>
      <c r="H17" s="58">
        <v>0</v>
      </c>
      <c r="I17" s="59">
        <v>0</v>
      </c>
      <c r="J17" s="58">
        <v>0</v>
      </c>
      <c r="K17" s="59">
        <v>0</v>
      </c>
      <c r="L17" s="58">
        <v>0</v>
      </c>
      <c r="M17" s="59">
        <v>0</v>
      </c>
      <c r="N17" s="58">
        <v>0</v>
      </c>
      <c r="O17" s="59">
        <v>0</v>
      </c>
      <c r="P17" s="58">
        <v>0</v>
      </c>
      <c r="Q17" s="59">
        <v>0</v>
      </c>
      <c r="R17" s="58">
        <v>0</v>
      </c>
      <c r="S17" s="59">
        <v>0</v>
      </c>
      <c r="T17" s="58">
        <v>0</v>
      </c>
      <c r="U17" s="59">
        <v>0</v>
      </c>
      <c r="V17" s="58">
        <v>0</v>
      </c>
      <c r="W17" s="59">
        <v>0</v>
      </c>
      <c r="X17" s="58">
        <v>0</v>
      </c>
      <c r="Y17" s="59">
        <v>0</v>
      </c>
      <c r="Z17" s="58">
        <v>0</v>
      </c>
      <c r="AA17" s="59">
        <v>0</v>
      </c>
      <c r="AB17" s="58">
        <v>0</v>
      </c>
      <c r="AC17" s="59">
        <v>0</v>
      </c>
      <c r="AD17" s="58">
        <v>0</v>
      </c>
      <c r="AE17" s="59">
        <v>0</v>
      </c>
      <c r="AF17" s="60">
        <v>0</v>
      </c>
      <c r="AG17" s="47"/>
      <c r="AH17" s="58">
        <v>0</v>
      </c>
      <c r="AI17" s="58">
        <v>0</v>
      </c>
      <c r="AJ17" s="59">
        <v>0</v>
      </c>
      <c r="AK17" s="58">
        <v>0</v>
      </c>
      <c r="AL17" s="59">
        <v>0</v>
      </c>
      <c r="AM17" s="58">
        <v>0</v>
      </c>
      <c r="AN17" s="59">
        <v>0</v>
      </c>
      <c r="AO17" s="58">
        <v>0</v>
      </c>
      <c r="AP17" s="59">
        <v>0</v>
      </c>
      <c r="AQ17" s="58">
        <v>0</v>
      </c>
      <c r="AR17" s="59">
        <v>0</v>
      </c>
      <c r="AS17" s="58">
        <v>0</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6"/>
      <c r="F18" s="46"/>
      <c r="G18" s="337">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337">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c r="BR18" s="313"/>
      <c r="BS18" s="313"/>
      <c r="BT18" s="313"/>
      <c r="BU18" s="313"/>
      <c r="BV18" s="313"/>
      <c r="BW18" s="313"/>
      <c r="BX18" s="313"/>
      <c r="BY18" s="313"/>
      <c r="CD18" s="313"/>
      <c r="CE18" s="313"/>
      <c r="CF18" s="313"/>
      <c r="CG18" s="313"/>
      <c r="CH18" s="313"/>
      <c r="CL18" s="313"/>
      <c r="CM18" s="313"/>
      <c r="CN18" s="313"/>
      <c r="CO18" s="313"/>
      <c r="CP18" s="313"/>
      <c r="CQ18" s="313"/>
      <c r="CU18" s="314"/>
      <c r="CV18" s="314"/>
      <c r="CW18" s="314"/>
      <c r="CX18" s="314"/>
      <c r="CY18" s="314"/>
      <c r="CZ18" s="314"/>
      <c r="DD18" s="313"/>
      <c r="DE18" s="313"/>
      <c r="DF18" s="313"/>
      <c r="DG18" s="313"/>
      <c r="DH18" s="313"/>
      <c r="DI18" s="313"/>
      <c r="DM18" s="313"/>
      <c r="DN18" s="313"/>
      <c r="DO18" s="313"/>
      <c r="DP18" s="313"/>
      <c r="DQ18" s="313"/>
      <c r="DR18" s="313"/>
    </row>
    <row r="19" spans="2:122" ht="15" x14ac:dyDescent="0.25">
      <c r="B19" s="44" t="s">
        <v>402</v>
      </c>
      <c r="C19" s="55">
        <v>14</v>
      </c>
      <c r="D19" s="56" t="s">
        <v>203</v>
      </c>
      <c r="E19" s="325">
        <v>2015</v>
      </c>
      <c r="F19" s="46"/>
      <c r="G19" s="58">
        <v>17.411401349999998</v>
      </c>
      <c r="H19" s="58">
        <v>16.259761709999999</v>
      </c>
      <c r="I19" s="59">
        <v>16.070948229999999</v>
      </c>
      <c r="J19" s="58">
        <v>15.88213457</v>
      </c>
      <c r="K19" s="59">
        <v>15.871380800000001</v>
      </c>
      <c r="L19" s="58">
        <v>15.871380800000001</v>
      </c>
      <c r="M19" s="59">
        <v>15.73024388</v>
      </c>
      <c r="N19" s="58">
        <v>15.73024388</v>
      </c>
      <c r="O19" s="59">
        <v>14.037870460000001</v>
      </c>
      <c r="P19" s="58">
        <v>13.66056444</v>
      </c>
      <c r="Q19" s="59">
        <v>13.52782129</v>
      </c>
      <c r="R19" s="58">
        <v>13.52782129</v>
      </c>
      <c r="S19" s="59">
        <v>13.43148783</v>
      </c>
      <c r="T19" s="58">
        <v>13.43148783</v>
      </c>
      <c r="U19" s="59">
        <v>7.083094752</v>
      </c>
      <c r="V19" s="58">
        <v>6.9957638119999999</v>
      </c>
      <c r="W19" s="59">
        <v>6.9957638119999999</v>
      </c>
      <c r="X19" s="58">
        <v>6.9957638119999999</v>
      </c>
      <c r="Y19" s="59">
        <v>6.9957638119999999</v>
      </c>
      <c r="Z19" s="58">
        <v>6.9957638119999999</v>
      </c>
      <c r="AA19" s="59">
        <v>1.7345386679999999</v>
      </c>
      <c r="AB19" s="58">
        <v>0</v>
      </c>
      <c r="AC19" s="59">
        <v>0</v>
      </c>
      <c r="AD19" s="58">
        <v>0</v>
      </c>
      <c r="AE19" s="59">
        <v>0</v>
      </c>
      <c r="AF19" s="60">
        <v>0</v>
      </c>
      <c r="AG19" s="47"/>
      <c r="AH19" s="58">
        <v>144246.12059999999</v>
      </c>
      <c r="AI19" s="58">
        <v>121984.1967</v>
      </c>
      <c r="AJ19" s="59">
        <v>118349.4145</v>
      </c>
      <c r="AK19" s="58">
        <v>114714.629</v>
      </c>
      <c r="AL19" s="59">
        <v>114507.6119</v>
      </c>
      <c r="AM19" s="58">
        <v>114507.6119</v>
      </c>
      <c r="AN19" s="59">
        <v>111790.6346</v>
      </c>
      <c r="AO19" s="58">
        <v>111340.7732</v>
      </c>
      <c r="AP19" s="59">
        <v>78761.486050000007</v>
      </c>
      <c r="AQ19" s="58">
        <v>78409.105429999996</v>
      </c>
      <c r="AR19" s="59">
        <v>76847.897490000003</v>
      </c>
      <c r="AS19" s="58">
        <v>76847.897490000003</v>
      </c>
      <c r="AT19" s="59">
        <v>76527.621969999993</v>
      </c>
      <c r="AU19" s="58">
        <v>76527.621969999993</v>
      </c>
      <c r="AV19" s="59">
        <v>26821.68101</v>
      </c>
      <c r="AW19" s="58">
        <v>26101.524430000001</v>
      </c>
      <c r="AX19" s="59">
        <v>26101.524430000001</v>
      </c>
      <c r="AY19" s="58">
        <v>26101.524430000001</v>
      </c>
      <c r="AZ19" s="59">
        <v>26101.524430000001</v>
      </c>
      <c r="BA19" s="58">
        <v>26101.524430000001</v>
      </c>
      <c r="BB19" s="59">
        <v>12787.660040000001</v>
      </c>
      <c r="BC19" s="58">
        <v>0</v>
      </c>
      <c r="BD19" s="59">
        <v>0</v>
      </c>
      <c r="BE19" s="58">
        <v>0</v>
      </c>
      <c r="BF19" s="59">
        <v>0</v>
      </c>
      <c r="BG19" s="60">
        <v>0</v>
      </c>
      <c r="BI19" s="114">
        <v>1</v>
      </c>
      <c r="BJ19" s="114"/>
      <c r="BK19" s="114"/>
      <c r="BL19" s="114"/>
      <c r="BM19" s="114"/>
      <c r="BN19" s="114"/>
      <c r="BO19" s="114"/>
      <c r="BP19" s="114"/>
      <c r="BR19" s="105">
        <f>+$BI19*$AH19</f>
        <v>144246.12059999999</v>
      </c>
      <c r="BS19" s="105">
        <f>+$BJ19*$AH19</f>
        <v>0</v>
      </c>
      <c r="BT19" s="105">
        <f>+$BK19*$G19*12</f>
        <v>0</v>
      </c>
      <c r="BU19" s="105">
        <f>+$BL19*$G19*12</f>
        <v>0</v>
      </c>
      <c r="BV19" s="105">
        <f>+$BM19*$G19*12</f>
        <v>0</v>
      </c>
      <c r="BW19" s="105">
        <f>+$BN19*$G19*12</f>
        <v>0</v>
      </c>
      <c r="BX19" s="105">
        <f>+$BO19*$G19*12</f>
        <v>0</v>
      </c>
      <c r="BY19" s="105">
        <f>+$BP19*$G19*12</f>
        <v>0</v>
      </c>
      <c r="CA19" s="338">
        <f>+$BI19*$AI19</f>
        <v>121984.1967</v>
      </c>
      <c r="CB19" s="338">
        <f>+$BJ19*$AI19</f>
        <v>0</v>
      </c>
      <c r="CC19" s="338">
        <f>+$BK19*$H19*12</f>
        <v>0</v>
      </c>
      <c r="CD19" s="339">
        <f>+$BL19*$H19*12</f>
        <v>0</v>
      </c>
      <c r="CE19" s="339">
        <f>+$BM19*$H19*12</f>
        <v>0</v>
      </c>
      <c r="CF19" s="339">
        <f>+$BN19*$H19*12</f>
        <v>0</v>
      </c>
      <c r="CG19" s="339">
        <f>+$BO19*$H19*12</f>
        <v>0</v>
      </c>
      <c r="CH19" s="339">
        <f>+$BP19*$H19*12</f>
        <v>0</v>
      </c>
      <c r="CJ19" s="338">
        <f>+$BI19*$AJ19</f>
        <v>118349.4145</v>
      </c>
      <c r="CK19" s="338">
        <f>+$BJ19*$AJ19</f>
        <v>0</v>
      </c>
      <c r="CL19" s="339">
        <f>+$BK19*$I19*12</f>
        <v>0</v>
      </c>
      <c r="CM19" s="339">
        <f>+$BL19*$I19*12</f>
        <v>0</v>
      </c>
      <c r="CN19" s="339">
        <f>+$BM19*$I19*12</f>
        <v>0</v>
      </c>
      <c r="CO19" s="339">
        <f>+$BN19*$I19*12</f>
        <v>0</v>
      </c>
      <c r="CP19" s="339">
        <f>+$BO19*$I19*12</f>
        <v>0</v>
      </c>
      <c r="CQ19" s="339">
        <f>+$BP19*$I19*12</f>
        <v>0</v>
      </c>
      <c r="CS19" s="338">
        <f>+$BI19*$AK19</f>
        <v>114714.629</v>
      </c>
      <c r="CT19" s="338">
        <f>+$BJ19*$AK19</f>
        <v>0</v>
      </c>
      <c r="CU19" s="339">
        <f>+$BK19*$J19*12</f>
        <v>0</v>
      </c>
      <c r="CV19" s="339">
        <f>+$BL19*$J19*12</f>
        <v>0</v>
      </c>
      <c r="CW19" s="339">
        <f>+$BM19*$J19*12</f>
        <v>0</v>
      </c>
      <c r="CX19" s="339">
        <f>+$BN19*$J19*12</f>
        <v>0</v>
      </c>
      <c r="CY19" s="339">
        <f>+$BO19*$J19*12</f>
        <v>0</v>
      </c>
      <c r="CZ19" s="339">
        <f>+$BP19*$J19*12</f>
        <v>0</v>
      </c>
      <c r="DB19" s="338">
        <f>+$BI19*$AL19</f>
        <v>114507.6119</v>
      </c>
      <c r="DC19" s="338">
        <f>+$BJ19*$AL19</f>
        <v>0</v>
      </c>
      <c r="DD19" s="339">
        <f>+$BK19*$K19*12</f>
        <v>0</v>
      </c>
      <c r="DE19" s="339">
        <f>+$BL19*$K19*12</f>
        <v>0</v>
      </c>
      <c r="DF19" s="339">
        <f>+$BM19*$K19*12</f>
        <v>0</v>
      </c>
      <c r="DG19" s="339">
        <f>+$BN19*$K19*12</f>
        <v>0</v>
      </c>
      <c r="DH19" s="339">
        <f>+$BO19*$K19*12</f>
        <v>0</v>
      </c>
      <c r="DI19" s="339">
        <f>+$BP19*$K19*12</f>
        <v>0</v>
      </c>
      <c r="DK19" s="338">
        <f>+$BI19*$AM19</f>
        <v>114507.6119</v>
      </c>
      <c r="DL19" s="338">
        <f>+$BJ19*$AM19</f>
        <v>0</v>
      </c>
      <c r="DM19" s="339">
        <f>+$BK19*$L19*12</f>
        <v>0</v>
      </c>
      <c r="DN19" s="339">
        <f>+$BL19*$L19*12</f>
        <v>0</v>
      </c>
      <c r="DO19" s="339">
        <f>+$BM19*$L19*12</f>
        <v>0</v>
      </c>
      <c r="DP19" s="339">
        <f>+$BN19*$L19*12</f>
        <v>0</v>
      </c>
      <c r="DQ19" s="339">
        <f>+$BO19*$L19*12</f>
        <v>0</v>
      </c>
      <c r="DR19" s="339">
        <f>+$BP19*$L19*12</f>
        <v>0</v>
      </c>
    </row>
    <row r="20" spans="2:122" ht="15" x14ac:dyDescent="0.25">
      <c r="B20" s="44"/>
      <c r="C20" s="61">
        <v>15</v>
      </c>
      <c r="D20" s="62" t="s">
        <v>204</v>
      </c>
      <c r="E20" s="326"/>
      <c r="F20" s="46"/>
      <c r="G20" s="337">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337">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c r="BR20" s="312"/>
      <c r="BS20" s="312"/>
      <c r="BT20" s="312"/>
      <c r="BU20" s="312"/>
      <c r="BV20" s="312"/>
      <c r="BW20" s="312"/>
      <c r="BX20" s="312"/>
      <c r="BY20" s="312"/>
      <c r="CA20" s="340"/>
      <c r="CB20" s="340"/>
      <c r="CC20" s="340"/>
      <c r="CD20" s="340"/>
      <c r="CE20" s="340"/>
      <c r="CF20" s="340"/>
      <c r="CG20" s="340"/>
      <c r="CH20" s="340"/>
      <c r="CI20" s="46"/>
      <c r="CJ20" s="340"/>
      <c r="CK20" s="340"/>
      <c r="CL20" s="340"/>
      <c r="CM20" s="340"/>
      <c r="CN20" s="340"/>
      <c r="CO20" s="340"/>
      <c r="CP20" s="340"/>
      <c r="CQ20" s="340"/>
      <c r="CR20" s="46"/>
      <c r="CS20" s="340"/>
      <c r="CT20" s="340"/>
      <c r="CU20" s="340"/>
      <c r="CV20" s="340"/>
      <c r="CW20" s="340"/>
      <c r="CX20" s="340"/>
      <c r="CY20" s="340"/>
      <c r="CZ20" s="340"/>
      <c r="DA20" s="46"/>
      <c r="DB20" s="340"/>
      <c r="DC20" s="340"/>
      <c r="DD20" s="340"/>
      <c r="DE20" s="340"/>
      <c r="DF20" s="340"/>
      <c r="DG20" s="340"/>
      <c r="DH20" s="340"/>
      <c r="DI20" s="340"/>
      <c r="DJ20" s="46"/>
      <c r="DK20" s="340"/>
      <c r="DL20" s="340"/>
      <c r="DM20" s="340"/>
      <c r="DN20" s="340"/>
      <c r="DO20" s="340"/>
      <c r="DP20" s="340"/>
      <c r="DQ20" s="340"/>
      <c r="DR20" s="340"/>
    </row>
    <row r="21" spans="2:122" ht="15" x14ac:dyDescent="0.25">
      <c r="B21" s="44"/>
      <c r="C21" s="55">
        <v>16</v>
      </c>
      <c r="D21" s="56" t="s">
        <v>205</v>
      </c>
      <c r="E21" s="325"/>
      <c r="F21" s="46"/>
      <c r="G21" s="58">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8">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c r="BR21" s="312"/>
      <c r="BS21" s="312"/>
      <c r="BT21" s="312"/>
      <c r="BU21" s="312"/>
      <c r="BV21" s="312"/>
      <c r="BW21" s="312"/>
      <c r="BX21" s="312"/>
      <c r="BY21" s="312"/>
      <c r="CA21" s="312"/>
      <c r="CB21" s="312"/>
      <c r="CC21" s="312"/>
      <c r="CD21" s="312"/>
      <c r="CE21" s="312"/>
      <c r="CF21" s="312"/>
      <c r="CG21" s="312"/>
      <c r="CH21" s="312"/>
      <c r="CI21" s="46"/>
      <c r="CJ21" s="312"/>
      <c r="CK21" s="312"/>
      <c r="CL21" s="312"/>
      <c r="CM21" s="312"/>
      <c r="CN21" s="312"/>
      <c r="CO21" s="312"/>
      <c r="CP21" s="312"/>
      <c r="CQ21" s="312"/>
      <c r="CR21" s="46"/>
      <c r="CS21" s="312"/>
      <c r="CT21" s="312"/>
      <c r="CU21" s="312"/>
      <c r="CV21" s="312"/>
      <c r="CW21" s="312"/>
      <c r="CX21" s="312"/>
      <c r="CY21" s="312"/>
      <c r="CZ21" s="312"/>
      <c r="DA21" s="46"/>
      <c r="DB21" s="312"/>
      <c r="DC21" s="312"/>
      <c r="DD21" s="312"/>
      <c r="DE21" s="312"/>
      <c r="DF21" s="312"/>
      <c r="DG21" s="312"/>
      <c r="DH21" s="312"/>
      <c r="DI21" s="312"/>
      <c r="DJ21" s="46"/>
      <c r="DK21" s="312"/>
      <c r="DL21" s="312"/>
      <c r="DM21" s="312"/>
      <c r="DN21" s="312"/>
      <c r="DO21" s="312"/>
      <c r="DP21" s="312"/>
      <c r="DQ21" s="312"/>
      <c r="DR21" s="312"/>
    </row>
    <row r="22" spans="2:122" ht="15" x14ac:dyDescent="0.25">
      <c r="B22" s="44"/>
      <c r="C22" s="61">
        <v>17</v>
      </c>
      <c r="D22" s="62" t="s">
        <v>206</v>
      </c>
      <c r="E22" s="326"/>
      <c r="F22" s="46"/>
      <c r="G22" s="337">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337">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c r="BR22" s="312"/>
      <c r="BS22" s="312"/>
      <c r="BT22" s="312"/>
      <c r="BU22" s="312"/>
      <c r="BV22" s="312"/>
      <c r="BW22" s="312"/>
      <c r="BX22" s="312"/>
      <c r="BY22" s="312"/>
      <c r="CA22" s="312"/>
      <c r="CB22" s="312"/>
      <c r="CC22" s="312"/>
      <c r="CD22" s="312"/>
      <c r="CE22" s="312"/>
      <c r="CF22" s="312"/>
      <c r="CG22" s="312"/>
      <c r="CH22" s="312"/>
      <c r="CI22" s="46"/>
      <c r="CJ22" s="312"/>
      <c r="CK22" s="312"/>
      <c r="CL22" s="312"/>
      <c r="CM22" s="312"/>
      <c r="CN22" s="312"/>
      <c r="CO22" s="312"/>
      <c r="CP22" s="312"/>
      <c r="CQ22" s="312"/>
      <c r="CR22" s="46"/>
      <c r="CS22" s="312"/>
      <c r="CT22" s="312"/>
      <c r="CU22" s="312"/>
      <c r="CV22" s="312"/>
      <c r="CW22" s="312"/>
      <c r="CX22" s="312"/>
      <c r="CY22" s="312"/>
      <c r="CZ22" s="312"/>
      <c r="DA22" s="46"/>
      <c r="DB22" s="312"/>
      <c r="DC22" s="312"/>
      <c r="DD22" s="312"/>
      <c r="DE22" s="312"/>
      <c r="DF22" s="312"/>
      <c r="DG22" s="312"/>
      <c r="DH22" s="312"/>
      <c r="DI22" s="312"/>
      <c r="DJ22" s="46"/>
      <c r="DK22" s="312"/>
      <c r="DL22" s="312"/>
      <c r="DM22" s="312"/>
      <c r="DN22" s="312"/>
      <c r="DO22" s="312"/>
      <c r="DP22" s="312"/>
      <c r="DQ22" s="312"/>
      <c r="DR22" s="312"/>
    </row>
    <row r="23" spans="2:122" ht="15" x14ac:dyDescent="0.25">
      <c r="B23" s="44"/>
      <c r="C23" s="55">
        <v>18</v>
      </c>
      <c r="D23" s="56" t="s">
        <v>207</v>
      </c>
      <c r="E23" s="325"/>
      <c r="F23" s="46"/>
      <c r="G23" s="58">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8">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c r="BR23" s="312"/>
      <c r="BS23" s="312"/>
      <c r="BT23" s="312"/>
      <c r="BU23" s="312"/>
      <c r="BV23" s="312"/>
      <c r="BW23" s="312"/>
      <c r="BX23" s="312"/>
      <c r="BY23" s="312"/>
      <c r="CA23" s="312"/>
      <c r="CB23" s="312"/>
      <c r="CC23" s="312"/>
      <c r="CD23" s="312"/>
      <c r="CE23" s="312"/>
      <c r="CF23" s="312"/>
      <c r="CG23" s="312"/>
      <c r="CH23" s="312"/>
      <c r="CI23" s="46"/>
      <c r="CJ23" s="312"/>
      <c r="CK23" s="312"/>
      <c r="CL23" s="312"/>
      <c r="CM23" s="312"/>
      <c r="CN23" s="312"/>
      <c r="CO23" s="312"/>
      <c r="CP23" s="312"/>
      <c r="CQ23" s="312"/>
      <c r="CR23" s="46"/>
      <c r="CS23" s="312"/>
      <c r="CT23" s="312"/>
      <c r="CU23" s="312"/>
      <c r="CV23" s="312"/>
      <c r="CW23" s="312"/>
      <c r="CX23" s="312"/>
      <c r="CY23" s="312"/>
      <c r="CZ23" s="312"/>
      <c r="DA23" s="46"/>
      <c r="DB23" s="312"/>
      <c r="DC23" s="312"/>
      <c r="DD23" s="312"/>
      <c r="DE23" s="312"/>
      <c r="DF23" s="312"/>
      <c r="DG23" s="312"/>
      <c r="DH23" s="312"/>
      <c r="DI23" s="312"/>
      <c r="DJ23" s="46"/>
      <c r="DK23" s="312"/>
      <c r="DL23" s="312"/>
      <c r="DM23" s="312"/>
      <c r="DN23" s="312"/>
      <c r="DO23" s="312"/>
      <c r="DP23" s="312"/>
      <c r="DQ23" s="312"/>
      <c r="DR23" s="312"/>
    </row>
    <row r="24" spans="2:122" ht="15" x14ac:dyDescent="0.25">
      <c r="B24" s="44"/>
      <c r="C24" s="61">
        <v>19</v>
      </c>
      <c r="D24" s="62" t="s">
        <v>208</v>
      </c>
      <c r="E24" s="326"/>
      <c r="F24" s="46"/>
      <c r="G24" s="337">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337">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c r="BR24" s="312"/>
      <c r="BS24" s="312"/>
      <c r="BT24" s="312"/>
      <c r="BU24" s="312"/>
      <c r="BV24" s="312"/>
      <c r="BW24" s="312"/>
      <c r="BX24" s="312"/>
      <c r="BY24" s="312"/>
      <c r="CA24" s="312"/>
      <c r="CB24" s="312"/>
      <c r="CC24" s="312"/>
      <c r="CD24" s="312"/>
      <c r="CE24" s="312"/>
      <c r="CF24" s="312"/>
      <c r="CG24" s="312"/>
      <c r="CH24" s="312"/>
      <c r="CI24" s="46"/>
      <c r="CJ24" s="312"/>
      <c r="CK24" s="312"/>
      <c r="CL24" s="312"/>
      <c r="CM24" s="312"/>
      <c r="CN24" s="312"/>
      <c r="CO24" s="312"/>
      <c r="CP24" s="312"/>
      <c r="CQ24" s="312"/>
      <c r="CR24" s="46"/>
      <c r="CS24" s="312"/>
      <c r="CT24" s="312"/>
      <c r="CU24" s="312"/>
      <c r="CV24" s="312"/>
      <c r="CW24" s="312"/>
      <c r="CX24" s="312"/>
      <c r="CY24" s="312"/>
      <c r="CZ24" s="312"/>
      <c r="DA24" s="46"/>
      <c r="DB24" s="312"/>
      <c r="DC24" s="312"/>
      <c r="DD24" s="312"/>
      <c r="DE24" s="312"/>
      <c r="DF24" s="312"/>
      <c r="DG24" s="312"/>
      <c r="DH24" s="312"/>
      <c r="DI24" s="312"/>
      <c r="DJ24" s="46"/>
      <c r="DK24" s="312"/>
      <c r="DL24" s="312"/>
      <c r="DM24" s="312"/>
      <c r="DN24" s="312"/>
      <c r="DO24" s="312"/>
      <c r="DP24" s="312"/>
      <c r="DQ24" s="312"/>
      <c r="DR24" s="312"/>
    </row>
    <row r="25" spans="2:122" ht="15" x14ac:dyDescent="0.25">
      <c r="B25" s="44"/>
      <c r="C25" s="67">
        <v>20</v>
      </c>
      <c r="D25" s="68" t="s">
        <v>209</v>
      </c>
      <c r="E25" s="341"/>
      <c r="F25" s="46"/>
      <c r="G25" s="70">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70">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c r="BR25" s="312"/>
      <c r="BS25" s="312"/>
      <c r="BT25" s="312"/>
      <c r="BU25" s="312"/>
      <c r="BV25" s="312"/>
      <c r="BW25" s="312"/>
      <c r="BX25" s="312"/>
      <c r="BY25" s="312"/>
      <c r="CA25" s="312"/>
      <c r="CB25" s="312"/>
      <c r="CC25" s="312"/>
      <c r="CD25" s="312"/>
      <c r="CE25" s="312"/>
      <c r="CF25" s="312"/>
      <c r="CG25" s="312"/>
      <c r="CH25" s="312"/>
      <c r="CI25" s="46"/>
      <c r="CJ25" s="312"/>
      <c r="CK25" s="312"/>
      <c r="CL25" s="312"/>
      <c r="CM25" s="312"/>
      <c r="CN25" s="312"/>
      <c r="CO25" s="312"/>
      <c r="CP25" s="312"/>
      <c r="CQ25" s="312"/>
      <c r="CR25" s="46"/>
      <c r="CS25" s="312"/>
      <c r="CT25" s="312"/>
      <c r="CU25" s="312"/>
      <c r="CV25" s="312"/>
      <c r="CW25" s="312"/>
      <c r="CX25" s="312"/>
      <c r="CY25" s="312"/>
      <c r="CZ25" s="312"/>
      <c r="DA25" s="46"/>
      <c r="DB25" s="312"/>
      <c r="DC25" s="312"/>
      <c r="DD25" s="312"/>
      <c r="DE25" s="312"/>
      <c r="DF25" s="312"/>
      <c r="DG25" s="312"/>
      <c r="DH25" s="312"/>
      <c r="DI25" s="312"/>
      <c r="DJ25" s="46"/>
      <c r="DK25" s="312"/>
      <c r="DL25" s="312"/>
      <c r="DM25" s="312"/>
      <c r="DN25" s="312"/>
      <c r="DO25" s="312"/>
      <c r="DP25" s="312"/>
      <c r="DQ25" s="312"/>
      <c r="DR25" s="312"/>
    </row>
    <row r="26" spans="2:122" s="78" customFormat="1" ht="20.25" customHeight="1" x14ac:dyDescent="0.2">
      <c r="B26" s="73"/>
      <c r="C26" s="74" t="s">
        <v>210</v>
      </c>
      <c r="D26" s="75"/>
      <c r="E26" s="342"/>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t="s">
        <v>411</v>
      </c>
      <c r="C27" s="49">
        <v>21</v>
      </c>
      <c r="D27" s="50" t="s">
        <v>388</v>
      </c>
      <c r="E27" s="343">
        <v>2016</v>
      </c>
      <c r="F27" s="46"/>
      <c r="G27" s="344">
        <v>0</v>
      </c>
      <c r="H27" s="82">
        <v>828.28218589999994</v>
      </c>
      <c r="I27" s="83">
        <v>809.22674370000004</v>
      </c>
      <c r="J27" s="82">
        <v>809.22674370000004</v>
      </c>
      <c r="K27" s="83">
        <v>805.97475829999996</v>
      </c>
      <c r="L27" s="82">
        <v>805.97475829999996</v>
      </c>
      <c r="M27" s="83">
        <v>805.04908479999995</v>
      </c>
      <c r="N27" s="82">
        <v>790.64094190000003</v>
      </c>
      <c r="O27" s="83">
        <v>790.64094190000003</v>
      </c>
      <c r="P27" s="82">
        <v>787.41385400000001</v>
      </c>
      <c r="Q27" s="83">
        <v>787.41385400000001</v>
      </c>
      <c r="R27" s="82">
        <v>787.41385400000001</v>
      </c>
      <c r="S27" s="83">
        <v>776.17468580000002</v>
      </c>
      <c r="T27" s="82">
        <v>643.08512970000004</v>
      </c>
      <c r="U27" s="83">
        <v>643.08512970000004</v>
      </c>
      <c r="V27" s="82">
        <v>613.70750190000001</v>
      </c>
      <c r="W27" s="83">
        <v>568.67293389999998</v>
      </c>
      <c r="X27" s="82">
        <v>560.59742459999995</v>
      </c>
      <c r="Y27" s="83">
        <v>560.59742459999995</v>
      </c>
      <c r="Z27" s="82">
        <v>11.12788931</v>
      </c>
      <c r="AA27" s="83">
        <v>11.12788931</v>
      </c>
      <c r="AB27" s="82">
        <v>0</v>
      </c>
      <c r="AC27" s="83">
        <v>0</v>
      </c>
      <c r="AD27" s="82">
        <v>0</v>
      </c>
      <c r="AE27" s="83">
        <v>0</v>
      </c>
      <c r="AF27" s="84">
        <v>0</v>
      </c>
      <c r="AG27" s="47"/>
      <c r="AH27" s="344">
        <v>0</v>
      </c>
      <c r="AI27" s="82">
        <v>1878206.5290000001</v>
      </c>
      <c r="AJ27" s="83">
        <v>1840083.0020000001</v>
      </c>
      <c r="AK27" s="82">
        <v>1840083.0020000001</v>
      </c>
      <c r="AL27" s="83">
        <v>1799959.9909999999</v>
      </c>
      <c r="AM27" s="82">
        <v>1799959.9909999999</v>
      </c>
      <c r="AN27" s="83">
        <v>1777557.4720000001</v>
      </c>
      <c r="AO27" s="82">
        <v>1738800.4010000001</v>
      </c>
      <c r="AP27" s="83">
        <v>1738800.4010000001</v>
      </c>
      <c r="AQ27" s="82">
        <v>1710984.156</v>
      </c>
      <c r="AR27" s="83">
        <v>1710984.156</v>
      </c>
      <c r="AS27" s="82">
        <v>1621620.2</v>
      </c>
      <c r="AT27" s="83">
        <v>1604782.3770000001</v>
      </c>
      <c r="AU27" s="82">
        <v>1422205.946</v>
      </c>
      <c r="AV27" s="83">
        <v>1372626.3370000001</v>
      </c>
      <c r="AW27" s="82">
        <v>1344457.254</v>
      </c>
      <c r="AX27" s="83">
        <v>705160.22199999995</v>
      </c>
      <c r="AY27" s="82">
        <v>673655.38829999999</v>
      </c>
      <c r="AZ27" s="83">
        <v>673655.38829999999</v>
      </c>
      <c r="BA27" s="82">
        <v>13540.825779999999</v>
      </c>
      <c r="BB27" s="83">
        <v>13540.825779999999</v>
      </c>
      <c r="BC27" s="82">
        <v>0</v>
      </c>
      <c r="BD27" s="83">
        <v>0</v>
      </c>
      <c r="BE27" s="82">
        <v>0</v>
      </c>
      <c r="BF27" s="83">
        <v>0</v>
      </c>
      <c r="BG27" s="84">
        <v>0</v>
      </c>
      <c r="BI27" s="114"/>
      <c r="BJ27" s="114">
        <v>1.06E-2</v>
      </c>
      <c r="BK27" s="114">
        <v>0.98350000000000004</v>
      </c>
      <c r="BL27" s="114"/>
      <c r="BM27" s="114"/>
      <c r="BN27" s="114"/>
      <c r="BO27" s="114"/>
      <c r="BP27" s="114"/>
      <c r="BR27" s="311">
        <f t="shared" ref="BR27:BR38" si="48">+$BI27*$AH27</f>
        <v>0</v>
      </c>
      <c r="BS27" s="311">
        <f t="shared" ref="BS27:BS38" si="49">+$BJ27*$AH27</f>
        <v>0</v>
      </c>
      <c r="BT27" s="311">
        <f t="shared" ref="BT27:BT38" si="50">+$BK27*$G27*12</f>
        <v>0</v>
      </c>
      <c r="BU27" s="311">
        <f t="shared" ref="BU27:BU38" si="51">+$BL27*$G27*12</f>
        <v>0</v>
      </c>
      <c r="BV27" s="311">
        <f t="shared" ref="BV27:BV38" si="52">+$BM27*$G27*12</f>
        <v>0</v>
      </c>
      <c r="BW27" s="311">
        <f t="shared" ref="BW27:BW38" si="53">+$BN27*$G27*12</f>
        <v>0</v>
      </c>
      <c r="BX27" s="311">
        <f t="shared" ref="BX27:BX38" si="54">+$BO27*$G27*12</f>
        <v>0</v>
      </c>
      <c r="BY27" s="311">
        <f t="shared" ref="BY27:BY38" si="55">+$BP27*$G27*12</f>
        <v>0</v>
      </c>
      <c r="CA27" s="311">
        <f t="shared" ref="CA27:CA38" si="56">+$BI27*$AI27</f>
        <v>0</v>
      </c>
      <c r="CB27" s="311">
        <f t="shared" ref="CB27:CB38" si="57">+$BJ27*$AI27</f>
        <v>19908.989207400002</v>
      </c>
      <c r="CC27" s="311">
        <f t="shared" ref="CC27:CC38" si="58">+$BK27*$H27*12</f>
        <v>9775.3863579917997</v>
      </c>
      <c r="CD27" s="311">
        <f t="shared" ref="CD27:CD38" si="59">+$BL27*$H27*12</f>
        <v>0</v>
      </c>
      <c r="CE27" s="311">
        <f t="shared" ref="CE27:CE38" si="60">+$BM27*$H27*12</f>
        <v>0</v>
      </c>
      <c r="CF27" s="311">
        <f t="shared" ref="CF27:CF38" si="61">+$BN27*$H27*12</f>
        <v>0</v>
      </c>
      <c r="CG27" s="311">
        <f t="shared" ref="CG27:CG38" si="62">+$BO27*$H27*12</f>
        <v>0</v>
      </c>
      <c r="CH27" s="311">
        <f t="shared" ref="CH27:CH38" si="63">+$BP27*$H27*12</f>
        <v>0</v>
      </c>
      <c r="CJ27" s="311">
        <f t="shared" ref="CJ27:CJ38" si="64">+$BI27*$AJ27</f>
        <v>0</v>
      </c>
      <c r="CK27" s="311">
        <f t="shared" ref="CK27:CK38" si="65">+$BJ27*$AJ27</f>
        <v>19504.8798212</v>
      </c>
      <c r="CL27" s="311">
        <f t="shared" ref="CL27:CL38" si="66">+$BK27*$I27*12</f>
        <v>9550.4940291474013</v>
      </c>
      <c r="CM27" s="311">
        <f t="shared" ref="CM27:CM38" si="67">+$BL27*$I27*12</f>
        <v>0</v>
      </c>
      <c r="CN27" s="311">
        <f t="shared" ref="CN27:CN38" si="68">+$BM27*$I27*12</f>
        <v>0</v>
      </c>
      <c r="CO27" s="311">
        <f t="shared" ref="CO27:CO38" si="69">+$BN27*$I27*12</f>
        <v>0</v>
      </c>
      <c r="CP27" s="311">
        <f t="shared" ref="CP27:CP38" si="70">+$BO27*$I27*12</f>
        <v>0</v>
      </c>
      <c r="CQ27" s="311">
        <f t="shared" ref="CQ27:CQ38" si="71">+$BP27*$I27*12</f>
        <v>0</v>
      </c>
      <c r="CS27" s="311">
        <f t="shared" ref="CS27:CS38" si="72">+$BI27*$AK27</f>
        <v>0</v>
      </c>
      <c r="CT27" s="311">
        <f t="shared" ref="CT27:CT38" si="73">+$BJ27*$AK27</f>
        <v>19504.8798212</v>
      </c>
      <c r="CU27" s="311">
        <f t="shared" ref="CU27:CU38" si="74">+$BK27*$J27*12</f>
        <v>9550.4940291474013</v>
      </c>
      <c r="CV27" s="311">
        <f t="shared" ref="CV27:CV38" si="75">+$BL27*$J27*12</f>
        <v>0</v>
      </c>
      <c r="CW27" s="311">
        <f t="shared" ref="CW27:CW38" si="76">+$BM27*$J27*12</f>
        <v>0</v>
      </c>
      <c r="CX27" s="311">
        <f t="shared" ref="CX27:CX38" si="77">+$BN27*$J27*12</f>
        <v>0</v>
      </c>
      <c r="CY27" s="311">
        <f t="shared" ref="CY27:CY38" si="78">+$BO27*$J27*12</f>
        <v>0</v>
      </c>
      <c r="CZ27" s="311">
        <f t="shared" ref="CZ27:CZ38" si="79">+$BP27*$J27*12</f>
        <v>0</v>
      </c>
      <c r="DB27" s="311">
        <f t="shared" ref="DB27:DB38" si="80">+$BI27*$AL27</f>
        <v>0</v>
      </c>
      <c r="DC27" s="311">
        <f t="shared" ref="DC27:DC38" si="81">+$BJ27*$AL27</f>
        <v>19079.575904599998</v>
      </c>
      <c r="DD27" s="311">
        <f t="shared" ref="DD27:DD38" si="82">+$BK27*$K27*12</f>
        <v>9512.1140974566006</v>
      </c>
      <c r="DE27" s="311">
        <f t="shared" ref="DE27:DE38" si="83">+$BL27*$K27*12</f>
        <v>0</v>
      </c>
      <c r="DF27" s="311">
        <f t="shared" ref="DF27:DF38" si="84">+$BM27*$K27*12</f>
        <v>0</v>
      </c>
      <c r="DG27" s="311">
        <f t="shared" ref="DG27:DG38" si="85">+$BN27*$K27*12</f>
        <v>0</v>
      </c>
      <c r="DH27" s="311">
        <f t="shared" ref="DH27:DH38" si="86">+$BO27*$K27*12</f>
        <v>0</v>
      </c>
      <c r="DI27" s="311">
        <f t="shared" ref="DI27:DI38" si="87">+$BP27*$K27*12</f>
        <v>0</v>
      </c>
      <c r="DK27" s="311">
        <f t="shared" ref="DK27:DK38" si="88">+$BI27*$AM27</f>
        <v>0</v>
      </c>
      <c r="DL27" s="311">
        <f t="shared" ref="DL27:DL38" si="89">+$BJ27*$AM27</f>
        <v>19079.575904599998</v>
      </c>
      <c r="DM27" s="311">
        <f t="shared" ref="DM27:DM38" si="90">+$BK27*$L27*12</f>
        <v>9512.1140974566006</v>
      </c>
      <c r="DN27" s="311">
        <f t="shared" ref="DN27:DN38" si="91">+$BL27*$L27*12</f>
        <v>0</v>
      </c>
      <c r="DO27" s="311">
        <f t="shared" ref="DO27:DO38" si="92">+$BM27*$L27*12</f>
        <v>0</v>
      </c>
      <c r="DP27" s="311">
        <f t="shared" ref="DP27:DP38" si="93">+$BN27*$L27*12</f>
        <v>0</v>
      </c>
      <c r="DQ27" s="311">
        <f t="shared" ref="DQ27:DQ38" si="94">+$BO27*$L27*12</f>
        <v>0</v>
      </c>
      <c r="DR27" s="311">
        <f t="shared" ref="DR27:DR38" si="95">+$BP27*$L27*12</f>
        <v>0</v>
      </c>
    </row>
    <row r="28" spans="2:122" ht="15" x14ac:dyDescent="0.25">
      <c r="B28" s="44" t="s">
        <v>412</v>
      </c>
      <c r="C28" s="328">
        <v>22</v>
      </c>
      <c r="D28" s="56" t="s">
        <v>389</v>
      </c>
      <c r="E28" s="345">
        <v>2016</v>
      </c>
      <c r="F28" s="46"/>
      <c r="G28" s="346">
        <v>0</v>
      </c>
      <c r="H28" s="346">
        <v>0.12023863</v>
      </c>
      <c r="I28" s="346">
        <v>0.12023863</v>
      </c>
      <c r="J28" s="346">
        <v>0.12023863</v>
      </c>
      <c r="K28" s="346">
        <v>0.12023863</v>
      </c>
      <c r="L28" s="346">
        <v>0.12023863</v>
      </c>
      <c r="M28" s="346">
        <v>0.12023863</v>
      </c>
      <c r="N28" s="346">
        <v>0.12023863</v>
      </c>
      <c r="O28" s="346">
        <v>0.12023863</v>
      </c>
      <c r="P28" s="346">
        <v>0.12023863</v>
      </c>
      <c r="Q28" s="346">
        <v>0.12023863</v>
      </c>
      <c r="R28" s="346">
        <v>0.12023863</v>
      </c>
      <c r="S28" s="346">
        <v>0.12023863</v>
      </c>
      <c r="T28" s="346">
        <v>0.12023863</v>
      </c>
      <c r="U28" s="346">
        <v>0.12023863</v>
      </c>
      <c r="V28" s="346">
        <v>7.6827537000000001E-2</v>
      </c>
      <c r="W28" s="346">
        <v>7.6827537000000001E-2</v>
      </c>
      <c r="X28" s="346">
        <v>7.6827537000000001E-2</v>
      </c>
      <c r="Y28" s="346">
        <v>7.6827537000000001E-2</v>
      </c>
      <c r="Z28" s="346">
        <v>0</v>
      </c>
      <c r="AA28" s="346">
        <v>0</v>
      </c>
      <c r="AB28" s="346">
        <v>0</v>
      </c>
      <c r="AC28" s="346">
        <v>0</v>
      </c>
      <c r="AD28" s="346">
        <v>0</v>
      </c>
      <c r="AE28" s="346">
        <v>0</v>
      </c>
      <c r="AF28" s="347">
        <v>0</v>
      </c>
      <c r="AG28" s="47"/>
      <c r="AH28" s="346">
        <v>0</v>
      </c>
      <c r="AI28" s="346">
        <v>826.85633440000004</v>
      </c>
      <c r="AJ28" s="346">
        <v>826.85633440000004</v>
      </c>
      <c r="AK28" s="346">
        <v>826.85633440000004</v>
      </c>
      <c r="AL28" s="346">
        <v>826.85633440000004</v>
      </c>
      <c r="AM28" s="346">
        <v>826.85633440000004</v>
      </c>
      <c r="AN28" s="346">
        <v>826.85633440000004</v>
      </c>
      <c r="AO28" s="346">
        <v>826.85633440000004</v>
      </c>
      <c r="AP28" s="346">
        <v>826.85633440000004</v>
      </c>
      <c r="AQ28" s="346">
        <v>826.85633440000004</v>
      </c>
      <c r="AR28" s="346">
        <v>826.85633440000004</v>
      </c>
      <c r="AS28" s="346">
        <v>826.85633440000004</v>
      </c>
      <c r="AT28" s="346">
        <v>826.85633440000004</v>
      </c>
      <c r="AU28" s="346">
        <v>826.85633440000004</v>
      </c>
      <c r="AV28" s="346">
        <v>826.85633440000004</v>
      </c>
      <c r="AW28" s="346">
        <v>490.93716710000001</v>
      </c>
      <c r="AX28" s="346">
        <v>490.93716710000001</v>
      </c>
      <c r="AY28" s="346">
        <v>490.93716710000001</v>
      </c>
      <c r="AZ28" s="346">
        <v>490.93716710000001</v>
      </c>
      <c r="BA28" s="346">
        <v>0</v>
      </c>
      <c r="BB28" s="346">
        <v>0</v>
      </c>
      <c r="BC28" s="346">
        <v>0</v>
      </c>
      <c r="BD28" s="346">
        <v>0</v>
      </c>
      <c r="BE28" s="346">
        <v>0</v>
      </c>
      <c r="BF28" s="346">
        <v>0</v>
      </c>
      <c r="BG28" s="347">
        <v>0</v>
      </c>
      <c r="BI28" s="114"/>
      <c r="BJ28" s="114"/>
      <c r="BK28" s="114">
        <v>1</v>
      </c>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1.4428635599999999</v>
      </c>
      <c r="CD28" s="311">
        <f t="shared" si="59"/>
        <v>0</v>
      </c>
      <c r="CE28" s="311">
        <f t="shared" si="60"/>
        <v>0</v>
      </c>
      <c r="CF28" s="311">
        <f t="shared" si="61"/>
        <v>0</v>
      </c>
      <c r="CG28" s="311">
        <f t="shared" si="62"/>
        <v>0</v>
      </c>
      <c r="CH28" s="311">
        <f t="shared" si="63"/>
        <v>0</v>
      </c>
      <c r="CJ28" s="105">
        <f t="shared" si="64"/>
        <v>0</v>
      </c>
      <c r="CK28" s="105">
        <f t="shared" si="65"/>
        <v>0</v>
      </c>
      <c r="CL28" s="311">
        <f t="shared" si="66"/>
        <v>1.4428635599999999</v>
      </c>
      <c r="CM28" s="311">
        <f t="shared" si="67"/>
        <v>0</v>
      </c>
      <c r="CN28" s="311">
        <f t="shared" si="68"/>
        <v>0</v>
      </c>
      <c r="CO28" s="311">
        <f t="shared" si="69"/>
        <v>0</v>
      </c>
      <c r="CP28" s="311">
        <f t="shared" si="70"/>
        <v>0</v>
      </c>
      <c r="CQ28" s="311">
        <f t="shared" si="71"/>
        <v>0</v>
      </c>
      <c r="CS28" s="105">
        <f t="shared" si="72"/>
        <v>0</v>
      </c>
      <c r="CT28" s="105">
        <f t="shared" si="73"/>
        <v>0</v>
      </c>
      <c r="CU28" s="311">
        <f t="shared" si="74"/>
        <v>1.4428635599999999</v>
      </c>
      <c r="CV28" s="311">
        <f t="shared" si="75"/>
        <v>0</v>
      </c>
      <c r="CW28" s="311">
        <f t="shared" si="76"/>
        <v>0</v>
      </c>
      <c r="CX28" s="311">
        <f t="shared" si="77"/>
        <v>0</v>
      </c>
      <c r="CY28" s="311">
        <f t="shared" si="78"/>
        <v>0</v>
      </c>
      <c r="CZ28" s="311">
        <f t="shared" si="79"/>
        <v>0</v>
      </c>
      <c r="DB28" s="105">
        <f t="shared" si="80"/>
        <v>0</v>
      </c>
      <c r="DC28" s="105">
        <f t="shared" si="81"/>
        <v>0</v>
      </c>
      <c r="DD28" s="311">
        <f t="shared" si="82"/>
        <v>1.4428635599999999</v>
      </c>
      <c r="DE28" s="311">
        <f t="shared" si="83"/>
        <v>0</v>
      </c>
      <c r="DF28" s="311">
        <f t="shared" si="84"/>
        <v>0</v>
      </c>
      <c r="DG28" s="311">
        <f t="shared" si="85"/>
        <v>0</v>
      </c>
      <c r="DH28" s="311">
        <f t="shared" si="86"/>
        <v>0</v>
      </c>
      <c r="DI28" s="311">
        <f t="shared" si="87"/>
        <v>0</v>
      </c>
      <c r="DK28" s="105">
        <f t="shared" si="88"/>
        <v>0</v>
      </c>
      <c r="DL28" s="105">
        <f t="shared" si="89"/>
        <v>0</v>
      </c>
      <c r="DM28" s="311">
        <f t="shared" si="90"/>
        <v>1.4428635599999999</v>
      </c>
      <c r="DN28" s="311">
        <f t="shared" si="91"/>
        <v>0</v>
      </c>
      <c r="DO28" s="311">
        <f t="shared" si="92"/>
        <v>0</v>
      </c>
      <c r="DP28" s="311">
        <f t="shared" si="93"/>
        <v>0</v>
      </c>
      <c r="DQ28" s="311">
        <f t="shared" si="94"/>
        <v>0</v>
      </c>
      <c r="DR28" s="311">
        <f t="shared" si="95"/>
        <v>0</v>
      </c>
    </row>
    <row r="29" spans="2:122" ht="15" x14ac:dyDescent="0.25">
      <c r="B29" s="44"/>
      <c r="C29" s="79">
        <v>23</v>
      </c>
      <c r="D29" s="80" t="s">
        <v>390</v>
      </c>
      <c r="E29" s="348"/>
      <c r="F29" s="46"/>
      <c r="G29" s="344">
        <v>0</v>
      </c>
      <c r="H29" s="82">
        <v>0</v>
      </c>
      <c r="I29" s="83">
        <v>0</v>
      </c>
      <c r="J29" s="82">
        <v>0</v>
      </c>
      <c r="K29" s="83">
        <v>0</v>
      </c>
      <c r="L29" s="82">
        <v>0</v>
      </c>
      <c r="M29" s="83">
        <v>0</v>
      </c>
      <c r="N29" s="82">
        <v>0</v>
      </c>
      <c r="O29" s="83">
        <v>0</v>
      </c>
      <c r="P29" s="82">
        <v>0</v>
      </c>
      <c r="Q29" s="83">
        <v>0</v>
      </c>
      <c r="R29" s="82">
        <v>0</v>
      </c>
      <c r="S29" s="83">
        <v>0</v>
      </c>
      <c r="T29" s="82">
        <v>0</v>
      </c>
      <c r="U29" s="83">
        <v>0</v>
      </c>
      <c r="V29" s="82">
        <v>0</v>
      </c>
      <c r="W29" s="83">
        <v>0</v>
      </c>
      <c r="X29" s="82">
        <v>0</v>
      </c>
      <c r="Y29" s="83">
        <v>0</v>
      </c>
      <c r="Z29" s="82">
        <v>0</v>
      </c>
      <c r="AA29" s="83">
        <v>0</v>
      </c>
      <c r="AB29" s="82">
        <v>0</v>
      </c>
      <c r="AC29" s="83">
        <v>0</v>
      </c>
      <c r="AD29" s="82">
        <v>0</v>
      </c>
      <c r="AE29" s="83">
        <v>0</v>
      </c>
      <c r="AF29" s="84">
        <v>0</v>
      </c>
      <c r="AG29" s="47"/>
      <c r="AH29" s="344">
        <v>0</v>
      </c>
      <c r="AI29" s="82">
        <v>0</v>
      </c>
      <c r="AJ29" s="83">
        <v>0</v>
      </c>
      <c r="AK29" s="82">
        <v>0</v>
      </c>
      <c r="AL29" s="83">
        <v>0</v>
      </c>
      <c r="AM29" s="82">
        <v>0</v>
      </c>
      <c r="AN29" s="83">
        <v>0</v>
      </c>
      <c r="AO29" s="82">
        <v>0</v>
      </c>
      <c r="AP29" s="83">
        <v>0</v>
      </c>
      <c r="AQ29" s="82">
        <v>0</v>
      </c>
      <c r="AR29" s="83">
        <v>0</v>
      </c>
      <c r="AS29" s="82">
        <v>0</v>
      </c>
      <c r="AT29" s="83">
        <v>0</v>
      </c>
      <c r="AU29" s="82">
        <v>0</v>
      </c>
      <c r="AV29" s="83">
        <v>0</v>
      </c>
      <c r="AW29" s="82">
        <v>0</v>
      </c>
      <c r="AX29" s="83">
        <v>0</v>
      </c>
      <c r="AY29" s="82">
        <v>0</v>
      </c>
      <c r="AZ29" s="83">
        <v>0</v>
      </c>
      <c r="BA29" s="82">
        <v>0</v>
      </c>
      <c r="BB29" s="83">
        <v>0</v>
      </c>
      <c r="BC29" s="82">
        <v>0</v>
      </c>
      <c r="BD29" s="83">
        <v>0</v>
      </c>
      <c r="BE29" s="82">
        <v>0</v>
      </c>
      <c r="BF29" s="83">
        <v>0</v>
      </c>
      <c r="BG29" s="84">
        <v>0</v>
      </c>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11">
        <f t="shared" si="59"/>
        <v>0</v>
      </c>
      <c r="CE29" s="311">
        <f t="shared" si="60"/>
        <v>0</v>
      </c>
      <c r="CF29" s="311">
        <f t="shared" si="61"/>
        <v>0</v>
      </c>
      <c r="CG29" s="311">
        <f t="shared" si="62"/>
        <v>0</v>
      </c>
      <c r="CH29" s="311">
        <f t="shared" si="63"/>
        <v>0</v>
      </c>
      <c r="CJ29" s="105">
        <f t="shared" si="64"/>
        <v>0</v>
      </c>
      <c r="CK29" s="105">
        <f t="shared" si="65"/>
        <v>0</v>
      </c>
      <c r="CL29" s="311">
        <f t="shared" si="66"/>
        <v>0</v>
      </c>
      <c r="CM29" s="311">
        <f t="shared" si="67"/>
        <v>0</v>
      </c>
      <c r="CN29" s="311">
        <f t="shared" si="68"/>
        <v>0</v>
      </c>
      <c r="CO29" s="311">
        <f t="shared" si="69"/>
        <v>0</v>
      </c>
      <c r="CP29" s="311">
        <f t="shared" si="70"/>
        <v>0</v>
      </c>
      <c r="CQ29" s="311">
        <f t="shared" si="71"/>
        <v>0</v>
      </c>
      <c r="CS29" s="105">
        <f t="shared" si="72"/>
        <v>0</v>
      </c>
      <c r="CT29" s="105">
        <f t="shared" si="73"/>
        <v>0</v>
      </c>
      <c r="CU29" s="311">
        <f t="shared" si="74"/>
        <v>0</v>
      </c>
      <c r="CV29" s="311">
        <f t="shared" si="75"/>
        <v>0</v>
      </c>
      <c r="CW29" s="311">
        <f t="shared" si="76"/>
        <v>0</v>
      </c>
      <c r="CX29" s="311">
        <f t="shared" si="77"/>
        <v>0</v>
      </c>
      <c r="CY29" s="311">
        <f t="shared" si="78"/>
        <v>0</v>
      </c>
      <c r="CZ29" s="311">
        <f t="shared" si="79"/>
        <v>0</v>
      </c>
      <c r="DB29" s="105">
        <f t="shared" si="80"/>
        <v>0</v>
      </c>
      <c r="DC29" s="105">
        <f t="shared" si="81"/>
        <v>0</v>
      </c>
      <c r="DD29" s="311">
        <f t="shared" si="82"/>
        <v>0</v>
      </c>
      <c r="DE29" s="311">
        <f t="shared" si="83"/>
        <v>0</v>
      </c>
      <c r="DF29" s="311">
        <f t="shared" si="84"/>
        <v>0</v>
      </c>
      <c r="DG29" s="311">
        <f t="shared" si="85"/>
        <v>0</v>
      </c>
      <c r="DH29" s="311">
        <f t="shared" si="86"/>
        <v>0</v>
      </c>
      <c r="DI29" s="311">
        <f t="shared" si="87"/>
        <v>0</v>
      </c>
      <c r="DK29" s="105">
        <f t="shared" si="88"/>
        <v>0</v>
      </c>
      <c r="DL29" s="105">
        <f t="shared" si="89"/>
        <v>0</v>
      </c>
      <c r="DM29" s="311">
        <f t="shared" si="90"/>
        <v>0</v>
      </c>
      <c r="DN29" s="311">
        <f t="shared" si="91"/>
        <v>0</v>
      </c>
      <c r="DO29" s="311">
        <f t="shared" si="92"/>
        <v>0</v>
      </c>
      <c r="DP29" s="311">
        <f t="shared" si="93"/>
        <v>0</v>
      </c>
      <c r="DQ29" s="311">
        <f t="shared" si="94"/>
        <v>0</v>
      </c>
      <c r="DR29" s="311">
        <f t="shared" si="95"/>
        <v>0</v>
      </c>
    </row>
    <row r="30" spans="2:122" ht="15" x14ac:dyDescent="0.25">
      <c r="B30" s="44"/>
      <c r="C30" s="328">
        <v>24</v>
      </c>
      <c r="D30" s="56" t="s">
        <v>391</v>
      </c>
      <c r="E30" s="345"/>
      <c r="F30" s="46"/>
      <c r="G30" s="346">
        <v>0</v>
      </c>
      <c r="H30" s="346">
        <v>0</v>
      </c>
      <c r="I30" s="346">
        <v>0</v>
      </c>
      <c r="J30" s="346">
        <v>0</v>
      </c>
      <c r="K30" s="346">
        <v>0</v>
      </c>
      <c r="L30" s="346">
        <v>0</v>
      </c>
      <c r="M30" s="346">
        <v>0</v>
      </c>
      <c r="N30" s="346">
        <v>0</v>
      </c>
      <c r="O30" s="346">
        <v>0</v>
      </c>
      <c r="P30" s="346">
        <v>0</v>
      </c>
      <c r="Q30" s="346">
        <v>0</v>
      </c>
      <c r="R30" s="346">
        <v>0</v>
      </c>
      <c r="S30" s="346">
        <v>0</v>
      </c>
      <c r="T30" s="346">
        <v>0</v>
      </c>
      <c r="U30" s="346">
        <v>0</v>
      </c>
      <c r="V30" s="346">
        <v>0</v>
      </c>
      <c r="W30" s="346">
        <v>0</v>
      </c>
      <c r="X30" s="346">
        <v>0</v>
      </c>
      <c r="Y30" s="346">
        <v>0</v>
      </c>
      <c r="Z30" s="346">
        <v>0</v>
      </c>
      <c r="AA30" s="346">
        <v>0</v>
      </c>
      <c r="AB30" s="346">
        <v>0</v>
      </c>
      <c r="AC30" s="346">
        <v>0</v>
      </c>
      <c r="AD30" s="346">
        <v>0</v>
      </c>
      <c r="AE30" s="346">
        <v>0</v>
      </c>
      <c r="AF30" s="347">
        <v>0</v>
      </c>
      <c r="AG30" s="47"/>
      <c r="AH30" s="346">
        <v>0</v>
      </c>
      <c r="AI30" s="346">
        <v>0</v>
      </c>
      <c r="AJ30" s="346">
        <v>0</v>
      </c>
      <c r="AK30" s="346">
        <v>0</v>
      </c>
      <c r="AL30" s="346">
        <v>0</v>
      </c>
      <c r="AM30" s="346">
        <v>0</v>
      </c>
      <c r="AN30" s="346">
        <v>0</v>
      </c>
      <c r="AO30" s="346">
        <v>0</v>
      </c>
      <c r="AP30" s="346">
        <v>0</v>
      </c>
      <c r="AQ30" s="346">
        <v>0</v>
      </c>
      <c r="AR30" s="346">
        <v>0</v>
      </c>
      <c r="AS30" s="346">
        <v>0</v>
      </c>
      <c r="AT30" s="346">
        <v>0</v>
      </c>
      <c r="AU30" s="346">
        <v>0</v>
      </c>
      <c r="AV30" s="346">
        <v>0</v>
      </c>
      <c r="AW30" s="346">
        <v>0</v>
      </c>
      <c r="AX30" s="346">
        <v>0</v>
      </c>
      <c r="AY30" s="346">
        <v>0</v>
      </c>
      <c r="AZ30" s="346">
        <v>0</v>
      </c>
      <c r="BA30" s="346">
        <v>0</v>
      </c>
      <c r="BB30" s="346">
        <v>0</v>
      </c>
      <c r="BC30" s="346">
        <v>0</v>
      </c>
      <c r="BD30" s="346">
        <v>0</v>
      </c>
      <c r="BE30" s="346">
        <v>0</v>
      </c>
      <c r="BF30" s="346">
        <v>0</v>
      </c>
      <c r="BG30" s="347">
        <v>0</v>
      </c>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11">
        <f t="shared" si="59"/>
        <v>0</v>
      </c>
      <c r="CE30" s="311">
        <f t="shared" si="60"/>
        <v>0</v>
      </c>
      <c r="CF30" s="311">
        <f t="shared" si="61"/>
        <v>0</v>
      </c>
      <c r="CG30" s="311">
        <f t="shared" si="62"/>
        <v>0</v>
      </c>
      <c r="CH30" s="311">
        <f t="shared" si="63"/>
        <v>0</v>
      </c>
      <c r="CJ30" s="105">
        <f t="shared" si="64"/>
        <v>0</v>
      </c>
      <c r="CK30" s="105">
        <f t="shared" si="65"/>
        <v>0</v>
      </c>
      <c r="CL30" s="311">
        <f t="shared" si="66"/>
        <v>0</v>
      </c>
      <c r="CM30" s="311">
        <f t="shared" si="67"/>
        <v>0</v>
      </c>
      <c r="CN30" s="311">
        <f t="shared" si="68"/>
        <v>0</v>
      </c>
      <c r="CO30" s="311">
        <f t="shared" si="69"/>
        <v>0</v>
      </c>
      <c r="CP30" s="311">
        <f t="shared" si="70"/>
        <v>0</v>
      </c>
      <c r="CQ30" s="311">
        <f t="shared" si="71"/>
        <v>0</v>
      </c>
      <c r="CS30" s="105">
        <f t="shared" si="72"/>
        <v>0</v>
      </c>
      <c r="CT30" s="105">
        <f t="shared" si="73"/>
        <v>0</v>
      </c>
      <c r="CU30" s="311">
        <f t="shared" si="74"/>
        <v>0</v>
      </c>
      <c r="CV30" s="311">
        <f t="shared" si="75"/>
        <v>0</v>
      </c>
      <c r="CW30" s="311">
        <f t="shared" si="76"/>
        <v>0</v>
      </c>
      <c r="CX30" s="311">
        <f t="shared" si="77"/>
        <v>0</v>
      </c>
      <c r="CY30" s="311">
        <f t="shared" si="78"/>
        <v>0</v>
      </c>
      <c r="CZ30" s="311">
        <f t="shared" si="79"/>
        <v>0</v>
      </c>
      <c r="DB30" s="105">
        <f t="shared" si="80"/>
        <v>0</v>
      </c>
      <c r="DC30" s="105">
        <f t="shared" si="81"/>
        <v>0</v>
      </c>
      <c r="DD30" s="311">
        <f t="shared" si="82"/>
        <v>0</v>
      </c>
      <c r="DE30" s="311">
        <f t="shared" si="83"/>
        <v>0</v>
      </c>
      <c r="DF30" s="311">
        <f t="shared" si="84"/>
        <v>0</v>
      </c>
      <c r="DG30" s="311">
        <f t="shared" si="85"/>
        <v>0</v>
      </c>
      <c r="DH30" s="311">
        <f t="shared" si="86"/>
        <v>0</v>
      </c>
      <c r="DI30" s="311">
        <f t="shared" si="87"/>
        <v>0</v>
      </c>
      <c r="DK30" s="105">
        <f t="shared" si="88"/>
        <v>0</v>
      </c>
      <c r="DL30" s="105">
        <f t="shared" si="89"/>
        <v>0</v>
      </c>
      <c r="DM30" s="311">
        <f t="shared" si="90"/>
        <v>0</v>
      </c>
      <c r="DN30" s="311">
        <f t="shared" si="91"/>
        <v>0</v>
      </c>
      <c r="DO30" s="311">
        <f t="shared" si="92"/>
        <v>0</v>
      </c>
      <c r="DP30" s="311">
        <f t="shared" si="93"/>
        <v>0</v>
      </c>
      <c r="DQ30" s="311">
        <f t="shared" si="94"/>
        <v>0</v>
      </c>
      <c r="DR30" s="311">
        <f t="shared" si="95"/>
        <v>0</v>
      </c>
    </row>
    <row r="31" spans="2:122" ht="15" x14ac:dyDescent="0.25">
      <c r="B31" s="44" t="s">
        <v>406</v>
      </c>
      <c r="C31" s="79">
        <v>25</v>
      </c>
      <c r="D31" s="80" t="s">
        <v>213</v>
      </c>
      <c r="E31" s="348"/>
      <c r="F31" s="46"/>
      <c r="G31" s="344">
        <v>0</v>
      </c>
      <c r="H31" s="82">
        <v>0</v>
      </c>
      <c r="I31" s="83">
        <v>0</v>
      </c>
      <c r="J31" s="82">
        <v>0</v>
      </c>
      <c r="K31" s="83">
        <v>0</v>
      </c>
      <c r="L31" s="82">
        <v>0</v>
      </c>
      <c r="M31" s="83">
        <v>0</v>
      </c>
      <c r="N31" s="82">
        <v>0</v>
      </c>
      <c r="O31" s="83">
        <v>0</v>
      </c>
      <c r="P31" s="82">
        <v>0</v>
      </c>
      <c r="Q31" s="83">
        <v>0</v>
      </c>
      <c r="R31" s="82">
        <v>0</v>
      </c>
      <c r="S31" s="83">
        <v>0</v>
      </c>
      <c r="T31" s="82">
        <v>0</v>
      </c>
      <c r="U31" s="83">
        <v>0</v>
      </c>
      <c r="V31" s="82">
        <v>0</v>
      </c>
      <c r="W31" s="83">
        <v>0</v>
      </c>
      <c r="X31" s="82">
        <v>0</v>
      </c>
      <c r="Y31" s="83">
        <v>0</v>
      </c>
      <c r="Z31" s="82">
        <v>0</v>
      </c>
      <c r="AA31" s="83">
        <v>0</v>
      </c>
      <c r="AB31" s="82">
        <v>0</v>
      </c>
      <c r="AC31" s="83">
        <v>0</v>
      </c>
      <c r="AD31" s="82">
        <v>0</v>
      </c>
      <c r="AE31" s="83">
        <v>0</v>
      </c>
      <c r="AF31" s="84">
        <v>0</v>
      </c>
      <c r="AG31" s="47"/>
      <c r="AH31" s="344">
        <v>0</v>
      </c>
      <c r="AI31" s="82">
        <v>0</v>
      </c>
      <c r="AJ31" s="83">
        <v>0</v>
      </c>
      <c r="AK31" s="82">
        <v>0</v>
      </c>
      <c r="AL31" s="83">
        <v>0</v>
      </c>
      <c r="AM31" s="82">
        <v>0</v>
      </c>
      <c r="AN31" s="83">
        <v>0</v>
      </c>
      <c r="AO31" s="82">
        <v>0</v>
      </c>
      <c r="AP31" s="83">
        <v>0</v>
      </c>
      <c r="AQ31" s="82">
        <v>0</v>
      </c>
      <c r="AR31" s="83">
        <v>0</v>
      </c>
      <c r="AS31" s="82">
        <v>0</v>
      </c>
      <c r="AT31" s="83">
        <v>0</v>
      </c>
      <c r="AU31" s="82">
        <v>0</v>
      </c>
      <c r="AV31" s="83">
        <v>0</v>
      </c>
      <c r="AW31" s="82">
        <v>0</v>
      </c>
      <c r="AX31" s="83">
        <v>0</v>
      </c>
      <c r="AY31" s="82">
        <v>0</v>
      </c>
      <c r="AZ31" s="83">
        <v>0</v>
      </c>
      <c r="BA31" s="82">
        <v>0</v>
      </c>
      <c r="BB31" s="83">
        <v>0</v>
      </c>
      <c r="BC31" s="82">
        <v>0</v>
      </c>
      <c r="BD31" s="83">
        <v>0</v>
      </c>
      <c r="BE31" s="82">
        <v>0</v>
      </c>
      <c r="BF31" s="83">
        <v>0</v>
      </c>
      <c r="BG31" s="84">
        <v>0</v>
      </c>
      <c r="BI31" s="114"/>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11">
        <f t="shared" si="59"/>
        <v>0</v>
      </c>
      <c r="CE31" s="311">
        <f t="shared" si="60"/>
        <v>0</v>
      </c>
      <c r="CF31" s="311">
        <f t="shared" si="61"/>
        <v>0</v>
      </c>
      <c r="CG31" s="311">
        <f t="shared" si="62"/>
        <v>0</v>
      </c>
      <c r="CH31" s="311">
        <f t="shared" si="63"/>
        <v>0</v>
      </c>
      <c r="CJ31" s="105">
        <f t="shared" si="64"/>
        <v>0</v>
      </c>
      <c r="CK31" s="105">
        <f t="shared" si="65"/>
        <v>0</v>
      </c>
      <c r="CL31" s="311">
        <f t="shared" si="66"/>
        <v>0</v>
      </c>
      <c r="CM31" s="311">
        <f t="shared" si="67"/>
        <v>0</v>
      </c>
      <c r="CN31" s="311">
        <f t="shared" si="68"/>
        <v>0</v>
      </c>
      <c r="CO31" s="311">
        <f t="shared" si="69"/>
        <v>0</v>
      </c>
      <c r="CP31" s="311">
        <f t="shared" si="70"/>
        <v>0</v>
      </c>
      <c r="CQ31" s="311">
        <f t="shared" si="71"/>
        <v>0</v>
      </c>
      <c r="CS31" s="105">
        <f t="shared" si="72"/>
        <v>0</v>
      </c>
      <c r="CT31" s="105">
        <f t="shared" si="73"/>
        <v>0</v>
      </c>
      <c r="CU31" s="311">
        <f t="shared" si="74"/>
        <v>0</v>
      </c>
      <c r="CV31" s="311">
        <f t="shared" si="75"/>
        <v>0</v>
      </c>
      <c r="CW31" s="311">
        <f t="shared" si="76"/>
        <v>0</v>
      </c>
      <c r="CX31" s="311">
        <f t="shared" si="77"/>
        <v>0</v>
      </c>
      <c r="CY31" s="311">
        <f t="shared" si="78"/>
        <v>0</v>
      </c>
      <c r="CZ31" s="311">
        <f t="shared" si="79"/>
        <v>0</v>
      </c>
      <c r="DB31" s="105">
        <f t="shared" si="80"/>
        <v>0</v>
      </c>
      <c r="DC31" s="105">
        <f t="shared" si="81"/>
        <v>0</v>
      </c>
      <c r="DD31" s="311">
        <f t="shared" si="82"/>
        <v>0</v>
      </c>
      <c r="DE31" s="311">
        <f t="shared" si="83"/>
        <v>0</v>
      </c>
      <c r="DF31" s="311">
        <f t="shared" si="84"/>
        <v>0</v>
      </c>
      <c r="DG31" s="311">
        <f t="shared" si="85"/>
        <v>0</v>
      </c>
      <c r="DH31" s="311">
        <f t="shared" si="86"/>
        <v>0</v>
      </c>
      <c r="DI31" s="311">
        <f t="shared" si="87"/>
        <v>0</v>
      </c>
      <c r="DK31" s="105">
        <f t="shared" si="88"/>
        <v>0</v>
      </c>
      <c r="DL31" s="105">
        <f t="shared" si="89"/>
        <v>0</v>
      </c>
      <c r="DM31" s="311">
        <f t="shared" si="90"/>
        <v>0</v>
      </c>
      <c r="DN31" s="311">
        <f t="shared" si="91"/>
        <v>0</v>
      </c>
      <c r="DO31" s="311">
        <f t="shared" si="92"/>
        <v>0</v>
      </c>
      <c r="DP31" s="311">
        <f t="shared" si="93"/>
        <v>0</v>
      </c>
      <c r="DQ31" s="311">
        <f t="shared" si="94"/>
        <v>0</v>
      </c>
      <c r="DR31" s="311">
        <f t="shared" si="95"/>
        <v>0</v>
      </c>
    </row>
    <row r="32" spans="2:122" ht="15" x14ac:dyDescent="0.25">
      <c r="B32" s="44" t="s">
        <v>408</v>
      </c>
      <c r="C32" s="328">
        <v>26</v>
      </c>
      <c r="D32" s="56" t="s">
        <v>392</v>
      </c>
      <c r="E32" s="345"/>
      <c r="F32" s="46"/>
      <c r="G32" s="346">
        <v>0</v>
      </c>
      <c r="H32" s="346">
        <v>0</v>
      </c>
      <c r="I32" s="346">
        <v>0</v>
      </c>
      <c r="J32" s="346">
        <v>0</v>
      </c>
      <c r="K32" s="346">
        <v>0</v>
      </c>
      <c r="L32" s="346">
        <v>0</v>
      </c>
      <c r="M32" s="346">
        <v>0</v>
      </c>
      <c r="N32" s="346">
        <v>0</v>
      </c>
      <c r="O32" s="346">
        <v>0</v>
      </c>
      <c r="P32" s="346">
        <v>0</v>
      </c>
      <c r="Q32" s="346">
        <v>0</v>
      </c>
      <c r="R32" s="346">
        <v>0</v>
      </c>
      <c r="S32" s="346">
        <v>0</v>
      </c>
      <c r="T32" s="346">
        <v>0</v>
      </c>
      <c r="U32" s="346">
        <v>0</v>
      </c>
      <c r="V32" s="346">
        <v>0</v>
      </c>
      <c r="W32" s="346">
        <v>0</v>
      </c>
      <c r="X32" s="346">
        <v>0</v>
      </c>
      <c r="Y32" s="346">
        <v>0</v>
      </c>
      <c r="Z32" s="346">
        <v>0</v>
      </c>
      <c r="AA32" s="346">
        <v>0</v>
      </c>
      <c r="AB32" s="346">
        <v>0</v>
      </c>
      <c r="AC32" s="346">
        <v>0</v>
      </c>
      <c r="AD32" s="346">
        <v>0</v>
      </c>
      <c r="AE32" s="346">
        <v>0</v>
      </c>
      <c r="AF32" s="347">
        <v>0</v>
      </c>
      <c r="AG32" s="47"/>
      <c r="AH32" s="346">
        <v>0</v>
      </c>
      <c r="AI32" s="346">
        <v>0</v>
      </c>
      <c r="AJ32" s="346">
        <v>0</v>
      </c>
      <c r="AK32" s="346">
        <v>0</v>
      </c>
      <c r="AL32" s="346">
        <v>0</v>
      </c>
      <c r="AM32" s="346">
        <v>0</v>
      </c>
      <c r="AN32" s="346">
        <v>0</v>
      </c>
      <c r="AO32" s="346">
        <v>0</v>
      </c>
      <c r="AP32" s="346">
        <v>0</v>
      </c>
      <c r="AQ32" s="346">
        <v>0</v>
      </c>
      <c r="AR32" s="346">
        <v>0</v>
      </c>
      <c r="AS32" s="346">
        <v>0</v>
      </c>
      <c r="AT32" s="346">
        <v>0</v>
      </c>
      <c r="AU32" s="346">
        <v>0</v>
      </c>
      <c r="AV32" s="346">
        <v>0</v>
      </c>
      <c r="AW32" s="346">
        <v>0</v>
      </c>
      <c r="AX32" s="346">
        <v>0</v>
      </c>
      <c r="AY32" s="346">
        <v>0</v>
      </c>
      <c r="AZ32" s="346">
        <v>0</v>
      </c>
      <c r="BA32" s="346">
        <v>0</v>
      </c>
      <c r="BB32" s="346">
        <v>0</v>
      </c>
      <c r="BC32" s="346">
        <v>0</v>
      </c>
      <c r="BD32" s="346">
        <v>0</v>
      </c>
      <c r="BE32" s="346">
        <v>0</v>
      </c>
      <c r="BF32" s="346">
        <v>0</v>
      </c>
      <c r="BG32" s="347">
        <v>0</v>
      </c>
      <c r="BI32" s="114"/>
      <c r="BJ32" s="114"/>
      <c r="BK32" s="114"/>
      <c r="BL32" s="114"/>
      <c r="BM32" s="114"/>
      <c r="BN32" s="114"/>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11">
        <f t="shared" si="59"/>
        <v>0</v>
      </c>
      <c r="CE32" s="311">
        <f t="shared" si="60"/>
        <v>0</v>
      </c>
      <c r="CF32" s="311">
        <f t="shared" si="61"/>
        <v>0</v>
      </c>
      <c r="CG32" s="311">
        <f t="shared" si="62"/>
        <v>0</v>
      </c>
      <c r="CH32" s="311">
        <f t="shared" si="63"/>
        <v>0</v>
      </c>
      <c r="CJ32" s="105">
        <f t="shared" si="64"/>
        <v>0</v>
      </c>
      <c r="CK32" s="105">
        <f t="shared" si="65"/>
        <v>0</v>
      </c>
      <c r="CL32" s="311">
        <f t="shared" si="66"/>
        <v>0</v>
      </c>
      <c r="CM32" s="311">
        <f t="shared" si="67"/>
        <v>0</v>
      </c>
      <c r="CN32" s="311">
        <f t="shared" si="68"/>
        <v>0</v>
      </c>
      <c r="CO32" s="311">
        <f t="shared" si="69"/>
        <v>0</v>
      </c>
      <c r="CP32" s="311">
        <f t="shared" si="70"/>
        <v>0</v>
      </c>
      <c r="CQ32" s="311">
        <f t="shared" si="71"/>
        <v>0</v>
      </c>
      <c r="CS32" s="105">
        <f t="shared" si="72"/>
        <v>0</v>
      </c>
      <c r="CT32" s="105">
        <f t="shared" si="73"/>
        <v>0</v>
      </c>
      <c r="CU32" s="311">
        <f t="shared" si="74"/>
        <v>0</v>
      </c>
      <c r="CV32" s="311">
        <f t="shared" si="75"/>
        <v>0</v>
      </c>
      <c r="CW32" s="311">
        <f t="shared" si="76"/>
        <v>0</v>
      </c>
      <c r="CX32" s="311">
        <f t="shared" si="77"/>
        <v>0</v>
      </c>
      <c r="CY32" s="311">
        <f t="shared" si="78"/>
        <v>0</v>
      </c>
      <c r="CZ32" s="311">
        <f t="shared" si="79"/>
        <v>0</v>
      </c>
      <c r="DB32" s="105">
        <f t="shared" si="80"/>
        <v>0</v>
      </c>
      <c r="DC32" s="105">
        <f t="shared" si="81"/>
        <v>0</v>
      </c>
      <c r="DD32" s="311">
        <f t="shared" si="82"/>
        <v>0</v>
      </c>
      <c r="DE32" s="311">
        <f t="shared" si="83"/>
        <v>0</v>
      </c>
      <c r="DF32" s="311">
        <f t="shared" si="84"/>
        <v>0</v>
      </c>
      <c r="DG32" s="311">
        <f t="shared" si="85"/>
        <v>0</v>
      </c>
      <c r="DH32" s="311">
        <f t="shared" si="86"/>
        <v>0</v>
      </c>
      <c r="DI32" s="311">
        <f t="shared" si="87"/>
        <v>0</v>
      </c>
      <c r="DK32" s="105">
        <f t="shared" si="88"/>
        <v>0</v>
      </c>
      <c r="DL32" s="105">
        <f t="shared" si="89"/>
        <v>0</v>
      </c>
      <c r="DM32" s="311">
        <f t="shared" si="90"/>
        <v>0</v>
      </c>
      <c r="DN32" s="311">
        <f t="shared" si="91"/>
        <v>0</v>
      </c>
      <c r="DO32" s="311">
        <f t="shared" si="92"/>
        <v>0</v>
      </c>
      <c r="DP32" s="311">
        <f t="shared" si="93"/>
        <v>0</v>
      </c>
      <c r="DQ32" s="311">
        <f t="shared" si="94"/>
        <v>0</v>
      </c>
      <c r="DR32" s="311">
        <f t="shared" si="95"/>
        <v>0</v>
      </c>
    </row>
    <row r="33" spans="2:122" ht="15" x14ac:dyDescent="0.25">
      <c r="B33" s="44" t="s">
        <v>404</v>
      </c>
      <c r="C33" s="79">
        <v>27</v>
      </c>
      <c r="D33" s="80" t="s">
        <v>214</v>
      </c>
      <c r="E33" s="348">
        <v>2016</v>
      </c>
      <c r="F33" s="46"/>
      <c r="G33" s="344">
        <v>0</v>
      </c>
      <c r="H33" s="82">
        <v>34.299694389999999</v>
      </c>
      <c r="I33" s="83">
        <v>34.299694389999999</v>
      </c>
      <c r="J33" s="82">
        <v>34.299694389999999</v>
      </c>
      <c r="K33" s="83">
        <v>34.299694389999999</v>
      </c>
      <c r="L33" s="82">
        <v>34.299694389999999</v>
      </c>
      <c r="M33" s="83">
        <v>34.299694389999999</v>
      </c>
      <c r="N33" s="82">
        <v>34.299694389999999</v>
      </c>
      <c r="O33" s="83">
        <v>34.299694389999999</v>
      </c>
      <c r="P33" s="82">
        <v>34.299694389999999</v>
      </c>
      <c r="Q33" s="83">
        <v>34.299694389999999</v>
      </c>
      <c r="R33" s="82">
        <v>8.4681962449999997</v>
      </c>
      <c r="S33" s="83">
        <v>0</v>
      </c>
      <c r="T33" s="82">
        <v>0</v>
      </c>
      <c r="U33" s="83">
        <v>0</v>
      </c>
      <c r="V33" s="82">
        <v>0</v>
      </c>
      <c r="W33" s="83">
        <v>0</v>
      </c>
      <c r="X33" s="82">
        <v>0</v>
      </c>
      <c r="Y33" s="83">
        <v>0</v>
      </c>
      <c r="Z33" s="82">
        <v>0</v>
      </c>
      <c r="AA33" s="83">
        <v>0</v>
      </c>
      <c r="AB33" s="82">
        <v>0</v>
      </c>
      <c r="AC33" s="83">
        <v>0</v>
      </c>
      <c r="AD33" s="82">
        <v>0</v>
      </c>
      <c r="AE33" s="83">
        <v>0</v>
      </c>
      <c r="AF33" s="84">
        <v>0</v>
      </c>
      <c r="AG33" s="47"/>
      <c r="AH33" s="344">
        <v>0</v>
      </c>
      <c r="AI33" s="82">
        <v>262852.81079999998</v>
      </c>
      <c r="AJ33" s="83">
        <v>262852.81079999998</v>
      </c>
      <c r="AK33" s="82">
        <v>262852.81079999998</v>
      </c>
      <c r="AL33" s="83">
        <v>262852.81079999998</v>
      </c>
      <c r="AM33" s="82">
        <v>262852.81079999998</v>
      </c>
      <c r="AN33" s="83">
        <v>262852.81079999998</v>
      </c>
      <c r="AO33" s="82">
        <v>262852.81079999998</v>
      </c>
      <c r="AP33" s="83">
        <v>262852.81079999998</v>
      </c>
      <c r="AQ33" s="82">
        <v>262852.81079999998</v>
      </c>
      <c r="AR33" s="83">
        <v>262852.81079999998</v>
      </c>
      <c r="AS33" s="82">
        <v>64895.306649999999</v>
      </c>
      <c r="AT33" s="83">
        <v>0</v>
      </c>
      <c r="AU33" s="82">
        <v>0</v>
      </c>
      <c r="AV33" s="83">
        <v>0</v>
      </c>
      <c r="AW33" s="82">
        <v>0</v>
      </c>
      <c r="AX33" s="83">
        <v>0</v>
      </c>
      <c r="AY33" s="82">
        <v>0</v>
      </c>
      <c r="AZ33" s="83">
        <v>0</v>
      </c>
      <c r="BA33" s="82">
        <v>0</v>
      </c>
      <c r="BB33" s="83">
        <v>0</v>
      </c>
      <c r="BC33" s="82">
        <v>0</v>
      </c>
      <c r="BD33" s="83">
        <v>0</v>
      </c>
      <c r="BE33" s="82">
        <v>0</v>
      </c>
      <c r="BF33" s="83">
        <v>0</v>
      </c>
      <c r="BG33" s="84">
        <v>0</v>
      </c>
      <c r="BI33" s="114">
        <v>0.05</v>
      </c>
      <c r="BJ33" s="114"/>
      <c r="BK33" s="114">
        <v>0.95</v>
      </c>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13142.64054</v>
      </c>
      <c r="CB33" s="105">
        <f t="shared" si="57"/>
        <v>0</v>
      </c>
      <c r="CC33" s="105">
        <f t="shared" si="58"/>
        <v>391.01651604599999</v>
      </c>
      <c r="CD33" s="311">
        <f t="shared" si="59"/>
        <v>0</v>
      </c>
      <c r="CE33" s="311">
        <f t="shared" si="60"/>
        <v>0</v>
      </c>
      <c r="CF33" s="311">
        <f t="shared" si="61"/>
        <v>0</v>
      </c>
      <c r="CG33" s="311">
        <f t="shared" si="62"/>
        <v>0</v>
      </c>
      <c r="CH33" s="311">
        <f t="shared" si="63"/>
        <v>0</v>
      </c>
      <c r="CJ33" s="105">
        <f t="shared" si="64"/>
        <v>13142.64054</v>
      </c>
      <c r="CK33" s="105">
        <f t="shared" si="65"/>
        <v>0</v>
      </c>
      <c r="CL33" s="311">
        <f t="shared" si="66"/>
        <v>391.01651604599999</v>
      </c>
      <c r="CM33" s="311">
        <f t="shared" si="67"/>
        <v>0</v>
      </c>
      <c r="CN33" s="311">
        <f t="shared" si="68"/>
        <v>0</v>
      </c>
      <c r="CO33" s="311">
        <f t="shared" si="69"/>
        <v>0</v>
      </c>
      <c r="CP33" s="311">
        <f t="shared" si="70"/>
        <v>0</v>
      </c>
      <c r="CQ33" s="311">
        <f t="shared" si="71"/>
        <v>0</v>
      </c>
      <c r="CS33" s="105">
        <f t="shared" si="72"/>
        <v>13142.64054</v>
      </c>
      <c r="CT33" s="105">
        <f t="shared" si="73"/>
        <v>0</v>
      </c>
      <c r="CU33" s="311">
        <f t="shared" si="74"/>
        <v>391.01651604599999</v>
      </c>
      <c r="CV33" s="311">
        <f t="shared" si="75"/>
        <v>0</v>
      </c>
      <c r="CW33" s="311">
        <f t="shared" si="76"/>
        <v>0</v>
      </c>
      <c r="CX33" s="311">
        <f t="shared" si="77"/>
        <v>0</v>
      </c>
      <c r="CY33" s="311">
        <f t="shared" si="78"/>
        <v>0</v>
      </c>
      <c r="CZ33" s="311">
        <f t="shared" si="79"/>
        <v>0</v>
      </c>
      <c r="DB33" s="105">
        <f t="shared" si="80"/>
        <v>13142.64054</v>
      </c>
      <c r="DC33" s="105">
        <f t="shared" si="81"/>
        <v>0</v>
      </c>
      <c r="DD33" s="311">
        <f t="shared" si="82"/>
        <v>391.01651604599999</v>
      </c>
      <c r="DE33" s="311">
        <f t="shared" si="83"/>
        <v>0</v>
      </c>
      <c r="DF33" s="311">
        <f t="shared" si="84"/>
        <v>0</v>
      </c>
      <c r="DG33" s="311">
        <f t="shared" si="85"/>
        <v>0</v>
      </c>
      <c r="DH33" s="311">
        <f t="shared" si="86"/>
        <v>0</v>
      </c>
      <c r="DI33" s="311">
        <f t="shared" si="87"/>
        <v>0</v>
      </c>
      <c r="DK33" s="105">
        <f t="shared" si="88"/>
        <v>13142.64054</v>
      </c>
      <c r="DL33" s="105">
        <f t="shared" si="89"/>
        <v>0</v>
      </c>
      <c r="DM33" s="311">
        <f t="shared" si="90"/>
        <v>391.01651604599999</v>
      </c>
      <c r="DN33" s="311">
        <f t="shared" si="91"/>
        <v>0</v>
      </c>
      <c r="DO33" s="311">
        <f t="shared" si="92"/>
        <v>0</v>
      </c>
      <c r="DP33" s="311">
        <f t="shared" si="93"/>
        <v>0</v>
      </c>
      <c r="DQ33" s="311">
        <f t="shared" si="94"/>
        <v>0</v>
      </c>
      <c r="DR33" s="311">
        <f t="shared" si="95"/>
        <v>0</v>
      </c>
    </row>
    <row r="34" spans="2:122" ht="15" x14ac:dyDescent="0.25">
      <c r="B34" s="44" t="s">
        <v>405</v>
      </c>
      <c r="C34" s="328">
        <v>28</v>
      </c>
      <c r="D34" s="56" t="s">
        <v>211</v>
      </c>
      <c r="E34" s="345">
        <v>2016</v>
      </c>
      <c r="F34" s="46"/>
      <c r="G34" s="58">
        <v>0</v>
      </c>
      <c r="H34" s="58">
        <v>408.64615579999997</v>
      </c>
      <c r="I34" s="59">
        <v>408.64615579999997</v>
      </c>
      <c r="J34" s="58">
        <v>408.64615579999997</v>
      </c>
      <c r="K34" s="59">
        <v>408.64615579999997</v>
      </c>
      <c r="L34" s="58">
        <v>408.64615579999997</v>
      </c>
      <c r="M34" s="59">
        <v>408.64615579999997</v>
      </c>
      <c r="N34" s="58">
        <v>408.64615579999997</v>
      </c>
      <c r="O34" s="59">
        <v>408.63782650000002</v>
      </c>
      <c r="P34" s="58">
        <v>408.63782650000002</v>
      </c>
      <c r="Q34" s="59">
        <v>406.88166489999998</v>
      </c>
      <c r="R34" s="58">
        <v>392.97877870000002</v>
      </c>
      <c r="S34" s="59">
        <v>392.97833250000002</v>
      </c>
      <c r="T34" s="58">
        <v>392.97833250000002</v>
      </c>
      <c r="U34" s="59">
        <v>392.58454</v>
      </c>
      <c r="V34" s="58">
        <v>341.25413880000002</v>
      </c>
      <c r="W34" s="59">
        <v>341.25413880000002</v>
      </c>
      <c r="X34" s="58">
        <v>147.2933348</v>
      </c>
      <c r="Y34" s="59">
        <v>0</v>
      </c>
      <c r="Z34" s="58">
        <v>0</v>
      </c>
      <c r="AA34" s="59">
        <v>0</v>
      </c>
      <c r="AB34" s="58">
        <v>0</v>
      </c>
      <c r="AC34" s="59">
        <v>0</v>
      </c>
      <c r="AD34" s="58">
        <v>0</v>
      </c>
      <c r="AE34" s="59">
        <v>0</v>
      </c>
      <c r="AF34" s="60">
        <v>0</v>
      </c>
      <c r="AG34" s="47"/>
      <c r="AH34" s="58">
        <v>0</v>
      </c>
      <c r="AI34" s="58">
        <v>6293911.8779999996</v>
      </c>
      <c r="AJ34" s="59">
        <v>6293911.8779999996</v>
      </c>
      <c r="AK34" s="58">
        <v>6293911.8779999996</v>
      </c>
      <c r="AL34" s="59">
        <v>6293911.8779999996</v>
      </c>
      <c r="AM34" s="58">
        <v>6293911.8779999996</v>
      </c>
      <c r="AN34" s="59">
        <v>6293911.8779999996</v>
      </c>
      <c r="AO34" s="58">
        <v>6293911.8779999996</v>
      </c>
      <c r="AP34" s="59">
        <v>6292984.9019999998</v>
      </c>
      <c r="AQ34" s="58">
        <v>6292984.9019999998</v>
      </c>
      <c r="AR34" s="59">
        <v>6265010.4340000004</v>
      </c>
      <c r="AS34" s="58">
        <v>6189578.3090000004</v>
      </c>
      <c r="AT34" s="59">
        <v>6185901.5480000004</v>
      </c>
      <c r="AU34" s="58">
        <v>6185901.5480000004</v>
      </c>
      <c r="AV34" s="59">
        <v>6152573.0769999996</v>
      </c>
      <c r="AW34" s="58">
        <v>5334914.4330000002</v>
      </c>
      <c r="AX34" s="59">
        <v>5334914.4330000002</v>
      </c>
      <c r="AY34" s="58">
        <v>2346283.4019999998</v>
      </c>
      <c r="AZ34" s="59">
        <v>0</v>
      </c>
      <c r="BA34" s="58">
        <v>0</v>
      </c>
      <c r="BB34" s="59">
        <v>0</v>
      </c>
      <c r="BC34" s="58">
        <v>0</v>
      </c>
      <c r="BD34" s="59">
        <v>0</v>
      </c>
      <c r="BE34" s="58">
        <v>0</v>
      </c>
      <c r="BF34" s="59">
        <v>0</v>
      </c>
      <c r="BG34" s="60">
        <v>0</v>
      </c>
      <c r="BI34" s="114">
        <v>1</v>
      </c>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6293911.8779999996</v>
      </c>
      <c r="CB34" s="105">
        <f t="shared" si="57"/>
        <v>0</v>
      </c>
      <c r="CC34" s="105">
        <f t="shared" si="58"/>
        <v>0</v>
      </c>
      <c r="CD34" s="311">
        <f t="shared" si="59"/>
        <v>0</v>
      </c>
      <c r="CE34" s="311">
        <f t="shared" si="60"/>
        <v>0</v>
      </c>
      <c r="CF34" s="311">
        <f t="shared" si="61"/>
        <v>0</v>
      </c>
      <c r="CG34" s="311">
        <f t="shared" si="62"/>
        <v>0</v>
      </c>
      <c r="CH34" s="311">
        <f t="shared" si="63"/>
        <v>0</v>
      </c>
      <c r="CJ34" s="105">
        <f t="shared" si="64"/>
        <v>6293911.8779999996</v>
      </c>
      <c r="CK34" s="105">
        <f t="shared" si="65"/>
        <v>0</v>
      </c>
      <c r="CL34" s="311">
        <f t="shared" si="66"/>
        <v>0</v>
      </c>
      <c r="CM34" s="311">
        <f t="shared" si="67"/>
        <v>0</v>
      </c>
      <c r="CN34" s="311">
        <f t="shared" si="68"/>
        <v>0</v>
      </c>
      <c r="CO34" s="311">
        <f t="shared" si="69"/>
        <v>0</v>
      </c>
      <c r="CP34" s="311">
        <f t="shared" si="70"/>
        <v>0</v>
      </c>
      <c r="CQ34" s="311">
        <f t="shared" si="71"/>
        <v>0</v>
      </c>
      <c r="CS34" s="105">
        <f t="shared" si="72"/>
        <v>6293911.8779999996</v>
      </c>
      <c r="CT34" s="105">
        <f t="shared" si="73"/>
        <v>0</v>
      </c>
      <c r="CU34" s="311">
        <f t="shared" si="74"/>
        <v>0</v>
      </c>
      <c r="CV34" s="311">
        <f t="shared" si="75"/>
        <v>0</v>
      </c>
      <c r="CW34" s="311">
        <f t="shared" si="76"/>
        <v>0</v>
      </c>
      <c r="CX34" s="311">
        <f t="shared" si="77"/>
        <v>0</v>
      </c>
      <c r="CY34" s="311">
        <f t="shared" si="78"/>
        <v>0</v>
      </c>
      <c r="CZ34" s="311">
        <f t="shared" si="79"/>
        <v>0</v>
      </c>
      <c r="DB34" s="105">
        <f t="shared" si="80"/>
        <v>6293911.8779999996</v>
      </c>
      <c r="DC34" s="105">
        <f t="shared" si="81"/>
        <v>0</v>
      </c>
      <c r="DD34" s="311">
        <f t="shared" si="82"/>
        <v>0</v>
      </c>
      <c r="DE34" s="311">
        <f t="shared" si="83"/>
        <v>0</v>
      </c>
      <c r="DF34" s="311">
        <f t="shared" si="84"/>
        <v>0</v>
      </c>
      <c r="DG34" s="311">
        <f t="shared" si="85"/>
        <v>0</v>
      </c>
      <c r="DH34" s="311">
        <f t="shared" si="86"/>
        <v>0</v>
      </c>
      <c r="DI34" s="311">
        <f t="shared" si="87"/>
        <v>0</v>
      </c>
      <c r="DK34" s="105">
        <f t="shared" si="88"/>
        <v>6293911.8779999996</v>
      </c>
      <c r="DL34" s="105">
        <f t="shared" si="89"/>
        <v>0</v>
      </c>
      <c r="DM34" s="311">
        <f t="shared" si="90"/>
        <v>0</v>
      </c>
      <c r="DN34" s="311">
        <f t="shared" si="91"/>
        <v>0</v>
      </c>
      <c r="DO34" s="311">
        <f t="shared" si="92"/>
        <v>0</v>
      </c>
      <c r="DP34" s="311">
        <f t="shared" si="93"/>
        <v>0</v>
      </c>
      <c r="DQ34" s="311">
        <f t="shared" si="94"/>
        <v>0</v>
      </c>
      <c r="DR34" s="311">
        <f t="shared" si="95"/>
        <v>0</v>
      </c>
    </row>
    <row r="35" spans="2:122" ht="15" x14ac:dyDescent="0.25">
      <c r="B35" s="44" t="s">
        <v>409</v>
      </c>
      <c r="C35" s="79">
        <v>29</v>
      </c>
      <c r="D35" s="62" t="s">
        <v>393</v>
      </c>
      <c r="E35" s="349">
        <v>2016</v>
      </c>
      <c r="F35" s="46"/>
      <c r="G35" s="337">
        <v>0</v>
      </c>
      <c r="H35" s="64">
        <v>129.77215519999999</v>
      </c>
      <c r="I35" s="65">
        <v>129.77215519999999</v>
      </c>
      <c r="J35" s="64">
        <v>129.77215519999999</v>
      </c>
      <c r="K35" s="65">
        <v>129.77215519999999</v>
      </c>
      <c r="L35" s="64">
        <v>129.77215519999999</v>
      </c>
      <c r="M35" s="65">
        <v>129.77215519999999</v>
      </c>
      <c r="N35" s="64">
        <v>129.77215519999999</v>
      </c>
      <c r="O35" s="65">
        <v>129.77215519999999</v>
      </c>
      <c r="P35" s="64">
        <v>0</v>
      </c>
      <c r="Q35" s="65">
        <v>0</v>
      </c>
      <c r="R35" s="64">
        <v>0</v>
      </c>
      <c r="S35" s="65">
        <v>0</v>
      </c>
      <c r="T35" s="64">
        <v>0</v>
      </c>
      <c r="U35" s="65">
        <v>0</v>
      </c>
      <c r="V35" s="64">
        <v>0</v>
      </c>
      <c r="W35" s="65">
        <v>0</v>
      </c>
      <c r="X35" s="64">
        <v>0</v>
      </c>
      <c r="Y35" s="65">
        <v>0</v>
      </c>
      <c r="Z35" s="64">
        <v>0</v>
      </c>
      <c r="AA35" s="65">
        <v>0</v>
      </c>
      <c r="AB35" s="64">
        <v>0</v>
      </c>
      <c r="AC35" s="65">
        <v>0</v>
      </c>
      <c r="AD35" s="64">
        <v>0</v>
      </c>
      <c r="AE35" s="65">
        <v>0</v>
      </c>
      <c r="AF35" s="66">
        <v>0</v>
      </c>
      <c r="AG35" s="47"/>
      <c r="AH35" s="337">
        <v>0</v>
      </c>
      <c r="AI35" s="64">
        <v>1122503.1599999999</v>
      </c>
      <c r="AJ35" s="65">
        <v>1122503.1599999999</v>
      </c>
      <c r="AK35" s="64">
        <v>1122503.1599999999</v>
      </c>
      <c r="AL35" s="65">
        <v>1122503.1599999999</v>
      </c>
      <c r="AM35" s="64">
        <v>1122503.1599999999</v>
      </c>
      <c r="AN35" s="65">
        <v>1122503.1599999999</v>
      </c>
      <c r="AO35" s="64">
        <v>1122503.1599999999</v>
      </c>
      <c r="AP35" s="65">
        <v>1122503.1599999999</v>
      </c>
      <c r="AQ35" s="64">
        <v>0</v>
      </c>
      <c r="AR35" s="65">
        <v>0</v>
      </c>
      <c r="AS35" s="64">
        <v>0</v>
      </c>
      <c r="AT35" s="65">
        <v>0</v>
      </c>
      <c r="AU35" s="64">
        <v>0</v>
      </c>
      <c r="AV35" s="65">
        <v>0</v>
      </c>
      <c r="AW35" s="64">
        <v>0</v>
      </c>
      <c r="AX35" s="65">
        <v>0</v>
      </c>
      <c r="AY35" s="64">
        <v>0</v>
      </c>
      <c r="AZ35" s="65">
        <v>0</v>
      </c>
      <c r="BA35" s="64">
        <v>0</v>
      </c>
      <c r="BB35" s="65">
        <v>0</v>
      </c>
      <c r="BC35" s="64">
        <v>0</v>
      </c>
      <c r="BD35" s="65">
        <v>0</v>
      </c>
      <c r="BE35" s="64">
        <v>0</v>
      </c>
      <c r="BF35" s="65">
        <v>0</v>
      </c>
      <c r="BG35" s="66">
        <v>0</v>
      </c>
      <c r="BI35" s="114"/>
      <c r="BJ35" s="114"/>
      <c r="BK35" s="114"/>
      <c r="BL35" s="114"/>
      <c r="BM35" s="114"/>
      <c r="BN35" s="114">
        <v>1</v>
      </c>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11">
        <f t="shared" si="59"/>
        <v>0</v>
      </c>
      <c r="CE35" s="311">
        <f t="shared" si="60"/>
        <v>0</v>
      </c>
      <c r="CF35" s="311">
        <f t="shared" si="61"/>
        <v>1557.2658623999998</v>
      </c>
      <c r="CG35" s="311">
        <f t="shared" si="62"/>
        <v>0</v>
      </c>
      <c r="CH35" s="311">
        <f t="shared" si="63"/>
        <v>0</v>
      </c>
      <c r="CJ35" s="105">
        <f t="shared" si="64"/>
        <v>0</v>
      </c>
      <c r="CK35" s="105">
        <f t="shared" si="65"/>
        <v>0</v>
      </c>
      <c r="CL35" s="311">
        <f t="shared" si="66"/>
        <v>0</v>
      </c>
      <c r="CM35" s="311">
        <f t="shared" si="67"/>
        <v>0</v>
      </c>
      <c r="CN35" s="311">
        <f t="shared" si="68"/>
        <v>0</v>
      </c>
      <c r="CO35" s="311">
        <f t="shared" si="69"/>
        <v>1557.2658623999998</v>
      </c>
      <c r="CP35" s="311">
        <f t="shared" si="70"/>
        <v>0</v>
      </c>
      <c r="CQ35" s="311">
        <f t="shared" si="71"/>
        <v>0</v>
      </c>
      <c r="CS35" s="105">
        <f t="shared" si="72"/>
        <v>0</v>
      </c>
      <c r="CT35" s="105">
        <f t="shared" si="73"/>
        <v>0</v>
      </c>
      <c r="CU35" s="311">
        <f t="shared" si="74"/>
        <v>0</v>
      </c>
      <c r="CV35" s="311">
        <f t="shared" si="75"/>
        <v>0</v>
      </c>
      <c r="CW35" s="311">
        <f t="shared" si="76"/>
        <v>0</v>
      </c>
      <c r="CX35" s="311">
        <f t="shared" si="77"/>
        <v>1557.2658623999998</v>
      </c>
      <c r="CY35" s="311">
        <f t="shared" si="78"/>
        <v>0</v>
      </c>
      <c r="CZ35" s="311">
        <f t="shared" si="79"/>
        <v>0</v>
      </c>
      <c r="DB35" s="105">
        <f t="shared" si="80"/>
        <v>0</v>
      </c>
      <c r="DC35" s="105">
        <f t="shared" si="81"/>
        <v>0</v>
      </c>
      <c r="DD35" s="311">
        <f t="shared" si="82"/>
        <v>0</v>
      </c>
      <c r="DE35" s="311">
        <f t="shared" si="83"/>
        <v>0</v>
      </c>
      <c r="DF35" s="311">
        <f t="shared" si="84"/>
        <v>0</v>
      </c>
      <c r="DG35" s="311">
        <f t="shared" si="85"/>
        <v>1557.2658623999998</v>
      </c>
      <c r="DH35" s="311">
        <f t="shared" si="86"/>
        <v>0</v>
      </c>
      <c r="DI35" s="311">
        <f t="shared" si="87"/>
        <v>0</v>
      </c>
      <c r="DK35" s="105">
        <f t="shared" si="88"/>
        <v>0</v>
      </c>
      <c r="DL35" s="105">
        <f t="shared" si="89"/>
        <v>0</v>
      </c>
      <c r="DM35" s="311">
        <f t="shared" si="90"/>
        <v>0</v>
      </c>
      <c r="DN35" s="311">
        <f t="shared" si="91"/>
        <v>0</v>
      </c>
      <c r="DO35" s="311">
        <f t="shared" si="92"/>
        <v>0</v>
      </c>
      <c r="DP35" s="311">
        <f t="shared" si="93"/>
        <v>1557.2658623999998</v>
      </c>
      <c r="DQ35" s="311">
        <f t="shared" si="94"/>
        <v>0</v>
      </c>
      <c r="DR35" s="311">
        <f t="shared" si="95"/>
        <v>0</v>
      </c>
    </row>
    <row r="36" spans="2:122" ht="15" x14ac:dyDescent="0.25">
      <c r="B36" s="44" t="s">
        <v>407</v>
      </c>
      <c r="C36" s="328">
        <v>30</v>
      </c>
      <c r="D36" s="56" t="s">
        <v>215</v>
      </c>
      <c r="E36" s="345">
        <v>2016</v>
      </c>
      <c r="F36" s="46"/>
      <c r="G36" s="58">
        <v>0</v>
      </c>
      <c r="H36" s="58">
        <v>1328.4520199999999</v>
      </c>
      <c r="I36" s="59">
        <v>1301.896966</v>
      </c>
      <c r="J36" s="58">
        <v>1301.896966</v>
      </c>
      <c r="K36" s="59">
        <v>1301.896966</v>
      </c>
      <c r="L36" s="58">
        <v>1301.896966</v>
      </c>
      <c r="M36" s="59">
        <v>1298.567155</v>
      </c>
      <c r="N36" s="58">
        <v>1298.567155</v>
      </c>
      <c r="O36" s="59">
        <v>1298.567155</v>
      </c>
      <c r="P36" s="58">
        <v>1298.0129910000001</v>
      </c>
      <c r="Q36" s="59">
        <v>1298.0129910000001</v>
      </c>
      <c r="R36" s="58">
        <v>1293.8332049999999</v>
      </c>
      <c r="S36" s="59">
        <v>763.736402</v>
      </c>
      <c r="T36" s="58">
        <v>300.32915229999998</v>
      </c>
      <c r="U36" s="59">
        <v>300.32915229999998</v>
      </c>
      <c r="V36" s="58">
        <v>149.71268180000001</v>
      </c>
      <c r="W36" s="59">
        <v>15.89288751</v>
      </c>
      <c r="X36" s="58">
        <v>15.89288751</v>
      </c>
      <c r="Y36" s="59">
        <v>15.89288751</v>
      </c>
      <c r="Z36" s="58">
        <v>15.89288751</v>
      </c>
      <c r="AA36" s="59">
        <v>15.89288751</v>
      </c>
      <c r="AB36" s="58">
        <v>0</v>
      </c>
      <c r="AC36" s="59">
        <v>0</v>
      </c>
      <c r="AD36" s="58">
        <v>0</v>
      </c>
      <c r="AE36" s="59">
        <v>0</v>
      </c>
      <c r="AF36" s="60">
        <v>0</v>
      </c>
      <c r="AG36" s="47"/>
      <c r="AH36" s="58">
        <v>0</v>
      </c>
      <c r="AI36" s="58">
        <v>20012797.25</v>
      </c>
      <c r="AJ36" s="59">
        <v>19839761.609999999</v>
      </c>
      <c r="AK36" s="58">
        <v>19839761.609999999</v>
      </c>
      <c r="AL36" s="59">
        <v>19839761.609999999</v>
      </c>
      <c r="AM36" s="58">
        <v>19839761.609999999</v>
      </c>
      <c r="AN36" s="59">
        <v>19813999.870000001</v>
      </c>
      <c r="AO36" s="58">
        <v>19813999.870000001</v>
      </c>
      <c r="AP36" s="59">
        <v>19813999.870000001</v>
      </c>
      <c r="AQ36" s="58">
        <v>19809176.829999998</v>
      </c>
      <c r="AR36" s="59">
        <v>19809176.829999998</v>
      </c>
      <c r="AS36" s="58">
        <v>19779726.789999999</v>
      </c>
      <c r="AT36" s="59">
        <v>17070973.690000001</v>
      </c>
      <c r="AU36" s="58">
        <v>2067076.784</v>
      </c>
      <c r="AV36" s="59">
        <v>2067076.784</v>
      </c>
      <c r="AW36" s="58">
        <v>548765.26690000005</v>
      </c>
      <c r="AX36" s="59">
        <v>12488.59909</v>
      </c>
      <c r="AY36" s="58">
        <v>12488.59909</v>
      </c>
      <c r="AZ36" s="59">
        <v>12488.59909</v>
      </c>
      <c r="BA36" s="58">
        <v>12488.59909</v>
      </c>
      <c r="BB36" s="59">
        <v>12488.59909</v>
      </c>
      <c r="BC36" s="58">
        <v>0</v>
      </c>
      <c r="BD36" s="59">
        <v>0</v>
      </c>
      <c r="BE36" s="58">
        <v>0</v>
      </c>
      <c r="BF36" s="59">
        <v>0</v>
      </c>
      <c r="BG36" s="60">
        <v>0</v>
      </c>
      <c r="BI36" s="114">
        <v>6.4999999999999997E-3</v>
      </c>
      <c r="BJ36" s="114">
        <v>3.7199999999999997E-2</v>
      </c>
      <c r="BK36" s="114">
        <v>0.61339999999999995</v>
      </c>
      <c r="BL36" s="114">
        <v>1.6999999999999999E-3</v>
      </c>
      <c r="BM36" s="114">
        <v>4.4999999999999997E-3</v>
      </c>
      <c r="BN36" s="114">
        <v>0.24079999999999999</v>
      </c>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130083.18212499999</v>
      </c>
      <c r="CB36" s="105">
        <f t="shared" si="57"/>
        <v>744476.05769999989</v>
      </c>
      <c r="CC36" s="105">
        <f t="shared" si="58"/>
        <v>9778.4696288159976</v>
      </c>
      <c r="CD36" s="311">
        <f t="shared" si="59"/>
        <v>27.100421208</v>
      </c>
      <c r="CE36" s="311">
        <f t="shared" si="60"/>
        <v>71.736409079999987</v>
      </c>
      <c r="CF36" s="311">
        <f t="shared" si="61"/>
        <v>3838.6949569919993</v>
      </c>
      <c r="CG36" s="311">
        <f t="shared" si="62"/>
        <v>0</v>
      </c>
      <c r="CH36" s="311">
        <f t="shared" si="63"/>
        <v>0</v>
      </c>
      <c r="CJ36" s="105">
        <f t="shared" si="64"/>
        <v>128958.45046499999</v>
      </c>
      <c r="CK36" s="105">
        <f t="shared" si="65"/>
        <v>738039.13189199986</v>
      </c>
      <c r="CL36" s="311">
        <f t="shared" si="66"/>
        <v>9583.0031873327989</v>
      </c>
      <c r="CM36" s="311">
        <f t="shared" si="67"/>
        <v>26.558698106399998</v>
      </c>
      <c r="CN36" s="311">
        <f t="shared" si="68"/>
        <v>70.302436164</v>
      </c>
      <c r="CO36" s="311">
        <f t="shared" si="69"/>
        <v>3761.9614729536002</v>
      </c>
      <c r="CP36" s="311">
        <f t="shared" si="70"/>
        <v>0</v>
      </c>
      <c r="CQ36" s="311">
        <f t="shared" si="71"/>
        <v>0</v>
      </c>
      <c r="CS36" s="105">
        <f t="shared" si="72"/>
        <v>128958.45046499999</v>
      </c>
      <c r="CT36" s="105">
        <f t="shared" si="73"/>
        <v>738039.13189199986</v>
      </c>
      <c r="CU36" s="311">
        <f t="shared" si="74"/>
        <v>9583.0031873327989</v>
      </c>
      <c r="CV36" s="311">
        <f t="shared" si="75"/>
        <v>26.558698106399998</v>
      </c>
      <c r="CW36" s="311">
        <f t="shared" si="76"/>
        <v>70.302436164</v>
      </c>
      <c r="CX36" s="311">
        <f t="shared" si="77"/>
        <v>3761.9614729536002</v>
      </c>
      <c r="CY36" s="311">
        <f t="shared" si="78"/>
        <v>0</v>
      </c>
      <c r="CZ36" s="311">
        <f t="shared" si="79"/>
        <v>0</v>
      </c>
      <c r="DB36" s="105">
        <f t="shared" si="80"/>
        <v>128958.45046499999</v>
      </c>
      <c r="DC36" s="105">
        <f t="shared" si="81"/>
        <v>738039.13189199986</v>
      </c>
      <c r="DD36" s="311">
        <f t="shared" si="82"/>
        <v>9583.0031873327989</v>
      </c>
      <c r="DE36" s="311">
        <f t="shared" si="83"/>
        <v>26.558698106399998</v>
      </c>
      <c r="DF36" s="311">
        <f t="shared" si="84"/>
        <v>70.302436164</v>
      </c>
      <c r="DG36" s="311">
        <f t="shared" si="85"/>
        <v>3761.9614729536002</v>
      </c>
      <c r="DH36" s="311">
        <f t="shared" si="86"/>
        <v>0</v>
      </c>
      <c r="DI36" s="311">
        <f t="shared" si="87"/>
        <v>0</v>
      </c>
      <c r="DK36" s="105">
        <f t="shared" si="88"/>
        <v>128958.45046499999</v>
      </c>
      <c r="DL36" s="105">
        <f t="shared" si="89"/>
        <v>738039.13189199986</v>
      </c>
      <c r="DM36" s="311">
        <f t="shared" si="90"/>
        <v>9583.0031873327989</v>
      </c>
      <c r="DN36" s="311">
        <f t="shared" si="91"/>
        <v>26.558698106399998</v>
      </c>
      <c r="DO36" s="311">
        <f t="shared" si="92"/>
        <v>70.302436164</v>
      </c>
      <c r="DP36" s="311">
        <f t="shared" si="93"/>
        <v>3761.9614729536002</v>
      </c>
      <c r="DQ36" s="311">
        <f t="shared" si="94"/>
        <v>0</v>
      </c>
      <c r="DR36" s="311">
        <f t="shared" si="95"/>
        <v>0</v>
      </c>
    </row>
    <row r="37" spans="2:122" ht="15" x14ac:dyDescent="0.25">
      <c r="B37" s="354" t="s">
        <v>403</v>
      </c>
      <c r="C37" s="79">
        <v>31</v>
      </c>
      <c r="D37" s="62" t="s">
        <v>215</v>
      </c>
      <c r="E37" s="349">
        <v>2015</v>
      </c>
      <c r="F37" s="46"/>
      <c r="G37" s="337">
        <v>37.236759910000004</v>
      </c>
      <c r="H37" s="64">
        <v>37.236759910000004</v>
      </c>
      <c r="I37" s="65">
        <v>37.236759910000004</v>
      </c>
      <c r="J37" s="64">
        <v>37.236759910000004</v>
      </c>
      <c r="K37" s="65">
        <v>37.236759910000004</v>
      </c>
      <c r="L37" s="64">
        <v>37.236759910000004</v>
      </c>
      <c r="M37" s="65">
        <v>34.127452060000003</v>
      </c>
      <c r="N37" s="64">
        <v>34.127452060000003</v>
      </c>
      <c r="O37" s="65">
        <v>34.127452060000003</v>
      </c>
      <c r="P37" s="64">
        <v>24.308361680000001</v>
      </c>
      <c r="Q37" s="65">
        <v>0.86314548300000005</v>
      </c>
      <c r="R37" s="64">
        <v>0.86314548300000005</v>
      </c>
      <c r="S37" s="65">
        <v>0.86314548300000005</v>
      </c>
      <c r="T37" s="64">
        <v>0.86314548300000005</v>
      </c>
      <c r="U37" s="65">
        <v>0.86314548300000005</v>
      </c>
      <c r="V37" s="64">
        <v>0.40758322800000002</v>
      </c>
      <c r="W37" s="65">
        <v>0</v>
      </c>
      <c r="X37" s="64">
        <v>0</v>
      </c>
      <c r="Y37" s="65">
        <v>0</v>
      </c>
      <c r="Z37" s="64">
        <v>0</v>
      </c>
      <c r="AA37" s="65">
        <v>0</v>
      </c>
      <c r="AB37" s="64">
        <v>0</v>
      </c>
      <c r="AC37" s="65">
        <v>0</v>
      </c>
      <c r="AD37" s="64">
        <v>0</v>
      </c>
      <c r="AE37" s="65">
        <v>0</v>
      </c>
      <c r="AF37" s="66">
        <v>0</v>
      </c>
      <c r="AG37" s="47"/>
      <c r="AH37" s="337">
        <v>166288.33119999999</v>
      </c>
      <c r="AI37" s="64">
        <v>166288.33119999999</v>
      </c>
      <c r="AJ37" s="65">
        <v>166288.33119999999</v>
      </c>
      <c r="AK37" s="64">
        <v>166288.33119999999</v>
      </c>
      <c r="AL37" s="65">
        <v>166288.33119999999</v>
      </c>
      <c r="AM37" s="64">
        <v>166288.33119999999</v>
      </c>
      <c r="AN37" s="65">
        <v>152144.3653</v>
      </c>
      <c r="AO37" s="64">
        <v>152144.3653</v>
      </c>
      <c r="AP37" s="65">
        <v>152144.3653</v>
      </c>
      <c r="AQ37" s="64">
        <v>107478.1934</v>
      </c>
      <c r="AR37" s="65">
        <v>827.98266309999997</v>
      </c>
      <c r="AS37" s="64">
        <v>827.98266309999997</v>
      </c>
      <c r="AT37" s="65">
        <v>827.98266309999997</v>
      </c>
      <c r="AU37" s="64">
        <v>827.98266309999997</v>
      </c>
      <c r="AV37" s="65">
        <v>827.98266309999997</v>
      </c>
      <c r="AW37" s="64">
        <v>390.97910330000002</v>
      </c>
      <c r="AX37" s="65">
        <v>0</v>
      </c>
      <c r="AY37" s="64">
        <v>0</v>
      </c>
      <c r="AZ37" s="65">
        <v>0</v>
      </c>
      <c r="BA37" s="64">
        <v>0</v>
      </c>
      <c r="BB37" s="65">
        <v>0</v>
      </c>
      <c r="BC37" s="64">
        <v>0</v>
      </c>
      <c r="BD37" s="65">
        <v>0</v>
      </c>
      <c r="BE37" s="64">
        <v>0</v>
      </c>
      <c r="BF37" s="65">
        <v>0</v>
      </c>
      <c r="BG37" s="66">
        <v>0</v>
      </c>
      <c r="BI37" s="114"/>
      <c r="BJ37" s="114">
        <v>0.19700000000000001</v>
      </c>
      <c r="BK37" s="114">
        <v>0.59899999999999998</v>
      </c>
      <c r="BL37" s="114">
        <v>6.9999999999999999E-4</v>
      </c>
      <c r="BM37" s="114">
        <v>6.6000000000000003E-2</v>
      </c>
      <c r="BN37" s="114">
        <v>0.15679999999999999</v>
      </c>
      <c r="BO37" s="114"/>
      <c r="BP37" s="114"/>
      <c r="BR37" s="105">
        <f t="shared" si="48"/>
        <v>0</v>
      </c>
      <c r="BS37" s="105">
        <f t="shared" si="49"/>
        <v>32758.801246399998</v>
      </c>
      <c r="BT37" s="105">
        <f t="shared" si="50"/>
        <v>267.65783023308001</v>
      </c>
      <c r="BU37" s="105">
        <f t="shared" si="51"/>
        <v>0.31278878324400006</v>
      </c>
      <c r="BV37" s="105">
        <f t="shared" si="52"/>
        <v>29.491513848720004</v>
      </c>
      <c r="BW37" s="105">
        <f t="shared" si="53"/>
        <v>70.064687446656009</v>
      </c>
      <c r="BX37" s="105">
        <f t="shared" si="54"/>
        <v>0</v>
      </c>
      <c r="BY37" s="105">
        <f t="shared" si="55"/>
        <v>0</v>
      </c>
      <c r="CA37" s="105">
        <f t="shared" si="56"/>
        <v>0</v>
      </c>
      <c r="CB37" s="105">
        <f t="shared" si="57"/>
        <v>32758.801246399998</v>
      </c>
      <c r="CC37" s="105">
        <f t="shared" si="58"/>
        <v>267.65783023308001</v>
      </c>
      <c r="CD37" s="311">
        <f t="shared" si="59"/>
        <v>0.31278878324400006</v>
      </c>
      <c r="CE37" s="311">
        <f t="shared" si="60"/>
        <v>29.491513848720004</v>
      </c>
      <c r="CF37" s="311">
        <f t="shared" si="61"/>
        <v>70.064687446656009</v>
      </c>
      <c r="CG37" s="311">
        <f t="shared" si="62"/>
        <v>0</v>
      </c>
      <c r="CH37" s="311">
        <f t="shared" si="63"/>
        <v>0</v>
      </c>
      <c r="CJ37" s="105">
        <f t="shared" si="64"/>
        <v>0</v>
      </c>
      <c r="CK37" s="105">
        <f t="shared" si="65"/>
        <v>32758.801246399998</v>
      </c>
      <c r="CL37" s="311">
        <f t="shared" si="66"/>
        <v>267.65783023308001</v>
      </c>
      <c r="CM37" s="311">
        <f t="shared" si="67"/>
        <v>0.31278878324400006</v>
      </c>
      <c r="CN37" s="311">
        <f t="shared" si="68"/>
        <v>29.491513848720004</v>
      </c>
      <c r="CO37" s="311">
        <f t="shared" si="69"/>
        <v>70.064687446656009</v>
      </c>
      <c r="CP37" s="311">
        <f t="shared" si="70"/>
        <v>0</v>
      </c>
      <c r="CQ37" s="311">
        <f t="shared" si="71"/>
        <v>0</v>
      </c>
      <c r="CS37" s="105">
        <f t="shared" si="72"/>
        <v>0</v>
      </c>
      <c r="CT37" s="105">
        <f t="shared" si="73"/>
        <v>32758.801246399998</v>
      </c>
      <c r="CU37" s="311">
        <f t="shared" si="74"/>
        <v>267.65783023308001</v>
      </c>
      <c r="CV37" s="311">
        <f t="shared" si="75"/>
        <v>0.31278878324400006</v>
      </c>
      <c r="CW37" s="311">
        <f t="shared" si="76"/>
        <v>29.491513848720004</v>
      </c>
      <c r="CX37" s="311">
        <f t="shared" si="77"/>
        <v>70.064687446656009</v>
      </c>
      <c r="CY37" s="311">
        <f t="shared" si="78"/>
        <v>0</v>
      </c>
      <c r="CZ37" s="311">
        <f t="shared" si="79"/>
        <v>0</v>
      </c>
      <c r="DB37" s="105">
        <f t="shared" si="80"/>
        <v>0</v>
      </c>
      <c r="DC37" s="105">
        <f t="shared" si="81"/>
        <v>32758.801246399998</v>
      </c>
      <c r="DD37" s="311">
        <f t="shared" si="82"/>
        <v>267.65783023308001</v>
      </c>
      <c r="DE37" s="311">
        <f t="shared" si="83"/>
        <v>0.31278878324400006</v>
      </c>
      <c r="DF37" s="311">
        <f t="shared" si="84"/>
        <v>29.491513848720004</v>
      </c>
      <c r="DG37" s="311">
        <f t="shared" si="85"/>
        <v>70.064687446656009</v>
      </c>
      <c r="DH37" s="311">
        <f t="shared" si="86"/>
        <v>0</v>
      </c>
      <c r="DI37" s="311">
        <f t="shared" si="87"/>
        <v>0</v>
      </c>
      <c r="DK37" s="105">
        <f t="shared" si="88"/>
        <v>0</v>
      </c>
      <c r="DL37" s="105">
        <f t="shared" si="89"/>
        <v>32758.801246399998</v>
      </c>
      <c r="DM37" s="311">
        <f t="shared" si="90"/>
        <v>267.65783023308001</v>
      </c>
      <c r="DN37" s="311">
        <f t="shared" si="91"/>
        <v>0.31278878324400006</v>
      </c>
      <c r="DO37" s="311">
        <f t="shared" si="92"/>
        <v>29.491513848720004</v>
      </c>
      <c r="DP37" s="311">
        <f t="shared" si="93"/>
        <v>70.064687446656009</v>
      </c>
      <c r="DQ37" s="311">
        <f t="shared" si="94"/>
        <v>0</v>
      </c>
      <c r="DR37" s="311">
        <f t="shared" si="95"/>
        <v>0</v>
      </c>
    </row>
    <row r="38" spans="2:122" ht="15" x14ac:dyDescent="0.25">
      <c r="B38" s="44" t="s">
        <v>410</v>
      </c>
      <c r="C38" s="350">
        <v>32</v>
      </c>
      <c r="D38" s="68" t="s">
        <v>394</v>
      </c>
      <c r="E38" s="351">
        <v>2016</v>
      </c>
      <c r="F38" s="46"/>
      <c r="G38" s="70">
        <v>0</v>
      </c>
      <c r="H38" s="70">
        <v>0</v>
      </c>
      <c r="I38" s="71">
        <v>0</v>
      </c>
      <c r="J38" s="70">
        <v>0</v>
      </c>
      <c r="K38" s="71">
        <v>0</v>
      </c>
      <c r="L38" s="70">
        <v>0</v>
      </c>
      <c r="M38" s="71">
        <v>0</v>
      </c>
      <c r="N38" s="70">
        <v>0</v>
      </c>
      <c r="O38" s="71">
        <v>0</v>
      </c>
      <c r="P38" s="70">
        <v>0</v>
      </c>
      <c r="Q38" s="71">
        <v>0</v>
      </c>
      <c r="R38" s="70">
        <v>0</v>
      </c>
      <c r="S38" s="71">
        <v>0</v>
      </c>
      <c r="T38" s="70">
        <v>0</v>
      </c>
      <c r="U38" s="71">
        <v>0</v>
      </c>
      <c r="V38" s="70">
        <v>0</v>
      </c>
      <c r="W38" s="71">
        <v>0</v>
      </c>
      <c r="X38" s="70">
        <v>0</v>
      </c>
      <c r="Y38" s="71">
        <v>0</v>
      </c>
      <c r="Z38" s="70">
        <v>0</v>
      </c>
      <c r="AA38" s="71">
        <v>0</v>
      </c>
      <c r="AB38" s="70">
        <v>0</v>
      </c>
      <c r="AC38" s="71">
        <v>0</v>
      </c>
      <c r="AD38" s="70">
        <v>0</v>
      </c>
      <c r="AE38" s="71">
        <v>0</v>
      </c>
      <c r="AF38" s="72">
        <v>0</v>
      </c>
      <c r="AG38" s="47"/>
      <c r="AH38" s="70">
        <v>0</v>
      </c>
      <c r="AI38" s="70">
        <v>46071.962390000001</v>
      </c>
      <c r="AJ38" s="71">
        <v>46071.962390000001</v>
      </c>
      <c r="AK38" s="70">
        <v>46071.962390000001</v>
      </c>
      <c r="AL38" s="71">
        <v>46071.962390000001</v>
      </c>
      <c r="AM38" s="70">
        <v>46071.962390000001</v>
      </c>
      <c r="AN38" s="71">
        <v>0</v>
      </c>
      <c r="AO38" s="70">
        <v>0</v>
      </c>
      <c r="AP38" s="71">
        <v>0</v>
      </c>
      <c r="AQ38" s="70">
        <v>0</v>
      </c>
      <c r="AR38" s="71">
        <v>0</v>
      </c>
      <c r="AS38" s="70">
        <v>0</v>
      </c>
      <c r="AT38" s="71">
        <v>0</v>
      </c>
      <c r="AU38" s="70">
        <v>0</v>
      </c>
      <c r="AV38" s="71">
        <v>0</v>
      </c>
      <c r="AW38" s="70">
        <v>0</v>
      </c>
      <c r="AX38" s="71">
        <v>0</v>
      </c>
      <c r="AY38" s="70">
        <v>0</v>
      </c>
      <c r="AZ38" s="71">
        <v>0</v>
      </c>
      <c r="BA38" s="70">
        <v>0</v>
      </c>
      <c r="BB38" s="71">
        <v>0</v>
      </c>
      <c r="BC38" s="70">
        <v>0</v>
      </c>
      <c r="BD38" s="71">
        <v>0</v>
      </c>
      <c r="BE38" s="70">
        <v>0</v>
      </c>
      <c r="BF38" s="71">
        <v>0</v>
      </c>
      <c r="BG38" s="72">
        <v>0</v>
      </c>
      <c r="BI38" s="114"/>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11">
        <f t="shared" si="59"/>
        <v>0</v>
      </c>
      <c r="CE38" s="311">
        <f t="shared" si="60"/>
        <v>0</v>
      </c>
      <c r="CF38" s="311">
        <f t="shared" si="61"/>
        <v>0</v>
      </c>
      <c r="CG38" s="311">
        <f t="shared" si="62"/>
        <v>0</v>
      </c>
      <c r="CH38" s="311">
        <f t="shared" si="63"/>
        <v>0</v>
      </c>
      <c r="CJ38" s="105">
        <f t="shared" si="64"/>
        <v>0</v>
      </c>
      <c r="CK38" s="105">
        <f t="shared" si="65"/>
        <v>0</v>
      </c>
      <c r="CL38" s="311">
        <f t="shared" si="66"/>
        <v>0</v>
      </c>
      <c r="CM38" s="311">
        <f t="shared" si="67"/>
        <v>0</v>
      </c>
      <c r="CN38" s="311">
        <f t="shared" si="68"/>
        <v>0</v>
      </c>
      <c r="CO38" s="311">
        <f t="shared" si="69"/>
        <v>0</v>
      </c>
      <c r="CP38" s="311">
        <f t="shared" si="70"/>
        <v>0</v>
      </c>
      <c r="CQ38" s="311">
        <f t="shared" si="71"/>
        <v>0</v>
      </c>
      <c r="CS38" s="105">
        <f t="shared" si="72"/>
        <v>0</v>
      </c>
      <c r="CT38" s="105">
        <f t="shared" si="73"/>
        <v>0</v>
      </c>
      <c r="CU38" s="311">
        <f t="shared" si="74"/>
        <v>0</v>
      </c>
      <c r="CV38" s="311">
        <f t="shared" si="75"/>
        <v>0</v>
      </c>
      <c r="CW38" s="311">
        <f t="shared" si="76"/>
        <v>0</v>
      </c>
      <c r="CX38" s="311">
        <f t="shared" si="77"/>
        <v>0</v>
      </c>
      <c r="CY38" s="311">
        <f t="shared" si="78"/>
        <v>0</v>
      </c>
      <c r="CZ38" s="311">
        <f t="shared" si="79"/>
        <v>0</v>
      </c>
      <c r="DB38" s="105">
        <f t="shared" si="80"/>
        <v>0</v>
      </c>
      <c r="DC38" s="105">
        <f t="shared" si="81"/>
        <v>0</v>
      </c>
      <c r="DD38" s="311">
        <f t="shared" si="82"/>
        <v>0</v>
      </c>
      <c r="DE38" s="311">
        <f t="shared" si="83"/>
        <v>0</v>
      </c>
      <c r="DF38" s="311">
        <f t="shared" si="84"/>
        <v>0</v>
      </c>
      <c r="DG38" s="311">
        <f t="shared" si="85"/>
        <v>0</v>
      </c>
      <c r="DH38" s="311">
        <f t="shared" si="86"/>
        <v>0</v>
      </c>
      <c r="DI38" s="311">
        <f t="shared" si="87"/>
        <v>0</v>
      </c>
      <c r="DK38" s="105">
        <f t="shared" si="88"/>
        <v>0</v>
      </c>
      <c r="DL38" s="105">
        <f t="shared" si="89"/>
        <v>0</v>
      </c>
      <c r="DM38" s="311">
        <f t="shared" si="90"/>
        <v>0</v>
      </c>
      <c r="DN38" s="311">
        <f t="shared" si="91"/>
        <v>0</v>
      </c>
      <c r="DO38" s="311">
        <f t="shared" si="92"/>
        <v>0</v>
      </c>
      <c r="DP38" s="311">
        <f t="shared" si="93"/>
        <v>0</v>
      </c>
      <c r="DQ38" s="311">
        <f t="shared" si="94"/>
        <v>0</v>
      </c>
      <c r="DR38" s="311">
        <f t="shared" si="95"/>
        <v>0</v>
      </c>
    </row>
    <row r="39" spans="2:122" s="94" customFormat="1" ht="6" x14ac:dyDescent="0.25">
      <c r="B39" s="91"/>
      <c r="C39" s="92"/>
      <c r="D39" s="92"/>
      <c r="E39" s="35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3"/>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row>
    <row r="40" spans="2:122" ht="15" x14ac:dyDescent="0.25">
      <c r="B40" s="44"/>
      <c r="C40" s="45" t="s">
        <v>216</v>
      </c>
      <c r="D40" s="45"/>
      <c r="E40" s="353"/>
      <c r="F40" s="46"/>
      <c r="G40" s="95">
        <f>SUM(G6:G38)</f>
        <v>345.87822874199998</v>
      </c>
      <c r="H40" s="95">
        <f>SUM(H6:H38)</f>
        <v>3074.1706024059995</v>
      </c>
      <c r="I40" s="95">
        <f t="shared" ref="I40:AF40" si="96">SUM(I6:I38)</f>
        <v>3028.3712927259999</v>
      </c>
      <c r="J40" s="95">
        <f t="shared" si="96"/>
        <v>3028.1824790659998</v>
      </c>
      <c r="K40" s="95">
        <f t="shared" si="96"/>
        <v>3042.4044901459997</v>
      </c>
      <c r="L40" s="95">
        <f t="shared" si="96"/>
        <v>3042.4044901459997</v>
      </c>
      <c r="M40" s="95">
        <f t="shared" si="96"/>
        <v>3023.4451528760001</v>
      </c>
      <c r="N40" s="95">
        <f t="shared" si="96"/>
        <v>3009.0268998249999</v>
      </c>
      <c r="O40" s="95">
        <f t="shared" si="96"/>
        <v>3007.3261971049997</v>
      </c>
      <c r="P40" s="95">
        <f t="shared" si="96"/>
        <v>2815.0541950049997</v>
      </c>
      <c r="Q40" s="95">
        <f t="shared" si="96"/>
        <v>2738.7743715700003</v>
      </c>
      <c r="R40" s="95">
        <f t="shared" si="96"/>
        <v>2694.857133126</v>
      </c>
      <c r="S40" s="95">
        <f t="shared" si="96"/>
        <v>2117.1163914210001</v>
      </c>
      <c r="T40" s="95">
        <f t="shared" si="96"/>
        <v>1510.188414148</v>
      </c>
      <c r="U40" s="95">
        <f t="shared" si="96"/>
        <v>1479.1312645</v>
      </c>
      <c r="V40" s="95">
        <f t="shared" si="96"/>
        <v>1225.7665185569999</v>
      </c>
      <c r="W40" s="95">
        <f t="shared" si="96"/>
        <v>972.55311580800003</v>
      </c>
      <c r="X40" s="95">
        <f t="shared" si="96"/>
        <v>770.51680250799996</v>
      </c>
      <c r="Y40" s="95">
        <f t="shared" si="96"/>
        <v>621.51271750799992</v>
      </c>
      <c r="Z40" s="95">
        <f t="shared" si="96"/>
        <v>57.544595051000002</v>
      </c>
      <c r="AA40" s="95">
        <f t="shared" si="96"/>
        <v>28.899375488</v>
      </c>
      <c r="AB40" s="95">
        <f t="shared" si="96"/>
        <v>0.14405999999999999</v>
      </c>
      <c r="AC40" s="95">
        <f t="shared" si="96"/>
        <v>0.14405999999999999</v>
      </c>
      <c r="AD40" s="95">
        <f t="shared" si="96"/>
        <v>0</v>
      </c>
      <c r="AE40" s="95">
        <f t="shared" si="96"/>
        <v>0</v>
      </c>
      <c r="AF40" s="95">
        <f t="shared" si="96"/>
        <v>0</v>
      </c>
      <c r="AG40" s="47"/>
      <c r="AH40" s="95">
        <f>SUM(AH6:AH38)</f>
        <v>2635806.1626599999</v>
      </c>
      <c r="AI40" s="95">
        <f>SUM(AI6:AI38)</f>
        <v>32228668.776684403</v>
      </c>
      <c r="AJ40" s="95">
        <f t="shared" ref="AJ40:BG40" si="97">SUM(AJ6:AJ38)</f>
        <v>32013874.827484399</v>
      </c>
      <c r="AK40" s="95">
        <f t="shared" si="97"/>
        <v>32010240.041984402</v>
      </c>
      <c r="AL40" s="95">
        <f t="shared" si="97"/>
        <v>32041267.078014396</v>
      </c>
      <c r="AM40" s="95">
        <f t="shared" si="97"/>
        <v>32041267.078014396</v>
      </c>
      <c r="AN40" s="95">
        <f t="shared" si="97"/>
        <v>31844020.887424402</v>
      </c>
      <c r="AO40" s="95">
        <f t="shared" si="97"/>
        <v>31804725.390164401</v>
      </c>
      <c r="AP40" s="95">
        <f t="shared" si="97"/>
        <v>31757622.638014399</v>
      </c>
      <c r="AQ40" s="95">
        <f t="shared" si="97"/>
        <v>30188751.2824944</v>
      </c>
      <c r="AR40" s="95">
        <f t="shared" si="97"/>
        <v>29649766.363877498</v>
      </c>
      <c r="AS40" s="95">
        <f t="shared" si="97"/>
        <v>29244189.702827498</v>
      </c>
      <c r="AT40" s="95">
        <f t="shared" si="97"/>
        <v>26231750.450657498</v>
      </c>
      <c r="AU40" s="95">
        <f t="shared" si="97"/>
        <v>10998917.553437501</v>
      </c>
      <c r="AV40" s="95">
        <f t="shared" si="97"/>
        <v>10759681.2788775</v>
      </c>
      <c r="AW40" s="95">
        <f t="shared" si="97"/>
        <v>8192040.9201404005</v>
      </c>
      <c r="AX40" s="95">
        <f t="shared" si="97"/>
        <v>6230347.0402290998</v>
      </c>
      <c r="AY40" s="95">
        <f t="shared" si="97"/>
        <v>3210211.1755291</v>
      </c>
      <c r="AZ40" s="95">
        <f t="shared" si="97"/>
        <v>862448.85480910004</v>
      </c>
      <c r="BA40" s="95">
        <f t="shared" si="97"/>
        <v>172833.274702</v>
      </c>
      <c r="BB40" s="95">
        <f t="shared" si="97"/>
        <v>41855.084910000005</v>
      </c>
      <c r="BC40" s="95">
        <f t="shared" si="97"/>
        <v>3038</v>
      </c>
      <c r="BD40" s="95">
        <f t="shared" si="97"/>
        <v>3038</v>
      </c>
      <c r="BE40" s="95">
        <f t="shared" si="97"/>
        <v>0</v>
      </c>
      <c r="BF40" s="95">
        <f t="shared" si="97"/>
        <v>0</v>
      </c>
      <c r="BG40" s="95">
        <f t="shared" si="97"/>
        <v>0</v>
      </c>
      <c r="BI40" s="33" t="s">
        <v>379</v>
      </c>
      <c r="BJ40" s="106"/>
      <c r="BK40" s="106"/>
      <c r="BL40" s="106"/>
      <c r="BM40" s="106"/>
      <c r="BN40" s="106"/>
      <c r="BO40" s="106"/>
      <c r="BP40" s="106"/>
      <c r="BR40" s="107">
        <f t="shared" ref="BR40:BY40" si="98">SUM(BR6:BR39)</f>
        <v>323821.28538999998</v>
      </c>
      <c r="BS40" s="107">
        <f t="shared" si="98"/>
        <v>439511.81393140001</v>
      </c>
      <c r="BT40" s="107">
        <f t="shared" si="98"/>
        <v>2259.71018322588</v>
      </c>
      <c r="BU40" s="107">
        <f t="shared" si="98"/>
        <v>2.3988137922840003</v>
      </c>
      <c r="BV40" s="107">
        <f t="shared" si="98"/>
        <v>226.17387184392004</v>
      </c>
      <c r="BW40" s="107">
        <f t="shared" si="98"/>
        <v>537.33428947161599</v>
      </c>
      <c r="BX40" s="107">
        <f t="shared" si="98"/>
        <v>0</v>
      </c>
      <c r="BY40" s="107">
        <f t="shared" si="98"/>
        <v>0</v>
      </c>
      <c r="CA40" s="107">
        <f t="shared" ref="CA40:CH40" si="99">SUM(CA6:CA39)</f>
        <v>6736651.1535550002</v>
      </c>
      <c r="CB40" s="107">
        <f t="shared" si="99"/>
        <v>1203896.8608388</v>
      </c>
      <c r="CC40" s="107">
        <f t="shared" si="99"/>
        <v>22206.025549639679</v>
      </c>
      <c r="CD40" s="107">
        <f t="shared" si="99"/>
        <v>29.499235000283999</v>
      </c>
      <c r="CE40" s="107">
        <f t="shared" si="99"/>
        <v>297.91028092391997</v>
      </c>
      <c r="CF40" s="107">
        <f t="shared" si="99"/>
        <v>5933.2951088636146</v>
      </c>
      <c r="CG40" s="107">
        <f t="shared" si="99"/>
        <v>0</v>
      </c>
      <c r="CH40" s="107">
        <f t="shared" si="99"/>
        <v>0</v>
      </c>
      <c r="CJ40" s="107">
        <f t="shared" ref="CJ40:CQ40" si="100">SUM(CJ6:CJ39)</f>
        <v>6731891.6396949999</v>
      </c>
      <c r="CK40" s="107">
        <f t="shared" si="100"/>
        <v>1197055.8256445997</v>
      </c>
      <c r="CL40" s="107">
        <f t="shared" si="100"/>
        <v>21785.66677931208</v>
      </c>
      <c r="CM40" s="107">
        <f t="shared" si="100"/>
        <v>28.957511898683997</v>
      </c>
      <c r="CN40" s="107">
        <f t="shared" si="100"/>
        <v>296.47630800792001</v>
      </c>
      <c r="CO40" s="107">
        <f t="shared" si="100"/>
        <v>5856.5616248252154</v>
      </c>
      <c r="CP40" s="107">
        <f t="shared" si="100"/>
        <v>0</v>
      </c>
      <c r="CQ40" s="107">
        <f t="shared" si="100"/>
        <v>0</v>
      </c>
      <c r="CS40" s="107">
        <f t="shared" ref="CS40:CZ40" si="101">SUM(CS6:CS39)</f>
        <v>6728256.8541949997</v>
      </c>
      <c r="CT40" s="107">
        <f t="shared" si="101"/>
        <v>1197055.8256445997</v>
      </c>
      <c r="CU40" s="107">
        <f t="shared" si="101"/>
        <v>21785.66677931208</v>
      </c>
      <c r="CV40" s="107">
        <f t="shared" si="101"/>
        <v>28.957511898683997</v>
      </c>
      <c r="CW40" s="107">
        <f t="shared" si="101"/>
        <v>296.47630800792001</v>
      </c>
      <c r="CX40" s="107">
        <f t="shared" si="101"/>
        <v>5856.5616248252154</v>
      </c>
      <c r="CY40" s="107">
        <f t="shared" si="101"/>
        <v>0</v>
      </c>
      <c r="CZ40" s="107">
        <f t="shared" si="101"/>
        <v>0</v>
      </c>
      <c r="DB40" s="107">
        <f t="shared" ref="DB40:DI40" si="102">SUM(DB6:DB39)</f>
        <v>6728049.8370949998</v>
      </c>
      <c r="DC40" s="107">
        <f t="shared" si="102"/>
        <v>1196630.5217279999</v>
      </c>
      <c r="DD40" s="107">
        <f t="shared" si="102"/>
        <v>21957.103850621279</v>
      </c>
      <c r="DE40" s="107">
        <f t="shared" si="102"/>
        <v>28.957511898683997</v>
      </c>
      <c r="DF40" s="107">
        <f t="shared" si="102"/>
        <v>296.47630800792001</v>
      </c>
      <c r="DG40" s="107">
        <f t="shared" si="102"/>
        <v>5856.5616248252154</v>
      </c>
      <c r="DH40" s="107">
        <f t="shared" si="102"/>
        <v>0</v>
      </c>
      <c r="DI40" s="107">
        <f t="shared" si="102"/>
        <v>0</v>
      </c>
      <c r="DK40" s="107">
        <f t="shared" ref="DK40:DR40" si="103">SUM(DK6:DK39)</f>
        <v>6728049.8370949998</v>
      </c>
      <c r="DL40" s="107">
        <f t="shared" si="103"/>
        <v>1196630.5217279999</v>
      </c>
      <c r="DM40" s="107">
        <f t="shared" si="103"/>
        <v>21957.103850621279</v>
      </c>
      <c r="DN40" s="107">
        <f t="shared" si="103"/>
        <v>28.957511898683997</v>
      </c>
      <c r="DO40" s="107">
        <f t="shared" si="103"/>
        <v>296.47630800792001</v>
      </c>
      <c r="DP40" s="107">
        <f t="shared" si="103"/>
        <v>5856.5616248252154</v>
      </c>
      <c r="DQ40" s="107">
        <f t="shared" si="103"/>
        <v>0</v>
      </c>
      <c r="DR40" s="107">
        <f t="shared" si="103"/>
        <v>0</v>
      </c>
    </row>
    <row r="41" spans="2:122" x14ac:dyDescent="0.25">
      <c r="B41" s="96"/>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8"/>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row>
    <row r="42" spans="2:122" x14ac:dyDescent="0.2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2:122" x14ac:dyDescent="0.25">
      <c r="B43" s="46"/>
      <c r="C43" s="321" t="s">
        <v>226</v>
      </c>
      <c r="E43" s="321"/>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2:122" x14ac:dyDescent="0.25">
      <c r="B44" s="46"/>
      <c r="C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row>
    <row r="45" spans="2:122" x14ac:dyDescent="0.25">
      <c r="B45" s="46"/>
      <c r="C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row>
    <row r="46" spans="2:122" x14ac:dyDescent="0.25">
      <c r="B46" s="46"/>
      <c r="C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2:122" x14ac:dyDescent="0.25">
      <c r="B47" s="46"/>
      <c r="C47" s="321" t="s">
        <v>384</v>
      </c>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2:122" x14ac:dyDescent="0.25">
      <c r="B48" s="46"/>
      <c r="C48" s="322">
        <v>2015</v>
      </c>
      <c r="E48" s="321"/>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R48" s="332">
        <f>-SUMIF($E6:$E38,"2015",BR6:BR38)</f>
        <v>-323821.28538999998</v>
      </c>
      <c r="BS48" s="332">
        <f t="shared" ref="BS48:DR48" si="104">-SUMIF($E6:$E38,"2015",BS6:BS38)</f>
        <v>-439511.81393140001</v>
      </c>
      <c r="BT48" s="332">
        <f t="shared" si="104"/>
        <v>-2259.71018322588</v>
      </c>
      <c r="BU48" s="332">
        <f t="shared" si="104"/>
        <v>-2.3988137922840003</v>
      </c>
      <c r="BV48" s="332">
        <f t="shared" si="104"/>
        <v>-226.17387184392004</v>
      </c>
      <c r="BW48" s="332">
        <f t="shared" si="104"/>
        <v>-537.33428947161599</v>
      </c>
      <c r="BX48" s="332">
        <f t="shared" si="104"/>
        <v>0</v>
      </c>
      <c r="BY48" s="332">
        <f t="shared" si="104"/>
        <v>0</v>
      </c>
      <c r="BZ48" s="46"/>
      <c r="CA48" s="332">
        <f t="shared" si="104"/>
        <v>-299513.45288999996</v>
      </c>
      <c r="CB48" s="332">
        <f t="shared" si="104"/>
        <v>-439511.81393140001</v>
      </c>
      <c r="CC48" s="332">
        <f t="shared" si="104"/>
        <v>-2259.71018322588</v>
      </c>
      <c r="CD48" s="332">
        <f t="shared" si="104"/>
        <v>-2.3988137922840003</v>
      </c>
      <c r="CE48" s="332">
        <f t="shared" si="104"/>
        <v>-226.17387184392004</v>
      </c>
      <c r="CF48" s="332">
        <f t="shared" si="104"/>
        <v>-537.33428947161599</v>
      </c>
      <c r="CG48" s="332">
        <f t="shared" si="104"/>
        <v>0</v>
      </c>
      <c r="CH48" s="332">
        <f t="shared" si="104"/>
        <v>0</v>
      </c>
      <c r="CI48" s="46"/>
      <c r="CJ48" s="332">
        <f t="shared" si="104"/>
        <v>-295878.67069</v>
      </c>
      <c r="CK48" s="332">
        <f t="shared" si="104"/>
        <v>-439511.81393140001</v>
      </c>
      <c r="CL48" s="332">
        <f t="shared" si="104"/>
        <v>-2259.71018322588</v>
      </c>
      <c r="CM48" s="332">
        <f t="shared" si="104"/>
        <v>-2.3988137922840003</v>
      </c>
      <c r="CN48" s="332">
        <f t="shared" si="104"/>
        <v>-226.17387184392004</v>
      </c>
      <c r="CO48" s="332">
        <f t="shared" si="104"/>
        <v>-537.33428947161599</v>
      </c>
      <c r="CP48" s="332">
        <f t="shared" si="104"/>
        <v>0</v>
      </c>
      <c r="CQ48" s="332">
        <f t="shared" si="104"/>
        <v>0</v>
      </c>
      <c r="CR48" s="46"/>
      <c r="CS48" s="332">
        <f t="shared" si="104"/>
        <v>-292243.88519</v>
      </c>
      <c r="CT48" s="332">
        <f t="shared" si="104"/>
        <v>-439511.81393140001</v>
      </c>
      <c r="CU48" s="332">
        <f t="shared" si="104"/>
        <v>-2259.71018322588</v>
      </c>
      <c r="CV48" s="332">
        <f t="shared" si="104"/>
        <v>-2.3988137922840003</v>
      </c>
      <c r="CW48" s="332">
        <f t="shared" si="104"/>
        <v>-226.17387184392004</v>
      </c>
      <c r="CX48" s="332">
        <f t="shared" si="104"/>
        <v>-537.33428947161599</v>
      </c>
      <c r="CY48" s="332">
        <f t="shared" si="104"/>
        <v>0</v>
      </c>
      <c r="CZ48" s="332">
        <f t="shared" si="104"/>
        <v>0</v>
      </c>
      <c r="DA48" s="46"/>
      <c r="DB48" s="332">
        <f t="shared" si="104"/>
        <v>-292036.86809</v>
      </c>
      <c r="DC48" s="332">
        <f t="shared" si="104"/>
        <v>-439511.81393140001</v>
      </c>
      <c r="DD48" s="332">
        <f t="shared" si="104"/>
        <v>-2469.5271862258796</v>
      </c>
      <c r="DE48" s="332">
        <f t="shared" si="104"/>
        <v>-2.3988137922840003</v>
      </c>
      <c r="DF48" s="332">
        <f t="shared" si="104"/>
        <v>-226.17387184392004</v>
      </c>
      <c r="DG48" s="332">
        <f t="shared" si="104"/>
        <v>-537.33428947161599</v>
      </c>
      <c r="DH48" s="332">
        <f t="shared" si="104"/>
        <v>0</v>
      </c>
      <c r="DI48" s="332">
        <f t="shared" si="104"/>
        <v>0</v>
      </c>
      <c r="DJ48" s="46"/>
      <c r="DK48" s="332">
        <f t="shared" si="104"/>
        <v>-292036.86809</v>
      </c>
      <c r="DL48" s="332">
        <f t="shared" si="104"/>
        <v>-439511.81393140001</v>
      </c>
      <c r="DM48" s="332">
        <f t="shared" si="104"/>
        <v>-2469.5271862258796</v>
      </c>
      <c r="DN48" s="332">
        <f t="shared" si="104"/>
        <v>-2.3988137922840003</v>
      </c>
      <c r="DO48" s="332">
        <f t="shared" si="104"/>
        <v>-226.17387184392004</v>
      </c>
      <c r="DP48" s="332">
        <f t="shared" si="104"/>
        <v>-537.33428947161599</v>
      </c>
      <c r="DQ48" s="332">
        <f t="shared" si="104"/>
        <v>0</v>
      </c>
      <c r="DR48" s="332">
        <f t="shared" si="104"/>
        <v>0</v>
      </c>
    </row>
    <row r="49" spans="2:122" x14ac:dyDescent="0.25">
      <c r="B49" s="46"/>
      <c r="E49" s="322"/>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2:122" x14ac:dyDescent="0.2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2:122" x14ac:dyDescent="0.25">
      <c r="B51" s="46"/>
      <c r="C51" s="321" t="s">
        <v>395</v>
      </c>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R51" s="107">
        <f>BR40+BR48</f>
        <v>0</v>
      </c>
      <c r="BS51" s="107">
        <f t="shared" ref="BS51:DR51" si="105">BS40+BS48</f>
        <v>0</v>
      </c>
      <c r="BT51" s="107">
        <f t="shared" si="105"/>
        <v>0</v>
      </c>
      <c r="BU51" s="107">
        <f t="shared" si="105"/>
        <v>0</v>
      </c>
      <c r="BV51" s="107">
        <f t="shared" si="105"/>
        <v>0</v>
      </c>
      <c r="BW51" s="107">
        <f t="shared" si="105"/>
        <v>0</v>
      </c>
      <c r="BX51" s="107">
        <f t="shared" si="105"/>
        <v>0</v>
      </c>
      <c r="BY51" s="107">
        <f t="shared" si="105"/>
        <v>0</v>
      </c>
      <c r="BZ51" s="107">
        <f t="shared" si="105"/>
        <v>0</v>
      </c>
      <c r="CA51" s="107">
        <f t="shared" si="105"/>
        <v>6437137.7006649999</v>
      </c>
      <c r="CB51" s="107">
        <f t="shared" si="105"/>
        <v>764385.04690740001</v>
      </c>
      <c r="CC51" s="107">
        <f t="shared" si="105"/>
        <v>19946.315366413797</v>
      </c>
      <c r="CD51" s="107">
        <f t="shared" si="105"/>
        <v>27.100421208</v>
      </c>
      <c r="CE51" s="107">
        <f t="shared" si="105"/>
        <v>71.73640907999993</v>
      </c>
      <c r="CF51" s="107">
        <f t="shared" si="105"/>
        <v>5395.9608193919985</v>
      </c>
      <c r="CG51" s="107">
        <f t="shared" si="105"/>
        <v>0</v>
      </c>
      <c r="CH51" s="107">
        <f t="shared" si="105"/>
        <v>0</v>
      </c>
      <c r="CI51" s="107">
        <f t="shared" si="105"/>
        <v>0</v>
      </c>
      <c r="CJ51" s="107">
        <f t="shared" si="105"/>
        <v>6436012.9690049998</v>
      </c>
      <c r="CK51" s="107">
        <f t="shared" si="105"/>
        <v>757544.01171319978</v>
      </c>
      <c r="CL51" s="107">
        <f t="shared" si="105"/>
        <v>19525.956596086198</v>
      </c>
      <c r="CM51" s="107">
        <f t="shared" si="105"/>
        <v>26.558698106399998</v>
      </c>
      <c r="CN51" s="107">
        <f t="shared" si="105"/>
        <v>70.302436163999971</v>
      </c>
      <c r="CO51" s="107">
        <f t="shared" si="105"/>
        <v>5319.2273353535993</v>
      </c>
      <c r="CP51" s="107">
        <f t="shared" si="105"/>
        <v>0</v>
      </c>
      <c r="CQ51" s="107">
        <f t="shared" si="105"/>
        <v>0</v>
      </c>
      <c r="CR51" s="107">
        <f t="shared" si="105"/>
        <v>0</v>
      </c>
      <c r="CS51" s="107">
        <f t="shared" si="105"/>
        <v>6436012.9690049998</v>
      </c>
      <c r="CT51" s="107">
        <f t="shared" si="105"/>
        <v>757544.01171319978</v>
      </c>
      <c r="CU51" s="107">
        <f t="shared" si="105"/>
        <v>19525.956596086198</v>
      </c>
      <c r="CV51" s="107">
        <f t="shared" si="105"/>
        <v>26.558698106399998</v>
      </c>
      <c r="CW51" s="107">
        <f t="shared" si="105"/>
        <v>70.302436163999971</v>
      </c>
      <c r="CX51" s="107">
        <f t="shared" si="105"/>
        <v>5319.2273353535993</v>
      </c>
      <c r="CY51" s="107">
        <f t="shared" si="105"/>
        <v>0</v>
      </c>
      <c r="CZ51" s="107">
        <f t="shared" si="105"/>
        <v>0</v>
      </c>
      <c r="DA51" s="107">
        <f t="shared" si="105"/>
        <v>0</v>
      </c>
      <c r="DB51" s="107">
        <f t="shared" si="105"/>
        <v>6436012.9690049998</v>
      </c>
      <c r="DC51" s="107">
        <f t="shared" si="105"/>
        <v>757118.70779659995</v>
      </c>
      <c r="DD51" s="107">
        <f t="shared" si="105"/>
        <v>19487.576664395398</v>
      </c>
      <c r="DE51" s="107">
        <f t="shared" si="105"/>
        <v>26.558698106399998</v>
      </c>
      <c r="DF51" s="107">
        <f t="shared" si="105"/>
        <v>70.302436163999971</v>
      </c>
      <c r="DG51" s="107">
        <f t="shared" si="105"/>
        <v>5319.2273353535993</v>
      </c>
      <c r="DH51" s="107">
        <f t="shared" si="105"/>
        <v>0</v>
      </c>
      <c r="DI51" s="107">
        <f t="shared" si="105"/>
        <v>0</v>
      </c>
      <c r="DJ51" s="107">
        <f t="shared" si="105"/>
        <v>0</v>
      </c>
      <c r="DK51" s="107">
        <f t="shared" si="105"/>
        <v>6436012.9690049998</v>
      </c>
      <c r="DL51" s="107">
        <f t="shared" si="105"/>
        <v>757118.70779659995</v>
      </c>
      <c r="DM51" s="107">
        <f t="shared" si="105"/>
        <v>19487.576664395398</v>
      </c>
      <c r="DN51" s="107">
        <f t="shared" si="105"/>
        <v>26.558698106399998</v>
      </c>
      <c r="DO51" s="107">
        <f t="shared" si="105"/>
        <v>70.302436163999971</v>
      </c>
      <c r="DP51" s="107">
        <f t="shared" si="105"/>
        <v>5319.2273353535993</v>
      </c>
      <c r="DQ51" s="107">
        <f t="shared" si="105"/>
        <v>0</v>
      </c>
      <c r="DR51" s="107">
        <f t="shared" si="105"/>
        <v>0</v>
      </c>
    </row>
    <row r="52" spans="2:122" x14ac:dyDescent="0.25">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6" spans="2:122" s="1" customFormat="1" ht="15" x14ac:dyDescent="0.25">
      <c r="B56" s="1" t="s">
        <v>254</v>
      </c>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31"/>
      <c r="AW56" s="131"/>
      <c r="AX56" s="17"/>
      <c r="AY56" s="17"/>
      <c r="AZ56" s="17"/>
      <c r="BA56" s="17"/>
      <c r="BB56" s="17"/>
      <c r="BC56" s="17"/>
      <c r="BD56" s="17"/>
      <c r="BE56" s="17"/>
      <c r="BR56" s="185">
        <f>'Distribution Rates'!I59</f>
        <v>2.0233333333333332E-2</v>
      </c>
      <c r="BS56" s="185">
        <f>'Distribution Rates'!I60</f>
        <v>1.6533333333333334E-2</v>
      </c>
      <c r="BT56" s="185">
        <f>'Distribution Rates'!I61</f>
        <v>4.7110999999999992</v>
      </c>
      <c r="BU56" s="185">
        <f>'Distribution Rates'!I62</f>
        <v>1.9690333333333332</v>
      </c>
      <c r="BV56" s="185">
        <f>'Distribution Rates'!I63</f>
        <v>2.2221666666666668</v>
      </c>
      <c r="BW56" s="185">
        <f>'Distribution Rates'!I64</f>
        <v>2.7708999999999997</v>
      </c>
      <c r="BX56" s="185">
        <f>'Distribution Rates'!I65</f>
        <v>-8.2666666666666666E-2</v>
      </c>
      <c r="BY56" s="185">
        <f>'Distribution Rates'!I66</f>
        <v>0</v>
      </c>
      <c r="CA56" s="185">
        <f>+'Distribution Rates'!J59</f>
        <v>1.7233333333333333E-2</v>
      </c>
      <c r="CB56" s="185">
        <f>+'Distribution Rates'!J60</f>
        <v>1.6799999999999999E-2</v>
      </c>
      <c r="CC56" s="185">
        <f>+'Distribution Rates'!J61</f>
        <v>4.7832333333333326</v>
      </c>
      <c r="CD56" s="185">
        <f>+'Distribution Rates'!J62</f>
        <v>1.9987999999999999</v>
      </c>
      <c r="CE56" s="185">
        <f>+'Distribution Rates'!J63</f>
        <v>2.2579000000000007</v>
      </c>
      <c r="CF56" s="185">
        <f>+'Distribution Rates'!J64</f>
        <v>2.8113666666666663</v>
      </c>
      <c r="CG56" s="185">
        <f>+'Distribution Rates'!J65</f>
        <v>-8.900000000000001E-2</v>
      </c>
      <c r="CH56" s="185">
        <f>+'Distribution Rates'!J66</f>
        <v>0</v>
      </c>
      <c r="CJ56" s="185">
        <f>+'Distribution Rates'!K59</f>
        <v>0</v>
      </c>
      <c r="CK56" s="185">
        <f>+'Distribution Rates'!K60</f>
        <v>0</v>
      </c>
      <c r="CL56" s="185">
        <f>+'Distribution Rates'!K61</f>
        <v>0</v>
      </c>
      <c r="CM56" s="185">
        <f>+'Distribution Rates'!K62</f>
        <v>0</v>
      </c>
      <c r="CN56" s="185">
        <f>+'Distribution Rates'!K63</f>
        <v>0</v>
      </c>
      <c r="CO56" s="185">
        <f>+'Distribution Rates'!K64</f>
        <v>0</v>
      </c>
      <c r="CP56" s="185">
        <f>+'Distribution Rates'!K65</f>
        <v>0</v>
      </c>
      <c r="CQ56" s="185">
        <f>+'Distribution Rates'!K66</f>
        <v>0</v>
      </c>
      <c r="CS56" s="185">
        <f>+'Distribution Rates'!L59</f>
        <v>0</v>
      </c>
      <c r="CT56" s="185">
        <f>+'Distribution Rates'!L60</f>
        <v>0</v>
      </c>
      <c r="CU56" s="185">
        <f>+'Distribution Rates'!L61</f>
        <v>0</v>
      </c>
      <c r="CV56" s="185">
        <f>+'Distribution Rates'!L62</f>
        <v>0</v>
      </c>
      <c r="CW56" s="185">
        <f>+'Distribution Rates'!L63</f>
        <v>0</v>
      </c>
      <c r="CX56" s="185">
        <f>+'Distribution Rates'!L64</f>
        <v>0</v>
      </c>
      <c r="CY56" s="185">
        <f>+'Distribution Rates'!L65</f>
        <v>0</v>
      </c>
      <c r="CZ56" s="185">
        <f>+'Distribution Rates'!L66</f>
        <v>0</v>
      </c>
      <c r="DB56" s="185">
        <f>+'Distribution Rates'!M59</f>
        <v>0</v>
      </c>
      <c r="DC56" s="185">
        <f>+'Distribution Rates'!M60</f>
        <v>0</v>
      </c>
      <c r="DD56" s="185">
        <f>+'Distribution Rates'!M61</f>
        <v>0</v>
      </c>
      <c r="DE56" s="185">
        <f>+'Distribution Rates'!M62</f>
        <v>0</v>
      </c>
      <c r="DF56" s="185">
        <f>+'Distribution Rates'!M63</f>
        <v>0</v>
      </c>
      <c r="DG56" s="185">
        <f>+'Distribution Rates'!M64</f>
        <v>0</v>
      </c>
      <c r="DH56" s="185">
        <f>+'Distribution Rates'!M65</f>
        <v>0</v>
      </c>
      <c r="DI56" s="185">
        <f>+'Distribution Rates'!M66</f>
        <v>0</v>
      </c>
      <c r="DK56" s="185">
        <f>+'Distribution Rates'!N59</f>
        <v>0</v>
      </c>
      <c r="DL56" s="185">
        <f>+'Distribution Rates'!N60</f>
        <v>0</v>
      </c>
      <c r="DM56" s="185">
        <f>+'Distribution Rates'!N61</f>
        <v>0</v>
      </c>
      <c r="DN56" s="185">
        <f>+'Distribution Rates'!N62</f>
        <v>0</v>
      </c>
      <c r="DO56" s="185">
        <f>+'Distribution Rates'!N63</f>
        <v>0</v>
      </c>
      <c r="DP56" s="185">
        <f>+'Distribution Rates'!N64</f>
        <v>0</v>
      </c>
      <c r="DQ56" s="185">
        <f>+'Distribution Rates'!N65</f>
        <v>0</v>
      </c>
      <c r="DR56" s="185">
        <f>+'Distribution Rates'!N66</f>
        <v>0</v>
      </c>
    </row>
    <row r="57" spans="2:122" s="1" customFormat="1" ht="15" x14ac:dyDescent="0.25">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31"/>
      <c r="AW57" s="131"/>
      <c r="AX57" s="17"/>
      <c r="AY57" s="17"/>
      <c r="AZ57" s="17"/>
      <c r="BA57" s="17"/>
      <c r="BB57" s="17"/>
      <c r="BC57" s="17"/>
      <c r="BD57" s="17"/>
      <c r="BE57" s="17"/>
      <c r="BR57" s="32"/>
      <c r="BS57" s="32"/>
      <c r="BT57" s="32"/>
      <c r="BU57" s="32"/>
      <c r="BV57" s="32"/>
      <c r="BW57" s="32"/>
      <c r="BX57" s="32"/>
      <c r="BY57" s="32"/>
      <c r="CA57" s="32"/>
      <c r="CB57" s="32"/>
      <c r="CC57" s="32"/>
      <c r="CD57" s="32"/>
      <c r="CE57" s="32"/>
      <c r="CF57" s="32"/>
      <c r="CG57" s="32"/>
      <c r="CH57" s="32"/>
      <c r="CJ57" s="32"/>
      <c r="CK57" s="32"/>
      <c r="CL57" s="32"/>
      <c r="CM57" s="32"/>
      <c r="CN57" s="32"/>
      <c r="CO57" s="32"/>
      <c r="CP57" s="32"/>
      <c r="CQ57" s="32"/>
      <c r="CS57" s="32"/>
      <c r="CT57" s="32"/>
      <c r="CU57" s="32"/>
      <c r="CV57" s="32"/>
      <c r="CW57" s="32"/>
      <c r="CX57" s="32"/>
      <c r="CY57" s="32"/>
      <c r="CZ57" s="32"/>
      <c r="DB57" s="32"/>
      <c r="DC57" s="32"/>
      <c r="DD57" s="32"/>
      <c r="DE57" s="32"/>
      <c r="DF57" s="32"/>
      <c r="DG57" s="32"/>
      <c r="DH57" s="32"/>
      <c r="DI57" s="32"/>
      <c r="DK57" s="32"/>
      <c r="DL57" s="32"/>
      <c r="DM57" s="32"/>
      <c r="DN57" s="32"/>
      <c r="DO57" s="32"/>
      <c r="DP57" s="32"/>
      <c r="DQ57" s="32"/>
      <c r="DR57" s="32"/>
    </row>
    <row r="58" spans="2:122" s="333" customFormat="1" ht="15" x14ac:dyDescent="0.25">
      <c r="B58" s="333" t="s">
        <v>253</v>
      </c>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5"/>
      <c r="AW58" s="335"/>
      <c r="AX58" s="334"/>
      <c r="AY58" s="334"/>
      <c r="AZ58" s="334"/>
      <c r="BA58" s="334"/>
      <c r="BB58" s="334"/>
      <c r="BC58" s="334"/>
      <c r="BD58" s="334"/>
      <c r="BE58" s="334"/>
      <c r="BR58" s="333">
        <f>BR51*BR56</f>
        <v>0</v>
      </c>
      <c r="BS58" s="333">
        <f t="shared" ref="BS58:DR58" si="106">BS51*BS56</f>
        <v>0</v>
      </c>
      <c r="BT58" s="333">
        <f t="shared" si="106"/>
        <v>0</v>
      </c>
      <c r="BU58" s="333">
        <f t="shared" si="106"/>
        <v>0</v>
      </c>
      <c r="BV58" s="333">
        <f t="shared" si="106"/>
        <v>0</v>
      </c>
      <c r="BW58" s="333">
        <f t="shared" si="106"/>
        <v>0</v>
      </c>
      <c r="BX58" s="333">
        <f t="shared" si="106"/>
        <v>0</v>
      </c>
      <c r="BY58" s="333">
        <f t="shared" si="106"/>
        <v>0</v>
      </c>
      <c r="CA58" s="333">
        <f t="shared" si="106"/>
        <v>110933.33970812683</v>
      </c>
      <c r="CB58" s="333">
        <f t="shared" si="106"/>
        <v>12841.668788044319</v>
      </c>
      <c r="CC58" s="333">
        <f t="shared" si="106"/>
        <v>95407.880537809338</v>
      </c>
      <c r="CD58" s="333">
        <f t="shared" si="106"/>
        <v>54.168321910550397</v>
      </c>
      <c r="CE58" s="333">
        <f t="shared" si="106"/>
        <v>161.97363806173189</v>
      </c>
      <c r="CF58" s="333">
        <f t="shared" si="106"/>
        <v>15170.024382278016</v>
      </c>
      <c r="CG58" s="333">
        <f t="shared" si="106"/>
        <v>0</v>
      </c>
      <c r="CH58" s="333">
        <f t="shared" si="106"/>
        <v>0</v>
      </c>
      <c r="CJ58" s="333">
        <f t="shared" si="106"/>
        <v>0</v>
      </c>
      <c r="CK58" s="333">
        <f t="shared" si="106"/>
        <v>0</v>
      </c>
      <c r="CL58" s="333">
        <f t="shared" si="106"/>
        <v>0</v>
      </c>
      <c r="CM58" s="333">
        <f t="shared" si="106"/>
        <v>0</v>
      </c>
      <c r="CN58" s="333">
        <f t="shared" si="106"/>
        <v>0</v>
      </c>
      <c r="CO58" s="333">
        <f t="shared" si="106"/>
        <v>0</v>
      </c>
      <c r="CP58" s="333">
        <f t="shared" si="106"/>
        <v>0</v>
      </c>
      <c r="CQ58" s="333">
        <f t="shared" si="106"/>
        <v>0</v>
      </c>
      <c r="CS58" s="333">
        <f t="shared" si="106"/>
        <v>0</v>
      </c>
      <c r="CT58" s="333">
        <f t="shared" si="106"/>
        <v>0</v>
      </c>
      <c r="CU58" s="333">
        <f t="shared" si="106"/>
        <v>0</v>
      </c>
      <c r="CV58" s="333">
        <f t="shared" si="106"/>
        <v>0</v>
      </c>
      <c r="CW58" s="333">
        <f t="shared" si="106"/>
        <v>0</v>
      </c>
      <c r="CX58" s="333">
        <f t="shared" si="106"/>
        <v>0</v>
      </c>
      <c r="CY58" s="333">
        <f t="shared" si="106"/>
        <v>0</v>
      </c>
      <c r="CZ58" s="333">
        <f t="shared" si="106"/>
        <v>0</v>
      </c>
      <c r="DB58" s="333">
        <f t="shared" si="106"/>
        <v>0</v>
      </c>
      <c r="DC58" s="333">
        <f t="shared" si="106"/>
        <v>0</v>
      </c>
      <c r="DD58" s="333">
        <f t="shared" si="106"/>
        <v>0</v>
      </c>
      <c r="DE58" s="333">
        <f t="shared" si="106"/>
        <v>0</v>
      </c>
      <c r="DF58" s="333">
        <f t="shared" si="106"/>
        <v>0</v>
      </c>
      <c r="DG58" s="333">
        <f t="shared" si="106"/>
        <v>0</v>
      </c>
      <c r="DH58" s="333">
        <f t="shared" si="106"/>
        <v>0</v>
      </c>
      <c r="DI58" s="333">
        <f t="shared" si="106"/>
        <v>0</v>
      </c>
      <c r="DK58" s="333">
        <f t="shared" si="106"/>
        <v>0</v>
      </c>
      <c r="DL58" s="333">
        <f t="shared" si="106"/>
        <v>0</v>
      </c>
      <c r="DM58" s="333">
        <f t="shared" si="106"/>
        <v>0</v>
      </c>
      <c r="DN58" s="333">
        <f t="shared" si="106"/>
        <v>0</v>
      </c>
      <c r="DO58" s="333">
        <f t="shared" si="106"/>
        <v>0</v>
      </c>
      <c r="DP58" s="333">
        <f t="shared" si="106"/>
        <v>0</v>
      </c>
      <c r="DQ58" s="333">
        <f t="shared" si="106"/>
        <v>0</v>
      </c>
      <c r="DR58" s="333">
        <f t="shared" si="106"/>
        <v>0</v>
      </c>
    </row>
    <row r="60" spans="2:122" ht="15" x14ac:dyDescent="0.25">
      <c r="B60" s="108" t="s">
        <v>232</v>
      </c>
    </row>
    <row r="61" spans="2:122" ht="15" x14ac:dyDescent="0.25">
      <c r="B61" s="39"/>
    </row>
  </sheetData>
  <conditionalFormatting sqref="H27:AF36 H6:AF25 AI27:BG36 AI6:BG25 G40:AF40 AH40:BG40">
    <cfRule type="cellIs" dxfId="8" priority="9" operator="equal">
      <formula>0</formula>
    </cfRule>
  </conditionalFormatting>
  <conditionalFormatting sqref="G27:G36 G6:G25">
    <cfRule type="cellIs" dxfId="7" priority="8" operator="equal">
      <formula>0</formula>
    </cfRule>
  </conditionalFormatting>
  <conditionalFormatting sqref="AH27:AH36 AH6:AH25">
    <cfRule type="cellIs" dxfId="6" priority="7" operator="equal">
      <formula>0</formula>
    </cfRule>
  </conditionalFormatting>
  <conditionalFormatting sqref="H38:AF38 AI38:BG38">
    <cfRule type="cellIs" dxfId="5" priority="6" operator="equal">
      <formula>0</formula>
    </cfRule>
  </conditionalFormatting>
  <conditionalFormatting sqref="G38">
    <cfRule type="cellIs" dxfId="4" priority="5" operator="equal">
      <formula>0</formula>
    </cfRule>
  </conditionalFormatting>
  <conditionalFormatting sqref="AH38">
    <cfRule type="cellIs" dxfId="3" priority="4" operator="equal">
      <formula>0</formula>
    </cfRule>
  </conditionalFormatting>
  <conditionalFormatting sqref="H37:AF37 AI37:BG37">
    <cfRule type="cellIs" dxfId="2" priority="3" operator="equal">
      <formula>0</formula>
    </cfRule>
  </conditionalFormatting>
  <conditionalFormatting sqref="G37">
    <cfRule type="cellIs" dxfId="1" priority="2" operator="equal">
      <formula>0</formula>
    </cfRule>
  </conditionalFormatting>
  <conditionalFormatting sqref="AH37">
    <cfRule type="cellIs" dxfId="0" priority="1" operator="equal">
      <formula>0</formula>
    </cfRule>
  </conditionalFormatting>
  <pageMargins left="0.25" right="0.25" top="0.75" bottom="0.75" header="0.3" footer="0.3"/>
  <pageSetup scale="50" fitToWidth="0" orientation="landscape" r:id="rId1"/>
  <headerFooter>
    <oddHeader>&amp;RPage &amp;P of &amp;N</oddHead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66"/>
  <sheetViews>
    <sheetView zoomScale="90" zoomScaleNormal="90" workbookViewId="0">
      <pane ySplit="2" topLeftCell="A3" activePane="bottomLeft" state="frozen"/>
      <selection pane="bottomLeft" activeCell="A3" sqref="A3"/>
    </sheetView>
  </sheetViews>
  <sheetFormatPr defaultRowHeight="15" x14ac:dyDescent="0.25"/>
  <cols>
    <col min="1" max="1" width="7.5703125" style="189" customWidth="1"/>
    <col min="2" max="2" width="39.42578125" style="190" customWidth="1"/>
    <col min="3" max="3" width="13.140625" style="190" customWidth="1"/>
    <col min="4" max="8" width="15.42578125" style="190" customWidth="1"/>
    <col min="9" max="14" width="13.5703125" style="190" customWidth="1"/>
    <col min="15" max="16384" width="9.140625" style="190"/>
  </cols>
  <sheetData>
    <row r="2" spans="1:26" ht="20.25" x14ac:dyDescent="0.3">
      <c r="B2" s="359" t="s">
        <v>233</v>
      </c>
      <c r="C2" s="359"/>
      <c r="D2" s="359"/>
      <c r="E2" s="359"/>
      <c r="F2" s="359"/>
      <c r="G2" s="359"/>
      <c r="H2" s="359"/>
      <c r="I2" s="359"/>
      <c r="J2" s="359"/>
      <c r="K2" s="359"/>
    </row>
    <row r="3" spans="1:26" ht="20.25" x14ac:dyDescent="0.3">
      <c r="B3" s="191"/>
      <c r="C3" s="191"/>
      <c r="D3" s="191"/>
      <c r="E3" s="191"/>
      <c r="F3" s="191"/>
      <c r="G3" s="191"/>
      <c r="H3" s="191"/>
      <c r="I3" s="191"/>
      <c r="J3" s="191"/>
      <c r="K3" s="191"/>
    </row>
    <row r="4" spans="1:26" ht="54" customHeight="1" x14ac:dyDescent="0.25">
      <c r="B4" s="360" t="s">
        <v>234</v>
      </c>
      <c r="C4" s="361" t="s">
        <v>279</v>
      </c>
      <c r="D4" s="361"/>
      <c r="E4" s="361"/>
      <c r="F4" s="361"/>
      <c r="G4" s="361"/>
      <c r="H4" s="361"/>
      <c r="I4" s="361"/>
      <c r="J4" s="361"/>
      <c r="K4" s="361"/>
    </row>
    <row r="5" spans="1:26" ht="34.5" customHeight="1" x14ac:dyDescent="0.25">
      <c r="B5" s="360"/>
      <c r="C5" s="361" t="s">
        <v>235</v>
      </c>
      <c r="D5" s="361"/>
      <c r="E5" s="361"/>
      <c r="F5" s="361"/>
      <c r="G5" s="361"/>
      <c r="H5" s="361"/>
      <c r="I5" s="361"/>
      <c r="J5" s="361"/>
      <c r="K5" s="361"/>
    </row>
    <row r="6" spans="1:26" ht="21" customHeight="1" x14ac:dyDescent="0.25">
      <c r="B6" s="360" t="s">
        <v>236</v>
      </c>
      <c r="C6" s="362" t="s">
        <v>237</v>
      </c>
      <c r="D6" s="362"/>
      <c r="E6" s="192"/>
    </row>
    <row r="7" spans="1:26" x14ac:dyDescent="0.25">
      <c r="B7" s="360"/>
      <c r="C7" s="363" t="s">
        <v>238</v>
      </c>
      <c r="D7" s="363"/>
      <c r="E7" s="363"/>
      <c r="M7" s="193"/>
      <c r="N7" s="193"/>
      <c r="O7" s="193"/>
      <c r="P7" s="193"/>
      <c r="Q7" s="193"/>
      <c r="R7" s="193"/>
      <c r="S7" s="193"/>
      <c r="T7" s="193"/>
      <c r="U7" s="193"/>
      <c r="V7" s="193"/>
      <c r="W7" s="193"/>
      <c r="X7" s="193"/>
      <c r="Y7" s="193"/>
      <c r="Z7" s="193"/>
    </row>
    <row r="8" spans="1:26" s="194" customFormat="1" ht="10.5" customHeight="1" x14ac:dyDescent="0.25">
      <c r="B8" s="190"/>
      <c r="C8" s="195"/>
      <c r="D8" s="196"/>
      <c r="E8" s="196"/>
      <c r="M8" s="193"/>
      <c r="N8" s="193"/>
      <c r="O8" s="193"/>
      <c r="P8" s="193"/>
      <c r="Q8" s="193"/>
      <c r="R8" s="193"/>
      <c r="S8" s="193"/>
      <c r="T8" s="193"/>
      <c r="U8" s="193"/>
      <c r="V8" s="193"/>
      <c r="W8" s="193"/>
      <c r="X8" s="193"/>
      <c r="Y8" s="193"/>
      <c r="Z8" s="193"/>
    </row>
    <row r="9" spans="1:26" s="194" customFormat="1" ht="5.25" customHeight="1" x14ac:dyDescent="0.25">
      <c r="B9" s="190"/>
      <c r="C9" s="195"/>
      <c r="D9" s="196"/>
      <c r="E9" s="196"/>
      <c r="M9" s="193"/>
      <c r="N9" s="193"/>
      <c r="O9" s="193"/>
      <c r="P9" s="193"/>
      <c r="Q9" s="193"/>
      <c r="R9" s="193"/>
      <c r="S9" s="193"/>
      <c r="T9" s="193"/>
      <c r="U9" s="193"/>
      <c r="V9" s="193"/>
      <c r="W9" s="193"/>
      <c r="X9" s="193"/>
      <c r="Y9" s="193"/>
      <c r="Z9" s="193"/>
    </row>
    <row r="10" spans="1:26" s="194" customFormat="1" ht="12.75" customHeight="1" x14ac:dyDescent="0.25">
      <c r="B10" s="190"/>
      <c r="C10" s="197"/>
      <c r="M10" s="193"/>
      <c r="N10" s="193"/>
      <c r="O10" s="193"/>
      <c r="P10" s="193"/>
      <c r="Q10" s="193"/>
      <c r="R10" s="193"/>
      <c r="S10" s="193"/>
      <c r="T10" s="193"/>
      <c r="U10" s="193"/>
      <c r="V10" s="193"/>
      <c r="W10" s="193"/>
      <c r="X10" s="193"/>
      <c r="Y10" s="193"/>
      <c r="Z10" s="193"/>
    </row>
    <row r="11" spans="1:26" s="197" customFormat="1" ht="18.75" x14ac:dyDescent="0.25">
      <c r="A11" s="198"/>
      <c r="B11" s="199" t="s">
        <v>239</v>
      </c>
      <c r="C11" s="200"/>
      <c r="D11" s="200"/>
      <c r="E11" s="200"/>
      <c r="F11" s="200"/>
      <c r="G11" s="200"/>
      <c r="H11" s="200"/>
      <c r="I11" s="200"/>
      <c r="J11" s="200"/>
      <c r="K11" s="200"/>
      <c r="M11" s="198"/>
      <c r="N11" s="198"/>
      <c r="O11" s="198"/>
      <c r="P11" s="198"/>
      <c r="Q11" s="198"/>
      <c r="R11" s="198"/>
      <c r="S11" s="198"/>
      <c r="T11" s="198"/>
      <c r="U11" s="198"/>
      <c r="V11" s="198"/>
      <c r="W11" s="198"/>
      <c r="X11" s="198"/>
      <c r="Y11" s="198"/>
      <c r="Z11" s="198"/>
    </row>
    <row r="12" spans="1:26" ht="6.75" customHeight="1" x14ac:dyDescent="0.25">
      <c r="A12" s="193"/>
      <c r="B12" s="200"/>
      <c r="C12" s="200"/>
      <c r="D12" s="200"/>
      <c r="E12" s="200"/>
      <c r="F12" s="200"/>
      <c r="G12" s="200"/>
      <c r="H12" s="200"/>
      <c r="I12" s="200"/>
      <c r="J12" s="200"/>
      <c r="K12" s="200"/>
      <c r="M12" s="193"/>
      <c r="N12" s="193"/>
      <c r="O12" s="193"/>
      <c r="P12" s="193"/>
      <c r="Q12" s="193"/>
      <c r="R12" s="193"/>
      <c r="S12" s="193"/>
      <c r="T12" s="193"/>
      <c r="U12" s="193"/>
      <c r="V12" s="193"/>
      <c r="W12" s="193"/>
      <c r="X12" s="193"/>
      <c r="Y12" s="193"/>
      <c r="Z12" s="193"/>
    </row>
    <row r="13" spans="1:26" s="203" customFormat="1" ht="14.25" customHeight="1" x14ac:dyDescent="0.25">
      <c r="A13" s="193"/>
      <c r="B13" s="263" t="s">
        <v>280</v>
      </c>
      <c r="C13" s="201"/>
      <c r="D13" s="201"/>
      <c r="E13" s="201"/>
      <c r="F13" s="201"/>
      <c r="G13" s="201"/>
      <c r="H13" s="201"/>
      <c r="I13" s="201"/>
      <c r="J13" s="201"/>
      <c r="K13" s="201"/>
      <c r="L13" s="202"/>
    </row>
    <row r="14" spans="1:26" s="208" customFormat="1" ht="46.5" customHeight="1" thickBot="1" x14ac:dyDescent="0.3">
      <c r="A14" s="204"/>
      <c r="B14" s="205" t="s">
        <v>240</v>
      </c>
      <c r="C14" s="206" t="s">
        <v>241</v>
      </c>
      <c r="D14" s="207" t="s">
        <v>242</v>
      </c>
      <c r="E14" s="207" t="s">
        <v>243</v>
      </c>
      <c r="F14" s="207" t="s">
        <v>244</v>
      </c>
      <c r="G14" s="207" t="s">
        <v>245</v>
      </c>
      <c r="H14" s="207" t="s">
        <v>246</v>
      </c>
      <c r="I14" s="207" t="s">
        <v>276</v>
      </c>
      <c r="J14" s="207" t="s">
        <v>277</v>
      </c>
      <c r="K14" s="207" t="s">
        <v>284</v>
      </c>
    </row>
    <row r="15" spans="1:26" s="203" customFormat="1" ht="14.25" x14ac:dyDescent="0.2">
      <c r="A15" s="189"/>
      <c r="B15" s="209" t="s">
        <v>247</v>
      </c>
      <c r="C15" s="210"/>
      <c r="D15" s="211">
        <v>2010</v>
      </c>
      <c r="E15" s="211">
        <v>2011</v>
      </c>
      <c r="F15" s="211">
        <v>2012</v>
      </c>
      <c r="G15" s="211">
        <v>2013</v>
      </c>
      <c r="H15" s="211">
        <v>2014</v>
      </c>
      <c r="I15" s="211">
        <v>2015</v>
      </c>
      <c r="J15" s="211">
        <v>2016</v>
      </c>
      <c r="K15" s="211">
        <v>2017</v>
      </c>
    </row>
    <row r="16" spans="1:26" s="203" customFormat="1" ht="14.25" x14ac:dyDescent="0.2">
      <c r="A16" s="189"/>
      <c r="B16" s="212" t="s">
        <v>248</v>
      </c>
      <c r="C16" s="213"/>
      <c r="D16" s="214">
        <v>4</v>
      </c>
      <c r="E16" s="214">
        <v>4</v>
      </c>
      <c r="F16" s="214">
        <v>4</v>
      </c>
      <c r="G16" s="214">
        <v>4</v>
      </c>
      <c r="H16" s="214">
        <v>4</v>
      </c>
      <c r="I16" s="214">
        <v>4</v>
      </c>
      <c r="J16" s="214">
        <v>4</v>
      </c>
      <c r="K16" s="214">
        <v>4</v>
      </c>
    </row>
    <row r="17" spans="1:12" s="203" customFormat="1" ht="14.25" x14ac:dyDescent="0.2">
      <c r="A17" s="189"/>
      <c r="B17" s="212" t="s">
        <v>249</v>
      </c>
      <c r="C17" s="213"/>
      <c r="D17" s="215">
        <f>12-D16</f>
        <v>8</v>
      </c>
      <c r="E17" s="215">
        <f>12-E16</f>
        <v>8</v>
      </c>
      <c r="F17" s="215">
        <f t="shared" ref="F17:K17" si="0">12-F16</f>
        <v>8</v>
      </c>
      <c r="G17" s="215">
        <f t="shared" si="0"/>
        <v>8</v>
      </c>
      <c r="H17" s="215">
        <f t="shared" si="0"/>
        <v>8</v>
      </c>
      <c r="I17" s="215">
        <f t="shared" si="0"/>
        <v>8</v>
      </c>
      <c r="J17" s="215">
        <f t="shared" si="0"/>
        <v>8</v>
      </c>
      <c r="K17" s="215">
        <f t="shared" si="0"/>
        <v>8</v>
      </c>
    </row>
    <row r="18" spans="1:12" s="203" customFormat="1" ht="14.25" x14ac:dyDescent="0.2">
      <c r="A18" s="216"/>
      <c r="B18" s="217" t="s">
        <v>14</v>
      </c>
      <c r="C18" s="218" t="s">
        <v>251</v>
      </c>
      <c r="D18" s="219">
        <v>0</v>
      </c>
      <c r="E18" s="219">
        <v>-2.9999999999999997E-4</v>
      </c>
      <c r="F18" s="219">
        <v>-2.9999999999999997E-4</v>
      </c>
      <c r="G18" s="219">
        <v>-2.9999999999999997E-4</v>
      </c>
      <c r="H18" s="219">
        <v>-2.9999999999999997E-4</v>
      </c>
      <c r="I18" s="219">
        <v>-2.9999999999999997E-4</v>
      </c>
      <c r="J18" s="219">
        <v>0</v>
      </c>
      <c r="K18" s="219"/>
      <c r="L18" s="202"/>
    </row>
    <row r="19" spans="1:12" x14ac:dyDescent="0.25">
      <c r="B19" s="217" t="s">
        <v>159</v>
      </c>
      <c r="C19" s="218" t="s">
        <v>251</v>
      </c>
      <c r="D19" s="219">
        <v>0</v>
      </c>
      <c r="E19" s="219">
        <v>-2.0000000000000001E-4</v>
      </c>
      <c r="F19" s="219">
        <v>-2.0000000000000001E-4</v>
      </c>
      <c r="G19" s="219">
        <v>-2.0000000000000001E-4</v>
      </c>
      <c r="H19" s="219">
        <v>-2.0000000000000001E-4</v>
      </c>
      <c r="I19" s="219">
        <v>-2.0000000000000001E-4</v>
      </c>
      <c r="J19" s="219">
        <v>-2.0000000000000001E-4</v>
      </c>
      <c r="K19" s="219"/>
    </row>
    <row r="20" spans="1:12" s="194" customFormat="1" ht="14.25" x14ac:dyDescent="0.2">
      <c r="B20" s="217" t="s">
        <v>160</v>
      </c>
      <c r="C20" s="218" t="s">
        <v>252</v>
      </c>
      <c r="D20" s="219">
        <v>0</v>
      </c>
      <c r="E20" s="219">
        <v>-3.9399999999999998E-2</v>
      </c>
      <c r="F20" s="219">
        <v>-4.8500000000000001E-2</v>
      </c>
      <c r="G20" s="219">
        <v>-4.53E-2</v>
      </c>
      <c r="H20" s="219">
        <v>-4.53E-2</v>
      </c>
      <c r="I20" s="219">
        <v>-0.05</v>
      </c>
      <c r="J20" s="219">
        <v>-3.4700000000000002E-2</v>
      </c>
      <c r="K20" s="219"/>
    </row>
    <row r="21" spans="1:12" s="194" customFormat="1" ht="14.25" x14ac:dyDescent="0.2">
      <c r="A21" s="189"/>
      <c r="B21" s="217" t="s">
        <v>161</v>
      </c>
      <c r="C21" s="218" t="s">
        <v>252</v>
      </c>
      <c r="D21" s="219">
        <v>0</v>
      </c>
      <c r="E21" s="219">
        <v>-1.8700000000000001E-2</v>
      </c>
      <c r="F21" s="219">
        <v>-2.29E-2</v>
      </c>
      <c r="G21" s="219">
        <v>-2.1399999999999999E-2</v>
      </c>
      <c r="H21" s="219">
        <v>-2.1399999999999999E-2</v>
      </c>
      <c r="I21" s="219">
        <v>-2.2700000000000001E-2</v>
      </c>
      <c r="J21" s="219">
        <v>-1.7299999999999999E-2</v>
      </c>
      <c r="K21" s="219"/>
    </row>
    <row r="22" spans="1:12" s="194" customFormat="1" ht="14.25" x14ac:dyDescent="0.2">
      <c r="A22" s="189"/>
      <c r="B22" s="217" t="s">
        <v>162</v>
      </c>
      <c r="C22" s="218" t="s">
        <v>252</v>
      </c>
      <c r="D22" s="219">
        <v>0</v>
      </c>
      <c r="E22" s="219">
        <v>-2.4199999999999999E-2</v>
      </c>
      <c r="F22" s="219">
        <v>-2.98E-2</v>
      </c>
      <c r="G22" s="219">
        <v>-2.7799999999999998E-2</v>
      </c>
      <c r="H22" s="219">
        <v>-2.7799999999999998E-2</v>
      </c>
      <c r="I22" s="219">
        <v>-2.9399999999999999E-2</v>
      </c>
      <c r="J22" s="219">
        <v>-2.01E-2</v>
      </c>
      <c r="K22" s="219"/>
    </row>
    <row r="23" spans="1:12" s="194" customFormat="1" ht="14.25" x14ac:dyDescent="0.2">
      <c r="A23" s="189"/>
      <c r="B23" s="217" t="s">
        <v>163</v>
      </c>
      <c r="C23" s="218" t="s">
        <v>252</v>
      </c>
      <c r="D23" s="219">
        <v>0</v>
      </c>
      <c r="E23" s="219">
        <v>-0.32100000000000001</v>
      </c>
      <c r="F23" s="219">
        <v>-3.95E-2</v>
      </c>
      <c r="G23" s="219">
        <v>-3.6900000000000002E-2</v>
      </c>
      <c r="H23" s="219">
        <v>-3.6900000000000002E-2</v>
      </c>
      <c r="I23" s="219">
        <v>-3.9E-2</v>
      </c>
      <c r="J23" s="219">
        <v>-3.3500000000000002E-2</v>
      </c>
      <c r="K23" s="219"/>
    </row>
    <row r="24" spans="1:12" s="194" customFormat="1" ht="14.25" x14ac:dyDescent="0.2">
      <c r="A24" s="189"/>
      <c r="B24" s="217" t="s">
        <v>164</v>
      </c>
      <c r="C24" s="218" t="s">
        <v>252</v>
      </c>
      <c r="D24" s="219">
        <v>0</v>
      </c>
      <c r="E24" s="219">
        <v>-6.93E-2</v>
      </c>
      <c r="F24" s="219">
        <v>-8.5199999999999998E-2</v>
      </c>
      <c r="G24" s="219">
        <v>-7.9600000000000004E-2</v>
      </c>
      <c r="H24" s="219">
        <v>-7.9600000000000004E-2</v>
      </c>
      <c r="I24" s="219">
        <v>-8.4199999999999997E-2</v>
      </c>
      <c r="J24" s="219">
        <v>-9.1399999999999995E-2</v>
      </c>
      <c r="K24" s="219"/>
    </row>
    <row r="25" spans="1:12" s="194" customFormat="1" ht="14.25" x14ac:dyDescent="0.2">
      <c r="A25" s="189"/>
      <c r="B25" s="220" t="s">
        <v>86</v>
      </c>
      <c r="C25" s="221"/>
      <c r="D25" s="222"/>
      <c r="E25" s="222"/>
      <c r="F25" s="222"/>
      <c r="G25" s="222"/>
      <c r="H25" s="222"/>
      <c r="I25" s="223"/>
      <c r="J25" s="223"/>
      <c r="K25" s="223"/>
    </row>
    <row r="26" spans="1:12" s="194" customFormat="1" ht="14.25" x14ac:dyDescent="0.2">
      <c r="A26" s="189"/>
      <c r="B26" s="224"/>
      <c r="C26" s="256"/>
      <c r="D26" s="293"/>
      <c r="E26" s="293"/>
      <c r="F26" s="293"/>
      <c r="G26" s="293"/>
      <c r="H26" s="293"/>
      <c r="I26" s="294"/>
      <c r="J26" s="294"/>
      <c r="K26" s="294"/>
    </row>
    <row r="27" spans="1:12" s="194" customFormat="1" x14ac:dyDescent="0.2">
      <c r="A27" s="189"/>
      <c r="B27" s="295" t="s">
        <v>281</v>
      </c>
      <c r="C27" s="256"/>
      <c r="D27" s="226"/>
      <c r="E27" s="226"/>
      <c r="F27" s="226"/>
      <c r="G27" s="226"/>
      <c r="H27" s="226"/>
      <c r="I27" s="227"/>
      <c r="J27" s="227"/>
      <c r="K27" s="227"/>
    </row>
    <row r="28" spans="1:12" s="208" customFormat="1" ht="46.5" customHeight="1" thickBot="1" x14ac:dyDescent="0.3">
      <c r="A28" s="204"/>
      <c r="B28" s="205" t="s">
        <v>240</v>
      </c>
      <c r="C28" s="206" t="s">
        <v>241</v>
      </c>
      <c r="D28" s="207" t="s">
        <v>242</v>
      </c>
      <c r="E28" s="207" t="s">
        <v>243</v>
      </c>
      <c r="F28" s="207" t="s">
        <v>244</v>
      </c>
      <c r="G28" s="207" t="s">
        <v>245</v>
      </c>
      <c r="H28" s="207" t="s">
        <v>246</v>
      </c>
      <c r="I28" s="207" t="s">
        <v>276</v>
      </c>
      <c r="J28" s="207" t="s">
        <v>277</v>
      </c>
      <c r="K28" s="207" t="s">
        <v>284</v>
      </c>
    </row>
    <row r="29" spans="1:12" s="203" customFormat="1" ht="14.25" x14ac:dyDescent="0.2">
      <c r="A29" s="189"/>
      <c r="B29" s="209" t="s">
        <v>247</v>
      </c>
      <c r="C29" s="210"/>
      <c r="D29" s="211">
        <v>2010</v>
      </c>
      <c r="E29" s="211">
        <v>2011</v>
      </c>
      <c r="F29" s="211">
        <v>2012</v>
      </c>
      <c r="G29" s="211">
        <v>2013</v>
      </c>
      <c r="H29" s="211">
        <v>2014</v>
      </c>
      <c r="I29" s="211">
        <v>2015</v>
      </c>
      <c r="J29" s="211">
        <v>2016</v>
      </c>
      <c r="K29" s="211">
        <v>2017</v>
      </c>
    </row>
    <row r="30" spans="1:12" s="203" customFormat="1" ht="14.25" x14ac:dyDescent="0.2">
      <c r="A30" s="189"/>
      <c r="B30" s="212" t="s">
        <v>248</v>
      </c>
      <c r="C30" s="213"/>
      <c r="D30" s="214">
        <v>4</v>
      </c>
      <c r="E30" s="214">
        <v>4</v>
      </c>
      <c r="F30" s="214">
        <v>4</v>
      </c>
      <c r="G30" s="214">
        <v>4</v>
      </c>
      <c r="H30" s="214">
        <v>4</v>
      </c>
      <c r="I30" s="214">
        <v>4</v>
      </c>
      <c r="J30" s="214">
        <v>4</v>
      </c>
      <c r="K30" s="214">
        <v>4</v>
      </c>
    </row>
    <row r="31" spans="1:12" s="203" customFormat="1" ht="14.25" x14ac:dyDescent="0.2">
      <c r="A31" s="189"/>
      <c r="B31" s="212" t="s">
        <v>249</v>
      </c>
      <c r="C31" s="213"/>
      <c r="D31" s="215">
        <f>12-D30</f>
        <v>8</v>
      </c>
      <c r="E31" s="215">
        <f>12-E30</f>
        <v>8</v>
      </c>
      <c r="F31" s="215">
        <f t="shared" ref="F31:K31" si="1">12-F30</f>
        <v>8</v>
      </c>
      <c r="G31" s="215">
        <f t="shared" si="1"/>
        <v>8</v>
      </c>
      <c r="H31" s="215">
        <f t="shared" si="1"/>
        <v>8</v>
      </c>
      <c r="I31" s="215">
        <f t="shared" si="1"/>
        <v>8</v>
      </c>
      <c r="J31" s="215">
        <f t="shared" si="1"/>
        <v>8</v>
      </c>
      <c r="K31" s="215">
        <f t="shared" si="1"/>
        <v>8</v>
      </c>
    </row>
    <row r="32" spans="1:12" s="203" customFormat="1" ht="14.25" x14ac:dyDescent="0.2">
      <c r="A32" s="216"/>
      <c r="B32" s="217" t="s">
        <v>14</v>
      </c>
      <c r="C32" s="218" t="s">
        <v>251</v>
      </c>
      <c r="D32" s="219">
        <v>1.9900000000000001E-2</v>
      </c>
      <c r="E32" s="219">
        <v>0.02</v>
      </c>
      <c r="F32" s="219">
        <v>2.01E-2</v>
      </c>
      <c r="G32" s="219">
        <v>2.0199999999999999E-2</v>
      </c>
      <c r="H32" s="219">
        <v>2.0400000000000001E-2</v>
      </c>
      <c r="I32" s="219">
        <v>2.06E-2</v>
      </c>
      <c r="J32" s="219">
        <v>1.5699999999999999E-2</v>
      </c>
      <c r="K32" s="219"/>
      <c r="L32" s="202"/>
    </row>
    <row r="33" spans="1:18" x14ac:dyDescent="0.25">
      <c r="B33" s="217" t="s">
        <v>159</v>
      </c>
      <c r="C33" s="218" t="s">
        <v>251</v>
      </c>
      <c r="D33" s="219">
        <v>1.6199999999999999E-2</v>
      </c>
      <c r="E33" s="219">
        <v>1.6199999999999999E-2</v>
      </c>
      <c r="F33" s="219">
        <v>1.6299999999999999E-2</v>
      </c>
      <c r="G33" s="219">
        <v>1.6400000000000001E-2</v>
      </c>
      <c r="H33" s="219">
        <v>1.66E-2</v>
      </c>
      <c r="I33" s="219">
        <v>1.6799999999999999E-2</v>
      </c>
      <c r="J33" s="219">
        <v>1.7100000000000001E-2</v>
      </c>
      <c r="K33" s="219"/>
    </row>
    <row r="34" spans="1:18" s="194" customFormat="1" ht="14.25" x14ac:dyDescent="0.2">
      <c r="B34" s="217" t="s">
        <v>160</v>
      </c>
      <c r="C34" s="218" t="s">
        <v>252</v>
      </c>
      <c r="D34" s="219">
        <v>4.7074999999999996</v>
      </c>
      <c r="E34" s="219">
        <v>4.6228999999999996</v>
      </c>
      <c r="F34" s="219">
        <v>4.6543000000000001</v>
      </c>
      <c r="G34" s="219">
        <v>4.6765999999999996</v>
      </c>
      <c r="H34" s="219">
        <v>4.7279999999999998</v>
      </c>
      <c r="I34" s="219">
        <v>4.7752999999999997</v>
      </c>
      <c r="J34" s="219">
        <v>4.8468999999999998</v>
      </c>
      <c r="K34" s="219"/>
    </row>
    <row r="35" spans="1:18" s="194" customFormat="1" ht="14.25" x14ac:dyDescent="0.2">
      <c r="A35" s="189"/>
      <c r="B35" s="217" t="s">
        <v>161</v>
      </c>
      <c r="C35" s="218" t="s">
        <v>252</v>
      </c>
      <c r="D35" s="219">
        <v>1.9306000000000001</v>
      </c>
      <c r="E35" s="219">
        <v>1.9340999999999999</v>
      </c>
      <c r="F35" s="219">
        <v>1.9473</v>
      </c>
      <c r="G35" s="219">
        <v>1.9565999999999999</v>
      </c>
      <c r="H35" s="219">
        <v>1.9781</v>
      </c>
      <c r="I35" s="219">
        <v>1.9979</v>
      </c>
      <c r="J35" s="219">
        <v>2.0278999999999998</v>
      </c>
      <c r="K35" s="219"/>
    </row>
    <row r="36" spans="1:18" s="194" customFormat="1" ht="14.25" x14ac:dyDescent="0.2">
      <c r="A36" s="189"/>
      <c r="B36" s="217" t="s">
        <v>162</v>
      </c>
      <c r="C36" s="218" t="s">
        <v>252</v>
      </c>
      <c r="D36" s="219">
        <v>2.1823999999999999</v>
      </c>
      <c r="E36" s="219">
        <v>2.1863000000000001</v>
      </c>
      <c r="F36" s="219">
        <v>2.2012</v>
      </c>
      <c r="G36" s="219">
        <v>2.2118000000000002</v>
      </c>
      <c r="H36" s="219">
        <v>2.2361</v>
      </c>
      <c r="I36" s="219">
        <v>2.2585000000000002</v>
      </c>
      <c r="J36" s="219">
        <v>2.2924000000000002</v>
      </c>
      <c r="K36" s="219"/>
    </row>
    <row r="37" spans="1:18" s="194" customFormat="1" ht="14.25" x14ac:dyDescent="0.2">
      <c r="A37" s="189"/>
      <c r="B37" s="217" t="s">
        <v>163</v>
      </c>
      <c r="C37" s="218" t="s">
        <v>252</v>
      </c>
      <c r="D37" s="219">
        <v>2.7235</v>
      </c>
      <c r="E37" s="219">
        <v>2.7284000000000002</v>
      </c>
      <c r="F37" s="219">
        <v>2.7469999999999999</v>
      </c>
      <c r="G37" s="219">
        <v>2.7602000000000002</v>
      </c>
      <c r="H37" s="219">
        <v>2.7906</v>
      </c>
      <c r="I37" s="219">
        <v>2.8184999999999998</v>
      </c>
      <c r="J37" s="219">
        <v>2.8607999999999998</v>
      </c>
      <c r="K37" s="219"/>
    </row>
    <row r="38" spans="1:18" s="194" customFormat="1" ht="14.25" x14ac:dyDescent="0.2">
      <c r="A38" s="189"/>
      <c r="B38" s="217" t="s">
        <v>164</v>
      </c>
      <c r="C38" s="218" t="s">
        <v>252</v>
      </c>
      <c r="D38" s="219">
        <v>0</v>
      </c>
      <c r="E38" s="219">
        <v>0</v>
      </c>
      <c r="F38" s="219">
        <v>0</v>
      </c>
      <c r="G38" s="219">
        <v>0</v>
      </c>
      <c r="H38" s="219">
        <v>0</v>
      </c>
      <c r="I38" s="219">
        <v>0</v>
      </c>
      <c r="J38" s="219">
        <v>0</v>
      </c>
      <c r="K38" s="219"/>
    </row>
    <row r="39" spans="1:18" s="194" customFormat="1" ht="14.25" x14ac:dyDescent="0.2">
      <c r="A39" s="189"/>
      <c r="B39" s="220" t="s">
        <v>86</v>
      </c>
      <c r="C39" s="221"/>
      <c r="D39" s="222"/>
      <c r="E39" s="222"/>
      <c r="F39" s="222"/>
      <c r="G39" s="222"/>
      <c r="H39" s="222"/>
      <c r="I39" s="223"/>
      <c r="J39" s="223"/>
      <c r="K39" s="223"/>
    </row>
    <row r="40" spans="1:18" s="194" customFormat="1" ht="14.25" x14ac:dyDescent="0.2">
      <c r="A40" s="189"/>
      <c r="B40" s="224"/>
      <c r="C40" s="256"/>
      <c r="D40" s="226"/>
      <c r="E40" s="226"/>
      <c r="F40" s="226"/>
      <c r="G40" s="226"/>
      <c r="H40" s="226"/>
      <c r="I40" s="227"/>
      <c r="J40" s="227"/>
      <c r="K40" s="227"/>
    </row>
    <row r="41" spans="1:18" s="194" customFormat="1" x14ac:dyDescent="0.2">
      <c r="A41" s="189"/>
      <c r="B41" s="295" t="s">
        <v>282</v>
      </c>
      <c r="C41" s="256"/>
      <c r="D41" s="226"/>
      <c r="E41" s="226"/>
      <c r="F41" s="226"/>
      <c r="G41" s="226"/>
      <c r="H41" s="226"/>
      <c r="I41" s="227"/>
      <c r="J41" s="227"/>
      <c r="K41" s="227"/>
    </row>
    <row r="42" spans="1:18" s="208" customFormat="1" ht="46.5" customHeight="1" thickBot="1" x14ac:dyDescent="0.3">
      <c r="A42" s="204"/>
      <c r="B42" s="205" t="s">
        <v>240</v>
      </c>
      <c r="C42" s="206" t="s">
        <v>241</v>
      </c>
      <c r="D42" s="296" t="s">
        <v>242</v>
      </c>
      <c r="E42" s="296" t="s">
        <v>243</v>
      </c>
      <c r="F42" s="296" t="s">
        <v>244</v>
      </c>
      <c r="G42" s="296" t="s">
        <v>245</v>
      </c>
      <c r="H42" s="296" t="s">
        <v>246</v>
      </c>
      <c r="I42" s="296" t="s">
        <v>276</v>
      </c>
      <c r="J42" s="296" t="s">
        <v>277</v>
      </c>
      <c r="K42" s="296" t="s">
        <v>284</v>
      </c>
    </row>
    <row r="43" spans="1:18" s="203" customFormat="1" ht="14.25" x14ac:dyDescent="0.2">
      <c r="A43" s="189"/>
      <c r="B43" s="209" t="s">
        <v>247</v>
      </c>
      <c r="C43" s="210"/>
      <c r="D43" s="297">
        <v>2010</v>
      </c>
      <c r="E43" s="297">
        <v>2011</v>
      </c>
      <c r="F43" s="297">
        <v>2012</v>
      </c>
      <c r="G43" s="297">
        <v>2013</v>
      </c>
      <c r="H43" s="297">
        <v>2014</v>
      </c>
      <c r="I43" s="297">
        <v>2015</v>
      </c>
      <c r="J43" s="297">
        <v>2016</v>
      </c>
      <c r="K43" s="297">
        <v>2017</v>
      </c>
      <c r="L43" s="208"/>
      <c r="M43" s="208"/>
      <c r="N43" s="208"/>
      <c r="O43" s="208"/>
      <c r="P43" s="208"/>
      <c r="Q43" s="208"/>
      <c r="R43" s="208"/>
    </row>
    <row r="44" spans="1:18" s="203" customFormat="1" ht="14.25" x14ac:dyDescent="0.2">
      <c r="A44" s="189"/>
      <c r="B44" s="212" t="s">
        <v>248</v>
      </c>
      <c r="C44" s="213"/>
      <c r="D44" s="298">
        <v>4</v>
      </c>
      <c r="E44" s="298">
        <v>4</v>
      </c>
      <c r="F44" s="298">
        <v>4</v>
      </c>
      <c r="G44" s="298">
        <v>4</v>
      </c>
      <c r="H44" s="298">
        <v>4</v>
      </c>
      <c r="I44" s="298">
        <v>4</v>
      </c>
      <c r="J44" s="298">
        <v>4</v>
      </c>
      <c r="K44" s="298">
        <v>4</v>
      </c>
      <c r="L44" s="208"/>
      <c r="M44" s="208"/>
      <c r="N44" s="208"/>
      <c r="O44" s="208"/>
      <c r="P44" s="208"/>
      <c r="Q44" s="208"/>
      <c r="R44" s="208"/>
    </row>
    <row r="45" spans="1:18" s="203" customFormat="1" ht="14.25" x14ac:dyDescent="0.2">
      <c r="A45" s="189"/>
      <c r="B45" s="212" t="s">
        <v>249</v>
      </c>
      <c r="C45" s="213"/>
      <c r="D45" s="299">
        <f>12-D44</f>
        <v>8</v>
      </c>
      <c r="E45" s="299">
        <f>12-E44</f>
        <v>8</v>
      </c>
      <c r="F45" s="299">
        <f t="shared" ref="F45:K45" si="2">12-F44</f>
        <v>8</v>
      </c>
      <c r="G45" s="299">
        <f t="shared" si="2"/>
        <v>8</v>
      </c>
      <c r="H45" s="299">
        <f t="shared" si="2"/>
        <v>8</v>
      </c>
      <c r="I45" s="299">
        <f t="shared" si="2"/>
        <v>8</v>
      </c>
      <c r="J45" s="299">
        <f t="shared" si="2"/>
        <v>8</v>
      </c>
      <c r="K45" s="299">
        <f t="shared" si="2"/>
        <v>8</v>
      </c>
    </row>
    <row r="46" spans="1:18" s="203" customFormat="1" ht="14.25" x14ac:dyDescent="0.2">
      <c r="A46" s="216"/>
      <c r="B46" s="217" t="s">
        <v>14</v>
      </c>
      <c r="C46" s="218" t="s">
        <v>251</v>
      </c>
      <c r="D46" s="300">
        <f>+D18+D32</f>
        <v>1.9900000000000001E-2</v>
      </c>
      <c r="E46" s="300">
        <f t="shared" ref="E46:J46" si="3">+E18+E32</f>
        <v>1.9699999999999999E-2</v>
      </c>
      <c r="F46" s="300">
        <f t="shared" si="3"/>
        <v>1.9799999999999998E-2</v>
      </c>
      <c r="G46" s="300">
        <f t="shared" si="3"/>
        <v>1.9899999999999998E-2</v>
      </c>
      <c r="H46" s="300">
        <f t="shared" si="3"/>
        <v>2.01E-2</v>
      </c>
      <c r="I46" s="300">
        <f t="shared" si="3"/>
        <v>2.0299999999999999E-2</v>
      </c>
      <c r="J46" s="300">
        <f t="shared" si="3"/>
        <v>1.5699999999999999E-2</v>
      </c>
      <c r="K46" s="300">
        <f t="shared" ref="K46:K52" si="4">+K18+K32</f>
        <v>0</v>
      </c>
      <c r="L46" s="202"/>
    </row>
    <row r="47" spans="1:18" x14ac:dyDescent="0.25">
      <c r="B47" s="217" t="s">
        <v>159</v>
      </c>
      <c r="C47" s="218" t="s">
        <v>251</v>
      </c>
      <c r="D47" s="300">
        <f t="shared" ref="D47:D52" si="5">+D19+D33</f>
        <v>1.6199999999999999E-2</v>
      </c>
      <c r="E47" s="300">
        <f t="shared" ref="E47:J52" si="6">+E19+E33</f>
        <v>1.6E-2</v>
      </c>
      <c r="F47" s="300">
        <f t="shared" si="6"/>
        <v>1.61E-2</v>
      </c>
      <c r="G47" s="300">
        <f t="shared" si="6"/>
        <v>1.6200000000000003E-2</v>
      </c>
      <c r="H47" s="300">
        <f t="shared" si="6"/>
        <v>1.6400000000000001E-2</v>
      </c>
      <c r="I47" s="300">
        <f t="shared" si="6"/>
        <v>1.66E-2</v>
      </c>
      <c r="J47" s="300">
        <f t="shared" si="6"/>
        <v>1.6900000000000002E-2</v>
      </c>
      <c r="K47" s="300">
        <f t="shared" si="4"/>
        <v>0</v>
      </c>
    </row>
    <row r="48" spans="1:18" s="194" customFormat="1" ht="14.25" x14ac:dyDescent="0.2">
      <c r="B48" s="217" t="s">
        <v>160</v>
      </c>
      <c r="C48" s="218" t="s">
        <v>252</v>
      </c>
      <c r="D48" s="300">
        <f t="shared" si="5"/>
        <v>4.7074999999999996</v>
      </c>
      <c r="E48" s="300">
        <f t="shared" si="6"/>
        <v>4.5834999999999999</v>
      </c>
      <c r="F48" s="300">
        <f t="shared" si="6"/>
        <v>4.6058000000000003</v>
      </c>
      <c r="G48" s="300">
        <f t="shared" si="6"/>
        <v>4.6312999999999995</v>
      </c>
      <c r="H48" s="300">
        <f t="shared" si="6"/>
        <v>4.6826999999999996</v>
      </c>
      <c r="I48" s="300">
        <f t="shared" si="6"/>
        <v>4.7252999999999998</v>
      </c>
      <c r="J48" s="300">
        <f t="shared" si="6"/>
        <v>4.8121999999999998</v>
      </c>
      <c r="K48" s="300">
        <f t="shared" si="4"/>
        <v>0</v>
      </c>
    </row>
    <row r="49" spans="1:14" s="194" customFormat="1" ht="14.25" x14ac:dyDescent="0.2">
      <c r="A49" s="189"/>
      <c r="B49" s="217" t="s">
        <v>161</v>
      </c>
      <c r="C49" s="218" t="s">
        <v>252</v>
      </c>
      <c r="D49" s="300">
        <f t="shared" si="5"/>
        <v>1.9306000000000001</v>
      </c>
      <c r="E49" s="300">
        <f t="shared" si="6"/>
        <v>1.9154</v>
      </c>
      <c r="F49" s="300">
        <f t="shared" si="6"/>
        <v>1.9244000000000001</v>
      </c>
      <c r="G49" s="300">
        <f t="shared" si="6"/>
        <v>1.9351999999999998</v>
      </c>
      <c r="H49" s="300">
        <f t="shared" si="6"/>
        <v>1.9566999999999999</v>
      </c>
      <c r="I49" s="300">
        <f t="shared" si="6"/>
        <v>1.9752000000000001</v>
      </c>
      <c r="J49" s="300">
        <f t="shared" si="6"/>
        <v>2.0105999999999997</v>
      </c>
      <c r="K49" s="300">
        <f t="shared" si="4"/>
        <v>0</v>
      </c>
    </row>
    <row r="50" spans="1:14" s="194" customFormat="1" ht="14.25" x14ac:dyDescent="0.2">
      <c r="A50" s="189"/>
      <c r="B50" s="217" t="s">
        <v>162</v>
      </c>
      <c r="C50" s="218" t="s">
        <v>252</v>
      </c>
      <c r="D50" s="300">
        <f t="shared" si="5"/>
        <v>2.1823999999999999</v>
      </c>
      <c r="E50" s="300">
        <f t="shared" si="6"/>
        <v>2.1621000000000001</v>
      </c>
      <c r="F50" s="300">
        <f t="shared" si="6"/>
        <v>2.1714000000000002</v>
      </c>
      <c r="G50" s="300">
        <f t="shared" si="6"/>
        <v>2.1840000000000002</v>
      </c>
      <c r="H50" s="300">
        <f t="shared" si="6"/>
        <v>2.2082999999999999</v>
      </c>
      <c r="I50" s="300">
        <f t="shared" si="6"/>
        <v>2.2291000000000003</v>
      </c>
      <c r="J50" s="300">
        <f t="shared" si="6"/>
        <v>2.2723000000000004</v>
      </c>
      <c r="K50" s="300">
        <f t="shared" si="4"/>
        <v>0</v>
      </c>
    </row>
    <row r="51" spans="1:14" s="194" customFormat="1" ht="14.25" x14ac:dyDescent="0.2">
      <c r="A51" s="189"/>
      <c r="B51" s="217" t="s">
        <v>163</v>
      </c>
      <c r="C51" s="218" t="s">
        <v>252</v>
      </c>
      <c r="D51" s="300">
        <f t="shared" si="5"/>
        <v>2.7235</v>
      </c>
      <c r="E51" s="300">
        <f t="shared" si="6"/>
        <v>2.4074</v>
      </c>
      <c r="F51" s="300">
        <f t="shared" si="6"/>
        <v>2.7075</v>
      </c>
      <c r="G51" s="300">
        <f t="shared" si="6"/>
        <v>2.7233000000000001</v>
      </c>
      <c r="H51" s="300">
        <f t="shared" si="6"/>
        <v>2.7536999999999998</v>
      </c>
      <c r="I51" s="300">
        <f t="shared" si="6"/>
        <v>2.7794999999999996</v>
      </c>
      <c r="J51" s="300">
        <f t="shared" si="6"/>
        <v>2.8272999999999997</v>
      </c>
      <c r="K51" s="300">
        <f t="shared" si="4"/>
        <v>0</v>
      </c>
    </row>
    <row r="52" spans="1:14" s="194" customFormat="1" ht="14.25" x14ac:dyDescent="0.2">
      <c r="A52" s="189"/>
      <c r="B52" s="217" t="s">
        <v>164</v>
      </c>
      <c r="C52" s="218" t="s">
        <v>252</v>
      </c>
      <c r="D52" s="300">
        <f t="shared" si="5"/>
        <v>0</v>
      </c>
      <c r="E52" s="300">
        <f t="shared" si="6"/>
        <v>-6.93E-2</v>
      </c>
      <c r="F52" s="300">
        <f t="shared" si="6"/>
        <v>-8.5199999999999998E-2</v>
      </c>
      <c r="G52" s="300">
        <f t="shared" si="6"/>
        <v>-7.9600000000000004E-2</v>
      </c>
      <c r="H52" s="300">
        <f t="shared" si="6"/>
        <v>-7.9600000000000004E-2</v>
      </c>
      <c r="I52" s="300">
        <f t="shared" si="6"/>
        <v>-8.4199999999999997E-2</v>
      </c>
      <c r="J52" s="300">
        <f t="shared" si="6"/>
        <v>-9.1399999999999995E-2</v>
      </c>
      <c r="K52" s="300">
        <f t="shared" si="4"/>
        <v>0</v>
      </c>
    </row>
    <row r="53" spans="1:14" s="194" customFormat="1" ht="14.25" x14ac:dyDescent="0.2">
      <c r="A53" s="189"/>
      <c r="B53" s="220" t="s">
        <v>86</v>
      </c>
      <c r="C53" s="221"/>
      <c r="D53" s="301"/>
      <c r="E53" s="301"/>
      <c r="F53" s="301"/>
      <c r="G53" s="301"/>
      <c r="H53" s="301"/>
      <c r="I53" s="302"/>
      <c r="J53" s="302"/>
      <c r="K53" s="302"/>
    </row>
    <row r="54" spans="1:14" s="194" customFormat="1" ht="14.25" x14ac:dyDescent="0.2">
      <c r="A54" s="189"/>
      <c r="B54" s="224"/>
      <c r="C54" s="225"/>
      <c r="D54" s="226"/>
      <c r="E54" s="226"/>
      <c r="F54" s="226"/>
      <c r="G54" s="226"/>
      <c r="H54" s="226"/>
      <c r="I54" s="227"/>
      <c r="J54" s="227"/>
      <c r="K54" s="227"/>
    </row>
    <row r="55" spans="1:14" s="194" customFormat="1" x14ac:dyDescent="0.25">
      <c r="A55" s="189"/>
      <c r="B55" s="228"/>
      <c r="C55" s="229"/>
      <c r="D55" s="230"/>
      <c r="E55" s="230"/>
      <c r="F55" s="230"/>
      <c r="G55" s="230"/>
      <c r="H55" s="230"/>
      <c r="I55" s="197"/>
      <c r="J55" s="197"/>
      <c r="K55" s="197"/>
    </row>
    <row r="56" spans="1:14" s="197" customFormat="1" ht="18.75" x14ac:dyDescent="0.25">
      <c r="A56" s="231"/>
      <c r="B56" s="232" t="s">
        <v>250</v>
      </c>
      <c r="C56" s="200"/>
      <c r="D56" s="200"/>
      <c r="E56" s="200"/>
      <c r="F56" s="200"/>
      <c r="G56" s="200"/>
      <c r="H56" s="200"/>
      <c r="I56" s="200"/>
      <c r="J56" s="241"/>
      <c r="K56" s="200"/>
    </row>
    <row r="57" spans="1:14" ht="9" customHeight="1" x14ac:dyDescent="0.25">
      <c r="B57" s="203"/>
      <c r="C57" s="203"/>
      <c r="D57" s="203"/>
      <c r="E57" s="203"/>
      <c r="F57" s="203"/>
      <c r="G57" s="203"/>
      <c r="H57" s="203"/>
      <c r="I57" s="203"/>
      <c r="J57" s="203"/>
      <c r="K57" s="203"/>
    </row>
    <row r="58" spans="1:14" ht="27" customHeight="1" x14ac:dyDescent="0.25">
      <c r="B58" s="233" t="s">
        <v>240</v>
      </c>
      <c r="C58" s="366" t="s">
        <v>241</v>
      </c>
      <c r="D58" s="367"/>
      <c r="E58" s="234">
        <v>2011</v>
      </c>
      <c r="F58" s="234">
        <v>2012</v>
      </c>
      <c r="G58" s="234">
        <v>2013</v>
      </c>
      <c r="H58" s="234">
        <v>2014</v>
      </c>
      <c r="I58" s="234">
        <v>2015</v>
      </c>
      <c r="J58" s="234">
        <v>2016</v>
      </c>
      <c r="K58" s="235">
        <v>2017</v>
      </c>
      <c r="L58" s="234">
        <v>2018</v>
      </c>
      <c r="M58" s="235">
        <v>2019</v>
      </c>
      <c r="N58" s="234">
        <v>2020</v>
      </c>
    </row>
    <row r="59" spans="1:14" ht="19.5" customHeight="1" x14ac:dyDescent="0.25">
      <c r="B59" s="236" t="str">
        <f>+B46</f>
        <v>Residential</v>
      </c>
      <c r="C59" s="368" t="s">
        <v>251</v>
      </c>
      <c r="D59" s="368"/>
      <c r="E59" s="237">
        <f>SUM(D46*$E$44+E46*$E$45)/12</f>
        <v>1.9766666666666665E-2</v>
      </c>
      <c r="F59" s="237">
        <f t="shared" ref="F59:F65" si="7">SUM(E46*$F$44+F46*$F$45)/12</f>
        <v>1.9766666666666665E-2</v>
      </c>
      <c r="G59" s="237">
        <f t="shared" ref="G59:G65" si="8">SUM(F46*$G$44+G46*$G$45)/12</f>
        <v>1.9866666666666664E-2</v>
      </c>
      <c r="H59" s="237">
        <f t="shared" ref="H59:H65" si="9">SUM(G46*$H$44+H46*$H$45)/12</f>
        <v>2.0033333333333334E-2</v>
      </c>
      <c r="I59" s="237">
        <f t="shared" ref="I59:I65" si="10">SUM(H46*$I$44+I46*$I$45)/12</f>
        <v>2.0233333333333332E-2</v>
      </c>
      <c r="J59" s="292">
        <f>SUM(I46*$J$44+J46*$J$45)/12</f>
        <v>1.7233333333333333E-2</v>
      </c>
      <c r="K59" s="303">
        <f>IF(K46=0,0,SUM(J46*$K$44+K46*$K$45)/12)</f>
        <v>0</v>
      </c>
    </row>
    <row r="60" spans="1:14" ht="19.5" customHeight="1" x14ac:dyDescent="0.25">
      <c r="B60" s="236" t="str">
        <f t="shared" ref="B60:B65" si="11">+B47</f>
        <v>General Service &lt;50 kW</v>
      </c>
      <c r="C60" s="364" t="s">
        <v>251</v>
      </c>
      <c r="D60" s="364"/>
      <c r="E60" s="237">
        <f t="shared" ref="E60:E65" si="12">SUM(D47*$E$44+E47*$E$45)/12</f>
        <v>1.6066666666666667E-2</v>
      </c>
      <c r="F60" s="237">
        <f t="shared" si="7"/>
        <v>1.6066666666666667E-2</v>
      </c>
      <c r="G60" s="237">
        <f t="shared" si="8"/>
        <v>1.6166666666666666E-2</v>
      </c>
      <c r="H60" s="237">
        <f t="shared" si="9"/>
        <v>1.6333333333333335E-2</v>
      </c>
      <c r="I60" s="237">
        <f t="shared" si="10"/>
        <v>1.6533333333333334E-2</v>
      </c>
      <c r="J60" s="292">
        <f t="shared" ref="J60:J65" si="13">SUM(I47*$J$44+J47*$J$45)/12</f>
        <v>1.6799999999999999E-2</v>
      </c>
      <c r="K60" s="303">
        <f t="shared" ref="K60:K65" si="14">IF(K47=0,0,SUM(J47*$K$44+K47*$K$45)/12)</f>
        <v>0</v>
      </c>
    </row>
    <row r="61" spans="1:14" ht="19.5" customHeight="1" x14ac:dyDescent="0.25">
      <c r="B61" s="236" t="str">
        <f t="shared" si="11"/>
        <v>General Service 50 - 4,999 kW</v>
      </c>
      <c r="C61" s="364" t="s">
        <v>252</v>
      </c>
      <c r="D61" s="364"/>
      <c r="E61" s="237">
        <f t="shared" si="12"/>
        <v>4.6248333333333331</v>
      </c>
      <c r="F61" s="237">
        <f t="shared" si="7"/>
        <v>4.5983666666666672</v>
      </c>
      <c r="G61" s="237">
        <f t="shared" si="8"/>
        <v>4.6227999999999998</v>
      </c>
      <c r="H61" s="237">
        <f t="shared" si="9"/>
        <v>4.665566666666666</v>
      </c>
      <c r="I61" s="237">
        <f t="shared" si="10"/>
        <v>4.7110999999999992</v>
      </c>
      <c r="J61" s="292">
        <f t="shared" si="13"/>
        <v>4.7832333333333326</v>
      </c>
      <c r="K61" s="303">
        <f t="shared" si="14"/>
        <v>0</v>
      </c>
    </row>
    <row r="62" spans="1:14" ht="19.5" customHeight="1" x14ac:dyDescent="0.25">
      <c r="B62" s="236" t="str">
        <f t="shared" si="11"/>
        <v>General Service 3,000 - 4,999 kW</v>
      </c>
      <c r="C62" s="364" t="s">
        <v>252</v>
      </c>
      <c r="D62" s="364"/>
      <c r="E62" s="237">
        <f t="shared" si="12"/>
        <v>1.9204666666666668</v>
      </c>
      <c r="F62" s="237">
        <f t="shared" si="7"/>
        <v>1.9214000000000002</v>
      </c>
      <c r="G62" s="237">
        <f t="shared" si="8"/>
        <v>1.9315999999999998</v>
      </c>
      <c r="H62" s="237">
        <f t="shared" si="9"/>
        <v>1.9495333333333331</v>
      </c>
      <c r="I62" s="237">
        <f t="shared" si="10"/>
        <v>1.9690333333333332</v>
      </c>
      <c r="J62" s="292">
        <f t="shared" si="13"/>
        <v>1.9987999999999999</v>
      </c>
      <c r="K62" s="303">
        <f t="shared" si="14"/>
        <v>0</v>
      </c>
    </row>
    <row r="63" spans="1:14" ht="19.5" customHeight="1" x14ac:dyDescent="0.25">
      <c r="B63" s="236" t="str">
        <f t="shared" si="11"/>
        <v>Large use - Regular</v>
      </c>
      <c r="C63" s="364" t="s">
        <v>252</v>
      </c>
      <c r="D63" s="364"/>
      <c r="E63" s="237">
        <f t="shared" si="12"/>
        <v>2.1688666666666667</v>
      </c>
      <c r="F63" s="237">
        <f t="shared" si="7"/>
        <v>2.1683000000000003</v>
      </c>
      <c r="G63" s="237">
        <f t="shared" si="8"/>
        <v>2.1798000000000002</v>
      </c>
      <c r="H63" s="237">
        <f t="shared" si="9"/>
        <v>2.2002000000000002</v>
      </c>
      <c r="I63" s="237">
        <f t="shared" si="10"/>
        <v>2.2221666666666668</v>
      </c>
      <c r="J63" s="292">
        <f t="shared" si="13"/>
        <v>2.2579000000000007</v>
      </c>
      <c r="K63" s="303">
        <f t="shared" si="14"/>
        <v>0</v>
      </c>
    </row>
    <row r="64" spans="1:14" ht="19.5" customHeight="1" x14ac:dyDescent="0.25">
      <c r="B64" s="236" t="str">
        <f t="shared" si="11"/>
        <v>Large Use - 3TS</v>
      </c>
      <c r="C64" s="364" t="s">
        <v>252</v>
      </c>
      <c r="D64" s="364"/>
      <c r="E64" s="237">
        <f t="shared" si="12"/>
        <v>2.5127666666666664</v>
      </c>
      <c r="F64" s="237">
        <f t="shared" si="7"/>
        <v>2.6074666666666668</v>
      </c>
      <c r="G64" s="237">
        <f t="shared" si="8"/>
        <v>2.7180333333333331</v>
      </c>
      <c r="H64" s="237">
        <f t="shared" si="9"/>
        <v>2.7435666666666663</v>
      </c>
      <c r="I64" s="237">
        <f t="shared" si="10"/>
        <v>2.7708999999999997</v>
      </c>
      <c r="J64" s="292">
        <f t="shared" si="13"/>
        <v>2.8113666666666663</v>
      </c>
      <c r="K64" s="303">
        <f t="shared" si="14"/>
        <v>0</v>
      </c>
    </row>
    <row r="65" spans="2:11" ht="19.5" customHeight="1" x14ac:dyDescent="0.25">
      <c r="B65" s="236" t="str">
        <f t="shared" si="11"/>
        <v>Large Use - Ford Annex</v>
      </c>
      <c r="C65" s="364" t="s">
        <v>251</v>
      </c>
      <c r="D65" s="364"/>
      <c r="E65" s="237">
        <f t="shared" si="12"/>
        <v>-4.6199999999999998E-2</v>
      </c>
      <c r="F65" s="237">
        <f t="shared" si="7"/>
        <v>-7.9899999999999999E-2</v>
      </c>
      <c r="G65" s="237">
        <f t="shared" si="8"/>
        <v>-8.1466666666666673E-2</v>
      </c>
      <c r="H65" s="237">
        <f t="shared" si="9"/>
        <v>-7.9600000000000004E-2</v>
      </c>
      <c r="I65" s="237">
        <f t="shared" si="10"/>
        <v>-8.2666666666666666E-2</v>
      </c>
      <c r="J65" s="292">
        <f t="shared" si="13"/>
        <v>-8.900000000000001E-2</v>
      </c>
      <c r="K65" s="303">
        <f t="shared" si="14"/>
        <v>0</v>
      </c>
    </row>
    <row r="66" spans="2:11" ht="19.5" customHeight="1" x14ac:dyDescent="0.25">
      <c r="B66" s="238" t="s">
        <v>86</v>
      </c>
      <c r="C66" s="365"/>
      <c r="D66" s="365"/>
      <c r="E66" s="239"/>
      <c r="F66" s="239"/>
      <c r="G66" s="239"/>
      <c r="H66" s="239"/>
      <c r="I66" s="239"/>
      <c r="J66" s="239"/>
      <c r="K66" s="240"/>
    </row>
  </sheetData>
  <mergeCells count="16">
    <mergeCell ref="C64:D64"/>
    <mergeCell ref="C65:D65"/>
    <mergeCell ref="C66:D66"/>
    <mergeCell ref="C58:D58"/>
    <mergeCell ref="C59:D59"/>
    <mergeCell ref="C60:D60"/>
    <mergeCell ref="C61:D61"/>
    <mergeCell ref="C62:D62"/>
    <mergeCell ref="C63:D63"/>
    <mergeCell ref="B2:K2"/>
    <mergeCell ref="B4:B5"/>
    <mergeCell ref="C4:K4"/>
    <mergeCell ref="C5:K5"/>
    <mergeCell ref="B6:B7"/>
    <mergeCell ref="C6:D6"/>
    <mergeCell ref="C7:E7"/>
  </mergeCells>
  <pageMargins left="0.25" right="0.25" top="0.75" bottom="0.75" header="0.3" footer="0.3"/>
  <pageSetup scale="44" orientation="landscape" r:id="rId1"/>
  <headerFooter>
    <oddHeader>&amp;RPage &amp;P of &amp;N</oddHeader>
    <oddFooter>&amp;A</oddFooter>
  </headerFooter>
  <ignoredErrors>
    <ignoredError sqref="D47:J52 K46:K52 E46:J46" unlocked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Z47"/>
  <sheetViews>
    <sheetView zoomScale="90" zoomScaleNormal="90" workbookViewId="0">
      <pane ySplit="3" topLeftCell="A4" activePane="bottomLeft" state="frozen"/>
      <selection pane="bottomLeft" activeCell="A4" sqref="A4"/>
    </sheetView>
  </sheetViews>
  <sheetFormatPr defaultRowHeight="15" x14ac:dyDescent="0.25"/>
  <cols>
    <col min="1" max="1" width="7.5703125" style="189" customWidth="1"/>
    <col min="2" max="2" width="39.42578125" style="190" customWidth="1"/>
    <col min="3" max="3" width="13.140625" style="190" customWidth="1"/>
    <col min="4" max="8" width="15.42578125" style="190" customWidth="1"/>
    <col min="9" max="14" width="13.5703125" style="190" customWidth="1"/>
    <col min="15" max="16" width="9.140625" style="190"/>
    <col min="17" max="17" width="9.5703125" style="190" bestFit="1" customWidth="1"/>
    <col min="18" max="16384" width="9.140625" style="190"/>
  </cols>
  <sheetData>
    <row r="3" spans="1:26" ht="20.25" x14ac:dyDescent="0.3">
      <c r="B3" s="359" t="s">
        <v>286</v>
      </c>
      <c r="C3" s="359"/>
      <c r="D3" s="359"/>
      <c r="E3" s="359"/>
      <c r="F3" s="359"/>
      <c r="G3" s="359"/>
      <c r="H3" s="359"/>
      <c r="I3" s="359"/>
      <c r="J3" s="359"/>
      <c r="K3" s="359"/>
    </row>
    <row r="4" spans="1:26" ht="20.25" x14ac:dyDescent="0.3">
      <c r="B4" s="191"/>
      <c r="C4" s="191"/>
      <c r="D4" s="191"/>
      <c r="E4" s="191"/>
      <c r="F4" s="191"/>
      <c r="G4" s="191"/>
      <c r="H4" s="191"/>
      <c r="I4" s="191"/>
      <c r="J4" s="191"/>
      <c r="K4" s="191"/>
    </row>
    <row r="5" spans="1:26" x14ac:dyDescent="0.25">
      <c r="B5" s="273" t="s">
        <v>269</v>
      </c>
      <c r="C5" s="201"/>
      <c r="D5" s="201"/>
      <c r="E5" s="201"/>
      <c r="F5" s="201"/>
      <c r="G5" s="201"/>
      <c r="H5" s="201"/>
      <c r="I5" s="201"/>
      <c r="J5" s="201"/>
      <c r="K5" s="201"/>
      <c r="L5" s="201"/>
    </row>
    <row r="6" spans="1:26" x14ac:dyDescent="0.25">
      <c r="B6" s="273"/>
      <c r="C6" s="246">
        <v>2011</v>
      </c>
      <c r="D6" s="246">
        <v>2012</v>
      </c>
      <c r="E6" s="246">
        <v>2013</v>
      </c>
      <c r="F6" s="246">
        <v>2014</v>
      </c>
      <c r="G6" s="246">
        <v>2015</v>
      </c>
      <c r="H6" s="246">
        <v>2016</v>
      </c>
      <c r="I6" s="246">
        <v>2017</v>
      </c>
      <c r="J6" s="246">
        <v>2018</v>
      </c>
      <c r="K6" s="246">
        <v>2019</v>
      </c>
      <c r="L6" s="246">
        <v>2020</v>
      </c>
    </row>
    <row r="7" spans="1:26" x14ac:dyDescent="0.25">
      <c r="B7" s="273"/>
      <c r="C7" s="245"/>
      <c r="D7" s="245"/>
      <c r="E7" s="245"/>
      <c r="F7" s="245"/>
      <c r="G7" s="245"/>
      <c r="H7" s="245"/>
      <c r="I7" s="245"/>
      <c r="J7" s="245"/>
      <c r="K7" s="245"/>
      <c r="L7" s="245"/>
    </row>
    <row r="8" spans="1:26" x14ac:dyDescent="0.25">
      <c r="B8" s="201" t="s">
        <v>262</v>
      </c>
      <c r="C8" s="274">
        <v>0</v>
      </c>
      <c r="D8" s="274">
        <f>+C10</f>
        <v>804.37369766265692</v>
      </c>
      <c r="E8" s="274">
        <f>+D10</f>
        <v>4379.582142190895</v>
      </c>
      <c r="F8" s="274">
        <f>+E10</f>
        <v>13210.663188386365</v>
      </c>
      <c r="G8" s="274">
        <f>+F10</f>
        <v>30099.881423596584</v>
      </c>
      <c r="H8" s="274">
        <f>+G10</f>
        <v>52314.877501452756</v>
      </c>
      <c r="I8" s="274">
        <f>+IF(I9=0,0,H10)</f>
        <v>0</v>
      </c>
      <c r="J8" s="274">
        <f>+IF(J9=0,0,I10)</f>
        <v>0</v>
      </c>
      <c r="K8" s="274">
        <f>+IF(K9=0,0,J10)</f>
        <v>0</v>
      </c>
      <c r="L8" s="274">
        <f>+IF(L9=0,0,K10)</f>
        <v>0</v>
      </c>
    </row>
    <row r="9" spans="1:26" x14ac:dyDescent="0.25">
      <c r="B9" s="201" t="s">
        <v>270</v>
      </c>
      <c r="C9" s="275">
        <f>+C46</f>
        <v>804.37369766265692</v>
      </c>
      <c r="D9" s="275">
        <f t="shared" ref="D9:L9" si="0">+D46</f>
        <v>3575.208444528238</v>
      </c>
      <c r="E9" s="275">
        <f t="shared" si="0"/>
        <v>8831.0810461954698</v>
      </c>
      <c r="F9" s="275">
        <f t="shared" si="0"/>
        <v>16889.218235210221</v>
      </c>
      <c r="G9" s="275">
        <f t="shared" si="0"/>
        <v>22214.996077856173</v>
      </c>
      <c r="H9" s="275">
        <f t="shared" si="0"/>
        <v>30907.779863395197</v>
      </c>
      <c r="I9" s="275">
        <f t="shared" si="0"/>
        <v>0</v>
      </c>
      <c r="J9" s="275">
        <f t="shared" si="0"/>
        <v>0</v>
      </c>
      <c r="K9" s="275">
        <f t="shared" si="0"/>
        <v>0</v>
      </c>
      <c r="L9" s="275">
        <f t="shared" si="0"/>
        <v>0</v>
      </c>
    </row>
    <row r="10" spans="1:26" x14ac:dyDescent="0.25">
      <c r="B10" s="201" t="s">
        <v>263</v>
      </c>
      <c r="C10" s="274">
        <f>SUM(C8:C9)</f>
        <v>804.37369766265692</v>
      </c>
      <c r="D10" s="274">
        <f t="shared" ref="D10:L10" si="1">SUM(D8:D9)</f>
        <v>4379.582142190895</v>
      </c>
      <c r="E10" s="274">
        <f t="shared" si="1"/>
        <v>13210.663188386365</v>
      </c>
      <c r="F10" s="274">
        <f t="shared" si="1"/>
        <v>30099.881423596584</v>
      </c>
      <c r="G10" s="274">
        <f t="shared" si="1"/>
        <v>52314.877501452756</v>
      </c>
      <c r="H10" s="274">
        <f t="shared" si="1"/>
        <v>83222.657364847953</v>
      </c>
      <c r="I10" s="274">
        <f t="shared" si="1"/>
        <v>0</v>
      </c>
      <c r="J10" s="274">
        <f t="shared" si="1"/>
        <v>0</v>
      </c>
      <c r="K10" s="274">
        <f t="shared" si="1"/>
        <v>0</v>
      </c>
      <c r="L10" s="274">
        <f t="shared" si="1"/>
        <v>0</v>
      </c>
    </row>
    <row r="11" spans="1:26" s="194" customFormat="1" ht="10.5" customHeight="1" x14ac:dyDescent="0.25">
      <c r="B11" s="190"/>
      <c r="C11" s="195"/>
      <c r="D11" s="196"/>
      <c r="E11" s="196"/>
      <c r="M11" s="193"/>
      <c r="N11" s="193"/>
      <c r="O11" s="193"/>
      <c r="P11" s="193"/>
      <c r="Q11" s="193"/>
      <c r="R11" s="193"/>
      <c r="S11" s="193"/>
      <c r="T11" s="193"/>
      <c r="U11" s="193"/>
      <c r="V11" s="193"/>
      <c r="W11" s="193"/>
      <c r="X11" s="193"/>
      <c r="Y11" s="193"/>
      <c r="Z11" s="193"/>
    </row>
    <row r="12" spans="1:26" s="194" customFormat="1" ht="5.25" customHeight="1" x14ac:dyDescent="0.25">
      <c r="B12" s="190"/>
      <c r="C12" s="195"/>
      <c r="D12" s="196"/>
      <c r="E12" s="196"/>
      <c r="M12" s="193"/>
      <c r="N12" s="193"/>
      <c r="O12" s="193"/>
      <c r="P12" s="193"/>
      <c r="Q12" s="193"/>
      <c r="R12" s="193"/>
      <c r="S12" s="193"/>
      <c r="T12" s="193"/>
      <c r="U12" s="193"/>
      <c r="V12" s="193"/>
      <c r="W12" s="193"/>
      <c r="X12" s="193"/>
      <c r="Y12" s="193"/>
      <c r="Z12" s="193"/>
    </row>
    <row r="13" spans="1:26" s="194" customFormat="1" x14ac:dyDescent="0.25">
      <c r="B13" s="263" t="s">
        <v>267</v>
      </c>
      <c r="C13" s="197"/>
      <c r="M13" s="193"/>
      <c r="N13" s="193"/>
      <c r="O13" s="193"/>
      <c r="P13" s="193"/>
      <c r="Q13" s="193"/>
      <c r="R13" s="193"/>
      <c r="S13" s="193"/>
      <c r="T13" s="193"/>
      <c r="U13" s="193"/>
      <c r="V13" s="193"/>
      <c r="W13" s="193"/>
      <c r="X13" s="193"/>
      <c r="Y13" s="193"/>
      <c r="Z13" s="193"/>
    </row>
    <row r="14" spans="1:26" s="208" customFormat="1" ht="46.5" customHeight="1" thickBot="1" x14ac:dyDescent="0.3">
      <c r="A14" s="204"/>
      <c r="B14" s="205"/>
      <c r="C14" s="207">
        <v>2011</v>
      </c>
      <c r="D14" s="207">
        <v>2012</v>
      </c>
      <c r="E14" s="207">
        <v>2013</v>
      </c>
      <c r="F14" s="207">
        <v>2014</v>
      </c>
      <c r="G14" s="207">
        <v>2015</v>
      </c>
      <c r="H14" s="207">
        <v>2016</v>
      </c>
      <c r="I14" s="207">
        <v>2017</v>
      </c>
      <c r="J14" s="207">
        <v>2018</v>
      </c>
      <c r="K14" s="207">
        <v>2019</v>
      </c>
      <c r="L14" s="207">
        <v>2020</v>
      </c>
    </row>
    <row r="15" spans="1:26" s="203" customFormat="1" ht="14.25" x14ac:dyDescent="0.2">
      <c r="A15" s="216"/>
      <c r="B15" s="264">
        <v>1</v>
      </c>
      <c r="C15" s="247">
        <v>1.47E-2</v>
      </c>
      <c r="D15" s="247">
        <v>1.47E-2</v>
      </c>
      <c r="E15" s="247">
        <v>1.47E-2</v>
      </c>
      <c r="F15" s="247">
        <v>1.47E-2</v>
      </c>
      <c r="G15" s="247">
        <v>1.47E-2</v>
      </c>
      <c r="H15" s="247">
        <v>1.0999999999999999E-2</v>
      </c>
      <c r="I15" s="247">
        <v>1.0999999999999999E-2</v>
      </c>
      <c r="J15" s="247">
        <v>1.0999999999999999E-2</v>
      </c>
      <c r="K15" s="247">
        <v>1.0999999999999999E-2</v>
      </c>
      <c r="L15" s="247">
        <v>1.0999999999999999E-2</v>
      </c>
    </row>
    <row r="16" spans="1:26" x14ac:dyDescent="0.25">
      <c r="B16" s="264">
        <v>42767</v>
      </c>
      <c r="C16" s="247">
        <v>1.47E-2</v>
      </c>
      <c r="D16" s="247">
        <v>1.47E-2</v>
      </c>
      <c r="E16" s="247">
        <v>1.47E-2</v>
      </c>
      <c r="F16" s="247">
        <v>1.47E-2</v>
      </c>
      <c r="G16" s="247">
        <v>1.47E-2</v>
      </c>
      <c r="H16" s="247">
        <v>1.0999999999999999E-2</v>
      </c>
      <c r="I16" s="247">
        <v>1.0999999999999999E-2</v>
      </c>
      <c r="J16" s="247">
        <v>1.0999999999999999E-2</v>
      </c>
      <c r="K16" s="247">
        <v>1.0999999999999999E-2</v>
      </c>
      <c r="L16" s="247">
        <v>1.0999999999999999E-2</v>
      </c>
      <c r="N16" s="203"/>
      <c r="O16" s="203"/>
    </row>
    <row r="17" spans="1:15" s="194" customFormat="1" ht="14.25" x14ac:dyDescent="0.2">
      <c r="B17" s="264">
        <v>42795</v>
      </c>
      <c r="C17" s="247">
        <v>1.47E-2</v>
      </c>
      <c r="D17" s="247">
        <v>1.47E-2</v>
      </c>
      <c r="E17" s="247">
        <v>1.47E-2</v>
      </c>
      <c r="F17" s="247">
        <v>1.47E-2</v>
      </c>
      <c r="G17" s="247">
        <v>1.47E-2</v>
      </c>
      <c r="H17" s="247">
        <v>1.0999999999999999E-2</v>
      </c>
      <c r="I17" s="247">
        <v>1.0999999999999999E-2</v>
      </c>
      <c r="J17" s="247">
        <v>1.0999999999999999E-2</v>
      </c>
      <c r="K17" s="247">
        <v>1.0999999999999999E-2</v>
      </c>
      <c r="L17" s="247">
        <v>1.0999999999999999E-2</v>
      </c>
      <c r="N17" s="203"/>
      <c r="O17" s="203"/>
    </row>
    <row r="18" spans="1:15" s="194" customFormat="1" ht="14.25" x14ac:dyDescent="0.2">
      <c r="A18" s="189"/>
      <c r="B18" s="264">
        <v>42826</v>
      </c>
      <c r="C18" s="247">
        <v>1.47E-2</v>
      </c>
      <c r="D18" s="247">
        <v>1.47E-2</v>
      </c>
      <c r="E18" s="247">
        <v>1.47E-2</v>
      </c>
      <c r="F18" s="247">
        <v>1.47E-2</v>
      </c>
      <c r="G18" s="247">
        <v>1.0999999999999999E-2</v>
      </c>
      <c r="H18" s="247">
        <v>1.0999999999999999E-2</v>
      </c>
      <c r="I18" s="247">
        <v>1.0999999999999999E-2</v>
      </c>
      <c r="J18" s="247">
        <v>1.0999999999999999E-2</v>
      </c>
      <c r="K18" s="247">
        <v>1.0999999999999999E-2</v>
      </c>
      <c r="L18" s="247">
        <v>1.0999999999999999E-2</v>
      </c>
      <c r="N18" s="203"/>
      <c r="O18" s="203"/>
    </row>
    <row r="19" spans="1:15" s="194" customFormat="1" ht="14.25" x14ac:dyDescent="0.2">
      <c r="A19" s="189"/>
      <c r="B19" s="264">
        <v>42856</v>
      </c>
      <c r="C19" s="247">
        <v>1.47E-2</v>
      </c>
      <c r="D19" s="247">
        <v>1.47E-2</v>
      </c>
      <c r="E19" s="247">
        <v>1.47E-2</v>
      </c>
      <c r="F19" s="247">
        <v>1.47E-2</v>
      </c>
      <c r="G19" s="247">
        <v>1.0999999999999999E-2</v>
      </c>
      <c r="H19" s="247">
        <v>1.0999999999999999E-2</v>
      </c>
      <c r="I19" s="247">
        <v>1.0999999999999999E-2</v>
      </c>
      <c r="J19" s="247">
        <v>1.0999999999999999E-2</v>
      </c>
      <c r="K19" s="247">
        <v>1.0999999999999999E-2</v>
      </c>
      <c r="L19" s="247">
        <v>1.0999999999999999E-2</v>
      </c>
      <c r="N19" s="203"/>
      <c r="O19" s="203"/>
    </row>
    <row r="20" spans="1:15" s="194" customFormat="1" ht="14.25" x14ac:dyDescent="0.2">
      <c r="A20" s="189"/>
      <c r="B20" s="264">
        <v>42887</v>
      </c>
      <c r="C20" s="247">
        <v>1.47E-2</v>
      </c>
      <c r="D20" s="247">
        <v>1.47E-2</v>
      </c>
      <c r="E20" s="247">
        <v>1.47E-2</v>
      </c>
      <c r="F20" s="247">
        <v>1.47E-2</v>
      </c>
      <c r="G20" s="247">
        <v>1.0999999999999999E-2</v>
      </c>
      <c r="H20" s="247">
        <v>1.0999999999999999E-2</v>
      </c>
      <c r="I20" s="247">
        <v>1.0999999999999999E-2</v>
      </c>
      <c r="J20" s="247">
        <v>1.0999999999999999E-2</v>
      </c>
      <c r="K20" s="247">
        <v>1.0999999999999999E-2</v>
      </c>
      <c r="L20" s="247">
        <v>1.0999999999999999E-2</v>
      </c>
      <c r="N20" s="203"/>
      <c r="O20" s="203"/>
    </row>
    <row r="21" spans="1:15" s="194" customFormat="1" ht="14.25" x14ac:dyDescent="0.2">
      <c r="A21" s="189"/>
      <c r="B21" s="264">
        <v>42917</v>
      </c>
      <c r="C21" s="247">
        <v>1.47E-2</v>
      </c>
      <c r="D21" s="247">
        <v>1.47E-2</v>
      </c>
      <c r="E21" s="247">
        <v>1.47E-2</v>
      </c>
      <c r="F21" s="247">
        <v>1.47E-2</v>
      </c>
      <c r="G21" s="247">
        <v>1.0999999999999999E-2</v>
      </c>
      <c r="H21" s="247">
        <v>1.0999999999999999E-2</v>
      </c>
      <c r="I21" s="247">
        <v>1.0999999999999999E-2</v>
      </c>
      <c r="J21" s="247">
        <v>1.0999999999999999E-2</v>
      </c>
      <c r="K21" s="247">
        <v>1.0999999999999999E-2</v>
      </c>
      <c r="L21" s="247">
        <v>1.0999999999999999E-2</v>
      </c>
      <c r="N21" s="203"/>
      <c r="O21" s="203"/>
    </row>
    <row r="22" spans="1:15" s="194" customFormat="1" ht="14.25" x14ac:dyDescent="0.2">
      <c r="A22" s="189"/>
      <c r="B22" s="264">
        <v>42948</v>
      </c>
      <c r="C22" s="247">
        <v>1.47E-2</v>
      </c>
      <c r="D22" s="247">
        <v>1.47E-2</v>
      </c>
      <c r="E22" s="247">
        <v>1.47E-2</v>
      </c>
      <c r="F22" s="247">
        <v>1.47E-2</v>
      </c>
      <c r="G22" s="247">
        <v>1.0999999999999999E-2</v>
      </c>
      <c r="H22" s="247">
        <v>1.0999999999999999E-2</v>
      </c>
      <c r="I22" s="247">
        <v>1.0999999999999999E-2</v>
      </c>
      <c r="J22" s="247">
        <v>1.0999999999999999E-2</v>
      </c>
      <c r="K22" s="247">
        <v>1.0999999999999999E-2</v>
      </c>
      <c r="L22" s="247">
        <v>1.0999999999999999E-2</v>
      </c>
      <c r="N22" s="203"/>
      <c r="O22" s="203"/>
    </row>
    <row r="23" spans="1:15" s="194" customFormat="1" ht="14.25" x14ac:dyDescent="0.2">
      <c r="A23" s="189"/>
      <c r="B23" s="264">
        <v>42979</v>
      </c>
      <c r="C23" s="247">
        <v>1.47E-2</v>
      </c>
      <c r="D23" s="247">
        <v>1.47E-2</v>
      </c>
      <c r="E23" s="247">
        <v>1.47E-2</v>
      </c>
      <c r="F23" s="247">
        <v>1.47E-2</v>
      </c>
      <c r="G23" s="247">
        <v>1.0999999999999999E-2</v>
      </c>
      <c r="H23" s="247">
        <v>1.0999999999999999E-2</v>
      </c>
      <c r="I23" s="247">
        <v>1.0999999999999999E-2</v>
      </c>
      <c r="J23" s="247">
        <v>1.0999999999999999E-2</v>
      </c>
      <c r="K23" s="247">
        <v>1.0999999999999999E-2</v>
      </c>
      <c r="L23" s="247">
        <v>1.0999999999999999E-2</v>
      </c>
      <c r="N23" s="203"/>
      <c r="O23" s="203"/>
    </row>
    <row r="24" spans="1:15" s="194" customFormat="1" ht="14.25" x14ac:dyDescent="0.2">
      <c r="A24" s="189"/>
      <c r="B24" s="264">
        <v>43009</v>
      </c>
      <c r="C24" s="247">
        <v>1.47E-2</v>
      </c>
      <c r="D24" s="247">
        <v>1.47E-2</v>
      </c>
      <c r="E24" s="247">
        <v>1.47E-2</v>
      </c>
      <c r="F24" s="247">
        <v>1.47E-2</v>
      </c>
      <c r="G24" s="247">
        <v>1.0999999999999999E-2</v>
      </c>
      <c r="H24" s="247">
        <v>1.0999999999999999E-2</v>
      </c>
      <c r="I24" s="247">
        <v>1.0999999999999999E-2</v>
      </c>
      <c r="J24" s="247">
        <v>1.0999999999999999E-2</v>
      </c>
      <c r="K24" s="247">
        <v>1.0999999999999999E-2</v>
      </c>
      <c r="L24" s="247">
        <v>1.0999999999999999E-2</v>
      </c>
      <c r="N24" s="203"/>
      <c r="O24" s="203"/>
    </row>
    <row r="25" spans="1:15" s="194" customFormat="1" ht="14.25" x14ac:dyDescent="0.2">
      <c r="A25" s="189"/>
      <c r="B25" s="264">
        <v>43040</v>
      </c>
      <c r="C25" s="247">
        <v>1.47E-2</v>
      </c>
      <c r="D25" s="247">
        <v>1.47E-2</v>
      </c>
      <c r="E25" s="247">
        <v>1.47E-2</v>
      </c>
      <c r="F25" s="247">
        <v>1.47E-2</v>
      </c>
      <c r="G25" s="247">
        <v>1.0999999999999999E-2</v>
      </c>
      <c r="H25" s="247">
        <v>1.0999999999999999E-2</v>
      </c>
      <c r="I25" s="247">
        <v>1.0999999999999999E-2</v>
      </c>
      <c r="J25" s="247">
        <v>1.0999999999999999E-2</v>
      </c>
      <c r="K25" s="247">
        <v>1.0999999999999999E-2</v>
      </c>
      <c r="L25" s="247">
        <v>1.0999999999999999E-2</v>
      </c>
      <c r="N25" s="203"/>
      <c r="O25" s="248"/>
    </row>
    <row r="26" spans="1:15" s="194" customFormat="1" ht="14.25" x14ac:dyDescent="0.2">
      <c r="A26" s="189"/>
      <c r="B26" s="271">
        <v>43070</v>
      </c>
      <c r="C26" s="267">
        <v>1.47E-2</v>
      </c>
      <c r="D26" s="267">
        <v>1.47E-2</v>
      </c>
      <c r="E26" s="267">
        <v>1.47E-2</v>
      </c>
      <c r="F26" s="267">
        <v>1.47E-2</v>
      </c>
      <c r="G26" s="267">
        <v>1.0999999999999999E-2</v>
      </c>
      <c r="H26" s="267">
        <v>1.0999999999999999E-2</v>
      </c>
      <c r="I26" s="267">
        <v>1.0999999999999999E-2</v>
      </c>
      <c r="J26" s="267">
        <v>1.0999999999999999E-2</v>
      </c>
      <c r="K26" s="267">
        <v>1.0999999999999999E-2</v>
      </c>
      <c r="L26" s="267">
        <v>1.0999999999999999E-2</v>
      </c>
      <c r="O26" s="248"/>
    </row>
    <row r="27" spans="1:15" s="194" customFormat="1" x14ac:dyDescent="0.25">
      <c r="A27" s="189"/>
      <c r="B27" s="270" t="s">
        <v>259</v>
      </c>
      <c r="C27" s="266">
        <f>AVERAGE(C15:C26)</f>
        <v>1.4699999999999998E-2</v>
      </c>
      <c r="D27" s="266">
        <f t="shared" ref="D27:L27" si="2">AVERAGE(D15:D26)</f>
        <v>1.4699999999999998E-2</v>
      </c>
      <c r="E27" s="266">
        <f t="shared" si="2"/>
        <v>1.4699999999999998E-2</v>
      </c>
      <c r="F27" s="266">
        <f t="shared" si="2"/>
        <v>1.4699999999999998E-2</v>
      </c>
      <c r="G27" s="266">
        <f t="shared" si="2"/>
        <v>1.1924999999999998E-2</v>
      </c>
      <c r="H27" s="266">
        <f t="shared" si="2"/>
        <v>1.0999999999999998E-2</v>
      </c>
      <c r="I27" s="266">
        <f t="shared" si="2"/>
        <v>1.0999999999999998E-2</v>
      </c>
      <c r="J27" s="266">
        <f t="shared" si="2"/>
        <v>1.0999999999999998E-2</v>
      </c>
      <c r="K27" s="266">
        <f t="shared" si="2"/>
        <v>1.0999999999999998E-2</v>
      </c>
      <c r="L27" s="266">
        <f t="shared" si="2"/>
        <v>1.0999999999999998E-2</v>
      </c>
    </row>
    <row r="28" spans="1:15" s="194" customFormat="1" ht="14.25" x14ac:dyDescent="0.2">
      <c r="A28" s="189"/>
      <c r="B28" s="224"/>
      <c r="C28" s="226"/>
      <c r="D28" s="226"/>
      <c r="E28" s="226"/>
      <c r="F28" s="226"/>
      <c r="G28" s="227"/>
      <c r="H28" s="227"/>
      <c r="I28" s="227"/>
    </row>
    <row r="29" spans="1:15" s="194" customFormat="1" x14ac:dyDescent="0.25">
      <c r="A29" s="189"/>
      <c r="B29" s="272" t="s">
        <v>261</v>
      </c>
      <c r="C29" s="230"/>
      <c r="D29" s="230"/>
      <c r="E29" s="230"/>
      <c r="F29" s="230"/>
      <c r="G29" s="197"/>
      <c r="H29" s="197"/>
      <c r="I29" s="197"/>
    </row>
    <row r="30" spans="1:15" x14ac:dyDescent="0.25">
      <c r="B30" s="190" t="str">
        <f>+'LRAM Summary'!A6</f>
        <v>Opening LRAM Balance</v>
      </c>
      <c r="C30" s="262">
        <f>+'LRAM Summary'!E6</f>
        <v>0</v>
      </c>
      <c r="D30" s="262">
        <f>+'LRAM Summary'!F6</f>
        <v>119387.56180521811</v>
      </c>
      <c r="E30" s="262">
        <f>+'LRAM Summary'!G6</f>
        <v>389548.79163698532</v>
      </c>
      <c r="F30" s="262">
        <f>+'LRAM Summary'!H6</f>
        <v>850359.74661016325</v>
      </c>
      <c r="G30" s="262">
        <f>+'LRAM Summary'!I6</f>
        <v>1501777.9224974837</v>
      </c>
      <c r="H30" s="262">
        <f>+'LRAM Summary'!J6</f>
        <v>2343056.4283971041</v>
      </c>
      <c r="I30" s="262">
        <f>+'LRAM Summary'!K6</f>
        <v>0</v>
      </c>
      <c r="J30" s="262">
        <f>+'LRAM Summary'!L6</f>
        <v>0</v>
      </c>
      <c r="K30" s="262">
        <f>+'LRAM Summary'!M6</f>
        <v>0</v>
      </c>
      <c r="L30" s="262">
        <f>+'LRAM Summary'!N6</f>
        <v>0</v>
      </c>
    </row>
    <row r="31" spans="1:15" x14ac:dyDescent="0.25">
      <c r="B31" s="190" t="str">
        <f>+'LRAM Summary'!B16</f>
        <v>Incremental Annual LRAM</v>
      </c>
      <c r="C31" s="262">
        <f>+'LRAM Summary'!E16</f>
        <v>119387.56180521811</v>
      </c>
      <c r="D31" s="262">
        <f>+'LRAM Summary'!F16</f>
        <v>270161.22983176721</v>
      </c>
      <c r="E31" s="262">
        <f>+'LRAM Summary'!G16</f>
        <v>460810.95497317787</v>
      </c>
      <c r="F31" s="262">
        <f>+'LRAM Summary'!H16</f>
        <v>651418.17588732042</v>
      </c>
      <c r="G31" s="262">
        <f>+'LRAM Summary'!I16</f>
        <v>841278.50589962036</v>
      </c>
      <c r="H31" s="262">
        <f>+'LRAM Summary'!J16</f>
        <v>1018345.6167326382</v>
      </c>
      <c r="I31" s="262">
        <f>+'LRAM Summary'!K16</f>
        <v>0</v>
      </c>
      <c r="J31" s="262">
        <f>+'LRAM Summary'!L16</f>
        <v>0</v>
      </c>
      <c r="K31" s="262">
        <f>+'LRAM Summary'!M16</f>
        <v>0</v>
      </c>
      <c r="L31" s="262">
        <f>+'LRAM Summary'!N16</f>
        <v>0</v>
      </c>
    </row>
    <row r="33" spans="2:12" ht="15.75" thickBot="1" x14ac:dyDescent="0.3">
      <c r="B33" s="205"/>
      <c r="C33" s="207">
        <v>2011</v>
      </c>
      <c r="D33" s="207">
        <v>2012</v>
      </c>
      <c r="E33" s="207">
        <v>2013</v>
      </c>
      <c r="F33" s="207">
        <v>2014</v>
      </c>
      <c r="G33" s="207">
        <v>2015</v>
      </c>
      <c r="H33" s="207">
        <v>2016</v>
      </c>
      <c r="I33" s="207">
        <v>2017</v>
      </c>
      <c r="J33" s="207">
        <v>2018</v>
      </c>
      <c r="K33" s="207">
        <v>2019</v>
      </c>
      <c r="L33" s="207">
        <v>2020</v>
      </c>
    </row>
    <row r="34" spans="2:12" x14ac:dyDescent="0.25">
      <c r="B34" s="264">
        <v>1</v>
      </c>
      <c r="C34" s="265">
        <f>+C$31*(MONTH($B15)-1)/12*(C15/12)</f>
        <v>0</v>
      </c>
      <c r="D34" s="265">
        <f t="shared" ref="D34:E40" si="3">(D$30+(D$31*(MONTH($B15)-1)/12))*(D15/12)</f>
        <v>146.24976321139218</v>
      </c>
      <c r="E34" s="265">
        <f t="shared" si="3"/>
        <v>477.19726975530699</v>
      </c>
      <c r="F34" s="265">
        <f t="shared" ref="F34:L34" si="4">(F$30+(F$31*(MONTH($B15)-1)/12))*(F15/12)</f>
        <v>1041.69068959745</v>
      </c>
      <c r="G34" s="265">
        <f t="shared" si="4"/>
        <v>1839.6779550594174</v>
      </c>
      <c r="H34" s="265">
        <f>(H$30+(H$31*(MONTH($B15)-1)/12))*(H15/12)</f>
        <v>2147.8017260306788</v>
      </c>
      <c r="I34" s="265">
        <f t="shared" si="4"/>
        <v>0</v>
      </c>
      <c r="J34" s="265">
        <f t="shared" si="4"/>
        <v>0</v>
      </c>
      <c r="K34" s="265">
        <f t="shared" si="4"/>
        <v>0</v>
      </c>
      <c r="L34" s="265">
        <f t="shared" si="4"/>
        <v>0</v>
      </c>
    </row>
    <row r="35" spans="2:12" x14ac:dyDescent="0.25">
      <c r="B35" s="264">
        <v>42767</v>
      </c>
      <c r="C35" s="265">
        <f>+C$31*(MONTH($B16)-1)/12*(C16/12)</f>
        <v>12.187480267616014</v>
      </c>
      <c r="D35" s="265">
        <f t="shared" si="3"/>
        <v>173.82872209005174</v>
      </c>
      <c r="E35" s="265">
        <f t="shared" si="3"/>
        <v>524.23838807548555</v>
      </c>
      <c r="F35" s="265">
        <f t="shared" ref="F35:L40" si="5">(F$30+(F$31*(MONTH($B16)-1)/12))*(F16/12)</f>
        <v>1108.1896283859473</v>
      </c>
      <c r="G35" s="265">
        <f t="shared" si="5"/>
        <v>1925.5584692033369</v>
      </c>
      <c r="H35" s="265">
        <f t="shared" si="5"/>
        <v>2225.5920161977551</v>
      </c>
      <c r="I35" s="265">
        <f t="shared" si="5"/>
        <v>0</v>
      </c>
      <c r="J35" s="265">
        <f t="shared" si="5"/>
        <v>0</v>
      </c>
      <c r="K35" s="265">
        <f t="shared" si="5"/>
        <v>0</v>
      </c>
      <c r="L35" s="265">
        <f t="shared" si="5"/>
        <v>0</v>
      </c>
    </row>
    <row r="36" spans="2:12" x14ac:dyDescent="0.25">
      <c r="B36" s="264">
        <v>42795</v>
      </c>
      <c r="C36" s="265">
        <f t="shared" ref="C36:C45" si="6">+C$31*(MONTH($B17)-1)/12*(C17/12)</f>
        <v>24.374960535232027</v>
      </c>
      <c r="D36" s="265">
        <f t="shared" si="3"/>
        <v>201.4076809687113</v>
      </c>
      <c r="E36" s="265">
        <f t="shared" si="3"/>
        <v>571.27950639566416</v>
      </c>
      <c r="F36" s="265">
        <f t="shared" si="5"/>
        <v>1174.6885671744446</v>
      </c>
      <c r="G36" s="265">
        <f t="shared" si="5"/>
        <v>2011.4389833472565</v>
      </c>
      <c r="H36" s="265">
        <f t="shared" si="5"/>
        <v>2303.3823063648319</v>
      </c>
      <c r="I36" s="265">
        <f t="shared" si="5"/>
        <v>0</v>
      </c>
      <c r="J36" s="265">
        <f t="shared" si="5"/>
        <v>0</v>
      </c>
      <c r="K36" s="265">
        <f t="shared" si="5"/>
        <v>0</v>
      </c>
      <c r="L36" s="265">
        <f t="shared" si="5"/>
        <v>0</v>
      </c>
    </row>
    <row r="37" spans="2:12" x14ac:dyDescent="0.25">
      <c r="B37" s="264">
        <v>42826</v>
      </c>
      <c r="C37" s="265">
        <f t="shared" si="6"/>
        <v>36.562440802848045</v>
      </c>
      <c r="D37" s="265">
        <f t="shared" si="3"/>
        <v>228.9866398473709</v>
      </c>
      <c r="E37" s="265">
        <f t="shared" si="3"/>
        <v>618.32062471584265</v>
      </c>
      <c r="F37" s="265">
        <f t="shared" si="5"/>
        <v>1241.1875059629417</v>
      </c>
      <c r="G37" s="265">
        <f t="shared" si="5"/>
        <v>1569.4227532246896</v>
      </c>
      <c r="H37" s="265">
        <f t="shared" si="5"/>
        <v>2381.1725965319083</v>
      </c>
      <c r="I37" s="265">
        <f t="shared" si="5"/>
        <v>0</v>
      </c>
      <c r="J37" s="265">
        <f t="shared" si="5"/>
        <v>0</v>
      </c>
      <c r="K37" s="265">
        <f t="shared" si="5"/>
        <v>0</v>
      </c>
      <c r="L37" s="265">
        <f t="shared" si="5"/>
        <v>0</v>
      </c>
    </row>
    <row r="38" spans="2:12" x14ac:dyDescent="0.25">
      <c r="B38" s="264">
        <v>42856</v>
      </c>
      <c r="C38" s="265">
        <f t="shared" si="6"/>
        <v>48.749921070464055</v>
      </c>
      <c r="D38" s="265">
        <f t="shared" si="3"/>
        <v>256.56559872603043</v>
      </c>
      <c r="E38" s="265">
        <f t="shared" si="3"/>
        <v>665.36174303602127</v>
      </c>
      <c r="F38" s="265">
        <f t="shared" si="5"/>
        <v>1307.6864447514392</v>
      </c>
      <c r="G38" s="265">
        <f t="shared" si="5"/>
        <v>1633.6870835364662</v>
      </c>
      <c r="H38" s="265">
        <f t="shared" si="5"/>
        <v>2458.9628866989847</v>
      </c>
      <c r="I38" s="265">
        <f t="shared" si="5"/>
        <v>0</v>
      </c>
      <c r="J38" s="265">
        <f t="shared" si="5"/>
        <v>0</v>
      </c>
      <c r="K38" s="265">
        <f t="shared" si="5"/>
        <v>0</v>
      </c>
      <c r="L38" s="265">
        <f t="shared" si="5"/>
        <v>0</v>
      </c>
    </row>
    <row r="39" spans="2:12" x14ac:dyDescent="0.25">
      <c r="B39" s="264">
        <v>42887</v>
      </c>
      <c r="C39" s="265">
        <f t="shared" si="6"/>
        <v>60.937401338080079</v>
      </c>
      <c r="D39" s="265">
        <f t="shared" si="3"/>
        <v>284.14455760469002</v>
      </c>
      <c r="E39" s="265">
        <f t="shared" si="3"/>
        <v>712.40286135619999</v>
      </c>
      <c r="F39" s="265">
        <f t="shared" si="5"/>
        <v>1374.1853835399363</v>
      </c>
      <c r="G39" s="265">
        <f t="shared" si="5"/>
        <v>1697.9514138482427</v>
      </c>
      <c r="H39" s="265">
        <f t="shared" si="5"/>
        <v>2536.753176866061</v>
      </c>
      <c r="I39" s="265">
        <f t="shared" si="5"/>
        <v>0</v>
      </c>
      <c r="J39" s="265">
        <f t="shared" si="5"/>
        <v>0</v>
      </c>
      <c r="K39" s="265">
        <f t="shared" si="5"/>
        <v>0</v>
      </c>
      <c r="L39" s="265">
        <f t="shared" si="5"/>
        <v>0</v>
      </c>
    </row>
    <row r="40" spans="2:12" x14ac:dyDescent="0.25">
      <c r="B40" s="264">
        <v>42917</v>
      </c>
      <c r="C40" s="265">
        <f t="shared" si="6"/>
        <v>73.124881605696089</v>
      </c>
      <c r="D40" s="265">
        <f t="shared" si="3"/>
        <v>311.72351648334961</v>
      </c>
      <c r="E40" s="265">
        <f t="shared" si="3"/>
        <v>759.44397967637849</v>
      </c>
      <c r="F40" s="265">
        <f t="shared" si="5"/>
        <v>1440.6843223284336</v>
      </c>
      <c r="G40" s="265">
        <f t="shared" si="5"/>
        <v>1762.2157441600193</v>
      </c>
      <c r="H40" s="265">
        <f t="shared" si="5"/>
        <v>2614.5434670331379</v>
      </c>
      <c r="I40" s="265">
        <f t="shared" si="5"/>
        <v>0</v>
      </c>
      <c r="J40" s="265">
        <f t="shared" si="5"/>
        <v>0</v>
      </c>
      <c r="K40" s="265">
        <f t="shared" si="5"/>
        <v>0</v>
      </c>
      <c r="L40" s="265">
        <f t="shared" si="5"/>
        <v>0</v>
      </c>
    </row>
    <row r="41" spans="2:12" x14ac:dyDescent="0.25">
      <c r="B41" s="264">
        <v>42948</v>
      </c>
      <c r="C41" s="265">
        <f t="shared" si="6"/>
        <v>85.312361873312113</v>
      </c>
      <c r="D41" s="265">
        <f>(D$30+(D$31*(MONTH($B22)-1)/12))*(D22/12)</f>
        <v>339.30247536200909</v>
      </c>
      <c r="E41" s="265">
        <f t="shared" ref="E41:L41" si="7">(E$30+(E$31*(MONTH($B22)-1)/12))*(E22/12)</f>
        <v>806.48509799655687</v>
      </c>
      <c r="F41" s="265">
        <f t="shared" si="7"/>
        <v>1507.1832611169309</v>
      </c>
      <c r="G41" s="265">
        <f t="shared" si="7"/>
        <v>1826.4800744717959</v>
      </c>
      <c r="H41" s="265">
        <f t="shared" si="7"/>
        <v>2692.3337572002142</v>
      </c>
      <c r="I41" s="265">
        <f t="shared" si="7"/>
        <v>0</v>
      </c>
      <c r="J41" s="265">
        <f t="shared" si="7"/>
        <v>0</v>
      </c>
      <c r="K41" s="265">
        <f t="shared" si="7"/>
        <v>0</v>
      </c>
      <c r="L41" s="265">
        <f t="shared" si="7"/>
        <v>0</v>
      </c>
    </row>
    <row r="42" spans="2:12" x14ac:dyDescent="0.25">
      <c r="B42" s="264">
        <v>42979</v>
      </c>
      <c r="C42" s="265">
        <f t="shared" si="6"/>
        <v>97.499842140928109</v>
      </c>
      <c r="D42" s="265">
        <f>(D$30+(D$31*(MONTH($B23)-1)/12))*(D23/12)</f>
        <v>366.88143424066874</v>
      </c>
      <c r="E42" s="265">
        <f t="shared" ref="E42:L45" si="8">(E$30+(E$31*(MONTH($B23)-1)/12))*(E23/12)</f>
        <v>853.5262163167356</v>
      </c>
      <c r="F42" s="265">
        <f t="shared" si="8"/>
        <v>1573.6821999054282</v>
      </c>
      <c r="G42" s="265">
        <f t="shared" si="8"/>
        <v>1890.7444047835727</v>
      </c>
      <c r="H42" s="265">
        <f t="shared" si="8"/>
        <v>2770.1240473672906</v>
      </c>
      <c r="I42" s="265">
        <f t="shared" si="8"/>
        <v>0</v>
      </c>
      <c r="J42" s="265">
        <f t="shared" si="8"/>
        <v>0</v>
      </c>
      <c r="K42" s="265">
        <f t="shared" si="8"/>
        <v>0</v>
      </c>
      <c r="L42" s="265">
        <f t="shared" si="8"/>
        <v>0</v>
      </c>
    </row>
    <row r="43" spans="2:12" x14ac:dyDescent="0.25">
      <c r="B43" s="264">
        <v>43009</v>
      </c>
      <c r="C43" s="265">
        <f t="shared" si="6"/>
        <v>109.68732240854412</v>
      </c>
      <c r="D43" s="265">
        <f>(D$30+(D$31*(MONTH($B24)-1)/12))*(D24/12)</f>
        <v>394.46039311932833</v>
      </c>
      <c r="E43" s="265">
        <f t="shared" si="8"/>
        <v>900.56733463691421</v>
      </c>
      <c r="F43" s="265">
        <f t="shared" si="8"/>
        <v>1640.1811386939257</v>
      </c>
      <c r="G43" s="265">
        <f t="shared" si="8"/>
        <v>1955.0087350953488</v>
      </c>
      <c r="H43" s="265">
        <f t="shared" si="8"/>
        <v>2847.9143375343674</v>
      </c>
      <c r="I43" s="265">
        <f t="shared" si="8"/>
        <v>0</v>
      </c>
      <c r="J43" s="265">
        <f t="shared" si="8"/>
        <v>0</v>
      </c>
      <c r="K43" s="265">
        <f t="shared" si="8"/>
        <v>0</v>
      </c>
      <c r="L43" s="265">
        <f t="shared" si="8"/>
        <v>0</v>
      </c>
    </row>
    <row r="44" spans="2:12" x14ac:dyDescent="0.25">
      <c r="B44" s="264">
        <v>43040</v>
      </c>
      <c r="C44" s="265">
        <f t="shared" si="6"/>
        <v>121.87480267616016</v>
      </c>
      <c r="D44" s="265">
        <f>(D$30+(D$31*(MONTH($B25)-1)/12))*(D25/12)</f>
        <v>422.03935199798781</v>
      </c>
      <c r="E44" s="265">
        <f t="shared" si="8"/>
        <v>947.60845295709271</v>
      </c>
      <c r="F44" s="265">
        <f t="shared" si="8"/>
        <v>1706.6800774824228</v>
      </c>
      <c r="G44" s="265">
        <f t="shared" si="8"/>
        <v>2019.2730654071256</v>
      </c>
      <c r="H44" s="265">
        <f t="shared" si="8"/>
        <v>2925.7046277014438</v>
      </c>
      <c r="I44" s="265">
        <f t="shared" si="8"/>
        <v>0</v>
      </c>
      <c r="J44" s="265">
        <f t="shared" si="8"/>
        <v>0</v>
      </c>
      <c r="K44" s="265">
        <f t="shared" si="8"/>
        <v>0</v>
      </c>
      <c r="L44" s="265">
        <f t="shared" si="8"/>
        <v>0</v>
      </c>
    </row>
    <row r="45" spans="2:12" x14ac:dyDescent="0.25">
      <c r="B45" s="271">
        <v>43070</v>
      </c>
      <c r="C45" s="269">
        <f t="shared" si="6"/>
        <v>134.06228294377618</v>
      </c>
      <c r="D45" s="269">
        <f>(D$30+(D$31*(MONTH($B26)-1)/12))*(D26/12)</f>
        <v>449.61831087664746</v>
      </c>
      <c r="E45" s="269">
        <f t="shared" si="8"/>
        <v>994.64957127727132</v>
      </c>
      <c r="F45" s="269">
        <f t="shared" si="8"/>
        <v>1773.1790162709203</v>
      </c>
      <c r="G45" s="269">
        <f t="shared" si="8"/>
        <v>2083.5373957189022</v>
      </c>
      <c r="H45" s="269">
        <f t="shared" si="8"/>
        <v>3003.4949178685206</v>
      </c>
      <c r="I45" s="269">
        <f t="shared" si="8"/>
        <v>0</v>
      </c>
      <c r="J45" s="269">
        <f t="shared" si="8"/>
        <v>0</v>
      </c>
      <c r="K45" s="269">
        <f t="shared" si="8"/>
        <v>0</v>
      </c>
      <c r="L45" s="269">
        <f t="shared" si="8"/>
        <v>0</v>
      </c>
    </row>
    <row r="46" spans="2:12" x14ac:dyDescent="0.25">
      <c r="B46" s="270" t="s">
        <v>268</v>
      </c>
      <c r="C46" s="268">
        <f>SUM(C34:C45)</f>
        <v>804.37369766265692</v>
      </c>
      <c r="D46" s="268">
        <f t="shared" ref="D46:L46" si="9">SUM(D34:D45)</f>
        <v>3575.208444528238</v>
      </c>
      <c r="E46" s="268">
        <f t="shared" si="9"/>
        <v>8831.0810461954698</v>
      </c>
      <c r="F46" s="268">
        <f t="shared" si="9"/>
        <v>16889.218235210221</v>
      </c>
      <c r="G46" s="268">
        <f t="shared" si="9"/>
        <v>22214.996077856173</v>
      </c>
      <c r="H46" s="268">
        <f t="shared" si="9"/>
        <v>30907.779863395197</v>
      </c>
      <c r="I46" s="268">
        <f t="shared" si="9"/>
        <v>0</v>
      </c>
      <c r="J46" s="268">
        <f t="shared" si="9"/>
        <v>0</v>
      </c>
      <c r="K46" s="268">
        <f t="shared" si="9"/>
        <v>0</v>
      </c>
      <c r="L46" s="268">
        <f t="shared" si="9"/>
        <v>0</v>
      </c>
    </row>
    <row r="47" spans="2:12" x14ac:dyDescent="0.25">
      <c r="C47" s="261"/>
      <c r="D47" s="261"/>
      <c r="E47" s="261"/>
      <c r="F47" s="261"/>
      <c r="G47" s="261"/>
    </row>
  </sheetData>
  <mergeCells count="1">
    <mergeCell ref="B3:K3"/>
  </mergeCells>
  <pageMargins left="0.25" right="0.25" top="0.75" bottom="0.75" header="0.3" footer="0.3"/>
  <pageSetup scale="69" orientation="landscape" r:id="rId1"/>
  <headerFooter>
    <oddHeader>&amp;RPage &amp;P of &amp;N</oddHeader>
    <oddFooter>&amp;A</oddFooter>
  </headerFooter>
  <ignoredErrors>
    <ignoredError sqref="C34:C45 C46 D35:L46 D34:G34 I34:L34"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R34"/>
  <sheetViews>
    <sheetView showGridLines="0" workbookViewId="0"/>
  </sheetViews>
  <sheetFormatPr defaultRowHeight="15" x14ac:dyDescent="0.25"/>
  <cols>
    <col min="2" max="2" width="31.85546875" customWidth="1"/>
    <col min="3" max="3" width="12.7109375" customWidth="1"/>
    <col min="4" max="4" width="2" customWidth="1"/>
    <col min="5" max="14" width="17.42578125" customWidth="1"/>
    <col min="15" max="15" width="1.5703125" customWidth="1"/>
    <col min="16" max="16" width="14.7109375" customWidth="1"/>
    <col min="17" max="17" width="14.28515625" bestFit="1" customWidth="1"/>
  </cols>
  <sheetData>
    <row r="3" spans="1:18" ht="28.5" x14ac:dyDescent="0.45">
      <c r="A3" s="307" t="s">
        <v>265</v>
      </c>
    </row>
    <row r="4" spans="1:18" ht="75" x14ac:dyDescent="0.25">
      <c r="E4" s="258" t="s">
        <v>264</v>
      </c>
      <c r="F4" s="249" t="s">
        <v>255</v>
      </c>
      <c r="G4" s="249" t="s">
        <v>256</v>
      </c>
      <c r="H4" s="249" t="s">
        <v>257</v>
      </c>
      <c r="I4" s="249" t="s">
        <v>258</v>
      </c>
      <c r="J4" s="249" t="s">
        <v>271</v>
      </c>
      <c r="K4" s="249" t="s">
        <v>272</v>
      </c>
      <c r="L4" s="249" t="s">
        <v>273</v>
      </c>
      <c r="M4" s="249" t="s">
        <v>274</v>
      </c>
      <c r="N4" s="249" t="s">
        <v>275</v>
      </c>
      <c r="P4" s="249" t="s">
        <v>278</v>
      </c>
    </row>
    <row r="5" spans="1:18" x14ac:dyDescent="0.25">
      <c r="E5" s="258"/>
      <c r="F5" s="249"/>
      <c r="G5" s="249"/>
      <c r="H5" s="249"/>
      <c r="I5" s="249"/>
      <c r="J5" s="249"/>
      <c r="K5" s="249"/>
      <c r="L5" s="249"/>
      <c r="M5" s="249"/>
      <c r="N5" s="249"/>
      <c r="P5" s="249"/>
    </row>
    <row r="6" spans="1:18" s="259" customFormat="1" x14ac:dyDescent="0.25">
      <c r="A6" s="259" t="s">
        <v>287</v>
      </c>
      <c r="E6" s="283">
        <v>0</v>
      </c>
      <c r="F6" s="284">
        <f>+E18</f>
        <v>119387.56180521811</v>
      </c>
      <c r="G6" s="284">
        <f>+F18</f>
        <v>389548.79163698532</v>
      </c>
      <c r="H6" s="284">
        <f>+G18</f>
        <v>850359.74661016325</v>
      </c>
      <c r="I6" s="284">
        <f>+H18</f>
        <v>1501777.9224974837</v>
      </c>
      <c r="J6" s="284">
        <f>+I18</f>
        <v>2343056.4283971041</v>
      </c>
      <c r="K6" s="284">
        <f>+IF(K8="",0,J18)</f>
        <v>0</v>
      </c>
      <c r="L6" s="284">
        <f>+IF(L8="",0,K18)</f>
        <v>0</v>
      </c>
      <c r="M6" s="284">
        <f>+IF(M8="",0,L18)</f>
        <v>0</v>
      </c>
      <c r="N6" s="284">
        <f>+IF(N8="",0,M18)</f>
        <v>0</v>
      </c>
      <c r="P6" s="289">
        <v>0</v>
      </c>
    </row>
    <row r="7" spans="1:18" x14ac:dyDescent="0.25">
      <c r="E7" s="258"/>
      <c r="F7" s="249"/>
      <c r="G7" s="249"/>
      <c r="H7" s="249"/>
      <c r="I7" s="249"/>
    </row>
    <row r="8" spans="1:18" x14ac:dyDescent="0.25">
      <c r="B8" s="243" t="s">
        <v>14</v>
      </c>
      <c r="C8" s="249">
        <v>150680</v>
      </c>
      <c r="D8" s="249"/>
      <c r="E8" s="254">
        <f>+'2011'!CH34</f>
        <v>41771.705870157479</v>
      </c>
      <c r="F8" s="254">
        <f>+'2011'!CQ34+'2012'!CR45</f>
        <v>81476.854867973772</v>
      </c>
      <c r="G8" s="254">
        <f>+'2011'!CZ34+'2012'!DA45+'2013'!DA51</f>
        <v>135939.32581507252</v>
      </c>
      <c r="H8" s="254">
        <f>+'2011'!DI34+'2012'!DJ45+'2013'!DJ51+'2014'!DJ62</f>
        <v>213880.27021101053</v>
      </c>
      <c r="I8" s="254">
        <f>+'2011'!DR34+'2012'!DS45+'2013'!DS51+'2014'!DS62+'2015'!BR45</f>
        <v>277475.22972765594</v>
      </c>
      <c r="J8" s="276">
        <f>+'2011'!EA34+'2012'!EB45+'2013'!EB51+'2014'!EB62+'2015'!CA45+'2016'!CA58</f>
        <v>333571.17620226409</v>
      </c>
      <c r="K8" s="277"/>
      <c r="L8" s="277"/>
      <c r="M8" s="277"/>
      <c r="N8" s="277"/>
      <c r="P8" s="242">
        <f>SUM(E8:O8)</f>
        <v>1084114.5626941344</v>
      </c>
    </row>
    <row r="9" spans="1:18" x14ac:dyDescent="0.25">
      <c r="B9" s="243" t="s">
        <v>159</v>
      </c>
      <c r="C9" s="249">
        <v>150682</v>
      </c>
      <c r="D9" s="249"/>
      <c r="E9" s="242">
        <f>+'2011'!CI34</f>
        <v>33751.592163349902</v>
      </c>
      <c r="F9" s="242">
        <f>+'2011'!CR34+'2012'!CS45</f>
        <v>51064.101250642787</v>
      </c>
      <c r="G9" s="242">
        <f>+'2011'!DA34+'2012'!DB45+'2013'!DB51</f>
        <v>62528.513895993412</v>
      </c>
      <c r="H9" s="242">
        <f>+'2011'!DJ34+'2012'!DK45+'2013'!DK51+'2014'!DK62</f>
        <v>79064.987094442564</v>
      </c>
      <c r="I9" s="242">
        <f>+'2011'!DS34+'2012'!DT45+'2013'!DT51+'2014'!DT62+'2015'!BS45</f>
        <v>118097.90797533152</v>
      </c>
      <c r="J9" s="276">
        <f>+'2011'!EB34+'2012'!EC45+'2013'!EC51+'2014'!EC62+'2015'!CB45+'2016'!CB58</f>
        <v>130127.27984058841</v>
      </c>
      <c r="K9" s="278"/>
      <c r="L9" s="278"/>
      <c r="M9" s="278"/>
      <c r="N9" s="278"/>
      <c r="P9" s="242">
        <f t="shared" ref="P9:P16" si="0">SUM(E9:O9)</f>
        <v>474634.38222034858</v>
      </c>
    </row>
    <row r="10" spans="1:18" x14ac:dyDescent="0.25">
      <c r="B10" s="243" t="s">
        <v>160</v>
      </c>
      <c r="C10" s="249">
        <v>150683</v>
      </c>
      <c r="D10" s="249"/>
      <c r="E10" s="242">
        <f>+'2011'!CJ34</f>
        <v>34829.066485677526</v>
      </c>
      <c r="F10" s="242">
        <f>+'2011'!CS34+'2012'!CT45</f>
        <v>84863.473537731479</v>
      </c>
      <c r="G10" s="242">
        <f>+'2011'!DB34+'2012'!DC45+'2013'!DC51</f>
        <v>169413.55426266778</v>
      </c>
      <c r="H10" s="242">
        <f>+'2011'!DK34+'2012'!DL45+'2013'!DL51+'2014'!DL62</f>
        <v>253372.21110613266</v>
      </c>
      <c r="I10" s="242">
        <f>+'2011'!DT34+'2012'!DU45+'2013'!DU51+'2014'!DU62+'2015'!BT45</f>
        <v>328245.59993568435</v>
      </c>
      <c r="J10" s="276">
        <f>+'2011'!EC34+'2012'!ED45+'2013'!ED51+'2014'!ED62+'2015'!CC45+'2016'!CC58</f>
        <v>422522.30514821981</v>
      </c>
      <c r="K10" s="278"/>
      <c r="L10" s="278"/>
      <c r="M10" s="278"/>
      <c r="N10" s="278"/>
      <c r="P10" s="242">
        <f t="shared" si="0"/>
        <v>1293246.2104761135</v>
      </c>
    </row>
    <row r="11" spans="1:18" x14ac:dyDescent="0.25">
      <c r="B11" s="243" t="s">
        <v>161</v>
      </c>
      <c r="C11" s="249">
        <v>150684</v>
      </c>
      <c r="D11" s="249"/>
      <c r="E11" s="242">
        <f>+'2011'!CK34</f>
        <v>0</v>
      </c>
      <c r="F11" s="242">
        <f>+'2011'!CT34+'2012'!CU45</f>
        <v>94.198317832142877</v>
      </c>
      <c r="G11" s="242">
        <f>+'2011'!DC34+'2012'!DD45+'2013'!DD51</f>
        <v>93.850383667723008</v>
      </c>
      <c r="H11" s="242">
        <f>+'2011'!DL34+'2012'!DM45+'2013'!DM51+'2014'!DM62</f>
        <v>272.28407513623984</v>
      </c>
      <c r="I11" s="242">
        <f>+'2011'!DU34+'2012'!DV45+'2013'!DV51+'2014'!DV62+'2015'!BU45</f>
        <v>301.67870790898149</v>
      </c>
      <c r="J11" s="276">
        <f>+'2011'!ED34+'2012'!EE45+'2013'!EE51+'2014'!EE62+'2015'!CD45+'2016'!CD58</f>
        <v>360.40762784839075</v>
      </c>
      <c r="K11" s="278"/>
      <c r="L11" s="278"/>
      <c r="M11" s="278"/>
      <c r="N11" s="278"/>
      <c r="P11" s="242">
        <f t="shared" si="0"/>
        <v>1122.4191123934779</v>
      </c>
    </row>
    <row r="12" spans="1:18" x14ac:dyDescent="0.25">
      <c r="B12" s="243" t="s">
        <v>162</v>
      </c>
      <c r="C12" s="249">
        <v>150685</v>
      </c>
      <c r="D12" s="249"/>
      <c r="E12" s="242">
        <f>+'2011'!CL34</f>
        <v>9035.1972860331971</v>
      </c>
      <c r="F12" s="242">
        <f>+'2011'!CU34+'2012'!CV45</f>
        <v>16603.958744220938</v>
      </c>
      <c r="G12" s="242">
        <f>+'2011'!DD34+'2012'!DE45+'2013'!DE51</f>
        <v>29083.181134379651</v>
      </c>
      <c r="H12" s="242">
        <f>+'2011'!DM34+'2012'!DN45+'2013'!DN51+'2014'!DN62</f>
        <v>34966.639889875965</v>
      </c>
      <c r="I12" s="242">
        <f>+'2011'!DV34+'2012'!DW45+'2013'!DW51+'2014'!DW62+'2015'!BV45</f>
        <v>38548.827932275846</v>
      </c>
      <c r="J12" s="276">
        <f>+'2011'!EE34+'2012'!EF45+'2013'!EF51+'2014'!EF62+'2015'!CE45+'2016'!CE58</f>
        <v>38971.629318477113</v>
      </c>
      <c r="K12" s="278"/>
      <c r="L12" s="278"/>
      <c r="M12" s="278"/>
      <c r="N12" s="278"/>
      <c r="P12" s="242">
        <f t="shared" si="0"/>
        <v>167209.43430526269</v>
      </c>
    </row>
    <row r="13" spans="1:18" x14ac:dyDescent="0.25">
      <c r="B13" s="243" t="s">
        <v>163</v>
      </c>
      <c r="C13" s="249">
        <v>150686</v>
      </c>
      <c r="D13" s="249"/>
      <c r="E13" s="242">
        <f>+'2011'!CM34</f>
        <v>0</v>
      </c>
      <c r="F13" s="242">
        <f>+'2011'!CV34+'2012'!CW45</f>
        <v>36061.907419598916</v>
      </c>
      <c r="G13" s="242">
        <f>+'2011'!DE34+'2012'!DF45+'2013'!DF51</f>
        <v>63755.83356182868</v>
      </c>
      <c r="H13" s="242">
        <f>+'2011'!DN34+'2012'!DO45+'2013'!DO51+'2014'!DO62</f>
        <v>69865.007342379817</v>
      </c>
      <c r="I13" s="242">
        <f>+'2011'!DW34+'2012'!DX45+'2013'!DX51+'2014'!DX62+'2015'!BW45</f>
        <v>78612.604842819565</v>
      </c>
      <c r="J13" s="276">
        <f>+'2011'!EF34+'2012'!EG45+'2013'!EG51+'2014'!EG62+'2015'!CF45+'2016'!CF58</f>
        <v>92796.417951244031</v>
      </c>
      <c r="K13" s="278"/>
      <c r="L13" s="278"/>
      <c r="M13" s="278"/>
      <c r="N13" s="278"/>
      <c r="P13" s="242">
        <f t="shared" si="0"/>
        <v>341091.77111787105</v>
      </c>
    </row>
    <row r="14" spans="1:18" x14ac:dyDescent="0.25">
      <c r="B14" s="243" t="s">
        <v>164</v>
      </c>
      <c r="C14" s="251" t="s">
        <v>260</v>
      </c>
      <c r="D14" s="250"/>
      <c r="E14" s="242">
        <f>+'2011'!CN34</f>
        <v>0</v>
      </c>
      <c r="F14" s="242">
        <f>+'2011'!CW34+'2012'!CX45</f>
        <v>-3.2643062327765406</v>
      </c>
      <c r="G14" s="242">
        <f>+'2011'!DF34+'2012'!DG45+'2013'!DG51</f>
        <v>-3.3040804319267143</v>
      </c>
      <c r="H14" s="242">
        <f>+'2011'!DO34+'2012'!DP45+'2013'!DP51+'2014'!DP62</f>
        <v>-3.2238316574732901</v>
      </c>
      <c r="I14" s="242">
        <f>+'2011'!DX34+'2012'!DY45+'2013'!DY51+'2014'!DY62+'2015'!BX45</f>
        <v>-3.3432220558759456</v>
      </c>
      <c r="J14" s="276">
        <f>+'2011'!EG34+'2012'!EH45+'2013'!EH51+'2014'!EH62+'2015'!CG45+'2016'!CG58</f>
        <v>-3.5993560037051515</v>
      </c>
      <c r="K14" s="278"/>
      <c r="L14" s="278"/>
      <c r="M14" s="278"/>
      <c r="N14" s="278"/>
      <c r="P14" s="242">
        <f t="shared" si="0"/>
        <v>-16.73479638175764</v>
      </c>
    </row>
    <row r="15" spans="1:18" x14ac:dyDescent="0.25">
      <c r="B15" s="243" t="s">
        <v>86</v>
      </c>
      <c r="C15" s="251" t="s">
        <v>260</v>
      </c>
      <c r="D15" s="250"/>
      <c r="E15" s="252">
        <f>+'2011'!CO34</f>
        <v>0</v>
      </c>
      <c r="F15" s="252">
        <f>+'2011'!CX34+'2012'!CY45</f>
        <v>0</v>
      </c>
      <c r="G15" s="252">
        <f>+'2011'!DG34+'2012'!DH45+'2013'!DH51</f>
        <v>0</v>
      </c>
      <c r="H15" s="252">
        <f>+'2011'!DP34+'2012'!DQ45+'2013'!DQ51+'2014'!DQ62</f>
        <v>0</v>
      </c>
      <c r="I15" s="252">
        <f>+'2011'!DY34+'2012'!DZ45+'2013'!DZ51+'2014'!DZ62+'2015'!BY45</f>
        <v>0</v>
      </c>
      <c r="J15" s="280">
        <f>+'2011'!EH34+'2012'!EI45+'2013'!EI51+'2014'!EI62+'2015'!CH45+'2016'!CH58</f>
        <v>0</v>
      </c>
      <c r="K15" s="279"/>
      <c r="L15" s="279"/>
      <c r="M15" s="279"/>
      <c r="N15" s="279"/>
      <c r="P15" s="252">
        <f t="shared" si="0"/>
        <v>0</v>
      </c>
    </row>
    <row r="16" spans="1:18" s="259" customFormat="1" ht="18" x14ac:dyDescent="0.25">
      <c r="B16" s="285" t="s">
        <v>266</v>
      </c>
      <c r="C16" s="286"/>
      <c r="D16" s="287"/>
      <c r="E16" s="288">
        <f t="shared" ref="E16:N16" si="1">SUM(E8:E15)</f>
        <v>119387.56180521811</v>
      </c>
      <c r="F16" s="288">
        <f t="shared" si="1"/>
        <v>270161.22983176721</v>
      </c>
      <c r="G16" s="288">
        <f t="shared" si="1"/>
        <v>460810.95497317787</v>
      </c>
      <c r="H16" s="288">
        <f t="shared" si="1"/>
        <v>651418.17588732042</v>
      </c>
      <c r="I16" s="288">
        <f t="shared" si="1"/>
        <v>841278.50589962036</v>
      </c>
      <c r="J16" s="288">
        <f t="shared" si="1"/>
        <v>1018345.6167326382</v>
      </c>
      <c r="K16" s="288">
        <f t="shared" si="1"/>
        <v>0</v>
      </c>
      <c r="L16" s="288">
        <f t="shared" si="1"/>
        <v>0</v>
      </c>
      <c r="M16" s="288">
        <f t="shared" si="1"/>
        <v>0</v>
      </c>
      <c r="N16" s="288">
        <f t="shared" si="1"/>
        <v>0</v>
      </c>
      <c r="P16" s="305">
        <f t="shared" si="0"/>
        <v>3361402.0451297425</v>
      </c>
      <c r="Q16" s="308">
        <f>+SUM('2011'!CH34:FR34)+SUM('2012'!CI45:FS45)+SUM('2013'!CI51:FS51)+SUM('2014'!CI62:FS62)+SUM('2015'!BR45:DR45)+SUM('2016'!BR58:DR58)-P16</f>
        <v>0.15854572784155607</v>
      </c>
      <c r="R16" s="309" t="s">
        <v>285</v>
      </c>
    </row>
    <row r="17" spans="1:16" x14ac:dyDescent="0.25">
      <c r="B17" s="243"/>
      <c r="C17" s="251"/>
      <c r="D17" s="250"/>
      <c r="E17" s="291"/>
      <c r="F17" s="291"/>
      <c r="G17" s="291"/>
      <c r="H17" s="291"/>
      <c r="I17" s="291"/>
      <c r="J17" s="291"/>
      <c r="K17" s="291"/>
      <c r="L17" s="291"/>
      <c r="M17" s="291"/>
      <c r="N17" s="291"/>
      <c r="P17" s="260"/>
    </row>
    <row r="18" spans="1:16" s="259" customFormat="1" x14ac:dyDescent="0.25">
      <c r="A18" s="259" t="s">
        <v>288</v>
      </c>
      <c r="E18" s="289">
        <f>+E6+E16</f>
        <v>119387.56180521811</v>
      </c>
      <c r="F18" s="289">
        <f>+F6+F16</f>
        <v>389548.79163698532</v>
      </c>
      <c r="G18" s="289">
        <f>+G6+G16</f>
        <v>850359.74661016325</v>
      </c>
      <c r="H18" s="289">
        <f>+H6+H16</f>
        <v>1501777.9224974837</v>
      </c>
      <c r="I18" s="289">
        <f>+I6+I16</f>
        <v>2343056.4283971041</v>
      </c>
      <c r="J18" s="289">
        <f t="shared" ref="J18:P18" si="2">+J6+J16</f>
        <v>3361402.0451297425</v>
      </c>
      <c r="K18" s="289">
        <f t="shared" si="2"/>
        <v>0</v>
      </c>
      <c r="L18" s="289">
        <f t="shared" si="2"/>
        <v>0</v>
      </c>
      <c r="M18" s="289">
        <f t="shared" si="2"/>
        <v>0</v>
      </c>
      <c r="N18" s="289">
        <f t="shared" si="2"/>
        <v>0</v>
      </c>
      <c r="P18" s="289">
        <f t="shared" si="2"/>
        <v>3361402.0451297425</v>
      </c>
    </row>
    <row r="19" spans="1:16" x14ac:dyDescent="0.25">
      <c r="O19" s="281"/>
    </row>
    <row r="20" spans="1:16" x14ac:dyDescent="0.25">
      <c r="B20" t="s">
        <v>283</v>
      </c>
      <c r="C20" s="255">
        <v>150681</v>
      </c>
      <c r="E20" s="253">
        <f>+'Interest Summary'!C10</f>
        <v>804.37369766265692</v>
      </c>
      <c r="F20" s="253">
        <f>+'Interest Summary'!D10</f>
        <v>4379.582142190895</v>
      </c>
      <c r="G20" s="253">
        <f>+'Interest Summary'!E10</f>
        <v>13210.663188386365</v>
      </c>
      <c r="H20" s="253">
        <f>+'Interest Summary'!F10</f>
        <v>30099.881423596584</v>
      </c>
      <c r="I20" s="253">
        <f>+'Interest Summary'!G10</f>
        <v>52314.877501452756</v>
      </c>
      <c r="J20" s="253">
        <f>+'Interest Summary'!H10</f>
        <v>83222.657364847953</v>
      </c>
      <c r="K20" s="253">
        <f>+'Interest Summary'!I10</f>
        <v>0</v>
      </c>
      <c r="L20" s="253">
        <f>+'Interest Summary'!J10</f>
        <v>0</v>
      </c>
      <c r="M20" s="253">
        <f>+'Interest Summary'!K10</f>
        <v>0</v>
      </c>
      <c r="N20" s="253">
        <f>+'Interest Summary'!L10</f>
        <v>0</v>
      </c>
      <c r="P20" s="289">
        <f>+IF(N20&gt;0,N20,IF(M20&gt;0,M20,IF(L20&gt;0,L20,IF(K20&gt;0,K20,IF(J20&gt;0,J20,0)))))</f>
        <v>83222.657364847953</v>
      </c>
    </row>
    <row r="21" spans="1:16" x14ac:dyDescent="0.25">
      <c r="E21" s="260"/>
      <c r="F21" s="260"/>
      <c r="G21" s="260"/>
      <c r="H21" s="260"/>
      <c r="I21" s="260"/>
      <c r="J21" s="260"/>
      <c r="K21" s="260"/>
      <c r="L21" s="260"/>
      <c r="M21" s="260"/>
      <c r="N21" s="260"/>
      <c r="P21" s="260"/>
    </row>
    <row r="22" spans="1:16" s="259" customFormat="1" x14ac:dyDescent="0.25">
      <c r="A22" s="259" t="s">
        <v>289</v>
      </c>
      <c r="E22" s="290">
        <f>+E18+E20</f>
        <v>120191.93550288076</v>
      </c>
      <c r="F22" s="290">
        <f>+F18+F20</f>
        <v>393928.37377917621</v>
      </c>
      <c r="G22" s="290">
        <f>+G18+G20</f>
        <v>863570.4097985496</v>
      </c>
      <c r="H22" s="290">
        <f>+H18+H20</f>
        <v>1531877.8039210802</v>
      </c>
      <c r="I22" s="290">
        <f>+I18+I20</f>
        <v>2395371.305898557</v>
      </c>
      <c r="J22" s="290">
        <f t="shared" ref="J22:P22" si="3">+J18+J20</f>
        <v>3444624.7024945905</v>
      </c>
      <c r="K22" s="290">
        <f t="shared" si="3"/>
        <v>0</v>
      </c>
      <c r="L22" s="290">
        <f t="shared" si="3"/>
        <v>0</v>
      </c>
      <c r="M22" s="290">
        <f t="shared" si="3"/>
        <v>0</v>
      </c>
      <c r="N22" s="290">
        <f t="shared" si="3"/>
        <v>0</v>
      </c>
      <c r="P22" s="290">
        <f t="shared" si="3"/>
        <v>3444624.7024945905</v>
      </c>
    </row>
    <row r="23" spans="1:16" x14ac:dyDescent="0.25">
      <c r="B23" s="281"/>
    </row>
    <row r="25" spans="1:16" x14ac:dyDescent="0.25">
      <c r="B25" s="281"/>
    </row>
    <row r="27" spans="1:16" ht="33.75" x14ac:dyDescent="0.5">
      <c r="C27" s="282"/>
      <c r="D27" s="282"/>
      <c r="E27" s="282"/>
      <c r="I27" s="304"/>
    </row>
    <row r="28" spans="1:16" x14ac:dyDescent="0.25">
      <c r="B28" s="281"/>
    </row>
    <row r="29" spans="1:16" x14ac:dyDescent="0.25">
      <c r="B29" s="281"/>
    </row>
    <row r="32" spans="1:16" x14ac:dyDescent="0.25">
      <c r="B32" s="281"/>
    </row>
    <row r="34" spans="2:2" x14ac:dyDescent="0.25">
      <c r="B34" s="281"/>
    </row>
  </sheetData>
  <pageMargins left="0.25" right="0.25" top="0.75" bottom="0.75" header="0.3" footer="0.3"/>
  <pageSetup scale="49" orientation="landscape" r:id="rId1"/>
  <headerFooter>
    <oddHeader>&amp;RPage &amp;P of &amp;N</oddHeader>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2011</vt:lpstr>
      <vt:lpstr>2012</vt:lpstr>
      <vt:lpstr>2013</vt:lpstr>
      <vt:lpstr>2014</vt:lpstr>
      <vt:lpstr>2015</vt:lpstr>
      <vt:lpstr>2016</vt:lpstr>
      <vt:lpstr>Distribution Rates</vt:lpstr>
      <vt:lpstr>Interest Summary</vt:lpstr>
      <vt:lpstr>LRAM Summary</vt:lpstr>
      <vt:lpstr>Notes</vt:lpstr>
      <vt:lpstr>'Distribution Rates'!Print_Area</vt:lpstr>
      <vt:lpstr>'Interest Summary'!Print_Area</vt:lpstr>
      <vt:lpstr>'2011'!Print_Titles</vt:lpstr>
      <vt:lpstr>'2012'!Print_Titles</vt:lpstr>
      <vt:lpstr>'2013'!Print_Titles</vt:lpstr>
      <vt:lpstr>'2014'!Print_Titles</vt:lpstr>
      <vt:lpstr>'2015'!Print_Titles</vt:lpstr>
      <vt:lpstr>'2016'!Print_Titles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Prathima</dc:creator>
  <cp:lastModifiedBy>June Broadfoot</cp:lastModifiedBy>
  <cp:lastPrinted>2017-10-11T18:15:36Z</cp:lastPrinted>
  <dcterms:created xsi:type="dcterms:W3CDTF">2014-05-28T15:37:43Z</dcterms:created>
  <dcterms:modified xsi:type="dcterms:W3CDTF">2017-10-30T17:03:02Z</dcterms:modified>
</cp:coreProperties>
</file>