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ost of Service_2015\Mid Term Application_2017\Interrogatories\Undertakings\"/>
    </mc:Choice>
  </mc:AlternateContent>
  <bookViews>
    <workbookView xWindow="0" yWindow="0" windowWidth="20190" windowHeight="6585" tabRatio="823"/>
  </bookViews>
  <sheets>
    <sheet name="A. General Information" sheetId="88" r:id="rId1"/>
    <sheet name="B. LDC Authorization" sheetId="60" r:id="rId2"/>
    <sheet name="C. CDM Plan Summary" sheetId="2" r:id="rId3"/>
    <sheet name="D. CDM Plan Milestone LDC 1" sheetId="61" r:id="rId4"/>
    <sheet name="D. CDM Plan Milestone LDC 2" sheetId="99" state="hidden" r:id="rId5"/>
    <sheet name="D. CDM Plan Milestone LDC 3" sheetId="100" state="hidden" r:id="rId6"/>
    <sheet name="D. CDM Plan Milestone LDC 4" sheetId="101" state="hidden" r:id="rId7"/>
    <sheet name="D. CDM Plan Milestone LDC 5" sheetId="102" state="hidden" r:id="rId8"/>
    <sheet name="D. CDM Plan Milestone LDC 6" sheetId="103" state="hidden" r:id="rId9"/>
    <sheet name="D.CDM Plan Milestone LDC 7" sheetId="108" state="hidden" r:id="rId10"/>
    <sheet name="D. CDM Plan Milestone LDC 8" sheetId="105" state="hidden" r:id="rId11"/>
    <sheet name="D. CDM Plan Milestone LDC 9" sheetId="106" state="hidden" r:id="rId12"/>
    <sheet name="D. CDM Plan Milestone LDC 10" sheetId="107" state="hidden"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1'!$A$1:$AA$82</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52511"/>
</workbook>
</file>

<file path=xl/calcChain.xml><?xml version="1.0" encoding="utf-8"?>
<calcChain xmlns="http://schemas.openxmlformats.org/spreadsheetml/2006/main">
  <c r="AA61" i="61" l="1"/>
  <c r="AA64" i="61"/>
  <c r="AA66" i="61"/>
  <c r="AA67" i="61"/>
  <c r="AA68" i="61"/>
  <c r="AA69" i="61"/>
  <c r="AA70" i="61"/>
  <c r="AA71" i="61"/>
  <c r="AA72" i="61"/>
  <c r="AA73" i="61"/>
  <c r="AA74" i="61"/>
  <c r="AA75" i="61"/>
  <c r="AA29" i="61"/>
  <c r="AA26" i="61"/>
  <c r="AA27" i="61"/>
  <c r="AA28" i="61"/>
  <c r="AA21" i="61" l="1"/>
  <c r="AA17" i="61"/>
  <c r="AA19" i="61"/>
  <c r="AA20" i="61"/>
  <c r="AA22" i="61"/>
  <c r="AA23" i="61"/>
  <c r="AA24" i="61"/>
  <c r="AA16"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l="1"/>
  <c r="S80" i="108"/>
  <c r="P80" i="108"/>
  <c r="X80" i="108"/>
  <c r="Z58" i="108"/>
  <c r="N80" i="108"/>
  <c r="V80" i="108"/>
  <c r="AA80" i="108"/>
  <c r="K6" i="2" s="1"/>
  <c r="Y80" i="108"/>
  <c r="T80" i="108"/>
  <c r="O80" i="108"/>
  <c r="U80" i="108"/>
  <c r="W80" i="108"/>
  <c r="Z47" i="108"/>
  <c r="Z80" i="108" s="1"/>
  <c r="K8" i="2" s="1"/>
  <c r="R80" i="108"/>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V47" i="107"/>
  <c r="U47" i="107"/>
  <c r="T47" i="107"/>
  <c r="S47"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V47" i="106"/>
  <c r="U47" i="106"/>
  <c r="T47" i="106"/>
  <c r="S47" i="106"/>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V47" i="105"/>
  <c r="U47" i="105"/>
  <c r="T47" i="105"/>
  <c r="S47"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V47" i="103"/>
  <c r="U47" i="103"/>
  <c r="T47" i="103"/>
  <c r="S47"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V47" i="102"/>
  <c r="U47" i="102"/>
  <c r="T47" i="102"/>
  <c r="S47"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V47" i="101"/>
  <c r="U47" i="101"/>
  <c r="T47" i="101"/>
  <c r="S47"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99" l="1"/>
  <c r="X80" i="99"/>
  <c r="P80" i="100"/>
  <c r="X80" i="100"/>
  <c r="N80" i="101"/>
  <c r="V80" i="101"/>
  <c r="N80" i="102"/>
  <c r="V80" i="102"/>
  <c r="P80" i="103"/>
  <c r="X80" i="103"/>
  <c r="P80" i="105"/>
  <c r="X80" i="105"/>
  <c r="N80" i="106"/>
  <c r="V80" i="106"/>
  <c r="P80" i="107"/>
  <c r="X80" i="107"/>
  <c r="W82" i="108"/>
  <c r="U80" i="107"/>
  <c r="W80" i="99"/>
  <c r="W80" i="100"/>
  <c r="W80" i="101"/>
  <c r="W80" i="102"/>
  <c r="W80" i="103"/>
  <c r="W80" i="105"/>
  <c r="W80" i="106"/>
  <c r="W80" i="107"/>
  <c r="U82" i="108"/>
  <c r="O82" i="108"/>
  <c r="R80" i="99"/>
  <c r="AA80" i="99"/>
  <c r="O82" i="99" s="1"/>
  <c r="R80" i="100"/>
  <c r="AA80" i="100"/>
  <c r="G6" i="2" s="1"/>
  <c r="T80" i="101"/>
  <c r="AA80" i="101"/>
  <c r="H6" i="2" s="1"/>
  <c r="T80" i="102"/>
  <c r="AA80" i="102"/>
  <c r="I6" i="2" s="1"/>
  <c r="R80" i="103"/>
  <c r="AA80" i="103"/>
  <c r="J6" i="2" s="1"/>
  <c r="R80" i="105"/>
  <c r="T80" i="106"/>
  <c r="R80" i="107"/>
  <c r="U80" i="99"/>
  <c r="U80" i="100"/>
  <c r="U80" i="101"/>
  <c r="U80" i="102"/>
  <c r="U80" i="103"/>
  <c r="U80" i="105"/>
  <c r="U80" i="106"/>
  <c r="Y82" i="108"/>
  <c r="Q82" i="108"/>
  <c r="S82" i="108"/>
  <c r="N80" i="99"/>
  <c r="V80" i="99"/>
  <c r="N80" i="100"/>
  <c r="V80" i="100"/>
  <c r="N80" i="103"/>
  <c r="V80" i="103"/>
  <c r="N80" i="105"/>
  <c r="V80" i="105"/>
  <c r="AA80" i="105"/>
  <c r="L6" i="2" s="1"/>
  <c r="AA80" i="106"/>
  <c r="M6" i="2" s="1"/>
  <c r="N80" i="107"/>
  <c r="V80" i="107"/>
  <c r="AA80" i="107"/>
  <c r="N6" i="2" s="1"/>
  <c r="Z47" i="99"/>
  <c r="Z47" i="100"/>
  <c r="Z47" i="102"/>
  <c r="Z47" i="106"/>
  <c r="P80" i="101"/>
  <c r="P80" i="102"/>
  <c r="Q80" i="99"/>
  <c r="Q80" i="100"/>
  <c r="Q80" i="101"/>
  <c r="Y80" i="101"/>
  <c r="Q80" i="102"/>
  <c r="Y80" i="102"/>
  <c r="Q80" i="103"/>
  <c r="Y80" i="103"/>
  <c r="Q80" i="105"/>
  <c r="Y80" i="105"/>
  <c r="Q80" i="106"/>
  <c r="Y80" i="106"/>
  <c r="Q80" i="107"/>
  <c r="Y80" i="107"/>
  <c r="Z47" i="103"/>
  <c r="X80" i="101"/>
  <c r="X80" i="102"/>
  <c r="P80" i="106"/>
  <c r="Y80" i="99"/>
  <c r="Y80" i="100"/>
  <c r="T80" i="99"/>
  <c r="T80" i="100"/>
  <c r="O80" i="100"/>
  <c r="R80" i="101"/>
  <c r="O80" i="101"/>
  <c r="R80" i="102"/>
  <c r="O80" i="102"/>
  <c r="T80" i="103"/>
  <c r="O80" i="103"/>
  <c r="T80" i="105"/>
  <c r="O80" i="105"/>
  <c r="R80" i="106"/>
  <c r="O80" i="106"/>
  <c r="T80" i="107"/>
  <c r="O80" i="107"/>
  <c r="Z47" i="101"/>
  <c r="Z47" i="105"/>
  <c r="Z47" i="107"/>
  <c r="X80" i="106"/>
  <c r="O80" i="99"/>
  <c r="S80" i="99"/>
  <c r="Z58" i="99"/>
  <c r="Z80" i="99" s="1"/>
  <c r="F8" i="2" s="1"/>
  <c r="S80" i="100"/>
  <c r="Z58" i="100"/>
  <c r="S80" i="101"/>
  <c r="Z58" i="101"/>
  <c r="Z80" i="101" s="1"/>
  <c r="H8" i="2" s="1"/>
  <c r="S80" i="102"/>
  <c r="Z58" i="102"/>
  <c r="Z80" i="102" s="1"/>
  <c r="I8" i="2" s="1"/>
  <c r="S80" i="103"/>
  <c r="Z58" i="103"/>
  <c r="Z80" i="103" s="1"/>
  <c r="J8" i="2" s="1"/>
  <c r="S80" i="105"/>
  <c r="Z58" i="105"/>
  <c r="Z80" i="105" s="1"/>
  <c r="L8" i="2" s="1"/>
  <c r="S80" i="106"/>
  <c r="Z58" i="106"/>
  <c r="S80" i="107"/>
  <c r="Z58" i="107"/>
  <c r="Z80" i="107"/>
  <c r="N8" i="2" s="1"/>
  <c r="Z80" i="106"/>
  <c r="M8" i="2" s="1"/>
  <c r="Q82" i="106"/>
  <c r="W82" i="105"/>
  <c r="O82" i="105"/>
  <c r="U82" i="105"/>
  <c r="W82" i="102"/>
  <c r="S82" i="102"/>
  <c r="O82" i="102"/>
  <c r="U82" i="102"/>
  <c r="Q82" i="102"/>
  <c r="Y82" i="101"/>
  <c r="Q82" i="101"/>
  <c r="Q82" i="100"/>
  <c r="N76" i="61"/>
  <c r="C9" i="61"/>
  <c r="Z16" i="61"/>
  <c r="Y82" i="100" l="1"/>
  <c r="Y82" i="106"/>
  <c r="U82" i="99"/>
  <c r="U82" i="103"/>
  <c r="O82" i="106"/>
  <c r="S82" i="100"/>
  <c r="W82" i="100"/>
  <c r="S82" i="99"/>
  <c r="W82" i="103"/>
  <c r="S82" i="106"/>
  <c r="Z80" i="100"/>
  <c r="G8" i="2" s="1"/>
  <c r="U82" i="100"/>
  <c r="Q82" i="105"/>
  <c r="W82" i="106"/>
  <c r="S82" i="101"/>
  <c r="O82" i="103"/>
  <c r="Y82" i="99"/>
  <c r="O82" i="100"/>
  <c r="U82" i="101"/>
  <c r="W82" i="101"/>
  <c r="Y82" i="102"/>
  <c r="Q82" i="103"/>
  <c r="S82" i="103"/>
  <c r="Y82" i="105"/>
  <c r="Q82" i="99"/>
  <c r="W82" i="99"/>
  <c r="O82" i="101"/>
  <c r="Y82" i="103"/>
  <c r="S82" i="105"/>
  <c r="W82" i="107"/>
  <c r="F6" i="2"/>
  <c r="O82" i="107"/>
  <c r="S82" i="107"/>
  <c r="Q82" i="107"/>
  <c r="U82" i="107"/>
  <c r="U82" i="106"/>
  <c r="Y82" i="107"/>
  <c r="G11" i="2"/>
  <c r="J16" i="2"/>
  <c r="J15" i="2"/>
  <c r="J14" i="2"/>
  <c r="J13" i="2"/>
  <c r="J12" i="2"/>
  <c r="J11" i="2"/>
  <c r="G12" i="2"/>
  <c r="G13" i="2"/>
  <c r="G14" i="2"/>
  <c r="G15" i="2"/>
  <c r="G16" i="2"/>
  <c r="L13" i="2" l="1"/>
  <c r="L12" i="2"/>
  <c r="L16"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X47" i="61"/>
  <c r="X80" i="61" s="1"/>
  <c r="W47" i="61"/>
  <c r="W80" i="61" s="1"/>
  <c r="V47" i="61"/>
  <c r="V80" i="61" s="1"/>
  <c r="U47" i="61"/>
  <c r="U80" i="61" s="1"/>
  <c r="T47" i="61"/>
  <c r="T80" i="61" s="1"/>
  <c r="S47" i="61"/>
  <c r="S80" i="61" s="1"/>
  <c r="R47" i="61"/>
  <c r="R80" i="61" s="1"/>
  <c r="Q47" i="61"/>
  <c r="Q80" i="61" s="1"/>
  <c r="P47" i="61"/>
  <c r="P80" i="61" s="1"/>
  <c r="O47" i="61"/>
  <c r="N47" i="61"/>
  <c r="N80" i="61" l="1"/>
  <c r="AA80" i="61"/>
  <c r="Q82" i="61" s="1"/>
  <c r="O80" i="61"/>
  <c r="Z58" i="61"/>
  <c r="Z47" i="61"/>
  <c r="S82" i="61" l="1"/>
  <c r="W82" i="61"/>
  <c r="O82" i="61"/>
  <c r="Z80" i="61"/>
  <c r="E8" i="2" s="1"/>
  <c r="Y82" i="61"/>
  <c r="U82" i="6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sharedStrings.xml><?xml version="1.0" encoding="utf-8"?>
<sst xmlns="http://schemas.openxmlformats.org/spreadsheetml/2006/main" count="1775" uniqueCount="545">
  <si>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</si>
  <si>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</si>
  <si>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</si>
  <si>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</si>
  <si>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</si>
  <si>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</si>
  <si>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</si>
  <si>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</si>
  <si>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</si>
  <si>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</si>
  <si>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</si>
  <si>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</si>
  <si>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</si>
  <si>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</si>
  <si>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</si>
  <si>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</si>
  <si>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</si>
  <si>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</si>
  <si>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</si>
  <si>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</si>
  <si>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</si>
  <si>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</si>
  <si>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</si>
  <si>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</si>
  <si>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</si>
  <si>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</si>
  <si>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</si>
  <si>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</si>
  <si>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</si>
  <si>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</si>
  <si>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</si>
  <si>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</si>
  <si>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</si>
  <si>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</si>
  <si>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</si>
  <si>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</si>
  <si>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</si>
  <si>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</si>
  <si>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</si>
  <si>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</si>
  <si>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</si>
  <si>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</si>
  <si>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</si>
  <si>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</si>
  <si>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</si>
  <si>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</si>
  <si>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</si>
  <si>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</si>
  <si>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</si>
  <si>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</si>
  <si>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</si>
  <si>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</si>
  <si>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</si>
  <si>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</si>
  <si>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</si>
  <si>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</si>
  <si>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</si>
  <si>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</si>
  <si>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</si>
  <si>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</si>
  <si>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</si>
  <si>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</si>
  <si>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</si>
  <si>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</si>
  <si>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</si>
  <si>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</si>
  <si>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</si>
  <si>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</si>
  <si>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</si>
  <si>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</si>
  <si>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</si>
  <si>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</si>
  <si>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</si>
  <si>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</si>
  <si>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</si>
  <si>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</si>
  <si>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</si>
  <si>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</si>
  <si>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</si>
  <si>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</si>
  <si>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</si>
  <si>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</si>
  <si>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</si>
  <si>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</si>
  <si>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</si>
  <si>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</si>
  <si>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</si>
  <si>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</si>
  <si>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</si>
  <si>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</si>
  <si>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</si>
  <si>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</si>
  <si>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</si>
  <si>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</si>
  <si>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</si>
  <si>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</si>
  <si>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</si>
  <si>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</si>
  <si>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</si>
  <si>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</si>
  <si>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</si>
  <si>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</si>
  <si>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</si>
  <si>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</si>
  <si>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</si>
  <si>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</si>
  <si>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</si>
  <si>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</si>
  <si>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</si>
  <si>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</si>
  <si>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</si>
  <si>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</si>
  <si>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</si>
  <si>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</si>
  <si>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</si>
  <si>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</si>
  <si>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</si>
  <si>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</si>
  <si>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</si>
  <si>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</si>
  <si>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</si>
  <si>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</si>
  <si>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</si>
  <si>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</si>
  <si>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</si>
  <si>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</si>
  <si>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</si>
  <si>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</si>
  <si>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</si>
  <si>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</si>
  <si>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</si>
  <si>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</si>
  <si>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</si>
  <si>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</si>
  <si>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</si>
  <si>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</si>
  <si>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</si>
  <si>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</si>
  <si>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</si>
  <si>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</si>
  <si>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</si>
  <si>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</si>
  <si>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</si>
  <si>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</si>
  <si>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</si>
  <si>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</si>
  <si>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</si>
  <si>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</si>
  <si>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</si>
  <si>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</si>
  <si>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</si>
  <si>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</si>
  <si>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</si>
  <si>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</si>
  <si>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</si>
  <si>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</si>
  <si>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</si>
  <si>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</si>
  <si>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</si>
  <si>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</si>
  <si>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</si>
  <si>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</si>
  <si>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</si>
  <si>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</si>
  <si>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</si>
  <si>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</si>
  <si>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</si>
  <si>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</si>
  <si>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</si>
  <si>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</si>
  <si>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</si>
  <si>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</si>
  <si>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</si>
  <si>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</si>
  <si>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</si>
  <si>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</si>
  <si>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</si>
  <si>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</si>
  <si>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</si>
  <si>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</si>
  <si>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</si>
  <si>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</si>
  <si>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</si>
  <si>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</si>
  <si>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</si>
  <si>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</si>
  <si>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</si>
  <si>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</si>
  <si>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</si>
  <si>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</si>
  <si>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</si>
  <si>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</si>
  <si>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</si>
  <si>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</si>
  <si>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</si>
  <si>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</si>
  <si>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</si>
  <si>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</si>
  <si>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</si>
  <si>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</si>
  <si>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</si>
  <si>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</si>
  <si>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</si>
  <si>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</si>
  <si>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</si>
  <si>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</si>
  <si>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</si>
  <si>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</si>
  <si>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</si>
  <si>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</si>
  <si>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</si>
  <si>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</si>
  <si>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</si>
  <si>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</si>
  <si>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</si>
  <si>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</si>
  <si>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</si>
  <si>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</si>
  <si>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</si>
  <si>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</si>
  <si>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</si>
  <si>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</si>
  <si>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</si>
  <si>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</si>
  <si>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</si>
  <si>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</si>
  <si>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</si>
  <si>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</si>
  <si>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</si>
  <si>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</si>
  <si>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</si>
  <si>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</si>
  <si>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</si>
  <si>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</si>
  <si>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</si>
  <si>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</si>
  <si>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</si>
  <si>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</si>
  <si>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</si>
  <si>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</si>
  <si>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</si>
  <si>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</si>
  <si>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</si>
  <si>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</si>
  <si>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</si>
  <si>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</si>
  <si>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</si>
  <si>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</si>
  <si>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</si>
  <si>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</si>
  <si>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</si>
  <si>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</si>
  <si>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</si>
  <si>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</si>
  <si>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</si>
  <si>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</si>
  <si>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</si>
  <si>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</si>
  <si>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</si>
  <si>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</si>
  <si>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</si>
  <si>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</si>
  <si>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</si>
  <si>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</si>
  <si>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</si>
  <si>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</si>
  <si>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</si>
  <si>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</si>
  <si>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</si>
  <si>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</si>
  <si>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</si>
  <si>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</si>
  <si>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</si>
  <si>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</si>
  <si>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</si>
  <si>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</si>
  <si>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</si>
  <si>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</si>
  <si>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</si>
  <si>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</si>
  <si>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</si>
  <si>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</si>
  <si>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</si>
  <si>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</si>
  <si>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</si>
  <si>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</si>
  <si>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</si>
  <si>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</si>
  <si>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</si>
  <si>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</si>
  <si>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</si>
  <si>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</si>
  <si>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</si>
  <si>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</si>
  <si>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</si>
  <si>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</si>
  <si>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</si>
  <si>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</si>
  <si>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</si>
  <si>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</si>
  <si>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</si>
  <si>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</si>
  <si>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</si>
  <si>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</si>
  <si>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</si>
  <si>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</si>
  <si>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</si>
  <si>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</si>
  <si>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</si>
  <si>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</si>
  <si>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</si>
  <si>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</si>
  <si>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</si>
  <si>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</si>
  <si>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</si>
  <si>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</si>
  <si>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</si>
  <si>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</si>
  <si>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</si>
  <si>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</si>
  <si>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</si>
  <si>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</si>
  <si>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</si>
  <si>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</si>
  <si>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</si>
  <si>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</si>
  <si>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</si>
  <si>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</si>
  <si>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</si>
  <si>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</si>
  <si>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</si>
  <si>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</si>
  <si>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</si>
  <si>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</si>
  <si>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</si>
  <si>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</si>
  <si>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</si>
  <si>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</si>
  <si>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</si>
  <si>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</si>
  <si>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</si>
  <si>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</si>
  <si>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</si>
  <si>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</si>
  <si>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</si>
  <si>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</si>
  <si>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</si>
  <si>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</si>
  <si>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</si>
  <si>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</si>
  <si>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</si>
  <si>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</si>
  <si>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</si>
  <si>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</si>
  <si>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</si>
  <si>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</si>
  <si>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</si>
  <si>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</si>
  <si>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</si>
  <si>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</si>
  <si>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</si>
  <si>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</si>
  <si>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</si>
  <si>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</si>
  <si>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</si>
  <si>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</si>
  <si>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</si>
  <si>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</si>
  <si>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</si>
  <si>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</si>
  <si>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</si>
  <si>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</si>
  <si>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</si>
  <si>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</si>
  <si>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</si>
  <si>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</si>
  <si>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</si>
  <si>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</si>
  <si>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</si>
  <si>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</si>
  <si>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</si>
  <si>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</si>
  <si>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</si>
  <si>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</si>
  <si>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</si>
  <si>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</si>
  <si>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</si>
  <si>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</si>
  <si>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</si>
  <si>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</si>
  <si>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</si>
  <si>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</si>
  <si>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</si>
  <si>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</si>
  <si>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</si>
  <si>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</si>
  <si>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</si>
  <si>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</si>
  <si>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</si>
  <si>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</si>
  <si>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</si>
  <si>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</si>
  <si>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</si>
  <si>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</si>
  <si>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</si>
  <si>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</si>
  <si>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</si>
  <si>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</si>
  <si>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</si>
  <si>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</si>
  <si>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</si>
  <si>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</si>
  <si>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</si>
  <si>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</si>
  <si>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</si>
  <si>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</si>
  <si>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</si>
  <si>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</si>
  <si>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</si>
  <si>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</si>
  <si>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</si>
  <si>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</si>
  <si>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</si>
  <si>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</si>
  <si>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</si>
  <si>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</si>
  <si>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</si>
  <si>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</si>
  <si>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</si>
  <si>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</si>
  <si>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</si>
  <si>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</si>
  <si>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</si>
  <si>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</si>
  <si>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</si>
  <si>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</si>
  <si>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</si>
  <si>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</si>
  <si>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</si>
  <si>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</si>
  <si>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</si>
  <si>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</si>
  <si>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</si>
  <si>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</si>
  <si>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</si>
  <si>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</si>
  <si>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</si>
  <si>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</si>
  <si>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</si>
  <si>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</si>
  <si>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</si>
  <si>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</si>
  <si>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</si>
  <si>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</si>
  <si>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</si>
  <si>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</si>
  <si>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</si>
  <si>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</si>
  <si>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</si>
  <si>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</si>
  <si>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</si>
  <si>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</si>
  <si>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</si>
  <si>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</si>
  <si>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</si>
  <si>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</si>
  <si>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</si>
  <si>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</si>
  <si>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</si>
  <si>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</si>
  <si>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</si>
  <si>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</si>
  <si>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</si>
  <si>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</si>
  <si>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</si>
  <si>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</si>
  <si>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</si>
  <si>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</si>
  <si>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</si>
  <si>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</si>
  <si>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</si>
  <si>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</si>
  <si>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</si>
  <si>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</si>
  <si>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</si>
  <si>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</si>
  <si>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</si>
  <si>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</si>
  <si>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</si>
  <si>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</si>
  <si>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</si>
  <si>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</si>
  <si>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</si>
  <si>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</si>
  <si>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</si>
  <si>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</si>
  <si>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</si>
  <si>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</si>
  <si>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</si>
  <si>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</si>
  <si>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</si>
  <si>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</si>
  <si>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</si>
  <si>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</si>
  <si>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</si>
  <si>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</si>
  <si>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</si>
  <si>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</si>
  <si>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</si>
  <si>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</si>
  <si>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</si>
  <si>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</si>
  <si>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</si>
  <si>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</si>
  <si>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</si>
  <si>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</si>
  <si>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</si>
  <si>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</si>
  <si>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</si>
  <si>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</si>
  <si>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</si>
  <si>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</si>
  <si>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Conservation Officer</t>
  </si>
  <si>
    <t>HAP Future Program</t>
  </si>
  <si>
    <t xml:space="preserve">OPUCN has discussed large CDM projects in its region with representatives from Enbridge Gas at the meetings with other LDCs referred to above. 
Collaboration will initially be focused around outreach and account management collaboration in the following forms:
1. Access to program marketing materials
a) Both OPUC and Enbridge Gas will have access to each other’s marketing materials to provide to clients
b) These materials can be used to promote Energy Efficiency incentives at site visits and electronically by Account Representatives
2. Both OPUCN and Enbridge Gas will familiarize themselves with each other’s respective programs to inform customers when opportunities are identified
3. Account Representative interaction and communication
a) Account Representatives that share similar territories will communicate to inform each other of opportunities identified during site visits, audits, or through other client interactions
b) Account Representatives  will combine efforts at regional tradeshows and events as and when applicable
c) Account Representatives will share market intelligence and market potential reports
        i. Identify common target groups and coordinate accordingly
Additionally as Enbridge Gas determines how they will collectively work with numerous LDCs across Ontario, OPUCN will be mindful to participate in initiatives that are rolled out to all LDCs, as appropriate.
Currently the Enbridge Gas is being engaged by many LDCs and will need to determine how to work collectively without creating separate partnerships and plans for each LDC. If they are developed, OPUCN will evaluate how it can participate  in any joint activities or initiatives that are rolled out when they overlap in the target territory and customer segments/types. 
</t>
  </si>
  <si>
    <t xml:space="preserve">OPUCN is involved in GTA East Region planning activities and ‘Needs Screening’ process along with other LDCs in the region, transmitter and IESO.  2015-2020 Conservation Targets are being considered in the development of the Integrated Regional Resource Plan (IRRP) and Regional Infrastructure Plan (RIP) for the GTA East Region as well as OPUCN’s Distribution System Plan. </t>
  </si>
  <si>
    <t xml:space="preserve">Please see Supporting Documentation
</t>
  </si>
  <si>
    <t>Please see Supporting Documentation</t>
  </si>
  <si>
    <t>TBD</t>
  </si>
  <si>
    <t>The HAP Future Program placeholder has been placed into the CDM Plan to represent the future iteration of the Home Assistance Program. OPUCN has been informed that the Working Groups are currently redesinging the HAP program. OPUCN expects to offer the new version of the program to its low-income customer once completed. It is assumed that the new program's in-service date will be January 1, 2016.</t>
  </si>
  <si>
    <t>Small Business Lighting Program</t>
  </si>
  <si>
    <t>Janet Taylor</t>
  </si>
  <si>
    <t>jtaylor@opuc.on.ca</t>
  </si>
  <si>
    <t>905-723-4626 x 5249</t>
  </si>
  <si>
    <t>4</t>
  </si>
  <si>
    <t>CDM Manager</t>
  </si>
  <si>
    <t>Ivano Labricciosa, President and CEO</t>
  </si>
  <si>
    <t>Home Energy Report Local Program</t>
  </si>
  <si>
    <t>Business Refrigeration Incentive</t>
  </si>
  <si>
    <t>P4P Pilot</t>
  </si>
  <si>
    <t>Conservation Coupon</t>
  </si>
  <si>
    <t>Appliance Retirement</t>
  </si>
  <si>
    <t>Home Energy Report Program</t>
  </si>
  <si>
    <t xml:space="preserve">Smart meter data disagregation program that delivers home energy reports via email. </t>
  </si>
  <si>
    <t xml:space="preserve">Oshawa PUC Networks is currently collaborating with neighbouring LDCs on a number of initiatives, both formally and informally.  
Collectively, we believe there are several areas in which we feel collaboration opportunities exist.  These areas are:
1. Marketing
-Print
-Radio Ads
-Promotional Events
2. Joint Procurement
-Shared Services
-Program Oversight
-Marketing
3. Program Design
-Local or Regional Programming
-Residential Sector
-Low-Income Sector
4. Energy Managers
-Energy Managers that span multiple LDC service territories.
OPUCN will continue to discuss the potential to formally collaborate with its neighbours and update the IESO in future CDM Plans.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</si>
</sst>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3">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7" borderId="3" xfId="2" applyNumberFormat="1" applyFont="1" applyFill="1" applyBorder="1" applyAlignment="1" applyProtection="1">
      <alignment horizontal="center" vertical="center" wrapText="1"/>
      <protection locked="0"/>
    </xf>
    <xf numFmtId="3" fontId="11" fillId="7" borderId="1" xfId="2" applyNumberFormat="1" applyFont="1" applyFill="1" applyBorder="1" applyAlignment="1" applyProtection="1">
      <alignment horizontal="center" vertical="center" wrapText="1"/>
      <protection locked="0"/>
    </xf>
    <xf numFmtId="0" fontId="11" fillId="4" borderId="1" xfId="2" applyFont="1" applyFill="1" applyBorder="1" applyAlignment="1" applyProtection="1">
      <alignment vertical="center"/>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abSelected="1" zoomScale="75" zoomScaleNormal="75" zoomScalePageLayoutView="55" workbookViewId="0">
      <selection activeCell="H43" sqref="H43"/>
    </sheetView>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58" t="s">
        <v>403</v>
      </c>
      <c r="C2" s="159"/>
      <c r="D2" s="159"/>
      <c r="E2" s="159"/>
      <c r="F2" s="159"/>
      <c r="G2" s="159"/>
      <c r="H2" s="159"/>
      <c r="I2" s="160"/>
    </row>
    <row r="3" spans="1:12" ht="38.25" customHeight="1" x14ac:dyDescent="0.35">
      <c r="B3" s="164" t="s">
        <v>500</v>
      </c>
      <c r="C3" s="165"/>
      <c r="D3" s="165"/>
      <c r="E3" s="165"/>
      <c r="F3" s="165"/>
      <c r="G3" s="165"/>
      <c r="H3" s="165"/>
      <c r="I3" s="166"/>
    </row>
    <row r="4" spans="1:12" ht="39" customHeight="1" x14ac:dyDescent="0.35">
      <c r="B4" s="164" t="s">
        <v>363</v>
      </c>
      <c r="C4" s="165"/>
      <c r="D4" s="165"/>
      <c r="E4" s="165"/>
      <c r="F4" s="165"/>
      <c r="G4" s="165"/>
      <c r="H4" s="165"/>
      <c r="I4" s="166"/>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42856</v>
      </c>
      <c r="D8" s="7"/>
      <c r="I8" s="7"/>
    </row>
    <row r="9" spans="1:12" ht="27" customHeight="1" x14ac:dyDescent="0.35">
      <c r="B9" s="76" t="s">
        <v>366</v>
      </c>
      <c r="C9" s="40" t="s">
        <v>534</v>
      </c>
      <c r="D9" s="7"/>
      <c r="I9" s="7"/>
    </row>
    <row r="10" spans="1:12" x14ac:dyDescent="0.35">
      <c r="B10" s="17"/>
      <c r="C10" s="18"/>
      <c r="D10" s="19"/>
      <c r="E10" s="19"/>
      <c r="F10" s="7"/>
      <c r="G10" s="7"/>
      <c r="H10" s="7"/>
      <c r="I10" s="7"/>
    </row>
    <row r="11" spans="1:12" ht="22.15" customHeight="1" x14ac:dyDescent="0.35">
      <c r="A11" s="72" t="s">
        <v>367</v>
      </c>
      <c r="B11" s="154" t="s">
        <v>303</v>
      </c>
      <c r="C11" s="154"/>
      <c r="D11" s="154"/>
      <c r="E11" s="154"/>
      <c r="F11" s="154"/>
      <c r="G11" s="154"/>
      <c r="H11" s="154"/>
      <c r="I11" s="154"/>
      <c r="J11" s="154"/>
      <c r="K11" s="154"/>
      <c r="L11" s="154"/>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90</v>
      </c>
      <c r="D13" s="16"/>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531</v>
      </c>
      <c r="D15" s="40"/>
      <c r="E15" s="40"/>
      <c r="F15" s="40"/>
      <c r="G15" s="40"/>
      <c r="H15" s="40"/>
      <c r="I15" s="40"/>
      <c r="J15" s="40"/>
      <c r="K15" s="40"/>
      <c r="L15" s="40"/>
    </row>
    <row r="16" spans="1:12" x14ac:dyDescent="0.35">
      <c r="B16" s="13" t="s">
        <v>0</v>
      </c>
      <c r="C16" s="40" t="s">
        <v>535</v>
      </c>
      <c r="D16" s="40"/>
      <c r="E16" s="40"/>
      <c r="F16" s="40"/>
      <c r="G16" s="40"/>
      <c r="H16" s="40"/>
      <c r="I16" s="40"/>
      <c r="J16" s="40"/>
      <c r="K16" s="40"/>
      <c r="L16" s="40"/>
    </row>
    <row r="17" spans="1:12" x14ac:dyDescent="0.35">
      <c r="B17" s="13" t="s">
        <v>370</v>
      </c>
      <c r="C17" s="40" t="s">
        <v>532</v>
      </c>
      <c r="D17" s="40"/>
      <c r="E17" s="40"/>
      <c r="F17" s="40"/>
      <c r="G17" s="40"/>
      <c r="H17" s="40"/>
      <c r="I17" s="40"/>
      <c r="J17" s="40"/>
      <c r="K17" s="40"/>
      <c r="L17" s="40"/>
    </row>
    <row r="18" spans="1:12" x14ac:dyDescent="0.35">
      <c r="B18" s="15" t="s">
        <v>404</v>
      </c>
      <c r="C18" s="40" t="s">
        <v>533</v>
      </c>
      <c r="D18" s="40"/>
      <c r="E18" s="40"/>
      <c r="F18" s="40"/>
      <c r="G18" s="40"/>
      <c r="H18" s="40"/>
      <c r="I18" s="40"/>
      <c r="J18" s="40"/>
      <c r="K18" s="40"/>
      <c r="L18" s="40"/>
    </row>
    <row r="19" spans="1:12" x14ac:dyDescent="0.35">
      <c r="B19" s="167"/>
      <c r="C19" s="167"/>
      <c r="D19" s="168"/>
      <c r="E19" s="168"/>
      <c r="F19" s="168"/>
      <c r="G19" s="168"/>
      <c r="H19" s="168"/>
      <c r="I19" s="168"/>
    </row>
    <row r="20" spans="1:12" x14ac:dyDescent="0.35">
      <c r="A20" s="72" t="s">
        <v>369</v>
      </c>
      <c r="B20" s="169" t="s">
        <v>322</v>
      </c>
      <c r="C20" s="170"/>
      <c r="D20" s="47"/>
      <c r="E20" s="46"/>
      <c r="F20" s="46"/>
      <c r="G20" s="46"/>
      <c r="H20" s="46"/>
      <c r="I20" s="46"/>
    </row>
    <row r="21" spans="1:12" x14ac:dyDescent="0.35">
      <c r="B21" s="13" t="s">
        <v>258</v>
      </c>
      <c r="C21" s="40" t="s">
        <v>531</v>
      </c>
      <c r="D21" s="47"/>
      <c r="E21" s="46"/>
      <c r="F21" s="46"/>
      <c r="G21" s="46"/>
      <c r="H21" s="46"/>
      <c r="I21" s="46"/>
    </row>
    <row r="22" spans="1:12" x14ac:dyDescent="0.35">
      <c r="B22" s="13" t="s">
        <v>368</v>
      </c>
      <c r="C22" s="40" t="s">
        <v>90</v>
      </c>
      <c r="D22" s="47"/>
      <c r="E22" s="46"/>
      <c r="F22" s="46"/>
      <c r="G22" s="46"/>
      <c r="H22" s="46"/>
      <c r="I22" s="46"/>
    </row>
    <row r="23" spans="1:12" x14ac:dyDescent="0.35">
      <c r="B23" s="13" t="s">
        <v>0</v>
      </c>
      <c r="C23" s="40" t="s">
        <v>522</v>
      </c>
      <c r="D23" s="47"/>
      <c r="E23" s="46"/>
      <c r="F23" s="46"/>
      <c r="G23" s="46"/>
      <c r="H23" s="46"/>
      <c r="I23" s="46"/>
    </row>
    <row r="24" spans="1:12" x14ac:dyDescent="0.35">
      <c r="B24" s="13" t="s">
        <v>370</v>
      </c>
      <c r="C24" s="40" t="s">
        <v>532</v>
      </c>
      <c r="D24" s="47"/>
      <c r="E24" s="46"/>
      <c r="F24" s="46"/>
      <c r="G24" s="46"/>
      <c r="H24" s="46"/>
      <c r="I24" s="46"/>
    </row>
    <row r="25" spans="1:12" x14ac:dyDescent="0.35">
      <c r="B25" s="15" t="s">
        <v>404</v>
      </c>
      <c r="C25" s="40" t="s">
        <v>533</v>
      </c>
      <c r="D25" s="47"/>
      <c r="E25" s="46"/>
      <c r="F25" s="46"/>
      <c r="G25" s="46"/>
      <c r="H25" s="46"/>
      <c r="I25" s="46"/>
    </row>
    <row r="27" spans="1:12" ht="25.5" x14ac:dyDescent="0.35">
      <c r="B27" s="33" t="s">
        <v>453</v>
      </c>
      <c r="C27" s="119">
        <v>42370</v>
      </c>
    </row>
    <row r="29" spans="1:12" ht="30.95" customHeight="1" x14ac:dyDescent="0.35">
      <c r="B29" s="158" t="s">
        <v>357</v>
      </c>
      <c r="C29" s="159"/>
      <c r="D29" s="159"/>
      <c r="E29" s="159"/>
      <c r="F29" s="160"/>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61" t="s">
        <v>374</v>
      </c>
      <c r="C33" s="162"/>
      <c r="D33" s="162"/>
      <c r="E33" s="163"/>
      <c r="F33" s="40" t="s">
        <v>296</v>
      </c>
      <c r="G33" s="8"/>
    </row>
    <row r="34" spans="2:7" ht="30.95" customHeight="1" x14ac:dyDescent="0.35">
      <c r="B34" s="161" t="s">
        <v>375</v>
      </c>
      <c r="C34" s="162"/>
      <c r="D34" s="162"/>
      <c r="E34" s="163"/>
      <c r="F34" s="40" t="s">
        <v>296</v>
      </c>
      <c r="G34" s="8"/>
    </row>
    <row r="35" spans="2:7" ht="30.95" customHeight="1" x14ac:dyDescent="0.35">
      <c r="B35" s="161" t="s">
        <v>399</v>
      </c>
      <c r="C35" s="162"/>
      <c r="D35" s="162"/>
      <c r="E35" s="163"/>
      <c r="F35" s="40" t="s">
        <v>296</v>
      </c>
      <c r="G35" s="8"/>
    </row>
    <row r="36" spans="2:7" ht="30.95" customHeight="1" x14ac:dyDescent="0.35">
      <c r="B36" s="151" t="s">
        <v>494</v>
      </c>
      <c r="C36" s="152"/>
      <c r="D36" s="152"/>
      <c r="E36" s="153"/>
      <c r="F36" s="40" t="s">
        <v>455</v>
      </c>
      <c r="G36" s="8"/>
    </row>
    <row r="37" spans="2:7" ht="30.95" customHeight="1" x14ac:dyDescent="0.35"/>
    <row r="38" spans="2:7" ht="30.95" customHeight="1" x14ac:dyDescent="0.35">
      <c r="B38" s="158" t="s">
        <v>413</v>
      </c>
      <c r="C38" s="159"/>
      <c r="D38" s="159"/>
      <c r="E38" s="159"/>
      <c r="F38" s="160"/>
    </row>
    <row r="39" spans="2:7" ht="30.95" customHeight="1" x14ac:dyDescent="0.35">
      <c r="B39" s="144" t="s">
        <v>411</v>
      </c>
      <c r="C39" s="145"/>
      <c r="D39" s="145"/>
      <c r="E39" s="145"/>
      <c r="F39" s="146"/>
    </row>
    <row r="40" spans="2:7" ht="30.95" customHeight="1" x14ac:dyDescent="0.35">
      <c r="B40" s="147" t="s">
        <v>430</v>
      </c>
      <c r="C40" s="148"/>
      <c r="D40" s="148"/>
      <c r="E40" s="149"/>
      <c r="F40" s="40"/>
    </row>
    <row r="41" spans="2:7" ht="30.95" customHeight="1" x14ac:dyDescent="0.35">
      <c r="B41" s="150" t="s">
        <v>410</v>
      </c>
      <c r="C41" s="148"/>
      <c r="D41" s="148"/>
      <c r="E41" s="149"/>
      <c r="F41" s="40"/>
    </row>
    <row r="42" spans="2:7" ht="30.95" customHeight="1" x14ac:dyDescent="0.35">
      <c r="B42" s="147" t="s">
        <v>431</v>
      </c>
      <c r="C42" s="148"/>
      <c r="D42" s="148"/>
      <c r="E42" s="149"/>
      <c r="F42" s="40"/>
    </row>
    <row r="43" spans="2:7" ht="30.95" customHeight="1" x14ac:dyDescent="0.35">
      <c r="B43" s="147" t="s">
        <v>412</v>
      </c>
      <c r="C43" s="148"/>
      <c r="D43" s="148"/>
      <c r="E43" s="149"/>
      <c r="F43" s="40"/>
    </row>
    <row r="44" spans="2:7" ht="30.95" customHeight="1" x14ac:dyDescent="0.35">
      <c r="B44" s="147" t="s">
        <v>501</v>
      </c>
      <c r="C44" s="148"/>
      <c r="D44" s="148"/>
      <c r="E44" s="149"/>
      <c r="F44" s="40"/>
    </row>
    <row r="45" spans="2:7" ht="30.95" customHeight="1" x14ac:dyDescent="0.35">
      <c r="B45" s="147" t="s">
        <v>508</v>
      </c>
      <c r="C45" s="148"/>
      <c r="D45" s="148"/>
      <c r="E45" s="149"/>
      <c r="F45" s="40"/>
    </row>
    <row r="46" spans="2:7" ht="30.95" customHeight="1" x14ac:dyDescent="0.35">
      <c r="B46" s="147" t="s">
        <v>432</v>
      </c>
      <c r="C46" s="148"/>
      <c r="D46" s="148"/>
      <c r="E46" s="149"/>
      <c r="F46" s="40"/>
    </row>
    <row r="47" spans="2:7" ht="30.95" customHeight="1" x14ac:dyDescent="0.35">
      <c r="B47" s="84" t="s">
        <v>433</v>
      </c>
      <c r="C47" s="155"/>
      <c r="D47" s="156"/>
      <c r="E47" s="157"/>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1" operator="equal">
      <formula>$E$66</formula>
    </cfRule>
    <cfRule type="cellIs" dxfId="20"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5" right="0.5" top="0.5" bottom="0.5" header="0.23" footer="0.19"/>
  <pageSetup paperSize="17" scale="58"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C9" sqref="C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A31" zoomScale="75" zoomScaleNormal="80" zoomScaleSheetLayoutView="75" workbookViewId="0">
      <selection activeCell="C12" sqref="C12:F12"/>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292" t="s">
        <v>350</v>
      </c>
      <c r="C1" s="292"/>
      <c r="D1" s="292"/>
      <c r="E1" s="292"/>
      <c r="F1" s="292"/>
      <c r="G1" s="292"/>
      <c r="H1" s="292"/>
      <c r="I1" s="292"/>
      <c r="J1" s="292"/>
      <c r="K1" s="292"/>
      <c r="L1" s="292"/>
    </row>
    <row r="2" spans="1:30" ht="25.9" customHeight="1" x14ac:dyDescent="0.25">
      <c r="A2" s="80"/>
      <c r="B2" s="268" t="s">
        <v>407</v>
      </c>
      <c r="C2" s="269"/>
      <c r="D2" s="269"/>
      <c r="E2" s="269"/>
      <c r="F2" s="269"/>
      <c r="G2" s="269"/>
      <c r="H2" s="269"/>
      <c r="I2" s="269"/>
      <c r="J2" s="269"/>
      <c r="K2" s="269"/>
      <c r="L2" s="269"/>
      <c r="M2" s="269"/>
      <c r="N2" s="269"/>
      <c r="O2" s="270"/>
    </row>
    <row r="3" spans="1:30" ht="49.9" customHeight="1" x14ac:dyDescent="0.25">
      <c r="B3" s="271" t="s">
        <v>498</v>
      </c>
      <c r="C3" s="272"/>
      <c r="D3" s="272"/>
      <c r="E3" s="272"/>
      <c r="F3" s="272"/>
      <c r="G3" s="272"/>
      <c r="H3" s="272"/>
      <c r="I3" s="272"/>
      <c r="J3" s="272"/>
      <c r="K3" s="272"/>
      <c r="L3" s="272"/>
      <c r="M3" s="272"/>
      <c r="N3" s="272"/>
      <c r="O3" s="273"/>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9" t="s">
        <v>342</v>
      </c>
      <c r="C5" s="300"/>
      <c r="D5" s="300"/>
      <c r="E5" s="300"/>
      <c r="F5" s="300"/>
      <c r="G5" s="300"/>
      <c r="H5" s="300"/>
      <c r="I5" s="300"/>
      <c r="J5" s="300"/>
      <c r="K5" s="300"/>
      <c r="L5" s="300"/>
      <c r="M5" s="300"/>
      <c r="N5" s="300"/>
      <c r="O5" s="301"/>
      <c r="Q5" s="268" t="s">
        <v>345</v>
      </c>
      <c r="R5" s="269"/>
      <c r="S5" s="269"/>
      <c r="T5" s="269"/>
      <c r="U5" s="269"/>
      <c r="V5" s="269"/>
      <c r="W5" s="269"/>
      <c r="X5" s="269"/>
      <c r="Y5" s="269"/>
      <c r="Z5" s="269"/>
      <c r="AA5" s="269"/>
      <c r="AB5" s="269"/>
      <c r="AC5" s="269"/>
      <c r="AD5" s="270"/>
    </row>
    <row r="6" spans="1:30" ht="14.45" customHeight="1" x14ac:dyDescent="0.25">
      <c r="B6" s="12" t="s">
        <v>5</v>
      </c>
      <c r="C6" s="283" t="s">
        <v>313</v>
      </c>
      <c r="D6" s="284"/>
      <c r="E6" s="284"/>
      <c r="F6" s="285"/>
      <c r="G6" s="280" t="s">
        <v>542</v>
      </c>
      <c r="H6" s="281"/>
      <c r="I6" s="282"/>
      <c r="J6" s="296" t="s">
        <v>408</v>
      </c>
      <c r="K6" s="297"/>
      <c r="L6" s="297"/>
      <c r="M6" s="297"/>
      <c r="N6" s="297"/>
      <c r="O6" s="298"/>
      <c r="Q6" s="115" t="s">
        <v>5</v>
      </c>
      <c r="R6" s="283" t="s">
        <v>313</v>
      </c>
      <c r="S6" s="284"/>
      <c r="T6" s="284"/>
      <c r="U6" s="285"/>
      <c r="V6" s="280" t="s">
        <v>523</v>
      </c>
      <c r="W6" s="281"/>
      <c r="X6" s="282"/>
      <c r="Y6" s="286" t="s">
        <v>408</v>
      </c>
      <c r="Z6" s="287"/>
      <c r="AA6" s="287"/>
      <c r="AB6" s="287"/>
      <c r="AC6" s="287"/>
      <c r="AD6" s="288"/>
    </row>
    <row r="7" spans="1:30" ht="14.45" customHeight="1" x14ac:dyDescent="0.25">
      <c r="B7" s="12" t="s">
        <v>6</v>
      </c>
      <c r="C7" s="283" t="s">
        <v>21</v>
      </c>
      <c r="D7" s="284"/>
      <c r="E7" s="284"/>
      <c r="F7" s="285"/>
      <c r="G7" s="280" t="s">
        <v>338</v>
      </c>
      <c r="H7" s="281"/>
      <c r="I7" s="282"/>
      <c r="J7" s="296"/>
      <c r="K7" s="297"/>
      <c r="L7" s="297"/>
      <c r="M7" s="297"/>
      <c r="N7" s="297"/>
      <c r="O7" s="298"/>
      <c r="Q7" s="115" t="s">
        <v>6</v>
      </c>
      <c r="R7" s="283" t="s">
        <v>21</v>
      </c>
      <c r="S7" s="284"/>
      <c r="T7" s="284"/>
      <c r="U7" s="285"/>
      <c r="V7" s="280" t="s">
        <v>339</v>
      </c>
      <c r="W7" s="281"/>
      <c r="X7" s="282"/>
      <c r="Y7" s="296"/>
      <c r="Z7" s="297"/>
      <c r="AA7" s="297"/>
      <c r="AB7" s="297"/>
      <c r="AC7" s="297"/>
      <c r="AD7" s="298"/>
    </row>
    <row r="8" spans="1:30" ht="29.45" customHeight="1" x14ac:dyDescent="0.25">
      <c r="B8" s="12" t="s">
        <v>6</v>
      </c>
      <c r="C8" s="283" t="s">
        <v>454</v>
      </c>
      <c r="D8" s="284"/>
      <c r="E8" s="284"/>
      <c r="F8" s="285"/>
      <c r="G8" s="293">
        <v>42886</v>
      </c>
      <c r="H8" s="294"/>
      <c r="I8" s="295"/>
      <c r="J8" s="296"/>
      <c r="K8" s="297"/>
      <c r="L8" s="297"/>
      <c r="M8" s="297"/>
      <c r="N8" s="297"/>
      <c r="O8" s="298"/>
      <c r="Q8" s="115" t="s">
        <v>6</v>
      </c>
      <c r="R8" s="283" t="s">
        <v>454</v>
      </c>
      <c r="S8" s="284"/>
      <c r="T8" s="284"/>
      <c r="U8" s="285"/>
      <c r="V8" s="293" t="s">
        <v>528</v>
      </c>
      <c r="W8" s="294"/>
      <c r="X8" s="295"/>
      <c r="Y8" s="296"/>
      <c r="Z8" s="297"/>
      <c r="AA8" s="297"/>
      <c r="AB8" s="297"/>
      <c r="AC8" s="297"/>
      <c r="AD8" s="298"/>
    </row>
    <row r="9" spans="1:30" ht="14.45" customHeight="1" x14ac:dyDescent="0.25">
      <c r="B9" s="12" t="s">
        <v>7</v>
      </c>
      <c r="C9" s="283" t="s">
        <v>314</v>
      </c>
      <c r="D9" s="284"/>
      <c r="E9" s="284"/>
      <c r="F9" s="285"/>
      <c r="G9" s="280" t="s">
        <v>12</v>
      </c>
      <c r="H9" s="281"/>
      <c r="I9" s="282"/>
      <c r="J9" s="280"/>
      <c r="K9" s="281"/>
      <c r="L9" s="282"/>
      <c r="M9" s="280"/>
      <c r="N9" s="281"/>
      <c r="O9" s="282"/>
      <c r="Q9" s="115" t="s">
        <v>7</v>
      </c>
      <c r="R9" s="283" t="s">
        <v>314</v>
      </c>
      <c r="S9" s="284"/>
      <c r="T9" s="284"/>
      <c r="U9" s="285"/>
      <c r="V9" s="280" t="s">
        <v>26</v>
      </c>
      <c r="W9" s="281"/>
      <c r="X9" s="282"/>
      <c r="Y9" s="280"/>
      <c r="Z9" s="281"/>
      <c r="AA9" s="282"/>
      <c r="AB9" s="280"/>
      <c r="AC9" s="281"/>
      <c r="AD9" s="282"/>
    </row>
    <row r="10" spans="1:30" ht="22.9" customHeight="1" x14ac:dyDescent="0.25">
      <c r="B10" s="58" t="s">
        <v>8</v>
      </c>
      <c r="C10" s="276" t="s">
        <v>349</v>
      </c>
      <c r="D10" s="277"/>
      <c r="E10" s="277"/>
      <c r="F10" s="188"/>
      <c r="G10" s="280"/>
      <c r="H10" s="281"/>
      <c r="I10" s="282"/>
      <c r="J10" s="280"/>
      <c r="K10" s="281"/>
      <c r="L10" s="282"/>
      <c r="M10" s="280"/>
      <c r="N10" s="281"/>
      <c r="O10" s="282"/>
      <c r="Q10" s="116" t="s">
        <v>8</v>
      </c>
      <c r="R10" s="276" t="s">
        <v>349</v>
      </c>
      <c r="S10" s="277"/>
      <c r="T10" s="277"/>
      <c r="U10" s="188"/>
      <c r="V10" s="280" t="s">
        <v>90</v>
      </c>
      <c r="W10" s="281"/>
      <c r="X10" s="282"/>
      <c r="Y10" s="280"/>
      <c r="Z10" s="281"/>
      <c r="AA10" s="282"/>
      <c r="AB10" s="280"/>
      <c r="AC10" s="281"/>
      <c r="AD10" s="282"/>
    </row>
    <row r="11" spans="1:30" ht="22.9" customHeight="1" x14ac:dyDescent="0.25">
      <c r="B11" s="58"/>
      <c r="C11" s="278"/>
      <c r="D11" s="279"/>
      <c r="E11" s="279"/>
      <c r="F11" s="190"/>
      <c r="G11" s="280"/>
      <c r="H11" s="281"/>
      <c r="I11" s="282"/>
      <c r="J11" s="280"/>
      <c r="K11" s="281"/>
      <c r="L11" s="282"/>
      <c r="M11" s="280"/>
      <c r="N11" s="281"/>
      <c r="O11" s="282"/>
      <c r="Q11" s="116"/>
      <c r="R11" s="278"/>
      <c r="S11" s="279"/>
      <c r="T11" s="279"/>
      <c r="U11" s="190"/>
      <c r="V11" s="280"/>
      <c r="W11" s="281"/>
      <c r="X11" s="282"/>
      <c r="Y11" s="280"/>
      <c r="Z11" s="281"/>
      <c r="AA11" s="282"/>
      <c r="AB11" s="280"/>
      <c r="AC11" s="281"/>
      <c r="AD11" s="282"/>
    </row>
    <row r="12" spans="1:30" ht="89.45" customHeight="1" x14ac:dyDescent="0.25">
      <c r="B12" s="12" t="s">
        <v>341</v>
      </c>
      <c r="C12" s="283" t="s">
        <v>348</v>
      </c>
      <c r="D12" s="284"/>
      <c r="E12" s="284"/>
      <c r="F12" s="285"/>
      <c r="G12" s="289" t="s">
        <v>543</v>
      </c>
      <c r="H12" s="290"/>
      <c r="I12" s="290"/>
      <c r="J12" s="290"/>
      <c r="K12" s="290"/>
      <c r="L12" s="290"/>
      <c r="M12" s="290"/>
      <c r="N12" s="290"/>
      <c r="O12" s="291"/>
      <c r="Q12" s="115" t="s">
        <v>341</v>
      </c>
      <c r="R12" s="283" t="s">
        <v>348</v>
      </c>
      <c r="S12" s="284"/>
      <c r="T12" s="284"/>
      <c r="U12" s="285"/>
      <c r="V12" s="289" t="s">
        <v>529</v>
      </c>
      <c r="W12" s="290"/>
      <c r="X12" s="290"/>
      <c r="Y12" s="290"/>
      <c r="Z12" s="290"/>
      <c r="AA12" s="290"/>
      <c r="AB12" s="290"/>
      <c r="AC12" s="290"/>
      <c r="AD12" s="291"/>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68" t="s">
        <v>343</v>
      </c>
      <c r="C14" s="269"/>
      <c r="D14" s="269"/>
      <c r="E14" s="269"/>
      <c r="F14" s="269"/>
      <c r="G14" s="269"/>
      <c r="H14" s="269"/>
      <c r="I14" s="269"/>
      <c r="J14" s="269"/>
      <c r="K14" s="269"/>
      <c r="L14" s="269"/>
      <c r="M14" s="269"/>
      <c r="N14" s="269"/>
      <c r="O14" s="270"/>
      <c r="Q14" s="268" t="s">
        <v>344</v>
      </c>
      <c r="R14" s="269"/>
      <c r="S14" s="269"/>
      <c r="T14" s="269"/>
      <c r="U14" s="269"/>
      <c r="V14" s="269"/>
      <c r="W14" s="269"/>
      <c r="X14" s="269"/>
      <c r="Y14" s="269"/>
      <c r="Z14" s="269"/>
      <c r="AA14" s="269"/>
      <c r="AB14" s="269"/>
      <c r="AC14" s="269"/>
      <c r="AD14" s="270"/>
    </row>
    <row r="15" spans="1:30" ht="14.45" customHeight="1" x14ac:dyDescent="0.25">
      <c r="B15" s="115" t="s">
        <v>5</v>
      </c>
      <c r="C15" s="283" t="s">
        <v>313</v>
      </c>
      <c r="D15" s="284"/>
      <c r="E15" s="284"/>
      <c r="F15" s="285"/>
      <c r="G15" s="280"/>
      <c r="H15" s="281"/>
      <c r="I15" s="282"/>
      <c r="J15" s="286" t="s">
        <v>408</v>
      </c>
      <c r="K15" s="287"/>
      <c r="L15" s="287"/>
      <c r="M15" s="287"/>
      <c r="N15" s="287"/>
      <c r="O15" s="288"/>
      <c r="Q15" s="115" t="s">
        <v>5</v>
      </c>
      <c r="R15" s="283" t="s">
        <v>313</v>
      </c>
      <c r="S15" s="284"/>
      <c r="T15" s="284"/>
      <c r="U15" s="285"/>
      <c r="V15" s="280"/>
      <c r="W15" s="281"/>
      <c r="X15" s="282"/>
      <c r="Y15" s="286" t="s">
        <v>408</v>
      </c>
      <c r="Z15" s="287"/>
      <c r="AA15" s="287"/>
      <c r="AB15" s="287"/>
      <c r="AC15" s="287"/>
      <c r="AD15" s="288"/>
    </row>
    <row r="16" spans="1:30" ht="14.45" customHeight="1" x14ac:dyDescent="0.25">
      <c r="B16" s="115" t="s">
        <v>6</v>
      </c>
      <c r="C16" s="283" t="s">
        <v>21</v>
      </c>
      <c r="D16" s="284"/>
      <c r="E16" s="284"/>
      <c r="F16" s="285"/>
      <c r="G16" s="280"/>
      <c r="H16" s="281"/>
      <c r="I16" s="282"/>
      <c r="J16" s="296"/>
      <c r="K16" s="297"/>
      <c r="L16" s="297"/>
      <c r="M16" s="297"/>
      <c r="N16" s="297"/>
      <c r="O16" s="298"/>
      <c r="Q16" s="115" t="s">
        <v>6</v>
      </c>
      <c r="R16" s="283" t="s">
        <v>21</v>
      </c>
      <c r="S16" s="284"/>
      <c r="T16" s="284"/>
      <c r="U16" s="285"/>
      <c r="V16" s="280"/>
      <c r="W16" s="281"/>
      <c r="X16" s="282"/>
      <c r="Y16" s="296"/>
      <c r="Z16" s="297"/>
      <c r="AA16" s="297"/>
      <c r="AB16" s="297"/>
      <c r="AC16" s="297"/>
      <c r="AD16" s="298"/>
    </row>
    <row r="17" spans="2:30" ht="31.9" customHeight="1" x14ac:dyDescent="0.25">
      <c r="B17" s="115" t="s">
        <v>6</v>
      </c>
      <c r="C17" s="283" t="s">
        <v>454</v>
      </c>
      <c r="D17" s="284"/>
      <c r="E17" s="284"/>
      <c r="F17" s="285"/>
      <c r="G17" s="293"/>
      <c r="H17" s="294"/>
      <c r="I17" s="295"/>
      <c r="J17" s="296"/>
      <c r="K17" s="297"/>
      <c r="L17" s="297"/>
      <c r="M17" s="297"/>
      <c r="N17" s="297"/>
      <c r="O17" s="298"/>
      <c r="Q17" s="115" t="s">
        <v>6</v>
      </c>
      <c r="R17" s="283" t="s">
        <v>454</v>
      </c>
      <c r="S17" s="284"/>
      <c r="T17" s="284"/>
      <c r="U17" s="285"/>
      <c r="V17" s="293"/>
      <c r="W17" s="294"/>
      <c r="X17" s="295"/>
      <c r="Y17" s="296"/>
      <c r="Z17" s="297"/>
      <c r="AA17" s="297"/>
      <c r="AB17" s="297"/>
      <c r="AC17" s="297"/>
      <c r="AD17" s="298"/>
    </row>
    <row r="18" spans="2:30" ht="32.25" customHeight="1" x14ac:dyDescent="0.25">
      <c r="B18" s="115" t="s">
        <v>7</v>
      </c>
      <c r="C18" s="283" t="s">
        <v>314</v>
      </c>
      <c r="D18" s="284"/>
      <c r="E18" s="284"/>
      <c r="F18" s="285"/>
      <c r="G18" s="280"/>
      <c r="H18" s="281"/>
      <c r="I18" s="282"/>
      <c r="J18" s="280"/>
      <c r="K18" s="281"/>
      <c r="L18" s="282"/>
      <c r="M18" s="280"/>
      <c r="N18" s="281"/>
      <c r="O18" s="282"/>
      <c r="Q18" s="115" t="s">
        <v>7</v>
      </c>
      <c r="R18" s="283" t="s">
        <v>314</v>
      </c>
      <c r="S18" s="284"/>
      <c r="T18" s="284"/>
      <c r="U18" s="285"/>
      <c r="V18" s="280"/>
      <c r="W18" s="281"/>
      <c r="X18" s="282"/>
      <c r="Y18" s="280"/>
      <c r="Z18" s="281"/>
      <c r="AA18" s="282"/>
      <c r="AB18" s="280"/>
      <c r="AC18" s="281"/>
      <c r="AD18" s="282"/>
    </row>
    <row r="19" spans="2:30" ht="22.9" customHeight="1" x14ac:dyDescent="0.25">
      <c r="B19" s="116" t="s">
        <v>8</v>
      </c>
      <c r="C19" s="276" t="s">
        <v>349</v>
      </c>
      <c r="D19" s="277"/>
      <c r="E19" s="277"/>
      <c r="F19" s="188"/>
      <c r="G19" s="280"/>
      <c r="H19" s="281"/>
      <c r="I19" s="282"/>
      <c r="J19" s="280"/>
      <c r="K19" s="281"/>
      <c r="L19" s="282"/>
      <c r="M19" s="280"/>
      <c r="N19" s="281"/>
      <c r="O19" s="282"/>
      <c r="Q19" s="116" t="s">
        <v>8</v>
      </c>
      <c r="R19" s="276" t="s">
        <v>349</v>
      </c>
      <c r="S19" s="277"/>
      <c r="T19" s="277"/>
      <c r="U19" s="188"/>
      <c r="V19" s="280"/>
      <c r="W19" s="281"/>
      <c r="X19" s="282"/>
      <c r="Y19" s="280"/>
      <c r="Z19" s="281"/>
      <c r="AA19" s="282"/>
      <c r="AB19" s="280"/>
      <c r="AC19" s="281"/>
      <c r="AD19" s="282"/>
    </row>
    <row r="20" spans="2:30" ht="22.9" customHeight="1" x14ac:dyDescent="0.25">
      <c r="B20" s="116"/>
      <c r="C20" s="278"/>
      <c r="D20" s="279"/>
      <c r="E20" s="279"/>
      <c r="F20" s="190"/>
      <c r="G20" s="280"/>
      <c r="H20" s="281"/>
      <c r="I20" s="282"/>
      <c r="J20" s="280"/>
      <c r="K20" s="281"/>
      <c r="L20" s="282"/>
      <c r="M20" s="280"/>
      <c r="N20" s="281"/>
      <c r="O20" s="282"/>
      <c r="Q20" s="116"/>
      <c r="R20" s="278"/>
      <c r="S20" s="279"/>
      <c r="T20" s="279"/>
      <c r="U20" s="190"/>
      <c r="V20" s="280"/>
      <c r="W20" s="281"/>
      <c r="X20" s="282"/>
      <c r="Y20" s="280"/>
      <c r="Z20" s="281"/>
      <c r="AA20" s="282"/>
      <c r="AB20" s="280"/>
      <c r="AC20" s="281"/>
      <c r="AD20" s="282"/>
    </row>
    <row r="21" spans="2:30" ht="89.45" customHeight="1" x14ac:dyDescent="0.25">
      <c r="B21" s="115" t="s">
        <v>341</v>
      </c>
      <c r="C21" s="283" t="s">
        <v>348</v>
      </c>
      <c r="D21" s="284"/>
      <c r="E21" s="284"/>
      <c r="F21" s="285"/>
      <c r="G21" s="289"/>
      <c r="H21" s="290"/>
      <c r="I21" s="290"/>
      <c r="J21" s="290"/>
      <c r="K21" s="290"/>
      <c r="L21" s="290"/>
      <c r="M21" s="290"/>
      <c r="N21" s="290"/>
      <c r="O21" s="291"/>
      <c r="Q21" s="115" t="s">
        <v>341</v>
      </c>
      <c r="R21" s="283" t="s">
        <v>348</v>
      </c>
      <c r="S21" s="284"/>
      <c r="T21" s="284"/>
      <c r="U21" s="285"/>
      <c r="V21" s="289"/>
      <c r="W21" s="290"/>
      <c r="X21" s="290"/>
      <c r="Y21" s="290"/>
      <c r="Z21" s="290"/>
      <c r="AA21" s="290"/>
      <c r="AB21" s="290"/>
      <c r="AC21" s="290"/>
      <c r="AD21" s="291"/>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68" t="s">
        <v>346</v>
      </c>
      <c r="C23" s="269"/>
      <c r="D23" s="269"/>
      <c r="E23" s="269"/>
      <c r="F23" s="269"/>
      <c r="G23" s="269"/>
      <c r="H23" s="269"/>
      <c r="I23" s="269"/>
      <c r="J23" s="269"/>
      <c r="K23" s="269"/>
      <c r="L23" s="269"/>
      <c r="M23" s="269"/>
      <c r="N23" s="269"/>
      <c r="O23" s="270"/>
      <c r="Q23" s="299" t="s">
        <v>347</v>
      </c>
      <c r="R23" s="300"/>
      <c r="S23" s="300"/>
      <c r="T23" s="300"/>
      <c r="U23" s="300"/>
      <c r="V23" s="300"/>
      <c r="W23" s="300"/>
      <c r="X23" s="300"/>
      <c r="Y23" s="300"/>
      <c r="Z23" s="300"/>
      <c r="AA23" s="300"/>
      <c r="AB23" s="300"/>
      <c r="AC23" s="300"/>
      <c r="AD23" s="301"/>
    </row>
    <row r="24" spans="2:30" ht="14.45" customHeight="1" x14ac:dyDescent="0.25">
      <c r="B24" s="115" t="s">
        <v>5</v>
      </c>
      <c r="C24" s="283" t="s">
        <v>313</v>
      </c>
      <c r="D24" s="284"/>
      <c r="E24" s="284"/>
      <c r="F24" s="285"/>
      <c r="G24" s="280"/>
      <c r="H24" s="281"/>
      <c r="I24" s="282"/>
      <c r="J24" s="286" t="s">
        <v>408</v>
      </c>
      <c r="K24" s="287"/>
      <c r="L24" s="287"/>
      <c r="M24" s="287"/>
      <c r="N24" s="287"/>
      <c r="O24" s="288"/>
      <c r="Q24" s="115" t="s">
        <v>5</v>
      </c>
      <c r="R24" s="283" t="s">
        <v>313</v>
      </c>
      <c r="S24" s="284"/>
      <c r="T24" s="284"/>
      <c r="U24" s="285"/>
      <c r="V24" s="280"/>
      <c r="W24" s="281"/>
      <c r="X24" s="282"/>
      <c r="Y24" s="286" t="s">
        <v>408</v>
      </c>
      <c r="Z24" s="287"/>
      <c r="AA24" s="287"/>
      <c r="AB24" s="287"/>
      <c r="AC24" s="287"/>
      <c r="AD24" s="288"/>
    </row>
    <row r="25" spans="2:30" ht="14.45" customHeight="1" x14ac:dyDescent="0.25">
      <c r="B25" s="115" t="s">
        <v>6</v>
      </c>
      <c r="C25" s="283" t="s">
        <v>21</v>
      </c>
      <c r="D25" s="284"/>
      <c r="E25" s="284"/>
      <c r="F25" s="285"/>
      <c r="G25" s="280"/>
      <c r="H25" s="281"/>
      <c r="I25" s="282"/>
      <c r="J25" s="296"/>
      <c r="K25" s="297"/>
      <c r="L25" s="297"/>
      <c r="M25" s="297"/>
      <c r="N25" s="297"/>
      <c r="O25" s="298"/>
      <c r="Q25" s="115" t="s">
        <v>6</v>
      </c>
      <c r="R25" s="283" t="s">
        <v>21</v>
      </c>
      <c r="S25" s="284"/>
      <c r="T25" s="284"/>
      <c r="U25" s="285"/>
      <c r="V25" s="280"/>
      <c r="W25" s="281"/>
      <c r="X25" s="282"/>
      <c r="Y25" s="296"/>
      <c r="Z25" s="297"/>
      <c r="AA25" s="297"/>
      <c r="AB25" s="297"/>
      <c r="AC25" s="297"/>
      <c r="AD25" s="298"/>
    </row>
    <row r="26" spans="2:30" ht="31.9" customHeight="1" x14ac:dyDescent="0.25">
      <c r="B26" s="115" t="s">
        <v>6</v>
      </c>
      <c r="C26" s="283" t="s">
        <v>454</v>
      </c>
      <c r="D26" s="284"/>
      <c r="E26" s="284"/>
      <c r="F26" s="285"/>
      <c r="G26" s="293"/>
      <c r="H26" s="294"/>
      <c r="I26" s="295"/>
      <c r="J26" s="296"/>
      <c r="K26" s="297"/>
      <c r="L26" s="297"/>
      <c r="M26" s="297"/>
      <c r="N26" s="297"/>
      <c r="O26" s="298"/>
      <c r="Q26" s="115" t="s">
        <v>6</v>
      </c>
      <c r="R26" s="283" t="s">
        <v>454</v>
      </c>
      <c r="S26" s="284"/>
      <c r="T26" s="284"/>
      <c r="U26" s="285"/>
      <c r="V26" s="293"/>
      <c r="W26" s="294"/>
      <c r="X26" s="295"/>
      <c r="Y26" s="296"/>
      <c r="Z26" s="297"/>
      <c r="AA26" s="297"/>
      <c r="AB26" s="297"/>
      <c r="AC26" s="297"/>
      <c r="AD26" s="298"/>
    </row>
    <row r="27" spans="2:30" ht="33.75" customHeight="1" x14ac:dyDescent="0.25">
      <c r="B27" s="115" t="s">
        <v>7</v>
      </c>
      <c r="C27" s="283" t="s">
        <v>314</v>
      </c>
      <c r="D27" s="284"/>
      <c r="E27" s="284"/>
      <c r="F27" s="285"/>
      <c r="G27" s="280"/>
      <c r="H27" s="281"/>
      <c r="I27" s="282"/>
      <c r="J27" s="280"/>
      <c r="K27" s="281"/>
      <c r="L27" s="282"/>
      <c r="M27" s="280"/>
      <c r="N27" s="281"/>
      <c r="O27" s="282"/>
      <c r="Q27" s="115" t="s">
        <v>7</v>
      </c>
      <c r="R27" s="283" t="s">
        <v>314</v>
      </c>
      <c r="S27" s="284"/>
      <c r="T27" s="284"/>
      <c r="U27" s="285"/>
      <c r="V27" s="280"/>
      <c r="W27" s="281"/>
      <c r="X27" s="282"/>
      <c r="Y27" s="280"/>
      <c r="Z27" s="281"/>
      <c r="AA27" s="282"/>
      <c r="AB27" s="280"/>
      <c r="AC27" s="281"/>
      <c r="AD27" s="282"/>
    </row>
    <row r="28" spans="2:30" ht="22.9" customHeight="1" x14ac:dyDescent="0.25">
      <c r="B28" s="116" t="s">
        <v>8</v>
      </c>
      <c r="C28" s="276" t="s">
        <v>349</v>
      </c>
      <c r="D28" s="277"/>
      <c r="E28" s="277"/>
      <c r="F28" s="188"/>
      <c r="G28" s="280"/>
      <c r="H28" s="281"/>
      <c r="I28" s="282"/>
      <c r="J28" s="280"/>
      <c r="K28" s="281"/>
      <c r="L28" s="282"/>
      <c r="M28" s="280"/>
      <c r="N28" s="281"/>
      <c r="O28" s="282"/>
      <c r="Q28" s="116" t="s">
        <v>8</v>
      </c>
      <c r="R28" s="276" t="s">
        <v>349</v>
      </c>
      <c r="S28" s="277"/>
      <c r="T28" s="277"/>
      <c r="U28" s="188"/>
      <c r="V28" s="280"/>
      <c r="W28" s="281"/>
      <c r="X28" s="282"/>
      <c r="Y28" s="280"/>
      <c r="Z28" s="281"/>
      <c r="AA28" s="282"/>
      <c r="AB28" s="280"/>
      <c r="AC28" s="281"/>
      <c r="AD28" s="282"/>
    </row>
    <row r="29" spans="2:30" ht="22.9" customHeight="1" x14ac:dyDescent="0.25">
      <c r="B29" s="116"/>
      <c r="C29" s="278"/>
      <c r="D29" s="279"/>
      <c r="E29" s="279"/>
      <c r="F29" s="190"/>
      <c r="G29" s="280"/>
      <c r="H29" s="281"/>
      <c r="I29" s="282"/>
      <c r="J29" s="280"/>
      <c r="K29" s="281"/>
      <c r="L29" s="282"/>
      <c r="M29" s="280"/>
      <c r="N29" s="281"/>
      <c r="O29" s="282"/>
      <c r="Q29" s="116"/>
      <c r="R29" s="278"/>
      <c r="S29" s="279"/>
      <c r="T29" s="279"/>
      <c r="U29" s="190"/>
      <c r="V29" s="280"/>
      <c r="W29" s="281"/>
      <c r="X29" s="282"/>
      <c r="Y29" s="280"/>
      <c r="Z29" s="281"/>
      <c r="AA29" s="282"/>
      <c r="AB29" s="280"/>
      <c r="AC29" s="281"/>
      <c r="AD29" s="282"/>
    </row>
    <row r="30" spans="2:30" ht="77.45" customHeight="1" x14ac:dyDescent="0.25">
      <c r="B30" s="115" t="s">
        <v>341</v>
      </c>
      <c r="C30" s="283" t="s">
        <v>348</v>
      </c>
      <c r="D30" s="284"/>
      <c r="E30" s="284"/>
      <c r="F30" s="285"/>
      <c r="G30" s="289"/>
      <c r="H30" s="290"/>
      <c r="I30" s="290"/>
      <c r="J30" s="290"/>
      <c r="K30" s="290"/>
      <c r="L30" s="290"/>
      <c r="M30" s="290"/>
      <c r="N30" s="290"/>
      <c r="O30" s="291"/>
      <c r="Q30" s="115" t="s">
        <v>341</v>
      </c>
      <c r="R30" s="283" t="s">
        <v>348</v>
      </c>
      <c r="S30" s="284"/>
      <c r="T30" s="284"/>
      <c r="U30" s="285"/>
      <c r="V30" s="289"/>
      <c r="W30" s="290"/>
      <c r="X30" s="290"/>
      <c r="Y30" s="290"/>
      <c r="Z30" s="290"/>
      <c r="AA30" s="290"/>
      <c r="AB30" s="290"/>
      <c r="AC30" s="290"/>
      <c r="AD30" s="291"/>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68" t="s">
        <v>466</v>
      </c>
      <c r="C32" s="269"/>
      <c r="D32" s="269"/>
      <c r="E32" s="269"/>
      <c r="F32" s="269"/>
      <c r="G32" s="269"/>
      <c r="H32" s="269"/>
      <c r="I32" s="269"/>
      <c r="J32" s="269"/>
      <c r="K32" s="269"/>
      <c r="L32" s="269"/>
      <c r="M32" s="269"/>
      <c r="N32" s="269"/>
      <c r="O32" s="270"/>
      <c r="Q32" s="268" t="s">
        <v>467</v>
      </c>
      <c r="R32" s="269"/>
      <c r="S32" s="269"/>
      <c r="T32" s="269"/>
      <c r="U32" s="269"/>
      <c r="V32" s="269"/>
      <c r="W32" s="269"/>
      <c r="X32" s="269"/>
      <c r="Y32" s="269"/>
      <c r="Z32" s="269"/>
      <c r="AA32" s="269"/>
      <c r="AB32" s="269"/>
      <c r="AC32" s="269"/>
      <c r="AD32" s="270"/>
    </row>
    <row r="33" spans="2:30" ht="14.45" customHeight="1" x14ac:dyDescent="0.25">
      <c r="B33" s="115" t="s">
        <v>5</v>
      </c>
      <c r="C33" s="283" t="s">
        <v>313</v>
      </c>
      <c r="D33" s="284"/>
      <c r="E33" s="284"/>
      <c r="F33" s="285"/>
      <c r="G33" s="280"/>
      <c r="H33" s="281"/>
      <c r="I33" s="282"/>
      <c r="J33" s="286" t="s">
        <v>408</v>
      </c>
      <c r="K33" s="287"/>
      <c r="L33" s="287"/>
      <c r="M33" s="287"/>
      <c r="N33" s="287"/>
      <c r="O33" s="288"/>
      <c r="Q33" s="115" t="s">
        <v>5</v>
      </c>
      <c r="R33" s="283" t="s">
        <v>313</v>
      </c>
      <c r="S33" s="284"/>
      <c r="T33" s="284"/>
      <c r="U33" s="285"/>
      <c r="V33" s="280"/>
      <c r="W33" s="281"/>
      <c r="X33" s="282"/>
      <c r="Y33" s="286" t="s">
        <v>408</v>
      </c>
      <c r="Z33" s="287"/>
      <c r="AA33" s="287"/>
      <c r="AB33" s="287"/>
      <c r="AC33" s="287"/>
      <c r="AD33" s="288"/>
    </row>
    <row r="34" spans="2:30" ht="14.45" customHeight="1" x14ac:dyDescent="0.25">
      <c r="B34" s="115" t="s">
        <v>6</v>
      </c>
      <c r="C34" s="283" t="s">
        <v>21</v>
      </c>
      <c r="D34" s="284"/>
      <c r="E34" s="284"/>
      <c r="F34" s="285"/>
      <c r="G34" s="280"/>
      <c r="H34" s="281"/>
      <c r="I34" s="282"/>
      <c r="J34" s="296"/>
      <c r="K34" s="297"/>
      <c r="L34" s="297"/>
      <c r="M34" s="297"/>
      <c r="N34" s="297"/>
      <c r="O34" s="298"/>
      <c r="Q34" s="115" t="s">
        <v>6</v>
      </c>
      <c r="R34" s="283" t="s">
        <v>21</v>
      </c>
      <c r="S34" s="284"/>
      <c r="T34" s="284"/>
      <c r="U34" s="285"/>
      <c r="V34" s="280"/>
      <c r="W34" s="281"/>
      <c r="X34" s="282"/>
      <c r="Y34" s="296"/>
      <c r="Z34" s="297"/>
      <c r="AA34" s="297"/>
      <c r="AB34" s="297"/>
      <c r="AC34" s="297"/>
      <c r="AD34" s="298"/>
    </row>
    <row r="35" spans="2:30" ht="31.9" customHeight="1" x14ac:dyDescent="0.25">
      <c r="B35" s="115" t="s">
        <v>6</v>
      </c>
      <c r="C35" s="283" t="s">
        <v>454</v>
      </c>
      <c r="D35" s="284"/>
      <c r="E35" s="284"/>
      <c r="F35" s="285"/>
      <c r="G35" s="293"/>
      <c r="H35" s="294"/>
      <c r="I35" s="295"/>
      <c r="J35" s="296"/>
      <c r="K35" s="297"/>
      <c r="L35" s="297"/>
      <c r="M35" s="297"/>
      <c r="N35" s="297"/>
      <c r="O35" s="298"/>
      <c r="Q35" s="115" t="s">
        <v>6</v>
      </c>
      <c r="R35" s="283" t="s">
        <v>454</v>
      </c>
      <c r="S35" s="284"/>
      <c r="T35" s="284"/>
      <c r="U35" s="285"/>
      <c r="V35" s="293"/>
      <c r="W35" s="294"/>
      <c r="X35" s="295"/>
      <c r="Y35" s="296"/>
      <c r="Z35" s="297"/>
      <c r="AA35" s="297"/>
      <c r="AB35" s="297"/>
      <c r="AC35" s="297"/>
      <c r="AD35" s="298"/>
    </row>
    <row r="36" spans="2:30" ht="36" customHeight="1" x14ac:dyDescent="0.25">
      <c r="B36" s="115" t="s">
        <v>7</v>
      </c>
      <c r="C36" s="283" t="s">
        <v>314</v>
      </c>
      <c r="D36" s="284"/>
      <c r="E36" s="284"/>
      <c r="F36" s="285"/>
      <c r="G36" s="280"/>
      <c r="H36" s="281"/>
      <c r="I36" s="282"/>
      <c r="J36" s="280"/>
      <c r="K36" s="281"/>
      <c r="L36" s="282"/>
      <c r="M36" s="280"/>
      <c r="N36" s="281"/>
      <c r="O36" s="282"/>
      <c r="Q36" s="115" t="s">
        <v>7</v>
      </c>
      <c r="R36" s="283" t="s">
        <v>314</v>
      </c>
      <c r="S36" s="284"/>
      <c r="T36" s="284"/>
      <c r="U36" s="285"/>
      <c r="V36" s="280"/>
      <c r="W36" s="281"/>
      <c r="X36" s="282"/>
      <c r="Y36" s="280"/>
      <c r="Z36" s="281"/>
      <c r="AA36" s="282"/>
      <c r="AB36" s="280"/>
      <c r="AC36" s="281"/>
      <c r="AD36" s="282"/>
    </row>
    <row r="37" spans="2:30" ht="22.9" customHeight="1" x14ac:dyDescent="0.25">
      <c r="B37" s="116" t="s">
        <v>8</v>
      </c>
      <c r="C37" s="276" t="s">
        <v>349</v>
      </c>
      <c r="D37" s="277"/>
      <c r="E37" s="277"/>
      <c r="F37" s="188"/>
      <c r="G37" s="280"/>
      <c r="H37" s="281"/>
      <c r="I37" s="282"/>
      <c r="J37" s="280"/>
      <c r="K37" s="281"/>
      <c r="L37" s="282"/>
      <c r="M37" s="280"/>
      <c r="N37" s="281"/>
      <c r="O37" s="282"/>
      <c r="Q37" s="116" t="s">
        <v>8</v>
      </c>
      <c r="R37" s="276" t="s">
        <v>349</v>
      </c>
      <c r="S37" s="277"/>
      <c r="T37" s="277"/>
      <c r="U37" s="188"/>
      <c r="V37" s="280"/>
      <c r="W37" s="281"/>
      <c r="X37" s="282"/>
      <c r="Y37" s="280"/>
      <c r="Z37" s="281"/>
      <c r="AA37" s="282"/>
      <c r="AB37" s="280"/>
      <c r="AC37" s="281"/>
      <c r="AD37" s="282"/>
    </row>
    <row r="38" spans="2:30" ht="22.9" customHeight="1" x14ac:dyDescent="0.25">
      <c r="B38" s="116"/>
      <c r="C38" s="278"/>
      <c r="D38" s="279"/>
      <c r="E38" s="279"/>
      <c r="F38" s="190"/>
      <c r="G38" s="280"/>
      <c r="H38" s="281"/>
      <c r="I38" s="282"/>
      <c r="J38" s="280"/>
      <c r="K38" s="281"/>
      <c r="L38" s="282"/>
      <c r="M38" s="280"/>
      <c r="N38" s="281"/>
      <c r="O38" s="282"/>
      <c r="Q38" s="116"/>
      <c r="R38" s="278"/>
      <c r="S38" s="279"/>
      <c r="T38" s="279"/>
      <c r="U38" s="190"/>
      <c r="V38" s="280"/>
      <c r="W38" s="281"/>
      <c r="X38" s="282"/>
      <c r="Y38" s="280"/>
      <c r="Z38" s="281"/>
      <c r="AA38" s="282"/>
      <c r="AB38" s="280"/>
      <c r="AC38" s="281"/>
      <c r="AD38" s="282"/>
    </row>
    <row r="39" spans="2:30" ht="89.45" customHeight="1" x14ac:dyDescent="0.25">
      <c r="B39" s="115" t="s">
        <v>341</v>
      </c>
      <c r="C39" s="283" t="s">
        <v>348</v>
      </c>
      <c r="D39" s="284"/>
      <c r="E39" s="284"/>
      <c r="F39" s="285"/>
      <c r="G39" s="289"/>
      <c r="H39" s="290"/>
      <c r="I39" s="290"/>
      <c r="J39" s="290"/>
      <c r="K39" s="290"/>
      <c r="L39" s="290"/>
      <c r="M39" s="290"/>
      <c r="N39" s="290"/>
      <c r="O39" s="291"/>
      <c r="Q39" s="115" t="s">
        <v>341</v>
      </c>
      <c r="R39" s="283" t="s">
        <v>348</v>
      </c>
      <c r="S39" s="284"/>
      <c r="T39" s="284"/>
      <c r="U39" s="285"/>
      <c r="V39" s="289"/>
      <c r="W39" s="290"/>
      <c r="X39" s="290"/>
      <c r="Y39" s="290"/>
      <c r="Z39" s="290"/>
      <c r="AA39" s="290"/>
      <c r="AB39" s="290"/>
      <c r="AC39" s="290"/>
      <c r="AD39" s="291"/>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68" t="s">
        <v>468</v>
      </c>
      <c r="C41" s="269"/>
      <c r="D41" s="269"/>
      <c r="E41" s="269"/>
      <c r="F41" s="269"/>
      <c r="G41" s="269"/>
      <c r="H41" s="269"/>
      <c r="I41" s="269"/>
      <c r="J41" s="269"/>
      <c r="K41" s="269"/>
      <c r="L41" s="269"/>
      <c r="M41" s="269"/>
      <c r="N41" s="269"/>
      <c r="O41" s="270"/>
      <c r="Q41" s="299" t="s">
        <v>469</v>
      </c>
      <c r="R41" s="300"/>
      <c r="S41" s="300"/>
      <c r="T41" s="300"/>
      <c r="U41" s="300"/>
      <c r="V41" s="300"/>
      <c r="W41" s="300"/>
      <c r="X41" s="300"/>
      <c r="Y41" s="300"/>
      <c r="Z41" s="300"/>
      <c r="AA41" s="300"/>
      <c r="AB41" s="300"/>
      <c r="AC41" s="300"/>
      <c r="AD41" s="301"/>
    </row>
    <row r="42" spans="2:30" ht="14.45" customHeight="1" x14ac:dyDescent="0.25">
      <c r="B42" s="115" t="s">
        <v>5</v>
      </c>
      <c r="C42" s="283" t="s">
        <v>313</v>
      </c>
      <c r="D42" s="284"/>
      <c r="E42" s="284"/>
      <c r="F42" s="285"/>
      <c r="G42" s="280"/>
      <c r="H42" s="281"/>
      <c r="I42" s="282"/>
      <c r="J42" s="286" t="s">
        <v>408</v>
      </c>
      <c r="K42" s="287"/>
      <c r="L42" s="287"/>
      <c r="M42" s="287"/>
      <c r="N42" s="287"/>
      <c r="O42" s="288"/>
      <c r="Q42" s="115" t="s">
        <v>5</v>
      </c>
      <c r="R42" s="283" t="s">
        <v>313</v>
      </c>
      <c r="S42" s="284"/>
      <c r="T42" s="284"/>
      <c r="U42" s="285"/>
      <c r="V42" s="280"/>
      <c r="W42" s="281"/>
      <c r="X42" s="282"/>
      <c r="Y42" s="286" t="s">
        <v>408</v>
      </c>
      <c r="Z42" s="287"/>
      <c r="AA42" s="287"/>
      <c r="AB42" s="287"/>
      <c r="AC42" s="287"/>
      <c r="AD42" s="288"/>
    </row>
    <row r="43" spans="2:30" ht="14.45" customHeight="1" x14ac:dyDescent="0.25">
      <c r="B43" s="115" t="s">
        <v>6</v>
      </c>
      <c r="C43" s="283" t="s">
        <v>21</v>
      </c>
      <c r="D43" s="284"/>
      <c r="E43" s="284"/>
      <c r="F43" s="285"/>
      <c r="G43" s="280"/>
      <c r="H43" s="281"/>
      <c r="I43" s="282"/>
      <c r="J43" s="296"/>
      <c r="K43" s="297"/>
      <c r="L43" s="297"/>
      <c r="M43" s="297"/>
      <c r="N43" s="297"/>
      <c r="O43" s="298"/>
      <c r="Q43" s="115" t="s">
        <v>6</v>
      </c>
      <c r="R43" s="283" t="s">
        <v>21</v>
      </c>
      <c r="S43" s="284"/>
      <c r="T43" s="284"/>
      <c r="U43" s="285"/>
      <c r="V43" s="280"/>
      <c r="W43" s="281"/>
      <c r="X43" s="282"/>
      <c r="Y43" s="296"/>
      <c r="Z43" s="297"/>
      <c r="AA43" s="297"/>
      <c r="AB43" s="297"/>
      <c r="AC43" s="297"/>
      <c r="AD43" s="298"/>
    </row>
    <row r="44" spans="2:30" ht="31.9" customHeight="1" x14ac:dyDescent="0.25">
      <c r="B44" s="115" t="s">
        <v>6</v>
      </c>
      <c r="C44" s="283" t="s">
        <v>454</v>
      </c>
      <c r="D44" s="284"/>
      <c r="E44" s="284"/>
      <c r="F44" s="285"/>
      <c r="G44" s="293"/>
      <c r="H44" s="294"/>
      <c r="I44" s="295"/>
      <c r="J44" s="296"/>
      <c r="K44" s="297"/>
      <c r="L44" s="297"/>
      <c r="M44" s="297"/>
      <c r="N44" s="297"/>
      <c r="O44" s="298"/>
      <c r="Q44" s="115" t="s">
        <v>6</v>
      </c>
      <c r="R44" s="283" t="s">
        <v>454</v>
      </c>
      <c r="S44" s="284"/>
      <c r="T44" s="284"/>
      <c r="U44" s="285"/>
      <c r="V44" s="293"/>
      <c r="W44" s="294"/>
      <c r="X44" s="295"/>
      <c r="Y44" s="296"/>
      <c r="Z44" s="297"/>
      <c r="AA44" s="297"/>
      <c r="AB44" s="297"/>
      <c r="AC44" s="297"/>
      <c r="AD44" s="298"/>
    </row>
    <row r="45" spans="2:30" ht="31.5" customHeight="1" x14ac:dyDescent="0.25">
      <c r="B45" s="115" t="s">
        <v>7</v>
      </c>
      <c r="C45" s="283" t="s">
        <v>314</v>
      </c>
      <c r="D45" s="284"/>
      <c r="E45" s="284"/>
      <c r="F45" s="285"/>
      <c r="G45" s="280"/>
      <c r="H45" s="281"/>
      <c r="I45" s="282"/>
      <c r="J45" s="280"/>
      <c r="K45" s="281"/>
      <c r="L45" s="282"/>
      <c r="M45" s="280"/>
      <c r="N45" s="281"/>
      <c r="O45" s="282"/>
      <c r="Q45" s="115" t="s">
        <v>7</v>
      </c>
      <c r="R45" s="283" t="s">
        <v>314</v>
      </c>
      <c r="S45" s="284"/>
      <c r="T45" s="284"/>
      <c r="U45" s="285"/>
      <c r="V45" s="280"/>
      <c r="W45" s="281"/>
      <c r="X45" s="282"/>
      <c r="Y45" s="280"/>
      <c r="Z45" s="281"/>
      <c r="AA45" s="282"/>
      <c r="AB45" s="280"/>
      <c r="AC45" s="281"/>
      <c r="AD45" s="282"/>
    </row>
    <row r="46" spans="2:30" ht="22.9" customHeight="1" x14ac:dyDescent="0.25">
      <c r="B46" s="116" t="s">
        <v>8</v>
      </c>
      <c r="C46" s="276" t="s">
        <v>349</v>
      </c>
      <c r="D46" s="277"/>
      <c r="E46" s="277"/>
      <c r="F46" s="188"/>
      <c r="G46" s="280"/>
      <c r="H46" s="281"/>
      <c r="I46" s="282"/>
      <c r="J46" s="280"/>
      <c r="K46" s="281"/>
      <c r="L46" s="282"/>
      <c r="M46" s="280"/>
      <c r="N46" s="281"/>
      <c r="O46" s="282"/>
      <c r="Q46" s="116" t="s">
        <v>8</v>
      </c>
      <c r="R46" s="276" t="s">
        <v>349</v>
      </c>
      <c r="S46" s="277"/>
      <c r="T46" s="277"/>
      <c r="U46" s="188"/>
      <c r="V46" s="280"/>
      <c r="W46" s="281"/>
      <c r="X46" s="282"/>
      <c r="Y46" s="280"/>
      <c r="Z46" s="281"/>
      <c r="AA46" s="282"/>
      <c r="AB46" s="280"/>
      <c r="AC46" s="281"/>
      <c r="AD46" s="282"/>
    </row>
    <row r="47" spans="2:30" ht="22.9" customHeight="1" x14ac:dyDescent="0.25">
      <c r="B47" s="116"/>
      <c r="C47" s="278"/>
      <c r="D47" s="279"/>
      <c r="E47" s="279"/>
      <c r="F47" s="190"/>
      <c r="G47" s="280"/>
      <c r="H47" s="281"/>
      <c r="I47" s="282"/>
      <c r="J47" s="280"/>
      <c r="K47" s="281"/>
      <c r="L47" s="282"/>
      <c r="M47" s="280"/>
      <c r="N47" s="281"/>
      <c r="O47" s="282"/>
      <c r="Q47" s="116"/>
      <c r="R47" s="278"/>
      <c r="S47" s="279"/>
      <c r="T47" s="279"/>
      <c r="U47" s="190"/>
      <c r="V47" s="280"/>
      <c r="W47" s="281"/>
      <c r="X47" s="282"/>
      <c r="Y47" s="280"/>
      <c r="Z47" s="281"/>
      <c r="AA47" s="282"/>
      <c r="AB47" s="280"/>
      <c r="AC47" s="281"/>
      <c r="AD47" s="282"/>
    </row>
    <row r="48" spans="2:30" ht="77.45" customHeight="1" x14ac:dyDescent="0.25">
      <c r="B48" s="115" t="s">
        <v>341</v>
      </c>
      <c r="C48" s="283" t="s">
        <v>348</v>
      </c>
      <c r="D48" s="284"/>
      <c r="E48" s="284"/>
      <c r="F48" s="285"/>
      <c r="G48" s="289"/>
      <c r="H48" s="290"/>
      <c r="I48" s="290"/>
      <c r="J48" s="290"/>
      <c r="K48" s="290"/>
      <c r="L48" s="290"/>
      <c r="M48" s="290"/>
      <c r="N48" s="290"/>
      <c r="O48" s="291"/>
      <c r="Q48" s="115" t="s">
        <v>341</v>
      </c>
      <c r="R48" s="283" t="s">
        <v>348</v>
      </c>
      <c r="S48" s="284"/>
      <c r="T48" s="284"/>
      <c r="U48" s="285"/>
      <c r="V48" s="289"/>
      <c r="W48" s="290"/>
      <c r="X48" s="290"/>
      <c r="Y48" s="290"/>
      <c r="Z48" s="290"/>
      <c r="AA48" s="290"/>
      <c r="AB48" s="290"/>
      <c r="AC48" s="290"/>
      <c r="AD48" s="291"/>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5" right="0.5" top="0.5" bottom="0.5" header="0.23" footer="0.19"/>
  <pageSetup paperSize="17" scale="55"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topLeftCell="A6" zoomScale="75" zoomScaleNormal="75" workbookViewId="0">
      <selection activeCell="C5" sqref="C5"/>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292" t="s">
        <v>332</v>
      </c>
      <c r="C1" s="292"/>
    </row>
    <row r="3" spans="1:6" ht="19.149999999999999" customHeight="1" x14ac:dyDescent="0.25">
      <c r="B3" s="302" t="s">
        <v>311</v>
      </c>
      <c r="C3" s="303"/>
    </row>
    <row r="4" spans="1:6" ht="346.5" customHeight="1" x14ac:dyDescent="0.25">
      <c r="B4" s="117" t="s">
        <v>459</v>
      </c>
      <c r="C4" s="83" t="s">
        <v>544</v>
      </c>
      <c r="D4" s="32"/>
      <c r="E4" s="7"/>
      <c r="F4" s="7"/>
    </row>
    <row r="5" spans="1:6" ht="346.5" customHeight="1" x14ac:dyDescent="0.25">
      <c r="B5" s="118" t="s">
        <v>458</v>
      </c>
      <c r="C5" s="51" t="s">
        <v>524</v>
      </c>
      <c r="D5" s="32"/>
      <c r="E5" s="7"/>
      <c r="F5" s="7"/>
    </row>
    <row r="6" spans="1:6" ht="178.15" customHeight="1" x14ac:dyDescent="0.25">
      <c r="B6" s="118" t="s">
        <v>499</v>
      </c>
      <c r="C6" s="52" t="s">
        <v>525</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5" right="0.5" top="0.5" bottom="0.5" header="0.23" footer="0.19"/>
  <pageSetup paperSize="17" scale="79"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opLeftCell="A10" zoomScale="75" zoomScaleNormal="75" workbookViewId="0">
      <selection activeCell="C24" sqref="C24"/>
    </sheetView>
  </sheetViews>
  <sheetFormatPr defaultRowHeight="15" x14ac:dyDescent="0.25"/>
  <cols>
    <col min="1" max="1" width="3.28515625" customWidth="1"/>
    <col min="2" max="2" width="62.85546875" customWidth="1"/>
    <col min="3" max="3" width="139.140625" customWidth="1"/>
  </cols>
  <sheetData>
    <row r="1" spans="1:6" ht="23.25" x14ac:dyDescent="0.35">
      <c r="A1" s="81" t="s">
        <v>398</v>
      </c>
      <c r="B1" s="292" t="s">
        <v>360</v>
      </c>
      <c r="C1" s="292"/>
    </row>
    <row r="4" spans="1:6" ht="19.149999999999999" customHeight="1" x14ac:dyDescent="0.25">
      <c r="B4" s="304" t="s">
        <v>361</v>
      </c>
      <c r="C4" s="305"/>
    </row>
    <row r="5" spans="1:6" ht="232.5" customHeight="1" x14ac:dyDescent="0.25">
      <c r="B5" s="117" t="s">
        <v>394</v>
      </c>
      <c r="C5" s="52" t="s">
        <v>526</v>
      </c>
      <c r="D5" s="32"/>
      <c r="E5" s="7"/>
      <c r="F5" s="7"/>
    </row>
    <row r="6" spans="1:6" ht="128.44999999999999" customHeight="1" x14ac:dyDescent="0.25">
      <c r="B6" s="118" t="s">
        <v>396</v>
      </c>
      <c r="C6" s="52" t="s">
        <v>527</v>
      </c>
      <c r="D6" s="32"/>
      <c r="E6" s="7"/>
      <c r="F6" s="7"/>
    </row>
    <row r="7" spans="1:6" ht="178.15" customHeight="1" x14ac:dyDescent="0.25">
      <c r="B7" s="118" t="s">
        <v>397</v>
      </c>
      <c r="C7" s="52"/>
      <c r="D7" s="32"/>
      <c r="E7" s="7"/>
      <c r="F7" s="7"/>
    </row>
    <row r="8" spans="1:6" ht="144" customHeight="1" x14ac:dyDescent="0.25">
      <c r="B8" s="118" t="s">
        <v>395</v>
      </c>
      <c r="C8" s="52" t="s">
        <v>527</v>
      </c>
    </row>
    <row r="9" spans="1:6" ht="138" customHeight="1" x14ac:dyDescent="0.25">
      <c r="B9" s="118" t="s">
        <v>402</v>
      </c>
      <c r="C9" s="52"/>
    </row>
    <row r="10" spans="1:6" ht="114" customHeight="1" x14ac:dyDescent="0.25">
      <c r="B10" s="118" t="s">
        <v>362</v>
      </c>
      <c r="C10" s="52"/>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5" right="0.5" top="0.5" bottom="0.5" header="0.23" footer="0.19"/>
  <pageSetup paperSize="17" scale="7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5" zoomScaleNormal="75" workbookViewId="0">
      <selection activeCell="D29" sqref="D29"/>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09">
        <v>2</v>
      </c>
      <c r="B4" s="312">
        <v>42024</v>
      </c>
      <c r="C4" s="306" t="s">
        <v>473</v>
      </c>
      <c r="D4" s="132" t="s">
        <v>475</v>
      </c>
      <c r="E4" s="132" t="s">
        <v>474</v>
      </c>
    </row>
    <row r="5" spans="1:5" ht="30" x14ac:dyDescent="0.25">
      <c r="A5" s="310"/>
      <c r="B5" s="310"/>
      <c r="C5" s="307"/>
      <c r="D5" s="132" t="s">
        <v>476</v>
      </c>
      <c r="E5" s="132" t="s">
        <v>512</v>
      </c>
    </row>
    <row r="6" spans="1:5" ht="60" x14ac:dyDescent="0.25">
      <c r="A6" s="310"/>
      <c r="B6" s="310"/>
      <c r="C6" s="307"/>
      <c r="D6" s="132" t="s">
        <v>483</v>
      </c>
      <c r="E6" s="132" t="s">
        <v>490</v>
      </c>
    </row>
    <row r="7" spans="1:5" x14ac:dyDescent="0.25">
      <c r="A7" s="310"/>
      <c r="B7" s="310"/>
      <c r="C7" s="307"/>
      <c r="D7" s="132" t="s">
        <v>505</v>
      </c>
      <c r="E7" s="132" t="s">
        <v>507</v>
      </c>
    </row>
    <row r="8" spans="1:5" x14ac:dyDescent="0.25">
      <c r="A8" s="310"/>
      <c r="B8" s="310"/>
      <c r="C8" s="308"/>
      <c r="D8" s="132" t="s">
        <v>478</v>
      </c>
      <c r="E8" s="132" t="s">
        <v>489</v>
      </c>
    </row>
    <row r="9" spans="1:5" ht="30" x14ac:dyDescent="0.25">
      <c r="A9" s="310"/>
      <c r="B9" s="310"/>
      <c r="C9" s="132" t="s">
        <v>484</v>
      </c>
      <c r="D9" s="132" t="s">
        <v>483</v>
      </c>
      <c r="E9" s="132" t="s">
        <v>485</v>
      </c>
    </row>
    <row r="10" spans="1:5" ht="30" x14ac:dyDescent="0.25">
      <c r="A10" s="310"/>
      <c r="B10" s="310"/>
      <c r="C10" s="306" t="s">
        <v>515</v>
      </c>
      <c r="D10" s="132" t="s">
        <v>477</v>
      </c>
      <c r="E10" s="133" t="s">
        <v>479</v>
      </c>
    </row>
    <row r="11" spans="1:5" ht="30" x14ac:dyDescent="0.25">
      <c r="A11" s="310"/>
      <c r="B11" s="310"/>
      <c r="C11" s="307"/>
      <c r="D11" s="132" t="s">
        <v>478</v>
      </c>
      <c r="E11" s="132" t="s">
        <v>513</v>
      </c>
    </row>
    <row r="12" spans="1:5" x14ac:dyDescent="0.25">
      <c r="A12" s="310"/>
      <c r="B12" s="310"/>
      <c r="C12" s="307"/>
      <c r="D12" s="132" t="s">
        <v>482</v>
      </c>
      <c r="E12" s="132" t="s">
        <v>514</v>
      </c>
    </row>
    <row r="13" spans="1:5" ht="30" x14ac:dyDescent="0.25">
      <c r="A13" s="310"/>
      <c r="B13" s="310"/>
      <c r="C13" s="307"/>
      <c r="D13" s="132" t="s">
        <v>483</v>
      </c>
      <c r="E13" s="132" t="s">
        <v>487</v>
      </c>
    </row>
    <row r="14" spans="1:5" ht="45" x14ac:dyDescent="0.25">
      <c r="A14" s="310"/>
      <c r="B14" s="310"/>
      <c r="C14" s="307"/>
      <c r="D14" s="132" t="s">
        <v>488</v>
      </c>
      <c r="E14" s="132" t="s">
        <v>516</v>
      </c>
    </row>
    <row r="15" spans="1:5" x14ac:dyDescent="0.25">
      <c r="A15" s="310"/>
      <c r="B15" s="310"/>
      <c r="C15" s="307"/>
      <c r="D15" s="132" t="s">
        <v>505</v>
      </c>
      <c r="E15" s="132" t="s">
        <v>506</v>
      </c>
    </row>
    <row r="16" spans="1:5" ht="45" x14ac:dyDescent="0.25">
      <c r="A16" s="310"/>
      <c r="B16" s="310"/>
      <c r="C16" s="308"/>
      <c r="D16" s="132" t="s">
        <v>491</v>
      </c>
      <c r="E16" s="132" t="s">
        <v>492</v>
      </c>
    </row>
    <row r="17" spans="1:5" ht="45" x14ac:dyDescent="0.25">
      <c r="A17" s="310"/>
      <c r="B17" s="310"/>
      <c r="C17" s="306" t="s">
        <v>517</v>
      </c>
      <c r="D17" s="132" t="s">
        <v>519</v>
      </c>
      <c r="E17" s="133" t="s">
        <v>518</v>
      </c>
    </row>
    <row r="18" spans="1:5" ht="30" x14ac:dyDescent="0.25">
      <c r="A18" s="310"/>
      <c r="B18" s="310"/>
      <c r="C18" s="308"/>
      <c r="D18" s="132" t="s">
        <v>483</v>
      </c>
      <c r="E18" s="132" t="s">
        <v>486</v>
      </c>
    </row>
    <row r="19" spans="1:5" x14ac:dyDescent="0.25">
      <c r="A19" s="311"/>
      <c r="B19" s="311"/>
      <c r="C19" s="132" t="s">
        <v>480</v>
      </c>
      <c r="D19" s="132" t="s">
        <v>481</v>
      </c>
      <c r="E19" s="132" t="s">
        <v>520</v>
      </c>
    </row>
    <row r="20" spans="1:5" x14ac:dyDescent="0.25">
      <c r="A20" s="128"/>
      <c r="B20" s="128"/>
      <c r="C20" s="128"/>
      <c r="D20" s="128"/>
      <c r="E20" s="128"/>
    </row>
    <row r="21" spans="1:5" x14ac:dyDescent="0.25">
      <c r="A21" s="128"/>
      <c r="B21" s="128"/>
      <c r="C21" s="128"/>
      <c r="D21" s="128"/>
      <c r="E21" s="128"/>
    </row>
    <row r="22" spans="1:5" x14ac:dyDescent="0.25">
      <c r="A22" s="128"/>
      <c r="B22" s="128"/>
      <c r="C22" s="128"/>
      <c r="D22" s="128"/>
      <c r="E22" s="128"/>
    </row>
    <row r="23" spans="1:5" x14ac:dyDescent="0.25">
      <c r="A23" s="128"/>
      <c r="B23" s="128"/>
      <c r="D23" s="128"/>
      <c r="E23" s="130"/>
    </row>
    <row r="24" spans="1:5" x14ac:dyDescent="0.25">
      <c r="A24" s="128"/>
      <c r="B24" s="128"/>
      <c r="D24" s="128"/>
      <c r="E24" s="128"/>
    </row>
    <row r="25" spans="1:5" x14ac:dyDescent="0.25">
      <c r="A25" s="128"/>
      <c r="B25" s="128"/>
      <c r="C25" s="128"/>
      <c r="D25" s="128"/>
      <c r="E25" s="128"/>
    </row>
    <row r="26" spans="1:5" x14ac:dyDescent="0.25">
      <c r="A26" s="128"/>
      <c r="B26" s="128"/>
      <c r="C26" s="128"/>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5">
    <mergeCell ref="C4:C8"/>
    <mergeCell ref="C10:C16"/>
    <mergeCell ref="C17:C18"/>
    <mergeCell ref="A4:A19"/>
    <mergeCell ref="B4:B19"/>
  </mergeCells>
  <printOptions horizontalCentered="1" verticalCentered="1"/>
  <pageMargins left="0.5" right="0.5" top="0.5" bottom="0.5" header="0.23" footer="0.19"/>
  <pageSetup paperSize="17"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75" zoomScaleNormal="75" workbookViewId="0">
      <selection activeCell="C20" sqref="C20"/>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58" t="s">
        <v>378</v>
      </c>
      <c r="C3" s="159"/>
    </row>
    <row r="4" spans="1:3" ht="28.9" customHeight="1" x14ac:dyDescent="0.25">
      <c r="B4" s="171" t="s">
        <v>435</v>
      </c>
      <c r="C4" s="172"/>
    </row>
    <row r="6" spans="1:3" ht="18.75" x14ac:dyDescent="0.25">
      <c r="B6" s="158" t="s">
        <v>434</v>
      </c>
      <c r="C6" s="159"/>
    </row>
    <row r="7" spans="1:3" ht="69" customHeight="1" x14ac:dyDescent="0.25">
      <c r="B7" s="173" t="s">
        <v>502</v>
      </c>
      <c r="C7" s="174"/>
    </row>
    <row r="8" spans="1:3" ht="21" customHeight="1" x14ac:dyDescent="0.25">
      <c r="B8" s="33" t="s">
        <v>376</v>
      </c>
      <c r="C8" s="40" t="s">
        <v>90</v>
      </c>
    </row>
    <row r="9" spans="1:3" ht="26.45" customHeight="1" x14ac:dyDescent="0.25">
      <c r="B9" s="33" t="s">
        <v>1</v>
      </c>
      <c r="C9" s="40" t="s">
        <v>536</v>
      </c>
    </row>
    <row r="10" spans="1:3" ht="31.15" customHeight="1" x14ac:dyDescent="0.25">
      <c r="B10" s="33" t="s">
        <v>334</v>
      </c>
      <c r="C10" s="40"/>
    </row>
    <row r="11" spans="1:3" ht="22.15" customHeight="1" x14ac:dyDescent="0.25">
      <c r="B11" s="33"/>
      <c r="C11" s="91" t="s">
        <v>379</v>
      </c>
    </row>
    <row r="12" spans="1:3" ht="21" customHeight="1" x14ac:dyDescent="0.25">
      <c r="B12" s="33" t="s">
        <v>452</v>
      </c>
      <c r="C12" s="139"/>
    </row>
  </sheetData>
  <sheetProtection password="F265" sheet="1" objects="1" scenarios="1"/>
  <mergeCells count="4">
    <mergeCell ref="B3:C3"/>
    <mergeCell ref="B4:C4"/>
    <mergeCell ref="B6:C6"/>
    <mergeCell ref="B7:C7"/>
  </mergeCells>
  <printOptions horizontalCentered="1" verticalCentered="1"/>
  <pageMargins left="0.5" right="0.5" top="0.5" bottom="0.5" header="0.23" footer="0.19"/>
  <pageSetup scale="8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5" zoomScaleNormal="75" workbookViewId="0">
      <selection activeCell="E39" sqref="E39"/>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5" width="16.7109375" style="3" customWidth="1"/>
    <col min="6" max="6" width="15.85546875" style="3" customWidth="1"/>
    <col min="7" max="7" width="15.7109375" style="3" customWidth="1"/>
    <col min="8" max="8" width="16.140625" style="3" customWidth="1"/>
    <col min="9" max="9" width="15.7109375" style="3" customWidth="1"/>
    <col min="10" max="10" width="14.42578125" style="3" customWidth="1"/>
    <col min="11" max="14" width="16.14062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77" t="s">
        <v>304</v>
      </c>
      <c r="C3" s="178"/>
      <c r="D3" s="178"/>
      <c r="E3" s="178"/>
      <c r="F3" s="178"/>
      <c r="G3" s="178"/>
      <c r="H3" s="178"/>
      <c r="I3" s="178"/>
      <c r="J3" s="178"/>
      <c r="K3" s="178"/>
      <c r="L3" s="178"/>
      <c r="M3" s="178"/>
      <c r="N3" s="178"/>
    </row>
    <row r="4" spans="1:18" ht="22.15" customHeight="1" x14ac:dyDescent="0.25">
      <c r="B4" s="175"/>
      <c r="C4" s="176"/>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25">
      <c r="B5" s="92" t="s">
        <v>5</v>
      </c>
      <c r="C5" s="93" t="s">
        <v>382</v>
      </c>
      <c r="D5" s="59">
        <f>SUM(E5:K5)</f>
        <v>73010</v>
      </c>
      <c r="E5" s="65">
        <v>73010</v>
      </c>
      <c r="F5" s="65"/>
      <c r="G5" s="65"/>
      <c r="H5" s="65"/>
      <c r="I5" s="65"/>
      <c r="J5" s="65"/>
      <c r="K5" s="65"/>
      <c r="L5" s="65"/>
      <c r="M5" s="65"/>
      <c r="N5" s="65"/>
    </row>
    <row r="6" spans="1:18" ht="29.45" customHeight="1" x14ac:dyDescent="0.25">
      <c r="B6" s="92" t="s">
        <v>6</v>
      </c>
      <c r="C6" s="94" t="s">
        <v>436</v>
      </c>
      <c r="D6" s="59">
        <f>SUM(E6:K6)</f>
        <v>77017</v>
      </c>
      <c r="E6" s="60">
        <f>'D. CDM Plan Milestone LDC 1'!$AA$80</f>
        <v>77017</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f>SUM(E7:K7)</f>
        <v>19963922</v>
      </c>
      <c r="E7" s="63">
        <v>19963922</v>
      </c>
      <c r="F7" s="63"/>
      <c r="G7" s="63"/>
      <c r="H7" s="63"/>
      <c r="I7" s="63"/>
      <c r="J7" s="63"/>
      <c r="K7" s="63"/>
      <c r="L7" s="63"/>
      <c r="M7" s="63"/>
      <c r="N7" s="63"/>
      <c r="O7" s="9"/>
      <c r="P7" s="9"/>
      <c r="Q7" s="9"/>
      <c r="R7" s="9"/>
    </row>
    <row r="8" spans="1:18" ht="34.15" customHeight="1" x14ac:dyDescent="0.25">
      <c r="B8" s="95" t="s">
        <v>8</v>
      </c>
      <c r="C8" s="96" t="s">
        <v>330</v>
      </c>
      <c r="D8" s="61">
        <f>SUM(E8:K8)</f>
        <v>16713657</v>
      </c>
      <c r="E8" s="62">
        <f>'D. CDM Plan Milestone LDC 1'!$Z$80</f>
        <v>16713657</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5" t="s">
        <v>9</v>
      </c>
      <c r="C9" s="188" t="s">
        <v>381</v>
      </c>
      <c r="D9" s="191" t="s">
        <v>3</v>
      </c>
      <c r="E9" s="182" t="s">
        <v>406</v>
      </c>
      <c r="F9" s="183"/>
      <c r="G9" s="184"/>
      <c r="H9" s="182" t="s">
        <v>405</v>
      </c>
      <c r="I9" s="183"/>
      <c r="J9" s="184"/>
      <c r="K9" s="97" t="s">
        <v>253</v>
      </c>
      <c r="L9" s="85"/>
      <c r="M9" s="86"/>
      <c r="N9" s="9"/>
      <c r="O9" s="9"/>
      <c r="P9" s="9"/>
      <c r="Q9" s="9"/>
      <c r="R9" s="9"/>
    </row>
    <row r="10" spans="1:18" ht="17.45" customHeight="1" x14ac:dyDescent="0.25">
      <c r="B10" s="186"/>
      <c r="C10" s="189"/>
      <c r="D10" s="192"/>
      <c r="E10" s="98" t="s">
        <v>35</v>
      </c>
      <c r="F10" s="98" t="s">
        <v>132</v>
      </c>
      <c r="G10" s="98" t="s">
        <v>4</v>
      </c>
      <c r="H10" s="98" t="s">
        <v>35</v>
      </c>
      <c r="I10" s="98" t="s">
        <v>132</v>
      </c>
      <c r="J10" s="98" t="s">
        <v>4</v>
      </c>
      <c r="K10" s="99" t="s">
        <v>254</v>
      </c>
      <c r="L10" s="85"/>
      <c r="M10" s="86"/>
      <c r="N10" s="9"/>
      <c r="O10" s="9"/>
      <c r="P10" s="9"/>
      <c r="Q10" s="9"/>
      <c r="R10" s="9"/>
    </row>
    <row r="11" spans="1:18" x14ac:dyDescent="0.25">
      <c r="B11" s="186"/>
      <c r="C11" s="189"/>
      <c r="D11" s="100">
        <v>2015</v>
      </c>
      <c r="E11" s="63">
        <v>15691187</v>
      </c>
      <c r="F11" s="63">
        <v>6131148</v>
      </c>
      <c r="G11" s="20">
        <f>IF(E11="","",E11/F11)</f>
        <v>2.559257581125101</v>
      </c>
      <c r="H11" s="63">
        <v>13684735</v>
      </c>
      <c r="I11" s="142">
        <v>2</v>
      </c>
      <c r="J11" s="20">
        <f>IF(H11="","",H11/I11)</f>
        <v>6842367.5</v>
      </c>
      <c r="K11" s="68">
        <v>0</v>
      </c>
      <c r="L11" s="87" t="str">
        <f>IF(OR(G11&lt;1,J11&lt;1),"CDM Plan does not pass Annual Cost Effectiveness test","")</f>
        <v/>
      </c>
      <c r="M11" s="85"/>
    </row>
    <row r="12" spans="1:18" x14ac:dyDescent="0.25">
      <c r="B12" s="186"/>
      <c r="C12" s="189"/>
      <c r="D12" s="100">
        <v>2016</v>
      </c>
      <c r="E12" s="63">
        <v>7583675</v>
      </c>
      <c r="F12" s="63">
        <v>1941101</v>
      </c>
      <c r="G12" s="20">
        <f t="shared" ref="G12:G16" si="0">IF(E12="","",E12/F12)</f>
        <v>3.9068935619527267</v>
      </c>
      <c r="H12" s="63">
        <v>6601708</v>
      </c>
      <c r="I12" s="63">
        <v>2714309</v>
      </c>
      <c r="J12" s="20">
        <f t="shared" ref="J12:J16" si="1">IF(H12="","",H12/I12)</f>
        <v>2.4321873449190936</v>
      </c>
      <c r="K12" s="68">
        <v>2.8000000000000001E-2</v>
      </c>
      <c r="L12" s="87" t="str">
        <f t="shared" ref="L12:L16" si="2">IF(OR(G12&lt;1,J12&lt;1),"CDM Plan does not pass Annual Cost Effectiveness test","")</f>
        <v/>
      </c>
      <c r="M12" s="85"/>
    </row>
    <row r="13" spans="1:18" x14ac:dyDescent="0.25">
      <c r="B13" s="186"/>
      <c r="C13" s="189"/>
      <c r="D13" s="100">
        <v>2017</v>
      </c>
      <c r="E13" s="63">
        <v>11227302</v>
      </c>
      <c r="F13" s="63">
        <v>4184454</v>
      </c>
      <c r="G13" s="20">
        <f t="shared" si="0"/>
        <v>2.6830984400832225</v>
      </c>
      <c r="H13" s="63">
        <v>9770079</v>
      </c>
      <c r="I13" s="63">
        <v>3949574</v>
      </c>
      <c r="J13" s="20">
        <f t="shared" si="1"/>
        <v>2.4737045058530365</v>
      </c>
      <c r="K13" s="68">
        <v>2.8000000000000001E-2</v>
      </c>
      <c r="L13" s="87" t="str">
        <f t="shared" si="2"/>
        <v/>
      </c>
      <c r="M13" s="85"/>
    </row>
    <row r="14" spans="1:18" x14ac:dyDescent="0.25">
      <c r="B14" s="186"/>
      <c r="C14" s="189"/>
      <c r="D14" s="100">
        <v>2018</v>
      </c>
      <c r="E14" s="63">
        <v>11456534</v>
      </c>
      <c r="F14" s="63">
        <v>3564790</v>
      </c>
      <c r="G14" s="20">
        <f t="shared" si="0"/>
        <v>3.2138033376440127</v>
      </c>
      <c r="H14" s="63">
        <v>9969412</v>
      </c>
      <c r="I14" s="63">
        <v>3322102</v>
      </c>
      <c r="J14" s="20">
        <f t="shared" si="1"/>
        <v>3.0009349502212754</v>
      </c>
      <c r="K14" s="68">
        <v>2.9000000000000001E-2</v>
      </c>
      <c r="L14" s="87" t="str">
        <f t="shared" si="2"/>
        <v/>
      </c>
      <c r="M14" s="85"/>
    </row>
    <row r="15" spans="1:18" x14ac:dyDescent="0.25">
      <c r="B15" s="186"/>
      <c r="C15" s="189"/>
      <c r="D15" s="100">
        <v>2019</v>
      </c>
      <c r="E15" s="63">
        <v>8493062</v>
      </c>
      <c r="F15" s="63">
        <v>2123856</v>
      </c>
      <c r="G15" s="20">
        <f t="shared" si="0"/>
        <v>3.9988878718707861</v>
      </c>
      <c r="H15" s="63">
        <v>7392479</v>
      </c>
      <c r="I15" s="63">
        <v>2452133</v>
      </c>
      <c r="J15" s="20">
        <f t="shared" si="1"/>
        <v>3.0147137206668644</v>
      </c>
      <c r="K15" s="68">
        <v>3.2000000000000001E-2</v>
      </c>
      <c r="L15" s="87" t="str">
        <f t="shared" si="2"/>
        <v/>
      </c>
      <c r="M15" s="85"/>
    </row>
    <row r="16" spans="1:18" x14ac:dyDescent="0.25">
      <c r="B16" s="186"/>
      <c r="C16" s="189"/>
      <c r="D16" s="100">
        <v>2020</v>
      </c>
      <c r="E16" s="63">
        <v>15073400</v>
      </c>
      <c r="F16" s="63">
        <v>3442575</v>
      </c>
      <c r="G16" s="20">
        <f t="shared" si="0"/>
        <v>4.3785247961191844</v>
      </c>
      <c r="H16" s="63">
        <v>13114512</v>
      </c>
      <c r="I16" s="63">
        <v>3311550</v>
      </c>
      <c r="J16" s="20">
        <f t="shared" si="1"/>
        <v>3.9602337274086152</v>
      </c>
      <c r="K16" s="68">
        <v>3.1E-2</v>
      </c>
      <c r="L16" s="87" t="str">
        <f t="shared" si="2"/>
        <v/>
      </c>
      <c r="M16" s="85"/>
    </row>
    <row r="17" spans="2:23" x14ac:dyDescent="0.25">
      <c r="B17" s="187"/>
      <c r="C17" s="190"/>
      <c r="D17" s="101" t="s">
        <v>335</v>
      </c>
      <c r="E17" s="61">
        <f>SUM(E11:E16)</f>
        <v>69525160</v>
      </c>
      <c r="F17" s="61">
        <f>SUM(F11:F16)</f>
        <v>21387924</v>
      </c>
      <c r="G17" s="20">
        <f>IF(E17=0,"",E17/F17)</f>
        <v>3.2506736044134064</v>
      </c>
      <c r="H17" s="61">
        <f>SUM(H11:H16)</f>
        <v>60532925</v>
      </c>
      <c r="I17" s="61">
        <f>SUM(I11:I16)</f>
        <v>15749670</v>
      </c>
      <c r="J17" s="20">
        <f>IF(H17=0,"",H17/I17)</f>
        <v>3.8434408466971055</v>
      </c>
      <c r="K17" s="69">
        <v>2.1999999999999999E-2</v>
      </c>
      <c r="L17" s="87" t="str">
        <f>IF(OR(G17&lt;1,J17&lt;1),"CDM Plan does not pass Overall Cost Effectiveness test","")</f>
        <v/>
      </c>
      <c r="M17" s="85"/>
    </row>
    <row r="18" spans="2:23" ht="54" customHeight="1" x14ac:dyDescent="0.25">
      <c r="B18" s="179" t="s">
        <v>302</v>
      </c>
      <c r="C18" s="202" t="s">
        <v>383</v>
      </c>
      <c r="D18" s="193"/>
      <c r="E18" s="194"/>
      <c r="F18" s="194"/>
      <c r="G18" s="194"/>
      <c r="H18" s="194"/>
      <c r="I18" s="194"/>
      <c r="J18" s="194"/>
      <c r="K18" s="195"/>
      <c r="L18" s="88"/>
      <c r="M18" s="88"/>
      <c r="N18" s="5"/>
      <c r="O18" s="5"/>
      <c r="P18" s="5"/>
      <c r="Q18" s="5"/>
      <c r="R18" s="5"/>
      <c r="S18" s="5"/>
      <c r="T18" s="5"/>
      <c r="U18" s="5"/>
      <c r="V18" s="5"/>
      <c r="W18" s="5"/>
    </row>
    <row r="19" spans="2:23" x14ac:dyDescent="0.25">
      <c r="B19" s="180"/>
      <c r="C19" s="203"/>
      <c r="D19" s="196"/>
      <c r="E19" s="197"/>
      <c r="F19" s="197"/>
      <c r="G19" s="197"/>
      <c r="H19" s="197"/>
      <c r="I19" s="197"/>
      <c r="J19" s="197"/>
      <c r="K19" s="198"/>
      <c r="L19" s="89"/>
      <c r="M19" s="89"/>
      <c r="N19" s="5"/>
      <c r="O19" s="5"/>
      <c r="P19" s="5"/>
      <c r="Q19" s="5"/>
      <c r="R19" s="5"/>
      <c r="S19" s="5"/>
      <c r="T19" s="5"/>
      <c r="U19" s="5"/>
      <c r="V19" s="5"/>
      <c r="W19" s="5"/>
    </row>
    <row r="20" spans="2:23" ht="19.5" customHeight="1" x14ac:dyDescent="0.25">
      <c r="B20" s="181"/>
      <c r="C20" s="204"/>
      <c r="D20" s="199"/>
      <c r="E20" s="200"/>
      <c r="F20" s="200"/>
      <c r="G20" s="200"/>
      <c r="H20" s="200"/>
      <c r="I20" s="200"/>
      <c r="J20" s="200"/>
      <c r="K20" s="201"/>
      <c r="L20" s="89"/>
      <c r="M20" s="89"/>
      <c r="N20" s="5"/>
      <c r="O20" s="5"/>
      <c r="P20" s="5"/>
      <c r="Q20" s="5"/>
      <c r="R20" s="5"/>
      <c r="S20" s="5"/>
      <c r="T20" s="5"/>
      <c r="U20" s="5"/>
      <c r="V20" s="5"/>
      <c r="W20" s="5"/>
    </row>
    <row r="21" spans="2:23" x14ac:dyDescent="0.25">
      <c r="L21" s="90"/>
      <c r="M21" s="90"/>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5" right="0.5" top="0.5" bottom="0.5" header="0.23" footer="0.19"/>
  <pageSetup paperSize="17"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9"/>
  <sheetViews>
    <sheetView showGridLines="0" topLeftCell="A79" zoomScale="75" zoomScaleNormal="75" workbookViewId="0">
      <selection activeCell="AA85" sqref="AA85"/>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503</v>
      </c>
      <c r="D7" s="249"/>
      <c r="E7" s="249"/>
      <c r="F7" s="249"/>
      <c r="G7" s="249"/>
      <c r="H7" s="249"/>
      <c r="I7" s="249"/>
      <c r="J7" s="249"/>
      <c r="K7" s="249"/>
      <c r="L7" s="250"/>
      <c r="M7" s="108"/>
      <c r="N7" s="109"/>
      <c r="O7" s="109"/>
      <c r="P7" s="109"/>
      <c r="Q7" s="109"/>
      <c r="R7" s="109"/>
      <c r="S7" s="109"/>
      <c r="T7" s="109"/>
      <c r="U7" s="109"/>
      <c r="V7" s="109"/>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331</v>
      </c>
      <c r="C9" s="79" t="str">
        <f>IF('A. General Information'!C13="","",'A. General Information'!C13)</f>
        <v>Oshawa PUC Networks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t="s">
        <v>264</v>
      </c>
      <c r="D16" s="56"/>
      <c r="E16" s="56"/>
      <c r="F16" s="119">
        <v>42370</v>
      </c>
      <c r="G16" s="48"/>
      <c r="H16" s="48"/>
      <c r="I16" s="48" t="s">
        <v>296</v>
      </c>
      <c r="J16" s="48" t="s">
        <v>296</v>
      </c>
      <c r="K16" s="48" t="s">
        <v>296</v>
      </c>
      <c r="L16" s="48" t="s">
        <v>296</v>
      </c>
      <c r="M16" s="48" t="s">
        <v>296</v>
      </c>
      <c r="N16" s="64"/>
      <c r="O16" s="65"/>
      <c r="P16" s="64">
        <v>654276</v>
      </c>
      <c r="Q16" s="65">
        <v>1904</v>
      </c>
      <c r="R16" s="64">
        <v>2141133</v>
      </c>
      <c r="S16" s="65">
        <v>8848</v>
      </c>
      <c r="T16" s="64">
        <v>678414</v>
      </c>
      <c r="U16" s="65">
        <v>1904</v>
      </c>
      <c r="V16" s="64">
        <v>678414</v>
      </c>
      <c r="W16" s="65">
        <v>1904</v>
      </c>
      <c r="X16" s="64">
        <v>678414</v>
      </c>
      <c r="Y16" s="65">
        <v>1904</v>
      </c>
      <c r="Z16" s="61">
        <f>IF(SUM(N16,P16,R16,T16,V16,X16)=0,"",SUM(N16,P16,R16,T16,V16,X16))</f>
        <v>4830651</v>
      </c>
      <c r="AA16" s="67">
        <f>SUM(Q16+S16+U16+W16+Y16)</f>
        <v>16464</v>
      </c>
    </row>
    <row r="17" spans="2:27" ht="14.45" customHeight="1" x14ac:dyDescent="0.25">
      <c r="B17" s="222"/>
      <c r="C17" s="143" t="s">
        <v>429</v>
      </c>
      <c r="D17" s="56" t="s">
        <v>355</v>
      </c>
      <c r="E17" s="56"/>
      <c r="F17" s="119">
        <v>42370</v>
      </c>
      <c r="G17" s="48" t="s">
        <v>296</v>
      </c>
      <c r="H17" s="48" t="s">
        <v>296</v>
      </c>
      <c r="I17" s="48"/>
      <c r="J17" s="48"/>
      <c r="K17" s="48"/>
      <c r="L17" s="48"/>
      <c r="M17" s="48"/>
      <c r="N17" s="64"/>
      <c r="O17" s="65"/>
      <c r="P17" s="64">
        <v>704813</v>
      </c>
      <c r="Q17" s="65">
        <v>985</v>
      </c>
      <c r="R17" s="64">
        <v>535929</v>
      </c>
      <c r="S17" s="65">
        <v>738</v>
      </c>
      <c r="T17" s="64">
        <v>535929</v>
      </c>
      <c r="U17" s="65">
        <v>738</v>
      </c>
      <c r="V17" s="64">
        <v>535929</v>
      </c>
      <c r="W17" s="65">
        <v>738</v>
      </c>
      <c r="X17" s="64">
        <v>535929</v>
      </c>
      <c r="Y17" s="65">
        <v>738</v>
      </c>
      <c r="Z17" s="61">
        <f t="shared" ref="Z17:Z46" si="0">IF(SUM(N17,P17,R17,T17,V17,X17)=0,"",SUM(N17,P17,R17,T17,V17,X17))</f>
        <v>2848529</v>
      </c>
      <c r="AA17" s="67">
        <f t="shared" ref="AA17:AA29" si="1">SUM(Q17+S17+U17+W17+Y17)</f>
        <v>3937</v>
      </c>
    </row>
    <row r="18" spans="2:27" x14ac:dyDescent="0.25">
      <c r="B18" s="222"/>
      <c r="C18" s="16" t="s">
        <v>448</v>
      </c>
      <c r="D18" s="56"/>
      <c r="E18" s="56"/>
      <c r="F18" s="119">
        <v>42370</v>
      </c>
      <c r="G18" s="48" t="s">
        <v>296</v>
      </c>
      <c r="H18" s="48" t="s">
        <v>296</v>
      </c>
      <c r="I18" s="48"/>
      <c r="J18" s="48"/>
      <c r="K18" s="48"/>
      <c r="L18" s="48"/>
      <c r="M18" s="48"/>
      <c r="N18" s="64"/>
      <c r="O18" s="65"/>
      <c r="P18" s="64">
        <v>749595</v>
      </c>
      <c r="Q18" s="65">
        <v>3888</v>
      </c>
      <c r="R18" s="64">
        <v>578137</v>
      </c>
      <c r="S18" s="65">
        <v>2916</v>
      </c>
      <c r="T18" s="64">
        <v>578137</v>
      </c>
      <c r="U18" s="65">
        <v>2916</v>
      </c>
      <c r="V18" s="64">
        <v>578137</v>
      </c>
      <c r="W18" s="65">
        <v>2916</v>
      </c>
      <c r="X18" s="64">
        <v>578137</v>
      </c>
      <c r="Y18" s="65">
        <v>2916</v>
      </c>
      <c r="Z18" s="61">
        <f t="shared" si="0"/>
        <v>3062143</v>
      </c>
      <c r="AA18" s="67">
        <v>17498</v>
      </c>
    </row>
    <row r="19" spans="2:27" ht="28.5" x14ac:dyDescent="0.25">
      <c r="B19" s="222"/>
      <c r="C19" s="16" t="s">
        <v>449</v>
      </c>
      <c r="D19" s="56"/>
      <c r="E19" s="56"/>
      <c r="F19" s="119">
        <v>42370</v>
      </c>
      <c r="G19" s="48" t="s">
        <v>296</v>
      </c>
      <c r="H19" s="48"/>
      <c r="I19" s="48"/>
      <c r="J19" s="48"/>
      <c r="K19" s="48"/>
      <c r="L19" s="48"/>
      <c r="M19" s="48"/>
      <c r="N19" s="64"/>
      <c r="O19" s="65"/>
      <c r="P19" s="64">
        <v>46830</v>
      </c>
      <c r="Q19" s="65">
        <v>59</v>
      </c>
      <c r="R19" s="64">
        <v>48115</v>
      </c>
      <c r="S19" s="65">
        <v>59</v>
      </c>
      <c r="T19" s="64">
        <v>48115</v>
      </c>
      <c r="U19" s="65">
        <v>59</v>
      </c>
      <c r="V19" s="64">
        <v>48115</v>
      </c>
      <c r="W19" s="65">
        <v>59</v>
      </c>
      <c r="X19" s="64">
        <v>48115</v>
      </c>
      <c r="Y19" s="65">
        <v>59</v>
      </c>
      <c r="Z19" s="61">
        <f t="shared" si="0"/>
        <v>239290</v>
      </c>
      <c r="AA19" s="67">
        <f t="shared" si="1"/>
        <v>295</v>
      </c>
    </row>
    <row r="20" spans="2:27" ht="28.5" x14ac:dyDescent="0.25">
      <c r="B20" s="222"/>
      <c r="C20" s="16" t="s">
        <v>266</v>
      </c>
      <c r="D20" s="56"/>
      <c r="E20" s="56"/>
      <c r="F20" s="119">
        <v>42370</v>
      </c>
      <c r="G20" s="48"/>
      <c r="H20" s="48"/>
      <c r="I20" s="48"/>
      <c r="J20" s="48" t="s">
        <v>296</v>
      </c>
      <c r="K20" s="48"/>
      <c r="L20" s="48"/>
      <c r="M20" s="48"/>
      <c r="N20" s="64"/>
      <c r="O20" s="65"/>
      <c r="P20" s="64">
        <v>169329</v>
      </c>
      <c r="Q20" s="65">
        <v>86</v>
      </c>
      <c r="R20" s="64">
        <v>170325</v>
      </c>
      <c r="S20" s="65">
        <v>86</v>
      </c>
      <c r="T20" s="64">
        <v>170325</v>
      </c>
      <c r="U20" s="65">
        <v>86</v>
      </c>
      <c r="V20" s="64">
        <v>170325</v>
      </c>
      <c r="W20" s="65">
        <v>86</v>
      </c>
      <c r="X20" s="64">
        <v>170325</v>
      </c>
      <c r="Y20" s="65">
        <v>86</v>
      </c>
      <c r="Z20" s="61">
        <f t="shared" si="0"/>
        <v>850629</v>
      </c>
      <c r="AA20" s="67">
        <f t="shared" si="1"/>
        <v>430</v>
      </c>
    </row>
    <row r="21" spans="2:27" x14ac:dyDescent="0.25">
      <c r="B21" s="222"/>
      <c r="C21" s="16" t="s">
        <v>415</v>
      </c>
      <c r="D21" s="56"/>
      <c r="E21" s="56"/>
      <c r="F21" s="119">
        <v>42370</v>
      </c>
      <c r="G21" s="48"/>
      <c r="H21" s="48"/>
      <c r="I21" s="48"/>
      <c r="J21" s="48" t="s">
        <v>296</v>
      </c>
      <c r="K21" s="48"/>
      <c r="L21" s="48" t="s">
        <v>296</v>
      </c>
      <c r="M21" s="48" t="s">
        <v>296</v>
      </c>
      <c r="N21" s="64"/>
      <c r="O21" s="65"/>
      <c r="P21" s="64">
        <v>68763</v>
      </c>
      <c r="Q21" s="65">
        <v>444</v>
      </c>
      <c r="R21" s="64">
        <v>67116</v>
      </c>
      <c r="S21" s="65">
        <v>370</v>
      </c>
      <c r="T21" s="64">
        <v>67116</v>
      </c>
      <c r="U21" s="65">
        <v>370</v>
      </c>
      <c r="V21" s="64">
        <v>67116</v>
      </c>
      <c r="W21" s="65">
        <v>370</v>
      </c>
      <c r="X21" s="64">
        <v>67116</v>
      </c>
      <c r="Y21" s="65">
        <v>370</v>
      </c>
      <c r="Z21" s="61">
        <f t="shared" si="0"/>
        <v>337227</v>
      </c>
      <c r="AA21" s="67">
        <f>SUM(S21+U21+W21+Y21)</f>
        <v>1480</v>
      </c>
    </row>
    <row r="22" spans="2:27" ht="28.5" x14ac:dyDescent="0.25">
      <c r="B22" s="222"/>
      <c r="C22" s="16" t="s">
        <v>530</v>
      </c>
      <c r="D22" s="56"/>
      <c r="E22" s="56"/>
      <c r="F22" s="119">
        <v>42444</v>
      </c>
      <c r="G22" s="48"/>
      <c r="H22" s="48"/>
      <c r="I22" s="48" t="s">
        <v>296</v>
      </c>
      <c r="J22" s="48" t="s">
        <v>296</v>
      </c>
      <c r="K22" s="48" t="s">
        <v>296</v>
      </c>
      <c r="L22" s="48"/>
      <c r="M22" s="48"/>
      <c r="N22" s="64"/>
      <c r="O22" s="65"/>
      <c r="P22" s="64">
        <v>262935</v>
      </c>
      <c r="Q22" s="65">
        <v>1620</v>
      </c>
      <c r="R22" s="64">
        <v>357884</v>
      </c>
      <c r="S22" s="65">
        <v>2261</v>
      </c>
      <c r="T22" s="64">
        <v>357884</v>
      </c>
      <c r="U22" s="65">
        <v>2261</v>
      </c>
      <c r="V22" s="64">
        <v>301784</v>
      </c>
      <c r="W22" s="65">
        <v>1809</v>
      </c>
      <c r="X22" s="64">
        <v>301784</v>
      </c>
      <c r="Y22" s="65">
        <v>1809</v>
      </c>
      <c r="Z22" s="61">
        <f t="shared" si="0"/>
        <v>1582271</v>
      </c>
      <c r="AA22" s="67">
        <f t="shared" si="1"/>
        <v>9760</v>
      </c>
    </row>
    <row r="23" spans="2:27" x14ac:dyDescent="0.25">
      <c r="B23" s="222"/>
      <c r="C23" s="16" t="s">
        <v>295</v>
      </c>
      <c r="D23" s="56"/>
      <c r="E23" s="56"/>
      <c r="F23" s="119">
        <v>42745</v>
      </c>
      <c r="G23" s="48"/>
      <c r="H23" s="48" t="s">
        <v>296</v>
      </c>
      <c r="I23" s="48"/>
      <c r="J23" s="48"/>
      <c r="K23" s="48"/>
      <c r="L23" s="48"/>
      <c r="M23" s="48"/>
      <c r="N23" s="64"/>
      <c r="O23" s="65"/>
      <c r="P23" s="64">
        <v>80295</v>
      </c>
      <c r="Q23" s="65">
        <v>146</v>
      </c>
      <c r="R23" s="64">
        <v>105658</v>
      </c>
      <c r="S23" s="65">
        <v>208</v>
      </c>
      <c r="T23" s="64">
        <v>120731</v>
      </c>
      <c r="U23" s="65">
        <v>250</v>
      </c>
      <c r="V23" s="64">
        <v>105658</v>
      </c>
      <c r="W23" s="65">
        <v>208</v>
      </c>
      <c r="X23" s="64">
        <v>105658</v>
      </c>
      <c r="Y23" s="65">
        <v>208</v>
      </c>
      <c r="Z23" s="61">
        <f t="shared" si="0"/>
        <v>518000</v>
      </c>
      <c r="AA23" s="67">
        <f t="shared" si="1"/>
        <v>1020</v>
      </c>
    </row>
    <row r="24" spans="2:27" ht="28.5" x14ac:dyDescent="0.25">
      <c r="B24" s="222"/>
      <c r="C24" s="16" t="s">
        <v>428</v>
      </c>
      <c r="D24" s="56"/>
      <c r="E24" s="56"/>
      <c r="F24" s="119">
        <v>42370</v>
      </c>
      <c r="G24" s="48"/>
      <c r="H24" s="48"/>
      <c r="I24" s="48"/>
      <c r="J24" s="48"/>
      <c r="K24" s="48"/>
      <c r="L24" s="48"/>
      <c r="M24" s="48" t="s">
        <v>296</v>
      </c>
      <c r="N24" s="64"/>
      <c r="O24" s="65"/>
      <c r="P24" s="64">
        <v>31759</v>
      </c>
      <c r="Q24" s="65">
        <v>0</v>
      </c>
      <c r="R24" s="64">
        <v>34935</v>
      </c>
      <c r="S24" s="65">
        <v>0</v>
      </c>
      <c r="T24" s="64">
        <v>884936</v>
      </c>
      <c r="U24" s="65">
        <v>3154</v>
      </c>
      <c r="V24" s="64">
        <v>84935</v>
      </c>
      <c r="W24" s="65">
        <v>0</v>
      </c>
      <c r="X24" s="64">
        <v>934936</v>
      </c>
      <c r="Y24" s="65">
        <v>3154</v>
      </c>
      <c r="Z24" s="61">
        <f t="shared" si="0"/>
        <v>1971501</v>
      </c>
      <c r="AA24" s="67">
        <f t="shared" si="1"/>
        <v>6308</v>
      </c>
    </row>
    <row r="25" spans="2:27" ht="28.5" x14ac:dyDescent="0.25">
      <c r="B25" s="222"/>
      <c r="C25" s="16"/>
      <c r="D25" s="56"/>
      <c r="E25" s="56" t="s">
        <v>537</v>
      </c>
      <c r="F25" s="119">
        <v>43101</v>
      </c>
      <c r="G25" s="48" t="s">
        <v>296</v>
      </c>
      <c r="H25" s="48" t="s">
        <v>296</v>
      </c>
      <c r="I25" s="48"/>
      <c r="J25" s="48"/>
      <c r="K25" s="48"/>
      <c r="L25" s="48"/>
      <c r="M25" s="48"/>
      <c r="N25" s="64"/>
      <c r="O25" s="65"/>
      <c r="P25" s="64">
        <v>0</v>
      </c>
      <c r="Q25" s="65">
        <v>0</v>
      </c>
      <c r="R25" s="64">
        <v>69900</v>
      </c>
      <c r="S25" s="65">
        <v>930</v>
      </c>
      <c r="T25" s="64">
        <v>83850</v>
      </c>
      <c r="U25" s="65">
        <v>1395</v>
      </c>
      <c r="V25" s="64">
        <v>83850</v>
      </c>
      <c r="W25" s="65">
        <v>1395</v>
      </c>
      <c r="X25" s="64">
        <v>235800</v>
      </c>
      <c r="Y25" s="65">
        <v>3960</v>
      </c>
      <c r="Z25" s="61">
        <f t="shared" si="0"/>
        <v>473400</v>
      </c>
      <c r="AA25" s="67">
        <v>3960</v>
      </c>
    </row>
    <row r="26" spans="2:27" x14ac:dyDescent="0.25">
      <c r="B26" s="222"/>
      <c r="C26" s="16" t="s">
        <v>418</v>
      </c>
      <c r="D26" s="56"/>
      <c r="E26" s="56"/>
      <c r="F26" s="119">
        <v>42919</v>
      </c>
      <c r="G26" s="48"/>
      <c r="H26" s="48"/>
      <c r="I26" s="48"/>
      <c r="J26" s="48"/>
      <c r="K26" s="48"/>
      <c r="L26" s="48" t="s">
        <v>296</v>
      </c>
      <c r="M26" s="48" t="s">
        <v>296</v>
      </c>
      <c r="N26" s="64"/>
      <c r="O26" s="65"/>
      <c r="P26" s="64">
        <v>0</v>
      </c>
      <c r="Q26" s="65">
        <v>0</v>
      </c>
      <c r="R26" s="64">
        <v>1</v>
      </c>
      <c r="S26" s="65">
        <v>1</v>
      </c>
      <c r="T26" s="64">
        <v>1</v>
      </c>
      <c r="U26" s="65">
        <v>1</v>
      </c>
      <c r="V26" s="64">
        <v>1</v>
      </c>
      <c r="W26" s="65">
        <v>1</v>
      </c>
      <c r="X26" s="64">
        <v>1</v>
      </c>
      <c r="Y26" s="65">
        <v>1</v>
      </c>
      <c r="Z26" s="61">
        <f t="shared" si="0"/>
        <v>4</v>
      </c>
      <c r="AA26" s="67">
        <f t="shared" si="1"/>
        <v>4</v>
      </c>
    </row>
    <row r="27" spans="2:27" ht="28.5" x14ac:dyDescent="0.25">
      <c r="B27" s="222"/>
      <c r="C27" s="16" t="s">
        <v>419</v>
      </c>
      <c r="D27" s="56"/>
      <c r="E27" s="56"/>
      <c r="F27" s="119">
        <v>42919</v>
      </c>
      <c r="G27" s="48"/>
      <c r="H27" s="48"/>
      <c r="I27" s="48"/>
      <c r="J27" s="48"/>
      <c r="K27" s="48"/>
      <c r="L27" s="48" t="s">
        <v>296</v>
      </c>
      <c r="M27" s="48" t="s">
        <v>296</v>
      </c>
      <c r="N27" s="64"/>
      <c r="O27" s="65"/>
      <c r="P27" s="64">
        <v>0</v>
      </c>
      <c r="Q27" s="65">
        <v>0</v>
      </c>
      <c r="R27" s="64">
        <v>1</v>
      </c>
      <c r="S27" s="65">
        <v>1</v>
      </c>
      <c r="T27" s="64">
        <v>1</v>
      </c>
      <c r="U27" s="65">
        <v>1</v>
      </c>
      <c r="V27" s="64">
        <v>1</v>
      </c>
      <c r="W27" s="65">
        <v>1</v>
      </c>
      <c r="X27" s="64">
        <v>1</v>
      </c>
      <c r="Y27" s="65">
        <v>1</v>
      </c>
      <c r="Z27" s="61">
        <f t="shared" si="0"/>
        <v>4</v>
      </c>
      <c r="AA27" s="67">
        <f t="shared" si="1"/>
        <v>4</v>
      </c>
    </row>
    <row r="28" spans="2:27" ht="28.5" x14ac:dyDescent="0.25">
      <c r="B28" s="222"/>
      <c r="C28" s="16" t="s">
        <v>450</v>
      </c>
      <c r="D28" s="56"/>
      <c r="E28" s="56"/>
      <c r="F28" s="119">
        <v>42919</v>
      </c>
      <c r="G28" s="48"/>
      <c r="H28" s="48"/>
      <c r="I28" s="48"/>
      <c r="J28" s="48" t="s">
        <v>296</v>
      </c>
      <c r="K28" s="48"/>
      <c r="L28" s="48" t="s">
        <v>296</v>
      </c>
      <c r="M28" s="48" t="s">
        <v>296</v>
      </c>
      <c r="N28" s="64"/>
      <c r="O28" s="65"/>
      <c r="P28" s="64">
        <v>0</v>
      </c>
      <c r="Q28" s="65">
        <v>0</v>
      </c>
      <c r="R28" s="64">
        <v>1</v>
      </c>
      <c r="S28" s="65">
        <v>1</v>
      </c>
      <c r="T28" s="64">
        <v>1</v>
      </c>
      <c r="U28" s="65">
        <v>1</v>
      </c>
      <c r="V28" s="64">
        <v>1</v>
      </c>
      <c r="W28" s="65">
        <v>1</v>
      </c>
      <c r="X28" s="64">
        <v>1</v>
      </c>
      <c r="Y28" s="65">
        <v>1</v>
      </c>
      <c r="Z28" s="61">
        <f t="shared" si="0"/>
        <v>4</v>
      </c>
      <c r="AA28" s="67">
        <f t="shared" si="1"/>
        <v>4</v>
      </c>
    </row>
    <row r="29" spans="2:27" ht="28.5" x14ac:dyDescent="0.25">
      <c r="B29" s="222"/>
      <c r="C29" s="16" t="s">
        <v>538</v>
      </c>
      <c r="D29" s="56"/>
      <c r="E29" s="56"/>
      <c r="F29" s="119">
        <v>42919</v>
      </c>
      <c r="G29" s="48"/>
      <c r="H29" s="48"/>
      <c r="I29" s="48" t="s">
        <v>296</v>
      </c>
      <c r="J29" s="48"/>
      <c r="K29" s="48" t="s">
        <v>296</v>
      </c>
      <c r="L29" s="48" t="s">
        <v>296</v>
      </c>
      <c r="M29" s="48"/>
      <c r="N29" s="64"/>
      <c r="O29" s="65"/>
      <c r="P29" s="64">
        <v>0</v>
      </c>
      <c r="Q29" s="65">
        <v>0</v>
      </c>
      <c r="R29" s="64">
        <v>1</v>
      </c>
      <c r="S29" s="65">
        <v>1</v>
      </c>
      <c r="T29" s="64">
        <v>1</v>
      </c>
      <c r="U29" s="65">
        <v>1</v>
      </c>
      <c r="V29" s="64">
        <v>1</v>
      </c>
      <c r="W29" s="65">
        <v>1</v>
      </c>
      <c r="X29" s="64">
        <v>1</v>
      </c>
      <c r="Y29" s="65">
        <v>1</v>
      </c>
      <c r="Z29" s="61">
        <f t="shared" si="0"/>
        <v>4</v>
      </c>
      <c r="AA29" s="67">
        <f t="shared" si="1"/>
        <v>4</v>
      </c>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2768595</v>
      </c>
      <c r="Q47" s="66">
        <f t="shared" ref="Q47:AA47" si="2">SUM(Q16:Q46)</f>
        <v>9132</v>
      </c>
      <c r="R47" s="61">
        <f>SUM(R16:R46)</f>
        <v>4109136</v>
      </c>
      <c r="S47" s="66">
        <f t="shared" si="2"/>
        <v>16420</v>
      </c>
      <c r="T47" s="61">
        <f t="shared" si="2"/>
        <v>3525441</v>
      </c>
      <c r="U47" s="66">
        <f t="shared" si="2"/>
        <v>13137</v>
      </c>
      <c r="V47" s="61">
        <f t="shared" si="2"/>
        <v>2654267</v>
      </c>
      <c r="W47" s="66">
        <f t="shared" si="2"/>
        <v>9489</v>
      </c>
      <c r="X47" s="61">
        <f t="shared" si="2"/>
        <v>3656218</v>
      </c>
      <c r="Y47" s="66">
        <f t="shared" si="2"/>
        <v>15208</v>
      </c>
      <c r="Z47" s="61">
        <f t="shared" si="2"/>
        <v>16713657</v>
      </c>
      <c r="AA47" s="66">
        <f t="shared" si="2"/>
        <v>61168</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18" t="s">
        <v>309</v>
      </c>
      <c r="C58" s="219"/>
      <c r="D58" s="219"/>
      <c r="E58" s="219"/>
      <c r="F58" s="219"/>
      <c r="G58" s="219"/>
      <c r="H58" s="219"/>
      <c r="I58" s="219"/>
      <c r="J58" s="219"/>
      <c r="K58" s="219"/>
      <c r="L58" s="219"/>
      <c r="M58" s="220"/>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t="s">
        <v>421</v>
      </c>
      <c r="D60" s="234"/>
      <c r="E60" s="235"/>
      <c r="F60" s="235"/>
      <c r="G60" s="235"/>
      <c r="H60" s="235"/>
      <c r="I60" s="235"/>
      <c r="J60" s="235"/>
      <c r="K60" s="235"/>
      <c r="L60" s="235"/>
      <c r="M60" s="236"/>
      <c r="N60" s="57"/>
      <c r="O60" s="141">
        <v>1655</v>
      </c>
      <c r="P60" s="57"/>
      <c r="Q60" s="57"/>
      <c r="R60" s="57"/>
      <c r="S60" s="57"/>
      <c r="T60" s="57"/>
      <c r="U60" s="57"/>
      <c r="V60" s="57"/>
      <c r="W60" s="57"/>
      <c r="X60" s="57"/>
      <c r="Y60" s="57"/>
      <c r="Z60" s="70"/>
      <c r="AA60" s="67">
        <v>1583</v>
      </c>
    </row>
    <row r="61" spans="2:27" ht="28.5" x14ac:dyDescent="0.25">
      <c r="B61" s="225"/>
      <c r="C61" s="16" t="s">
        <v>420</v>
      </c>
      <c r="D61" s="237"/>
      <c r="E61" s="238"/>
      <c r="F61" s="238"/>
      <c r="G61" s="238"/>
      <c r="H61" s="238"/>
      <c r="I61" s="238"/>
      <c r="J61" s="238"/>
      <c r="K61" s="238"/>
      <c r="L61" s="238"/>
      <c r="M61" s="239"/>
      <c r="N61" s="57"/>
      <c r="O61" s="141">
        <v>1265</v>
      </c>
      <c r="P61" s="57"/>
      <c r="Q61" s="57"/>
      <c r="R61" s="57"/>
      <c r="S61" s="57"/>
      <c r="T61" s="57"/>
      <c r="U61" s="57"/>
      <c r="V61" s="57"/>
      <c r="W61" s="57"/>
      <c r="X61" s="57"/>
      <c r="Y61" s="57"/>
      <c r="Z61" s="70"/>
      <c r="AA61" s="67">
        <f t="shared" ref="AA61:AA75" si="5">O61</f>
        <v>1265</v>
      </c>
    </row>
    <row r="62" spans="2:27" x14ac:dyDescent="0.25">
      <c r="B62" s="225"/>
      <c r="C62" s="16" t="s">
        <v>541</v>
      </c>
      <c r="D62" s="237"/>
      <c r="E62" s="238"/>
      <c r="F62" s="238"/>
      <c r="G62" s="238"/>
      <c r="H62" s="238"/>
      <c r="I62" s="238"/>
      <c r="J62" s="238"/>
      <c r="K62" s="238"/>
      <c r="L62" s="238"/>
      <c r="M62" s="239"/>
      <c r="N62" s="57"/>
      <c r="O62" s="65">
        <v>10</v>
      </c>
      <c r="P62" s="57"/>
      <c r="Q62" s="57"/>
      <c r="R62" s="57"/>
      <c r="S62" s="57"/>
      <c r="T62" s="57"/>
      <c r="U62" s="57"/>
      <c r="V62" s="57"/>
      <c r="W62" s="57"/>
      <c r="X62" s="57"/>
      <c r="Y62" s="57"/>
      <c r="Z62" s="70"/>
      <c r="AA62" s="67">
        <v>0</v>
      </c>
    </row>
    <row r="63" spans="2:27" x14ac:dyDescent="0.25">
      <c r="B63" s="225"/>
      <c r="C63" s="16" t="s">
        <v>540</v>
      </c>
      <c r="D63" s="237"/>
      <c r="E63" s="238"/>
      <c r="F63" s="238"/>
      <c r="G63" s="238"/>
      <c r="H63" s="238"/>
      <c r="I63" s="238"/>
      <c r="J63" s="238"/>
      <c r="K63" s="238"/>
      <c r="L63" s="238"/>
      <c r="M63" s="239"/>
      <c r="N63" s="57"/>
      <c r="O63" s="65">
        <v>1777</v>
      </c>
      <c r="P63" s="57"/>
      <c r="Q63" s="57"/>
      <c r="R63" s="57"/>
      <c r="S63" s="57"/>
      <c r="T63" s="57"/>
      <c r="U63" s="57"/>
      <c r="V63" s="57"/>
      <c r="W63" s="57"/>
      <c r="X63" s="57"/>
      <c r="Y63" s="57"/>
      <c r="Z63" s="70"/>
      <c r="AA63" s="67">
        <v>1751</v>
      </c>
    </row>
    <row r="64" spans="2:27" ht="28.5" x14ac:dyDescent="0.25">
      <c r="B64" s="225"/>
      <c r="C64" s="16" t="s">
        <v>425</v>
      </c>
      <c r="D64" s="237"/>
      <c r="E64" s="238"/>
      <c r="F64" s="238"/>
      <c r="G64" s="238"/>
      <c r="H64" s="238"/>
      <c r="I64" s="238"/>
      <c r="J64" s="238"/>
      <c r="K64" s="238"/>
      <c r="L64" s="238"/>
      <c r="M64" s="239"/>
      <c r="N64" s="57"/>
      <c r="O64" s="65">
        <v>0</v>
      </c>
      <c r="P64" s="57"/>
      <c r="Q64" s="57"/>
      <c r="R64" s="57"/>
      <c r="S64" s="57"/>
      <c r="T64" s="57"/>
      <c r="U64" s="57"/>
      <c r="V64" s="57"/>
      <c r="W64" s="57"/>
      <c r="X64" s="57"/>
      <c r="Y64" s="57"/>
      <c r="Z64" s="70"/>
      <c r="AA64" s="67">
        <f t="shared" si="5"/>
        <v>0</v>
      </c>
    </row>
    <row r="65" spans="2:27" ht="28.5" x14ac:dyDescent="0.25">
      <c r="B65" s="225"/>
      <c r="C65" s="16" t="s">
        <v>416</v>
      </c>
      <c r="D65" s="237"/>
      <c r="E65" s="238"/>
      <c r="F65" s="238"/>
      <c r="G65" s="238"/>
      <c r="H65" s="238"/>
      <c r="I65" s="238"/>
      <c r="J65" s="238"/>
      <c r="K65" s="238"/>
      <c r="L65" s="238"/>
      <c r="M65" s="239"/>
      <c r="N65" s="57"/>
      <c r="O65" s="65">
        <v>77</v>
      </c>
      <c r="P65" s="57"/>
      <c r="Q65" s="57"/>
      <c r="R65" s="57"/>
      <c r="S65" s="57"/>
      <c r="T65" s="57"/>
      <c r="U65" s="57"/>
      <c r="V65" s="57"/>
      <c r="W65" s="57"/>
      <c r="X65" s="57"/>
      <c r="Y65" s="57"/>
      <c r="Z65" s="70"/>
      <c r="AA65" s="67">
        <v>55</v>
      </c>
    </row>
    <row r="66" spans="2:27" x14ac:dyDescent="0.25">
      <c r="B66" s="225"/>
      <c r="C66" s="16" t="s">
        <v>424</v>
      </c>
      <c r="D66" s="237"/>
      <c r="E66" s="238"/>
      <c r="F66" s="238"/>
      <c r="G66" s="238"/>
      <c r="H66" s="238"/>
      <c r="I66" s="238"/>
      <c r="J66" s="238"/>
      <c r="K66" s="238"/>
      <c r="L66" s="238"/>
      <c r="M66" s="239"/>
      <c r="N66" s="57"/>
      <c r="O66" s="65">
        <v>0</v>
      </c>
      <c r="P66" s="57"/>
      <c r="Q66" s="57"/>
      <c r="R66" s="57"/>
      <c r="S66" s="57"/>
      <c r="T66" s="57"/>
      <c r="U66" s="57"/>
      <c r="V66" s="57"/>
      <c r="W66" s="57"/>
      <c r="X66" s="57"/>
      <c r="Y66" s="57"/>
      <c r="Z66" s="70"/>
      <c r="AA66" s="67">
        <f t="shared" si="5"/>
        <v>0</v>
      </c>
    </row>
    <row r="67" spans="2:27" ht="28.5" x14ac:dyDescent="0.25">
      <c r="B67" s="225"/>
      <c r="C67" s="16" t="s">
        <v>423</v>
      </c>
      <c r="D67" s="237"/>
      <c r="E67" s="238"/>
      <c r="F67" s="238"/>
      <c r="G67" s="238"/>
      <c r="H67" s="238"/>
      <c r="I67" s="238"/>
      <c r="J67" s="238"/>
      <c r="K67" s="238"/>
      <c r="L67" s="238"/>
      <c r="M67" s="239"/>
      <c r="N67" s="57"/>
      <c r="O67" s="65">
        <v>0</v>
      </c>
      <c r="P67" s="57"/>
      <c r="Q67" s="57"/>
      <c r="R67" s="57"/>
      <c r="S67" s="57"/>
      <c r="T67" s="57"/>
      <c r="U67" s="57"/>
      <c r="V67" s="57"/>
      <c r="W67" s="57"/>
      <c r="X67" s="57"/>
      <c r="Y67" s="57"/>
      <c r="Z67" s="70"/>
      <c r="AA67" s="67">
        <f t="shared" si="5"/>
        <v>0</v>
      </c>
    </row>
    <row r="68" spans="2:27" x14ac:dyDescent="0.25">
      <c r="B68" s="225"/>
      <c r="C68" s="16" t="s">
        <v>269</v>
      </c>
      <c r="D68" s="237"/>
      <c r="E68" s="238"/>
      <c r="F68" s="238"/>
      <c r="G68" s="238"/>
      <c r="H68" s="238"/>
      <c r="I68" s="238"/>
      <c r="J68" s="238"/>
      <c r="K68" s="238"/>
      <c r="L68" s="238"/>
      <c r="M68" s="239"/>
      <c r="N68" s="57"/>
      <c r="O68" s="65">
        <v>0</v>
      </c>
      <c r="P68" s="57"/>
      <c r="Q68" s="57"/>
      <c r="R68" s="57"/>
      <c r="S68" s="57"/>
      <c r="T68" s="57"/>
      <c r="U68" s="57"/>
      <c r="V68" s="57"/>
      <c r="W68" s="57"/>
      <c r="X68" s="57"/>
      <c r="Y68" s="57"/>
      <c r="Z68" s="70"/>
      <c r="AA68" s="67">
        <f t="shared" si="5"/>
        <v>0</v>
      </c>
    </row>
    <row r="69" spans="2:27" ht="28.5" x14ac:dyDescent="0.25">
      <c r="B69" s="225"/>
      <c r="C69" s="16" t="s">
        <v>428</v>
      </c>
      <c r="D69" s="237"/>
      <c r="E69" s="238"/>
      <c r="F69" s="238"/>
      <c r="G69" s="238"/>
      <c r="H69" s="238"/>
      <c r="I69" s="238"/>
      <c r="J69" s="238"/>
      <c r="K69" s="238"/>
      <c r="L69" s="238"/>
      <c r="M69" s="239"/>
      <c r="N69" s="57"/>
      <c r="O69" s="65">
        <v>10800</v>
      </c>
      <c r="P69" s="57"/>
      <c r="Q69" s="57"/>
      <c r="R69" s="57"/>
      <c r="S69" s="57"/>
      <c r="T69" s="57"/>
      <c r="U69" s="57"/>
      <c r="V69" s="57"/>
      <c r="W69" s="57"/>
      <c r="X69" s="57"/>
      <c r="Y69" s="57"/>
      <c r="Z69" s="70"/>
      <c r="AA69" s="67">
        <f t="shared" si="5"/>
        <v>10800</v>
      </c>
    </row>
    <row r="70" spans="2:27" x14ac:dyDescent="0.25">
      <c r="B70" s="225"/>
      <c r="C70" s="16" t="s">
        <v>539</v>
      </c>
      <c r="D70" s="237"/>
      <c r="E70" s="238"/>
      <c r="F70" s="238"/>
      <c r="G70" s="238"/>
      <c r="H70" s="238"/>
      <c r="I70" s="238"/>
      <c r="J70" s="238"/>
      <c r="K70" s="238"/>
      <c r="L70" s="238"/>
      <c r="M70" s="239"/>
      <c r="N70" s="57"/>
      <c r="O70" s="65">
        <v>355</v>
      </c>
      <c r="P70" s="57"/>
      <c r="Q70" s="57"/>
      <c r="R70" s="57"/>
      <c r="S70" s="57"/>
      <c r="T70" s="57"/>
      <c r="U70" s="57"/>
      <c r="V70" s="57"/>
      <c r="W70" s="57"/>
      <c r="X70" s="57"/>
      <c r="Y70" s="57"/>
      <c r="Z70" s="70"/>
      <c r="AA70" s="67">
        <f t="shared" si="5"/>
        <v>355</v>
      </c>
    </row>
    <row r="71" spans="2:27" x14ac:dyDescent="0.25">
      <c r="B71" s="225"/>
      <c r="C71" s="16" t="s">
        <v>438</v>
      </c>
      <c r="D71" s="237"/>
      <c r="E71" s="238"/>
      <c r="F71" s="238"/>
      <c r="G71" s="238"/>
      <c r="H71" s="238"/>
      <c r="I71" s="238"/>
      <c r="J71" s="238"/>
      <c r="K71" s="238"/>
      <c r="L71" s="238"/>
      <c r="M71" s="239"/>
      <c r="N71" s="57"/>
      <c r="O71" s="65">
        <v>40</v>
      </c>
      <c r="P71" s="57"/>
      <c r="Q71" s="57"/>
      <c r="R71" s="57"/>
      <c r="S71" s="57"/>
      <c r="T71" s="57"/>
      <c r="U71" s="57"/>
      <c r="V71" s="57"/>
      <c r="W71" s="57"/>
      <c r="X71" s="57"/>
      <c r="Y71" s="57"/>
      <c r="Z71" s="70"/>
      <c r="AA71" s="67">
        <f t="shared" si="5"/>
        <v>40</v>
      </c>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f t="shared" si="5"/>
        <v>0</v>
      </c>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f t="shared" si="5"/>
        <v>0</v>
      </c>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f t="shared" si="5"/>
        <v>0</v>
      </c>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f t="shared" si="5"/>
        <v>0</v>
      </c>
    </row>
    <row r="76" spans="2:27" ht="22.9" customHeight="1" x14ac:dyDescent="0.25">
      <c r="B76" s="227" t="s">
        <v>401</v>
      </c>
      <c r="C76" s="228"/>
      <c r="D76" s="228"/>
      <c r="E76" s="228"/>
      <c r="F76" s="228"/>
      <c r="G76" s="228"/>
      <c r="H76" s="228"/>
      <c r="I76" s="228"/>
      <c r="J76" s="228"/>
      <c r="K76" s="228"/>
      <c r="L76" s="228"/>
      <c r="M76" s="229"/>
      <c r="N76" s="61">
        <f>SUM(N60:N75)</f>
        <v>0</v>
      </c>
      <c r="O76" s="66">
        <f>SUM(O60:O75)</f>
        <v>15979</v>
      </c>
      <c r="P76" s="57"/>
      <c r="Q76" s="57"/>
      <c r="R76" s="57"/>
      <c r="S76" s="57"/>
      <c r="T76" s="57"/>
      <c r="U76" s="57"/>
      <c r="V76" s="57"/>
      <c r="W76" s="57"/>
      <c r="X76" s="57"/>
      <c r="Y76" s="57"/>
      <c r="Z76" s="21">
        <f>SUM(Z60:Z75)</f>
        <v>0</v>
      </c>
      <c r="AA76" s="66">
        <f>SUM(AA60:AA75)</f>
        <v>15849</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15979</v>
      </c>
      <c r="P80" s="61">
        <f>P78+P58+P47</f>
        <v>2768595</v>
      </c>
      <c r="Q80" s="66">
        <f>Q78+Q47+Q58</f>
        <v>9132</v>
      </c>
      <c r="R80" s="61">
        <f>R78+R58+R47</f>
        <v>4109136</v>
      </c>
      <c r="S80" s="66">
        <f>S78+S47+S58</f>
        <v>16420</v>
      </c>
      <c r="T80" s="61">
        <f>T78+T58+T47</f>
        <v>3525441</v>
      </c>
      <c r="U80" s="66">
        <f>U78+U47+U58</f>
        <v>13137</v>
      </c>
      <c r="V80" s="61">
        <f>V78+V58+V47</f>
        <v>2654267</v>
      </c>
      <c r="W80" s="66">
        <f>W78+W47+W58</f>
        <v>9489</v>
      </c>
      <c r="X80" s="61">
        <f>X78+X58+X47</f>
        <v>3656218</v>
      </c>
      <c r="Y80" s="66">
        <f>Y78+Y47+Y58</f>
        <v>15208</v>
      </c>
      <c r="Z80" s="61">
        <f>Z78+Z58+Z47</f>
        <v>16713657</v>
      </c>
      <c r="AA80" s="66">
        <f>AA78+AA76+AA47+AA58</f>
        <v>77017</v>
      </c>
    </row>
    <row r="82" spans="2:25" ht="23.45" customHeight="1" x14ac:dyDescent="0.25">
      <c r="B82" s="205" t="s">
        <v>354</v>
      </c>
      <c r="C82" s="206"/>
      <c r="D82" s="206"/>
      <c r="E82" s="206"/>
      <c r="F82" s="206"/>
      <c r="G82" s="206"/>
      <c r="H82" s="206"/>
      <c r="I82" s="206"/>
      <c r="J82" s="206"/>
      <c r="K82" s="206"/>
      <c r="L82" s="206"/>
      <c r="M82" s="207"/>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540</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541</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539</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530</v>
      </c>
      <c r="D138" s="126"/>
    </row>
    <row r="139" spans="2:4" x14ac:dyDescent="0.25">
      <c r="B139" s="3" t="s">
        <v>538</v>
      </c>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49 C16:C24 C26:C46">
      <formula1>$B$127:$B$139</formula1>
    </dataValidation>
    <dataValidation type="list" allowBlank="1" showInputMessage="1" showErrorMessage="1" promptTitle="Criteria" prompt="Select Program Name for each 2011-2014/15 Tier 1 Program for which projects will be completed in 2015." sqref="C66:C75 C60:C64">
      <formula1>$B$106:$B$123</formula1>
    </dataValidation>
    <dataValidation allowBlank="1" showInputMessage="1" showErrorMessage="1" promptTitle="Criteria" prompt="Input total CDM Plan Target Gap" sqref="AA78"/>
  </dataValidations>
  <printOptions horizontalCentered="1" verticalCentered="1"/>
  <pageMargins left="0.5" right="0.5" top="0.5" bottom="0.5" header="0.23" footer="0.19"/>
  <pageSetup paperSize="17" scale="4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FF3DC846B62042959E59E251C78BC1" ma:contentTypeVersion="0" ma:contentTypeDescription="Create a new document." ma:contentTypeScope="" ma:versionID="092084558b1e6e59a14e0966967aa47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86563E-F7CD-44D2-8332-05F2EF5A0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916804A-91A3-4CB3-8153-2A74C38995B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146C984-2FCB-41BC-9502-F18A895894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Phil Martin</cp:lastModifiedBy>
  <cp:lastPrinted>2017-05-01T19:58:53Z</cp:lastPrinted>
  <dcterms:created xsi:type="dcterms:W3CDTF">2014-07-07T16:14:19Z</dcterms:created>
  <dcterms:modified xsi:type="dcterms:W3CDTF">2017-11-15T12:12:32Z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49aa593c-2662-45f3-910f-036ac07ee28b</vt:lpwstr>
  </property>
  <property fmtid="{D5CDD505-2E9C-101B-9397-08002B2CF9AE}" pid="3" name="ContentTypeId">
    <vt:lpwstr>0x01010051FF3DC846B62042959E59E251C78BC1</vt:lpwstr>
  </property>
</Properties>
</file>