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Rates\Rate Applications\2018 IRM - EB-2017-0065\Interrogatories\"/>
    </mc:Choice>
  </mc:AlternateContent>
  <bookViews>
    <workbookView xWindow="0" yWindow="0" windowWidth="28800" windowHeight="12435" activeTab="1"/>
  </bookViews>
  <sheets>
    <sheet name="Instructions" sheetId="2" r:id="rId1"/>
    <sheet name="GA Analysis " sheetId="4" r:id="rId2"/>
  </sheets>
  <definedNames>
    <definedName name="GARate" localSheetId="1">#REF!</definedName>
    <definedName name="GARate">#REF!</definedName>
    <definedName name="_xlnm.Print_Area" localSheetId="1">'GA Analysis '!$A$1:$K$107</definedName>
    <definedName name="_xlnm.Print_Area" localSheetId="0">Instructions!$A$11:$C$83</definedName>
  </definedNames>
  <calcPr calcId="152511"/>
</workbook>
</file>

<file path=xl/calcChain.xml><?xml version="1.0" encoding="utf-8"?>
<calcChain xmlns="http://schemas.openxmlformats.org/spreadsheetml/2006/main">
  <c r="I58" i="4" l="1"/>
  <c r="I57" i="4"/>
  <c r="I56" i="4"/>
  <c r="I55" i="4"/>
  <c r="I54" i="4"/>
  <c r="I53" i="4"/>
  <c r="I52" i="4"/>
  <c r="I51" i="4"/>
  <c r="I50" i="4"/>
  <c r="I49" i="4"/>
  <c r="I48" i="4"/>
  <c r="G58" i="4"/>
  <c r="G57" i="4"/>
  <c r="G56" i="4"/>
  <c r="G55" i="4"/>
  <c r="G54" i="4"/>
  <c r="G53" i="4"/>
  <c r="G52" i="4"/>
  <c r="G51" i="4"/>
  <c r="G50" i="4"/>
  <c r="G49" i="4"/>
  <c r="G48" i="4"/>
  <c r="I47" i="4"/>
  <c r="G47" i="4"/>
  <c r="G90" i="4" l="1"/>
  <c r="F88" i="4"/>
  <c r="G88" i="4" s="1"/>
  <c r="F89" i="4"/>
  <c r="G89" i="4" s="1"/>
  <c r="F90" i="4"/>
  <c r="F91" i="4"/>
  <c r="G91" i="4" s="1"/>
  <c r="I88" i="4" l="1"/>
  <c r="G92" i="4"/>
  <c r="F47" i="4"/>
  <c r="J47" i="4" s="1"/>
  <c r="H47" i="4" l="1"/>
  <c r="K47" i="4" s="1"/>
  <c r="D79" i="4"/>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<sst xmlns="http://schemas.openxmlformats.org/spreadsheetml/2006/main" count="205" uniqueCount="169">
  <si>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</si>
  <si>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</si>
  <si>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</si>
  <si>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</si>
  <si>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</si>
  <si>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</si>
  <si>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</si>
  <si>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</si>
  <si>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</si>
  <si>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</si>
  <si>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</si>
  <si>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</si>
  <si>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</si>
  <si>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</si>
  <si>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</si>
  <si>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</si>
  <si>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</si>
  <si>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</si>
  <si>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</si>
  <si>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</si>
  <si>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</si>
  <si>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</si>
  <si>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</si>
  <si>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</si>
  <si>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</si>
  <si>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</si>
  <si>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</si>
  <si>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</si>
  <si>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</si>
  <si>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</si>
  <si>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</si>
  <si>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</si>
  <si>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</si>
  <si>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</si>
  <si>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</si>
  <si>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</si>
  <si>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</si>
  <si>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</si>
  <si>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</si>
  <si>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</si>
  <si>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</si>
  <si>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</si>
  <si>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</si>
  <si>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</si>
  <si>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</si>
  <si>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</si>
  <si>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</si>
  <si>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</si>
  <si>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</si>
  <si>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</si>
  <si>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</si>
  <si>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</si>
  <si>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</si>
  <si>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</si>
  <si>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</si>
  <si>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</si>
  <si>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</si>
  <si>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</si>
  <si>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</si>
  <si>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</si>
  <si>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</si>
  <si>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</si>
  <si>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</si>
  <si>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</si>
  <si>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</si>
  <si>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</si>
  <si>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</si>
  <si>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</si>
  <si>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</si>
  <si>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</si>
  <si>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</si>
  <si>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</si>
  <si>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</si>
  <si>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</si>
  <si>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</si>
  <si>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</si>
  <si>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</si>
  <si>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</si>
  <si>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</si>
  <si>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</si>
  <si>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</si>
  <si>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</si>
  <si>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</si>
  <si>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</si>
  <si>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</si>
  <si>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</si>
  <si>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</si>
  <si>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</si>
  <si>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</si>
  <si>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</si>
  <si>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</si>
  <si>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</si>
  <si>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</si>
  <si>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</si>
  <si>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</si>
  <si>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</si>
  <si>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</si>
  <si>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</si>
  <si>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</si>
  <si>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</si>
  <si>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</si>
  <si>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</si>
  <si>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</si>
  <si>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</si>
  <si>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</si>
  <si>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</si>
  <si>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</si>
  <si>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</si>
  <si>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</si>
  <si>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</si>
  <si>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</si>
  <si>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</si>
  <si>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</si>
  <si>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</si>
  <si>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</si>
  <si>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</si>
  <si>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</si>
  <si>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</si>
  <si>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</si>
  <si>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</si>
  <si>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</si>
  <si>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</si>
  <si>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</si>
  <si>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</si>
  <si>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</si>
  <si>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</si>
  <si>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</si>
  <si>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</si>
  <si>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</si>
  <si>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</si>
  <si>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</si>
  <si>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</si>
  <si>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</si>
  <si>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</si>
  <si>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</si>
  <si>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</si>
  <si>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</si>
  <si>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</si>
  <si>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</si>
  <si>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</si>
  <si>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</si>
  <si>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</si>
  <si>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</si>
  <si>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</si>
  <si>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</si>
  <si>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</si>
  <si>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</si>
  <si>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</si>
  <si>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</si>
  <si>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</si>
  <si>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</si>
  <si>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</si>
  <si>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</si>
  <si>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</si>
  <si>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</si>
  <si>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</si>
  <si>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</si>
  <si>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</si>
  <si>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</si>
  <si>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</si>
  <si>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</si>
  <si>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</si>
  <si>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</si>
  <si>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N</t>
  </si>
  <si>
    <t>Y</t>
  </si>
  <si>
    <t>CR $155k - actual revenues were greater than accrued revenues - related to prior year (2015), but recorded in current year (2016) ~ should record DR in current year</t>
  </si>
  <si>
    <t>CR $76k - actual revenues were greater than accrued revenues - related to current year (2016), but recorded in following year (2017) ~ should record CR in current year</t>
  </si>
  <si>
    <t>DR $409k - adjustment for estimated RPP GA credit in current year (2016) underestimated and additional credit recorded in following year (2017) ~ should record DR in current year</t>
  </si>
  <si>
    <t>CR $349k - adjustment for estimated RPP GA credit in prior year (2015) underestimated, but recorded in current year (2016) ~ should record CR in current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</si>
</sst>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xf>
    <xf numFmtId="0" fontId="10" fillId="0" borderId="0" xfId="0" applyFont="1" applyAlignment="1">
      <alignment horizontal="left" wrapText="1"/>
    </xf>
    <xf numFmtId="0" fontId="14" fillId="0" borderId="0" xfId="0" applyFont="1" applyAlignment="1">
      <alignment horizontal="left" wrapText="1"/>
    </xf>
    <xf numFmtId="0" fontId="10" fillId="0" borderId="0" xfId="0" applyFont="1" applyAlignment="1">
      <alignment horizontal="left" vertical="top"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2" fillId="2" borderId="2" xfId="0" applyFont="1" applyFill="1" applyBorder="1" applyAlignment="1">
      <alignment horizontal="left" wrapText="1"/>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anose="020B0604020202020204" pitchFamily="34" charset="0"/>
              <a:ea typeface="+mn-ea"/>
              <a:cs typeface="Arial" panose="020B0604020202020204" pitchFamily="34" charset="0"/>
            </a:rPr>
            <a:t>NBHDL bills Non-RPP</a:t>
          </a:r>
          <a:r>
            <a:rPr lang="en-CA" sz="1100" baseline="0">
              <a:solidFill>
                <a:schemeClr val="dk1"/>
              </a:solidFill>
              <a:effectLst/>
              <a:latin typeface="Arial" panose="020B0604020202020204" pitchFamily="34" charset="0"/>
              <a:ea typeface="+mn-ea"/>
              <a:cs typeface="Arial" panose="020B0604020202020204" pitchFamily="34" charset="0"/>
            </a:rPr>
            <a:t> Class B customers based on the 1st estimate and bills on a calendar month basis. If the billing cycle spans over a month, NBHDL's CIS prorates the consumption and applies the applicable GA rate.</a:t>
          </a:r>
          <a:endParaRPr lang="en-US">
            <a:effectLst/>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anose="020B0604020202020204" pitchFamily="34" charset="0"/>
              <a:ea typeface="+mn-ea"/>
              <a:cs typeface="Arial" panose="020B0604020202020204" pitchFamily="34" charset="0"/>
            </a:rPr>
            <a:t>Note</a:t>
          </a:r>
          <a:r>
            <a:rPr lang="en-CA" sz="1100" baseline="0">
              <a:solidFill>
                <a:schemeClr val="dk1"/>
              </a:solidFill>
              <a:effectLst/>
              <a:latin typeface="Arial" panose="020B0604020202020204" pitchFamily="34" charset="0"/>
              <a:ea typeface="+mn-ea"/>
              <a:cs typeface="Arial" panose="020B0604020202020204" pitchFamily="34" charset="0"/>
            </a:rPr>
            <a:t> 4 provides actual consumption by calendar month in order to determine true variance balance in the 2016 fiscal period.</a:t>
          </a:r>
          <a:endParaRPr lang="en-US">
            <a:effectLst/>
            <a:latin typeface="Arial" panose="020B0604020202020204" pitchFamily="34" charset="0"/>
            <a:cs typeface="Arial" panose="020B0604020202020204" pitchFamily="34" charset="0"/>
          </a:endParaRPr>
        </a:p>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0:Z83"/>
  <sheetViews>
    <sheetView topLeftCell="A26" zoomScaleNormal="100" zoomScaleSheetLayoutView="85" workbookViewId="0">
      <selection activeCell="B26" sqref="B26:C26"/>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40" t="s">
        <v>154</v>
      </c>
      <c r="B14" s="140"/>
      <c r="C14" s="140"/>
    </row>
    <row r="16" spans="1:3" ht="15.75" x14ac:dyDescent="0.2">
      <c r="A16" s="44" t="s">
        <v>46</v>
      </c>
    </row>
    <row r="17" spans="1:26" x14ac:dyDescent="0.2">
      <c r="A17" s="42" t="s">
        <v>47</v>
      </c>
    </row>
    <row r="18" spans="1:26" ht="33" customHeight="1" x14ac:dyDescent="0.2">
      <c r="A18" s="142" t="s">
        <v>85</v>
      </c>
      <c r="B18" s="142"/>
      <c r="C18" s="142"/>
    </row>
    <row r="20" spans="1:26" x14ac:dyDescent="0.2">
      <c r="A20" s="42">
        <v>1</v>
      </c>
      <c r="B20" s="139" t="s">
        <v>140</v>
      </c>
      <c r="C20" s="139"/>
    </row>
    <row r="21" spans="1:26" x14ac:dyDescent="0.2">
      <c r="B21" s="134"/>
      <c r="C21" s="134"/>
    </row>
    <row r="23" spans="1:26" ht="31.5" customHeight="1" x14ac:dyDescent="0.2">
      <c r="A23" s="42">
        <v>2</v>
      </c>
      <c r="B23" s="140" t="s">
        <v>86</v>
      </c>
      <c r="C23" s="140"/>
    </row>
    <row r="24" spans="1:26" x14ac:dyDescent="0.2">
      <c r="B24" s="133"/>
      <c r="C24" s="133"/>
    </row>
    <row r="26" spans="1:26" x14ac:dyDescent="0.2">
      <c r="A26" s="42">
        <v>3</v>
      </c>
      <c r="B26" s="141" t="s">
        <v>109</v>
      </c>
      <c r="C26" s="141"/>
    </row>
    <row r="27" spans="1:26" ht="32.25" customHeight="1" x14ac:dyDescent="0.2">
      <c r="B27" s="140" t="s">
        <v>117</v>
      </c>
      <c r="C27" s="140"/>
    </row>
    <row r="28" spans="1:26" ht="63" customHeight="1" x14ac:dyDescent="0.2">
      <c r="B28" s="140" t="s">
        <v>129</v>
      </c>
      <c r="C28" s="140"/>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40" t="s">
        <v>118</v>
      </c>
      <c r="C29" s="140"/>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40" t="s">
        <v>155</v>
      </c>
      <c r="B33" s="140"/>
      <c r="C33" s="140"/>
    </row>
    <row r="34" spans="1:3" x14ac:dyDescent="0.2">
      <c r="B34" s="133"/>
      <c r="C34" s="133"/>
    </row>
    <row r="35" spans="1:3" x14ac:dyDescent="0.2">
      <c r="B35" s="85"/>
    </row>
    <row r="36" spans="1:3" x14ac:dyDescent="0.2">
      <c r="A36" s="42">
        <v>4</v>
      </c>
      <c r="B36" s="141" t="s">
        <v>141</v>
      </c>
      <c r="C36" s="141"/>
    </row>
    <row r="37" spans="1:3" ht="78.75" customHeight="1" x14ac:dyDescent="0.2">
      <c r="B37" s="140" t="s">
        <v>142</v>
      </c>
      <c r="C37" s="140"/>
    </row>
    <row r="38" spans="1:3" ht="65.25" customHeight="1" x14ac:dyDescent="0.2">
      <c r="B38" s="140" t="s">
        <v>124</v>
      </c>
      <c r="C38" s="140"/>
    </row>
    <row r="39" spans="1:3" ht="31.5" customHeight="1" x14ac:dyDescent="0.2">
      <c r="B39" s="140" t="s">
        <v>123</v>
      </c>
      <c r="C39" s="140"/>
    </row>
    <row r="40" spans="1:3" ht="30" customHeight="1" x14ac:dyDescent="0.2">
      <c r="B40" s="140" t="s">
        <v>125</v>
      </c>
      <c r="C40" s="140"/>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40" t="s">
        <v>135</v>
      </c>
      <c r="C49" s="140"/>
    </row>
    <row r="51" spans="2:3" ht="30" customHeight="1" x14ac:dyDescent="0.2">
      <c r="B51" s="140" t="s">
        <v>120</v>
      </c>
      <c r="C51" s="140"/>
    </row>
    <row r="52" spans="2:3" ht="30" customHeight="1" x14ac:dyDescent="0.2">
      <c r="B52" s="140" t="s">
        <v>88</v>
      </c>
      <c r="C52" s="140"/>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2" t="s">
        <v>152</v>
      </c>
      <c r="C78" s="142"/>
    </row>
    <row r="79" spans="1:3" x14ac:dyDescent="0.2">
      <c r="B79" s="87"/>
      <c r="C79" s="133"/>
    </row>
    <row r="81" spans="1:3" ht="30.75" customHeight="1" x14ac:dyDescent="0.2">
      <c r="A81" s="42">
        <v>7</v>
      </c>
      <c r="B81" s="140" t="s">
        <v>153</v>
      </c>
      <c r="C81" s="140"/>
    </row>
    <row r="82" spans="1:3" x14ac:dyDescent="0.2">
      <c r="B82" s="133"/>
      <c r="C82" s="133"/>
    </row>
    <row r="83" spans="1:3" ht="15.75" customHeight="1" x14ac:dyDescent="0.2">
      <c r="B83" s="139" t="s">
        <v>108</v>
      </c>
      <c r="C83" s="139"/>
    </row>
  </sheetData>
  <mergeCells count="20">
    <mergeCell ref="A14:C14"/>
    <mergeCell ref="A18:C18"/>
    <mergeCell ref="B23:C23"/>
    <mergeCell ref="B26:C26"/>
    <mergeCell ref="B20:C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s>
  <pageMargins left="0.70866141732283472" right="0.70866141732283472" top="0.74803149606299213" bottom="0.74803149606299213" header="0.31496062992125984" footer="0.31496062992125984"/>
  <pageSetup scale="59" fitToHeight="2" orientation="landscape" horizontalDpi="4294967295" verticalDpi="4294967295" r:id="rId1"/>
  <rowBreaks count="1" manualBreakCount="1">
    <brk id="45"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2:X103"/>
  <sheetViews>
    <sheetView tabSelected="1" view="pageBreakPreview" topLeftCell="A13" zoomScaleNormal="100" zoomScaleSheetLayoutView="100" workbookViewId="0">
      <selection activeCell="C17" sqref="C17"/>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5" x14ac:dyDescent="0.2">
      <c r="A20" s="4" t="s">
        <v>34</v>
      </c>
      <c r="B20" s="22" t="s">
        <v>82</v>
      </c>
      <c r="C20" s="21"/>
      <c r="D20" s="21"/>
      <c r="E20" s="21"/>
      <c r="F20" s="21"/>
      <c r="I20" s="79"/>
      <c r="J20" s="79"/>
      <c r="K20" s="79"/>
      <c r="L20" s="79"/>
      <c r="M20" s="79"/>
      <c r="N20" s="79"/>
      <c r="O20" s="79"/>
      <c r="P20" s="79"/>
      <c r="Q20" s="79"/>
      <c r="R20" s="79"/>
      <c r="S20" s="79"/>
    </row>
    <row r="21" spans="1:24" ht="15" x14ac:dyDescent="0.2">
      <c r="A21" s="4"/>
      <c r="B21" s="148" t="s">
        <v>25</v>
      </c>
      <c r="C21" s="148"/>
      <c r="D21" s="24">
        <v>2016</v>
      </c>
      <c r="E21" s="149"/>
      <c r="F21" s="150"/>
      <c r="G21" s="79"/>
      <c r="H21" s="79"/>
      <c r="I21" s="79"/>
      <c r="J21" s="79"/>
      <c r="K21" s="79"/>
      <c r="L21" s="79"/>
      <c r="M21" s="79"/>
      <c r="N21" s="79"/>
      <c r="O21" s="79"/>
      <c r="P21" s="79"/>
      <c r="Q21" s="79"/>
    </row>
    <row r="22" spans="1:24" ht="15" thickBot="1" x14ac:dyDescent="0.25">
      <c r="A22" s="4"/>
      <c r="B22" s="5" t="s">
        <v>3</v>
      </c>
      <c r="C22" s="5" t="s">
        <v>2</v>
      </c>
      <c r="D22" s="117">
        <f>D23+D24</f>
        <v>488765497.17000139</v>
      </c>
      <c r="E22" s="6" t="s">
        <v>0</v>
      </c>
      <c r="F22" s="7">
        <v>1</v>
      </c>
      <c r="G22" s="79"/>
      <c r="H22" s="79"/>
      <c r="I22" s="79"/>
      <c r="J22" s="79"/>
      <c r="K22" s="79"/>
      <c r="L22" s="79"/>
      <c r="M22" s="79"/>
      <c r="N22" s="79"/>
      <c r="O22" s="79"/>
      <c r="P22" s="79"/>
      <c r="Q22" s="79"/>
    </row>
    <row r="23" spans="1:24" x14ac:dyDescent="0.2">
      <c r="B23" s="5" t="s">
        <v>7</v>
      </c>
      <c r="C23" s="5" t="s">
        <v>1</v>
      </c>
      <c r="D23" s="118">
        <v>257690872.21000129</v>
      </c>
      <c r="E23" s="6" t="s">
        <v>0</v>
      </c>
      <c r="F23" s="8">
        <f>IFERROR(D23/$D$22,0)</f>
        <v>0.52722803410235763</v>
      </c>
    </row>
    <row r="24" spans="1:24" ht="15" thickBot="1" x14ac:dyDescent="0.25">
      <c r="B24" s="5" t="s">
        <v>8</v>
      </c>
      <c r="C24" s="5" t="s">
        <v>6</v>
      </c>
      <c r="D24" s="117">
        <f>D25+D26</f>
        <v>231074624.96000007</v>
      </c>
      <c r="E24" s="6" t="s">
        <v>0</v>
      </c>
      <c r="F24" s="8">
        <f>IFERROR(D24/$D$22,0)</f>
        <v>0.47277196589764225</v>
      </c>
    </row>
    <row r="25" spans="1:24" x14ac:dyDescent="0.2">
      <c r="B25" s="5" t="s">
        <v>9</v>
      </c>
      <c r="C25" s="5" t="s">
        <v>4</v>
      </c>
      <c r="D25" s="118">
        <v>16805471.899999999</v>
      </c>
      <c r="E25" s="6" t="s">
        <v>0</v>
      </c>
      <c r="F25" s="8">
        <f>IFERROR(D25/$D$22,0)</f>
        <v>3.4383507013701409E-2</v>
      </c>
    </row>
    <row r="26" spans="1:24" x14ac:dyDescent="0.2">
      <c r="B26" s="5" t="s">
        <v>61</v>
      </c>
      <c r="C26" s="5" t="s">
        <v>5</v>
      </c>
      <c r="D26" s="119">
        <v>214269153.06000006</v>
      </c>
      <c r="E26" s="6" t="s">
        <v>0</v>
      </c>
      <c r="F26" s="8">
        <f>IFERROR(D26/$D$22,0)</f>
        <v>0.43838845888394085</v>
      </c>
      <c r="G26" s="29"/>
      <c r="H26" s="29"/>
    </row>
    <row r="27" spans="1:24" ht="34.5" customHeight="1" x14ac:dyDescent="0.2">
      <c r="B27" s="151" t="s">
        <v>77</v>
      </c>
      <c r="C27" s="151"/>
      <c r="D27" s="151"/>
      <c r="E27" s="151"/>
      <c r="F27" s="151"/>
      <c r="G27" s="152"/>
      <c r="H27" s="152"/>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162</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15"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3">
        <v>2016</v>
      </c>
      <c r="P45" s="143"/>
      <c r="Q45" s="143"/>
      <c r="R45" s="143">
        <v>2015</v>
      </c>
      <c r="S45" s="143"/>
      <c r="T45" s="143"/>
      <c r="U45" s="143">
        <v>2014</v>
      </c>
      <c r="V45" s="143"/>
      <c r="W45" s="143"/>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21195180.558181837</v>
      </c>
      <c r="D47" s="94"/>
      <c r="E47" s="60"/>
      <c r="F47" s="51">
        <f>C47-D47+E47</f>
        <v>21195180.558181837</v>
      </c>
      <c r="G47" s="111">
        <f>O47</f>
        <v>8.4229999999999999E-2</v>
      </c>
      <c r="H47" s="15">
        <f>F47*G47</f>
        <v>1785270.0584156562</v>
      </c>
      <c r="I47" s="111">
        <f>Q47</f>
        <v>9.1789999999999997E-2</v>
      </c>
      <c r="J47" s="17">
        <f>F47*I47</f>
        <v>1945505.6234355108</v>
      </c>
      <c r="K47" s="16">
        <f>J47-H47</f>
        <v>160235.56501985458</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20132734.624675345</v>
      </c>
      <c r="D48" s="94"/>
      <c r="E48" s="60"/>
      <c r="F48" s="51">
        <f t="shared" ref="F48:F58" si="0">C48-D48+E48</f>
        <v>20132734.624675345</v>
      </c>
      <c r="G48" s="111">
        <f t="shared" ref="G48:G58" si="1">O48</f>
        <v>0.10384</v>
      </c>
      <c r="H48" s="15">
        <f t="shared" ref="H48:H58" si="2">F48*G48</f>
        <v>2090583.1634262879</v>
      </c>
      <c r="I48" s="111">
        <f t="shared" ref="I48:I58" si="3">Q48</f>
        <v>9.851E-2</v>
      </c>
      <c r="J48" s="17">
        <f t="shared" ref="J48:J58" si="4">F48*I48</f>
        <v>1983275.6878767682</v>
      </c>
      <c r="K48" s="16">
        <f t="shared" ref="K48:K58" si="5">J48-H48</f>
        <v>-107307.47554951976</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19566621.547142863</v>
      </c>
      <c r="D49" s="94"/>
      <c r="E49" s="60"/>
      <c r="F49" s="51">
        <f t="shared" si="0"/>
        <v>19566621.547142863</v>
      </c>
      <c r="G49" s="111">
        <f t="shared" si="1"/>
        <v>9.0219999999999995E-2</v>
      </c>
      <c r="H49" s="15">
        <f t="shared" si="2"/>
        <v>1765300.5959832291</v>
      </c>
      <c r="I49" s="111">
        <f t="shared" si="3"/>
        <v>0.1061</v>
      </c>
      <c r="J49" s="17">
        <f t="shared" si="4"/>
        <v>2076018.5461518578</v>
      </c>
      <c r="K49" s="16">
        <f t="shared" si="5"/>
        <v>310717.95016862871</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18033864.197272725</v>
      </c>
      <c r="D50" s="94"/>
      <c r="E50" s="60"/>
      <c r="F50" s="51">
        <f t="shared" si="0"/>
        <v>18033864.197272725</v>
      </c>
      <c r="G50" s="111">
        <f t="shared" si="1"/>
        <v>0.12114999999999999</v>
      </c>
      <c r="H50" s="15">
        <f t="shared" si="2"/>
        <v>2184802.6474995906</v>
      </c>
      <c r="I50" s="111">
        <f t="shared" si="3"/>
        <v>0.11132</v>
      </c>
      <c r="J50" s="17">
        <f t="shared" si="4"/>
        <v>2007529.7624403997</v>
      </c>
      <c r="K50" s="16">
        <f t="shared" si="5"/>
        <v>-177272.88505919091</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17110194.115454562</v>
      </c>
      <c r="D51" s="94"/>
      <c r="E51" s="60"/>
      <c r="F51" s="51">
        <f t="shared" si="0"/>
        <v>17110194.115454562</v>
      </c>
      <c r="G51" s="111">
        <f t="shared" si="1"/>
        <v>0.10405</v>
      </c>
      <c r="H51" s="15">
        <f t="shared" si="2"/>
        <v>1780315.6977130473</v>
      </c>
      <c r="I51" s="111">
        <f t="shared" si="3"/>
        <v>0.10749</v>
      </c>
      <c r="J51" s="17">
        <f t="shared" si="4"/>
        <v>1839174.7654702109</v>
      </c>
      <c r="K51" s="16">
        <f t="shared" si="5"/>
        <v>58859.067757163662</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17185810.267272726</v>
      </c>
      <c r="D52" s="94"/>
      <c r="E52" s="60"/>
      <c r="F52" s="51">
        <f t="shared" si="0"/>
        <v>17185810.267272726</v>
      </c>
      <c r="G52" s="111">
        <f t="shared" si="1"/>
        <v>0.11650000000000001</v>
      </c>
      <c r="H52" s="15">
        <f t="shared" si="2"/>
        <v>2002146.8961372727</v>
      </c>
      <c r="I52" s="111">
        <f t="shared" si="3"/>
        <v>9.5449999999999993E-2</v>
      </c>
      <c r="J52" s="17">
        <f t="shared" si="4"/>
        <v>1640385.5900111815</v>
      </c>
      <c r="K52" s="16">
        <f t="shared" si="5"/>
        <v>-361761.30612609116</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18468779.529999986</v>
      </c>
      <c r="D53" s="94"/>
      <c r="E53" s="60"/>
      <c r="F53" s="51">
        <f t="shared" si="0"/>
        <v>18468779.529999986</v>
      </c>
      <c r="G53" s="111">
        <f t="shared" si="1"/>
        <v>7.6670000000000002E-2</v>
      </c>
      <c r="H53" s="15">
        <f t="shared" si="2"/>
        <v>1416001.3265650989</v>
      </c>
      <c r="I53" s="111">
        <f t="shared" si="3"/>
        <v>8.3059999999999995E-2</v>
      </c>
      <c r="J53" s="17">
        <f t="shared" si="4"/>
        <v>1534016.8277617989</v>
      </c>
      <c r="K53" s="16">
        <f t="shared" si="5"/>
        <v>118015.50119669992</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19144032.366206892</v>
      </c>
      <c r="D54" s="94"/>
      <c r="E54" s="60"/>
      <c r="F54" s="51">
        <f t="shared" si="0"/>
        <v>19144032.366206892</v>
      </c>
      <c r="G54" s="111">
        <f t="shared" si="1"/>
        <v>8.5690000000000002E-2</v>
      </c>
      <c r="H54" s="15">
        <f t="shared" si="2"/>
        <v>1640452.1334602686</v>
      </c>
      <c r="I54" s="111">
        <f t="shared" si="3"/>
        <v>7.1029999999999996E-2</v>
      </c>
      <c r="J54" s="17">
        <f t="shared" si="4"/>
        <v>1359800.6189716754</v>
      </c>
      <c r="K54" s="16">
        <f t="shared" si="5"/>
        <v>-280651.51448859321</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17364620.79316809</v>
      </c>
      <c r="D55" s="94"/>
      <c r="E55" s="60"/>
      <c r="F55" s="51">
        <f t="shared" si="0"/>
        <v>17364620.79316809</v>
      </c>
      <c r="G55" s="111">
        <f t="shared" si="1"/>
        <v>7.0599999999999996E-2</v>
      </c>
      <c r="H55" s="15">
        <f t="shared" si="2"/>
        <v>1225942.2279976672</v>
      </c>
      <c r="I55" s="111">
        <f t="shared" si="3"/>
        <v>9.5310000000000006E-2</v>
      </c>
      <c r="J55" s="17">
        <f t="shared" si="4"/>
        <v>1655022.0077968508</v>
      </c>
      <c r="K55" s="16">
        <f t="shared" si="5"/>
        <v>429079.7797991836</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17636377.04062501</v>
      </c>
      <c r="D56" s="94"/>
      <c r="E56" s="60"/>
      <c r="F56" s="51">
        <f t="shared" si="0"/>
        <v>17636377.04062501</v>
      </c>
      <c r="G56" s="111">
        <f t="shared" si="1"/>
        <v>9.7199999999999995E-2</v>
      </c>
      <c r="H56" s="15">
        <f t="shared" si="2"/>
        <v>1714255.8483487507</v>
      </c>
      <c r="I56" s="111">
        <f t="shared" si="3"/>
        <v>0.11226</v>
      </c>
      <c r="J56" s="17">
        <f t="shared" si="4"/>
        <v>1979859.6865805637</v>
      </c>
      <c r="K56" s="16">
        <f t="shared" si="5"/>
        <v>265603.83823181293</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18007358.87857138</v>
      </c>
      <c r="D57" s="94"/>
      <c r="E57" s="60"/>
      <c r="F57" s="51">
        <f t="shared" si="0"/>
        <v>18007358.87857138</v>
      </c>
      <c r="G57" s="111">
        <f t="shared" si="1"/>
        <v>0.12271</v>
      </c>
      <c r="H57" s="15">
        <f t="shared" si="2"/>
        <v>2209683.0079894941</v>
      </c>
      <c r="I57" s="111">
        <f t="shared" si="3"/>
        <v>0.11108999999999999</v>
      </c>
      <c r="J57" s="17">
        <f t="shared" si="4"/>
        <v>2000437.4978204945</v>
      </c>
      <c r="K57" s="16">
        <f t="shared" si="5"/>
        <v>-209245.51016899967</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19724417.39142859</v>
      </c>
      <c r="D58" s="94"/>
      <c r="E58" s="60"/>
      <c r="F58" s="51">
        <f t="shared" si="0"/>
        <v>19724417.39142859</v>
      </c>
      <c r="G58" s="111">
        <f t="shared" si="1"/>
        <v>0.10594000000000001</v>
      </c>
      <c r="H58" s="15">
        <f t="shared" si="2"/>
        <v>2089604.7784479449</v>
      </c>
      <c r="I58" s="111">
        <f t="shared" si="3"/>
        <v>8.7080000000000005E-2</v>
      </c>
      <c r="J58" s="17">
        <f t="shared" si="4"/>
        <v>1717602.2664456016</v>
      </c>
      <c r="K58" s="16">
        <f t="shared" si="5"/>
        <v>-372002.51200234331</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223569991.31</v>
      </c>
      <c r="D59" s="97">
        <f>SUM(D47:D58)</f>
        <v>0</v>
      </c>
      <c r="E59" s="97">
        <f>SUM(E47:E58)</f>
        <v>0</v>
      </c>
      <c r="F59" s="97">
        <f>SUM(F47:F58)</f>
        <v>223569991.31</v>
      </c>
      <c r="G59" s="37"/>
      <c r="H59" s="38">
        <f>SUM(H47:H58)</f>
        <v>21904358.381984312</v>
      </c>
      <c r="I59" s="37"/>
      <c r="J59" s="38">
        <f>SUM(J47:J58)</f>
        <v>21738628.880762912</v>
      </c>
      <c r="K59" s="39">
        <f>SUM(K47:K58)</f>
        <v>-165729.50122139463</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3" t="s">
        <v>44</v>
      </c>
      <c r="F64" s="153"/>
      <c r="G64" s="153"/>
      <c r="H64" s="153"/>
      <c r="I64" s="153"/>
      <c r="K64" s="121"/>
      <c r="O64" s="29"/>
      <c r="P64" s="29"/>
      <c r="Q64" s="29"/>
      <c r="R64" s="29"/>
      <c r="S64" s="29"/>
      <c r="T64" s="29"/>
      <c r="U64" s="29"/>
      <c r="V64" s="29"/>
      <c r="W64" s="29"/>
      <c r="X64" s="29"/>
    </row>
    <row r="65" spans="1:24" ht="30.75" customHeight="1" x14ac:dyDescent="0.25">
      <c r="A65" s="157" t="s">
        <v>134</v>
      </c>
      <c r="B65" s="158"/>
      <c r="C65" s="159"/>
      <c r="D65" s="127">
        <v>-389888.23346280842</v>
      </c>
      <c r="E65" s="144"/>
      <c r="F65" s="145"/>
      <c r="G65" s="145"/>
      <c r="H65" s="145"/>
      <c r="I65" s="146"/>
      <c r="K65" s="121"/>
      <c r="O65" s="29"/>
      <c r="P65" s="29"/>
      <c r="Q65" s="29"/>
      <c r="R65" s="29"/>
      <c r="S65" s="29"/>
      <c r="T65" s="29"/>
      <c r="U65" s="29"/>
      <c r="V65" s="29"/>
      <c r="W65" s="29"/>
      <c r="X65" s="29"/>
    </row>
    <row r="66" spans="1:24" ht="28.5" x14ac:dyDescent="0.2">
      <c r="A66" s="70" t="s">
        <v>51</v>
      </c>
      <c r="B66" s="49" t="s">
        <v>62</v>
      </c>
      <c r="C66" s="112" t="s">
        <v>164</v>
      </c>
      <c r="D66" s="98">
        <v>-349705.14101567119</v>
      </c>
      <c r="E66" s="147" t="s">
        <v>168</v>
      </c>
      <c r="F66" s="147"/>
      <c r="G66" s="147"/>
      <c r="H66" s="147"/>
      <c r="I66" s="147"/>
      <c r="K66" s="121"/>
      <c r="O66" s="29"/>
      <c r="P66" s="29"/>
      <c r="Q66" s="29"/>
      <c r="R66" s="29"/>
      <c r="S66" s="29"/>
      <c r="T66" s="29"/>
      <c r="U66" s="29"/>
      <c r="V66" s="29"/>
      <c r="W66" s="29"/>
      <c r="X66" s="29"/>
    </row>
    <row r="67" spans="1:24" ht="28.5" x14ac:dyDescent="0.2">
      <c r="A67" s="70" t="s">
        <v>52</v>
      </c>
      <c r="B67" s="49" t="s">
        <v>79</v>
      </c>
      <c r="C67" s="113" t="s">
        <v>164</v>
      </c>
      <c r="D67" s="114">
        <v>409353.32641662005</v>
      </c>
      <c r="E67" s="154" t="s">
        <v>167</v>
      </c>
      <c r="F67" s="155"/>
      <c r="G67" s="155"/>
      <c r="H67" s="155"/>
      <c r="I67" s="156"/>
      <c r="J67" s="79"/>
      <c r="K67" s="122"/>
      <c r="L67" s="79"/>
      <c r="M67" s="79"/>
      <c r="N67" s="79"/>
      <c r="O67" s="79"/>
      <c r="P67" s="79"/>
      <c r="Q67" s="79"/>
    </row>
    <row r="68" spans="1:24" ht="28.5" x14ac:dyDescent="0.2">
      <c r="A68" s="70" t="s">
        <v>65</v>
      </c>
      <c r="B68" s="49" t="s">
        <v>64</v>
      </c>
      <c r="C68" s="112" t="s">
        <v>164</v>
      </c>
      <c r="D68" s="114">
        <v>155355.08261900255</v>
      </c>
      <c r="E68" s="147" t="s">
        <v>165</v>
      </c>
      <c r="F68" s="147"/>
      <c r="G68" s="147"/>
      <c r="H68" s="147"/>
      <c r="I68" s="147"/>
      <c r="J68" s="79"/>
      <c r="K68" s="122"/>
      <c r="L68" s="79"/>
      <c r="M68" s="79"/>
      <c r="N68" s="79"/>
      <c r="O68" s="79"/>
      <c r="P68" s="79"/>
      <c r="Q68" s="79"/>
    </row>
    <row r="69" spans="1:24" ht="28.5" x14ac:dyDescent="0.2">
      <c r="A69" s="70" t="s">
        <v>66</v>
      </c>
      <c r="B69" s="49" t="s">
        <v>63</v>
      </c>
      <c r="C69" s="113" t="s">
        <v>164</v>
      </c>
      <c r="D69" s="114">
        <v>-76015.628902933357</v>
      </c>
      <c r="E69" s="154" t="s">
        <v>166</v>
      </c>
      <c r="F69" s="155"/>
      <c r="G69" s="155"/>
      <c r="H69" s="155"/>
      <c r="I69" s="156"/>
      <c r="J69" s="79"/>
      <c r="K69" s="125"/>
      <c r="L69" s="79"/>
      <c r="M69" s="79"/>
      <c r="N69" s="79"/>
      <c r="O69" s="79"/>
      <c r="P69" s="79"/>
      <c r="Q69" s="79"/>
    </row>
    <row r="70" spans="1:24" ht="28.5" x14ac:dyDescent="0.2">
      <c r="A70" s="70" t="s">
        <v>69</v>
      </c>
      <c r="B70" s="49" t="s">
        <v>71</v>
      </c>
      <c r="C70" s="112" t="s">
        <v>163</v>
      </c>
      <c r="D70" s="98">
        <v>0</v>
      </c>
      <c r="E70" s="147"/>
      <c r="F70" s="147"/>
      <c r="G70" s="147"/>
      <c r="H70" s="147"/>
      <c r="I70" s="147"/>
      <c r="J70" s="79"/>
      <c r="K70" s="125"/>
      <c r="L70" s="79"/>
      <c r="M70" s="79"/>
      <c r="N70" s="79"/>
      <c r="O70" s="79"/>
      <c r="P70" s="79"/>
      <c r="Q70" s="79"/>
    </row>
    <row r="71" spans="1:24" ht="28.5" x14ac:dyDescent="0.2">
      <c r="A71" s="70" t="s">
        <v>70</v>
      </c>
      <c r="B71" s="49" t="s">
        <v>72</v>
      </c>
      <c r="C71" s="112" t="s">
        <v>163</v>
      </c>
      <c r="D71" s="98">
        <v>0</v>
      </c>
      <c r="E71" s="147"/>
      <c r="F71" s="147"/>
      <c r="G71" s="147"/>
      <c r="H71" s="147"/>
      <c r="I71" s="147"/>
      <c r="J71" s="79"/>
      <c r="K71" s="125"/>
      <c r="L71" s="79"/>
      <c r="M71" s="79"/>
      <c r="N71" s="79"/>
      <c r="O71" s="79"/>
      <c r="P71" s="79"/>
      <c r="Q71" s="79"/>
    </row>
    <row r="72" spans="1:24" ht="33.75" customHeight="1" x14ac:dyDescent="0.2">
      <c r="A72" s="70">
        <v>4</v>
      </c>
      <c r="B72" s="49" t="s">
        <v>68</v>
      </c>
      <c r="C72" s="112" t="s">
        <v>163</v>
      </c>
      <c r="D72" s="98">
        <v>0</v>
      </c>
      <c r="E72" s="147"/>
      <c r="F72" s="147"/>
      <c r="G72" s="147"/>
      <c r="H72" s="147"/>
      <c r="I72" s="147"/>
      <c r="J72" s="79"/>
      <c r="K72" s="125"/>
      <c r="L72" s="79"/>
      <c r="M72" s="79"/>
      <c r="N72" s="79"/>
      <c r="O72" s="79"/>
      <c r="P72" s="79"/>
      <c r="Q72" s="79"/>
    </row>
    <row r="73" spans="1:24" ht="42.75" x14ac:dyDescent="0.2">
      <c r="A73" s="70">
        <v>5</v>
      </c>
      <c r="B73" s="49" t="s">
        <v>81</v>
      </c>
      <c r="C73" s="112" t="s">
        <v>163</v>
      </c>
      <c r="D73" s="98">
        <v>0</v>
      </c>
      <c r="E73" s="147"/>
      <c r="F73" s="147"/>
      <c r="G73" s="147"/>
      <c r="H73" s="147"/>
      <c r="I73" s="147"/>
      <c r="J73" s="79"/>
      <c r="K73" s="125"/>
      <c r="L73" s="79"/>
      <c r="M73" s="79"/>
      <c r="N73" s="79"/>
      <c r="O73" s="79"/>
      <c r="P73" s="79"/>
      <c r="Q73" s="79"/>
    </row>
    <row r="74" spans="1:24" ht="28.5" x14ac:dyDescent="0.2">
      <c r="A74" s="54">
        <v>6</v>
      </c>
      <c r="B74" s="129" t="s">
        <v>137</v>
      </c>
      <c r="C74" s="112" t="s">
        <v>163</v>
      </c>
      <c r="D74" s="98">
        <v>0</v>
      </c>
      <c r="E74" s="147"/>
      <c r="F74" s="147"/>
      <c r="G74" s="147"/>
      <c r="H74" s="147"/>
      <c r="I74" s="147"/>
      <c r="K74" s="29"/>
    </row>
    <row r="75" spans="1:24" x14ac:dyDescent="0.2">
      <c r="A75" s="54">
        <v>7</v>
      </c>
      <c r="B75" s="46"/>
      <c r="C75" s="10"/>
      <c r="D75" s="98"/>
      <c r="E75" s="147"/>
      <c r="F75" s="147"/>
      <c r="G75" s="147"/>
      <c r="H75" s="147"/>
      <c r="I75" s="147"/>
    </row>
    <row r="76" spans="1:24" x14ac:dyDescent="0.2">
      <c r="A76" s="54">
        <v>8</v>
      </c>
      <c r="B76" s="46"/>
      <c r="C76" s="10"/>
      <c r="D76" s="98"/>
      <c r="E76" s="147"/>
      <c r="F76" s="147"/>
      <c r="G76" s="147"/>
      <c r="H76" s="147"/>
      <c r="I76" s="147"/>
    </row>
    <row r="77" spans="1:24" x14ac:dyDescent="0.2">
      <c r="A77" s="54">
        <v>9</v>
      </c>
      <c r="B77" s="46"/>
      <c r="C77" s="10"/>
      <c r="D77" s="98"/>
      <c r="E77" s="154"/>
      <c r="F77" s="155"/>
      <c r="G77" s="155"/>
      <c r="H77" s="155"/>
      <c r="I77" s="156"/>
    </row>
    <row r="78" spans="1:24" x14ac:dyDescent="0.2">
      <c r="A78" s="54">
        <v>10</v>
      </c>
      <c r="B78" s="46"/>
      <c r="C78" s="10"/>
      <c r="D78" s="98"/>
      <c r="E78" s="147"/>
      <c r="F78" s="147"/>
      <c r="G78" s="147"/>
      <c r="H78" s="147"/>
      <c r="I78" s="147"/>
    </row>
    <row r="79" spans="1:24" ht="15" x14ac:dyDescent="0.25">
      <c r="A79" s="1" t="s">
        <v>150</v>
      </c>
      <c r="B79" s="2" t="s">
        <v>131</v>
      </c>
      <c r="C79" s="2"/>
      <c r="D79" s="99">
        <f>SUM(D65:D78)</f>
        <v>-250900.59434579036</v>
      </c>
      <c r="E79" s="25"/>
      <c r="F79" s="25"/>
      <c r="G79" s="25"/>
      <c r="H79" s="25"/>
    </row>
    <row r="80" spans="1:24" ht="15" x14ac:dyDescent="0.25">
      <c r="B80" s="124" t="s">
        <v>132</v>
      </c>
      <c r="C80" s="71"/>
      <c r="D80" s="99">
        <f>K59</f>
        <v>-165729.50122139463</v>
      </c>
      <c r="E80" s="25"/>
      <c r="F80" s="25"/>
      <c r="G80" s="25"/>
      <c r="H80" s="25"/>
    </row>
    <row r="81" spans="1:19" ht="15" x14ac:dyDescent="0.25">
      <c r="B81" s="71" t="s">
        <v>24</v>
      </c>
      <c r="C81" s="71"/>
      <c r="D81" s="100">
        <f>D79-D80</f>
        <v>-85171.093124395731</v>
      </c>
    </row>
    <row r="82" spans="1:19" ht="15.75" thickBot="1" x14ac:dyDescent="0.3">
      <c r="B82" s="135" t="s">
        <v>73</v>
      </c>
      <c r="C82" s="72"/>
      <c r="D82" s="61">
        <f>IF(ISERROR(D81/J59),0,D81/J59)</f>
        <v>-3.9179606768928229E-3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E77:I77"/>
    <mergeCell ref="E78:I78"/>
    <mergeCell ref="E71:I71"/>
    <mergeCell ref="E72:I72"/>
    <mergeCell ref="E73:I73"/>
    <mergeCell ref="E74:I74"/>
    <mergeCell ref="E75:I75"/>
    <mergeCell ref="E76:I76"/>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Melissa Casson</cp:lastModifiedBy>
  <cp:lastPrinted>2017-10-16T15:42:50Z</cp:lastPrinted>
  <dcterms:created xsi:type="dcterms:W3CDTF">2017-05-01T19:29:01Z</dcterms:created>
  <dcterms:modified xsi:type="dcterms:W3CDTF">2017-11-28T00:36:20Z</dcterms:modified>
</cp:coreProperties>
</file>