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WELL-FILE01\Data\Company Shared Folders\2018 CoS\Settlement Conference\Models\"/>
    </mc:Choice>
  </mc:AlternateContent>
  <bookViews>
    <workbookView xWindow="0" yWindow="0" windowWidth="23040" windowHeight="9372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38" i="1"/>
  <c r="I77" i="1"/>
  <c r="I76" i="1"/>
  <c r="I75" i="1"/>
  <c r="I74" i="1"/>
  <c r="I73" i="1"/>
  <c r="I72" i="1"/>
  <c r="I71" i="1"/>
  <c r="I65" i="1"/>
  <c r="I64" i="1"/>
  <c r="I63" i="1"/>
  <c r="I62" i="1"/>
  <c r="I61" i="1"/>
  <c r="I60" i="1"/>
  <c r="I59" i="1"/>
  <c r="I53" i="1"/>
  <c r="I52" i="1"/>
  <c r="I51" i="1"/>
  <c r="I50" i="1"/>
  <c r="I49" i="1"/>
  <c r="I48" i="1"/>
  <c r="I47" i="1"/>
  <c r="G72" i="1"/>
  <c r="G73" i="1"/>
  <c r="G74" i="1"/>
  <c r="G75" i="1"/>
  <c r="H75" i="1" s="1"/>
  <c r="G76" i="1"/>
  <c r="G77" i="1"/>
  <c r="G71" i="1"/>
  <c r="H76" i="1"/>
  <c r="G60" i="1"/>
  <c r="G61" i="1"/>
  <c r="G62" i="1"/>
  <c r="G63" i="1"/>
  <c r="H63" i="1" s="1"/>
  <c r="G64" i="1"/>
  <c r="G65" i="1"/>
  <c r="G59" i="1"/>
  <c r="H59" i="1" s="1"/>
  <c r="H65" i="1"/>
  <c r="H61" i="1"/>
  <c r="G48" i="1"/>
  <c r="G49" i="1"/>
  <c r="H49" i="1" s="1"/>
  <c r="G50" i="1"/>
  <c r="G51" i="1"/>
  <c r="G52" i="1"/>
  <c r="H52" i="1" s="1"/>
  <c r="G53" i="1"/>
  <c r="G47" i="1"/>
  <c r="H50" i="1"/>
  <c r="H48" i="1"/>
  <c r="G36" i="1"/>
  <c r="G37" i="1"/>
  <c r="G38" i="1"/>
  <c r="G39" i="1"/>
  <c r="G40" i="1"/>
  <c r="G41" i="1"/>
  <c r="G35" i="1"/>
  <c r="E78" i="1"/>
  <c r="H77" i="1"/>
  <c r="F77" i="1"/>
  <c r="F76" i="1"/>
  <c r="F75" i="1"/>
  <c r="H74" i="1"/>
  <c r="F74" i="1"/>
  <c r="H73" i="1"/>
  <c r="F73" i="1"/>
  <c r="H72" i="1"/>
  <c r="F72" i="1"/>
  <c r="H71" i="1"/>
  <c r="F71" i="1"/>
  <c r="F78" i="1" s="1"/>
  <c r="E66" i="1"/>
  <c r="F65" i="1"/>
  <c r="H64" i="1"/>
  <c r="F64" i="1"/>
  <c r="F63" i="1"/>
  <c r="H62" i="1"/>
  <c r="F62" i="1"/>
  <c r="F61" i="1"/>
  <c r="H60" i="1"/>
  <c r="F60" i="1"/>
  <c r="F59" i="1"/>
  <c r="F66" i="1" s="1"/>
  <c r="F54" i="1"/>
  <c r="E54" i="1"/>
  <c r="H53" i="1"/>
  <c r="F53" i="1"/>
  <c r="F52" i="1"/>
  <c r="H51" i="1"/>
  <c r="F51" i="1"/>
  <c r="F50" i="1"/>
  <c r="F49" i="1"/>
  <c r="F48" i="1"/>
  <c r="H47" i="1"/>
  <c r="F47" i="1"/>
  <c r="F38" i="1"/>
  <c r="F35" i="1"/>
  <c r="E42" i="1"/>
  <c r="F39" i="1" s="1"/>
  <c r="I41" i="1"/>
  <c r="I40" i="1"/>
  <c r="I39" i="1"/>
  <c r="I38" i="1"/>
  <c r="I37" i="1"/>
  <c r="I36" i="1"/>
  <c r="I35" i="1"/>
  <c r="C27" i="1"/>
  <c r="I27" i="1" s="1"/>
  <c r="C26" i="1"/>
  <c r="I26" i="1" s="1"/>
  <c r="C25" i="1"/>
  <c r="I25" i="1" s="1"/>
  <c r="C24" i="1"/>
  <c r="I24" i="1" s="1"/>
  <c r="C23" i="1"/>
  <c r="I23" i="1" s="1"/>
  <c r="C22" i="1"/>
  <c r="I22" i="1" s="1"/>
  <c r="C21" i="1"/>
  <c r="I21" i="1" s="1"/>
  <c r="C20" i="1"/>
  <c r="I20" i="1" s="1"/>
  <c r="C19" i="1"/>
  <c r="I19" i="1" s="1"/>
  <c r="I18" i="1"/>
  <c r="I17" i="1"/>
  <c r="I16" i="1"/>
  <c r="I15" i="1"/>
  <c r="I14" i="1"/>
  <c r="I13" i="1"/>
  <c r="I12" i="1"/>
  <c r="I11" i="1"/>
  <c r="I10" i="1"/>
  <c r="I9" i="1"/>
  <c r="I8" i="1"/>
  <c r="F41" i="1" l="1"/>
  <c r="F37" i="1"/>
  <c r="F40" i="1"/>
  <c r="F36" i="1"/>
  <c r="F42" i="1" s="1"/>
  <c r="B19" i="1"/>
  <c r="B21" i="1"/>
  <c r="B25" i="1"/>
  <c r="B17" i="1"/>
  <c r="B27" i="1"/>
  <c r="B18" i="1"/>
  <c r="B20" i="1"/>
  <c r="B22" i="1"/>
  <c r="B24" i="1"/>
  <c r="B26" i="1"/>
  <c r="B23" i="1"/>
  <c r="H36" i="1" l="1"/>
  <c r="H35" i="1"/>
  <c r="H37" i="1"/>
  <c r="H39" i="1"/>
  <c r="H40" i="1"/>
</calcChain>
</file>

<file path=xl/sharedStrings.xml><?xml version="1.0" encoding="utf-8"?>
<sst xmlns="http://schemas.openxmlformats.org/spreadsheetml/2006/main" count="105" uniqueCount="28">
  <si>
    <t xml:space="preserve"> Please indicate the Rate Rider Recovery Period (in years)</t>
  </si>
  <si>
    <r>
      <t xml:space="preserve">Rate Class 
</t>
    </r>
    <r>
      <rPr>
        <b/>
        <sz val="8"/>
        <rFont val="Arial"/>
        <family val="2"/>
      </rPr>
      <t>(Enter Rate Classes in cells below)</t>
    </r>
  </si>
  <si>
    <t>Units</t>
  </si>
  <si>
    <t>kWh</t>
  </si>
  <si>
    <t>kW</t>
  </si>
  <si>
    <t>Total</t>
  </si>
  <si>
    <t>Balance of RSVA - Power - Global Adjustment</t>
  </si>
  <si>
    <t>Rate Rider for RSVA - Power - Global Adjustment</t>
  </si>
  <si>
    <t>Rate Rider Calculation for RSVA - Power - Global Adjustment - Class A Non-WMP Customers</t>
  </si>
  <si>
    <t>Balance of Account 1589 allocated to Class A Non-WMP Customers</t>
  </si>
  <si>
    <t>Non-RPP kW / kWh / # of Customers</t>
  </si>
  <si>
    <t># of Customers</t>
  </si>
  <si>
    <t>Balance of Group 2 Accounts</t>
  </si>
  <si>
    <t>RESIDENTIAL</t>
  </si>
  <si>
    <t>GENERAL SERVICE LESS THAN 50 KW</t>
  </si>
  <si>
    <t>GENERAL SERVICE 50 TO 2,999 KW</t>
  </si>
  <si>
    <t>GENERAL SERVICE 3,000 TO 4,999 KW</t>
  </si>
  <si>
    <t>UNMETERED SCATTERED LOAD</t>
  </si>
  <si>
    <t>SENTINEL LIGHTING</t>
  </si>
  <si>
    <t>STREET LIGHTING</t>
  </si>
  <si>
    <t>Rev Reqt Allocation</t>
  </si>
  <si>
    <t>% Allocation</t>
  </si>
  <si>
    <t># of Customers/kWh/kW</t>
  </si>
  <si>
    <t>2020</t>
  </si>
  <si>
    <t>2021</t>
  </si>
  <si>
    <t>2022</t>
  </si>
  <si>
    <t>Settlement Rate Rider Calculation for Year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</si>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</sst>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_-* #,##0.0000_-;\-* #,##0.0000_-;_-* &quot;-&quot;??_-;_-@_-"/>
    <numFmt numFmtId="167" formatCode="&quot;$&quot;#,##0.0000"/>
    <numFmt numFmtId="168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8"/>
      <color rgb="FFFF000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3" fillId="0" borderId="0" xfId="3" applyFont="1" applyAlignment="1" applyProtection="1">
      <alignment vertical="top"/>
    </xf>
    <xf numFmtId="0" fontId="3" fillId="0" borderId="0" xfId="3" applyFont="1" applyAlignment="1" applyProtection="1">
      <alignment vertical="top" wrapText="1"/>
    </xf>
    <xf numFmtId="0" fontId="3" fillId="2" borderId="1" xfId="3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4" fillId="0" borderId="0" xfId="0" applyFont="1" applyProtection="1"/>
    <xf numFmtId="0" fontId="5" fillId="0" borderId="0" xfId="0" applyFont="1" applyProtection="1"/>
    <xf numFmtId="0" fontId="2" fillId="3" borderId="1" xfId="0" applyFont="1" applyFill="1" applyBorder="1" applyProtection="1"/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0" fillId="0" borderId="1" xfId="1" applyNumberFormat="1" applyFont="1" applyBorder="1" applyAlignment="1" applyProtection="1">
      <alignment horizontal="center" vertical="center"/>
    </xf>
    <xf numFmtId="0" fontId="3" fillId="4" borderId="1" xfId="0" applyFont="1" applyFill="1" applyBorder="1" applyProtection="1"/>
    <xf numFmtId="0" fontId="3" fillId="4" borderId="1" xfId="0" applyFont="1" applyFill="1" applyBorder="1" applyAlignment="1" applyProtection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 wrapText="1"/>
    </xf>
    <xf numFmtId="0" fontId="0" fillId="5" borderId="0" xfId="0" applyFill="1" applyProtection="1"/>
    <xf numFmtId="0" fontId="4" fillId="5" borderId="0" xfId="0" applyFont="1" applyFill="1" applyProtection="1"/>
    <xf numFmtId="0" fontId="5" fillId="5" borderId="0" xfId="0" applyFont="1" applyFill="1" applyProtection="1"/>
    <xf numFmtId="0" fontId="3" fillId="5" borderId="0" xfId="0" applyFont="1" applyFill="1" applyBorder="1" applyAlignment="1" applyProtection="1">
      <alignment vertical="center" wrapText="1"/>
    </xf>
    <xf numFmtId="0" fontId="2" fillId="5" borderId="1" xfId="0" applyFont="1" applyFill="1" applyBorder="1" applyProtection="1"/>
    <xf numFmtId="0" fontId="2" fillId="5" borderId="1" xfId="0" applyFont="1" applyFill="1" applyBorder="1" applyAlignment="1" applyProtection="1">
      <alignment horizontal="center" vertical="center"/>
      <protection locked="0"/>
    </xf>
    <xf numFmtId="164" fontId="0" fillId="5" borderId="1" xfId="1" applyNumberFormat="1" applyFont="1" applyFill="1" applyBorder="1" applyAlignment="1" applyProtection="1">
      <alignment horizontal="center" vertical="center"/>
    </xf>
    <xf numFmtId="165" fontId="0" fillId="5" borderId="1" xfId="2" applyNumberFormat="1" applyFont="1" applyFill="1" applyBorder="1" applyProtection="1"/>
    <xf numFmtId="166" fontId="3" fillId="5" borderId="1" xfId="1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Protection="1"/>
    <xf numFmtId="0" fontId="3" fillId="5" borderId="1" xfId="0" applyFont="1" applyFill="1" applyBorder="1" applyAlignment="1" applyProtection="1">
      <alignment horizontal="center" vertical="center"/>
    </xf>
    <xf numFmtId="164" fontId="3" fillId="5" borderId="1" xfId="1" applyNumberFormat="1" applyFont="1" applyFill="1" applyBorder="1" applyAlignment="1" applyProtection="1">
      <alignment horizontal="center" vertical="center"/>
    </xf>
    <xf numFmtId="165" fontId="3" fillId="5" borderId="1" xfId="2" applyNumberFormat="1" applyFont="1" applyFill="1" applyBorder="1" applyProtection="1"/>
    <xf numFmtId="0" fontId="3" fillId="3" borderId="2" xfId="4" applyFont="1" applyFill="1" applyBorder="1" applyAlignment="1" applyProtection="1">
      <alignment horizontal="center" vertical="center" wrapText="1"/>
    </xf>
    <xf numFmtId="0" fontId="3" fillId="3" borderId="3" xfId="4" applyFont="1" applyFill="1" applyBorder="1" applyAlignment="1" applyProtection="1">
      <alignment horizontal="center" vertical="center" wrapText="1"/>
    </xf>
    <xf numFmtId="0" fontId="3" fillId="5" borderId="2" xfId="4" applyFont="1" applyFill="1" applyBorder="1" applyAlignment="1" applyProtection="1">
      <alignment horizontal="center" vertical="center" wrapText="1"/>
    </xf>
    <xf numFmtId="0" fontId="3" fillId="5" borderId="3" xfId="4" applyFont="1" applyFill="1" applyBorder="1" applyAlignment="1" applyProtection="1">
      <alignment horizontal="center" vertical="center" wrapText="1"/>
    </xf>
    <xf numFmtId="168" fontId="0" fillId="0" borderId="1" xfId="2" applyNumberFormat="1" applyFont="1" applyBorder="1" applyProtection="1"/>
    <xf numFmtId="168" fontId="3" fillId="4" borderId="1" xfId="2" applyNumberFormat="1" applyFont="1" applyFill="1" applyBorder="1" applyProtection="1"/>
    <xf numFmtId="168" fontId="3" fillId="0" borderId="1" xfId="2" applyNumberFormat="1" applyFont="1" applyBorder="1" applyAlignment="1" applyProtection="1">
      <alignment horizontal="center" vertical="center"/>
    </xf>
    <xf numFmtId="168" fontId="3" fillId="4" borderId="1" xfId="0" applyNumberFormat="1" applyFont="1" applyFill="1" applyBorder="1" applyProtection="1"/>
    <xf numFmtId="0" fontId="3" fillId="0" borderId="0" xfId="3" applyFont="1" applyFill="1" applyBorder="1" applyAlignment="1" applyProtection="1">
      <alignment horizontal="center"/>
      <protection locked="0"/>
    </xf>
    <xf numFmtId="10" fontId="0" fillId="0" borderId="1" xfId="1" applyNumberFormat="1" applyFont="1" applyBorder="1" applyAlignment="1" applyProtection="1">
      <alignment horizontal="center" vertical="center"/>
    </xf>
    <xf numFmtId="10" fontId="3" fillId="4" borderId="1" xfId="1" applyNumberFormat="1" applyFont="1" applyFill="1" applyBorder="1" applyAlignment="1" applyProtection="1">
      <alignment horizontal="center" vertical="center"/>
    </xf>
    <xf numFmtId="167" fontId="3" fillId="0" borderId="1" xfId="2" applyNumberFormat="1" applyFont="1" applyBorder="1" applyAlignment="1" applyProtection="1">
      <alignment horizontal="center" vertical="center"/>
    </xf>
    <xf numFmtId="0" fontId="3" fillId="5" borderId="1" xfId="4" applyFont="1" applyFill="1" applyBorder="1" applyAlignment="1" applyProtection="1">
      <alignment horizontal="center" vertical="center" wrapText="1"/>
    </xf>
    <xf numFmtId="0" fontId="3" fillId="5" borderId="1" xfId="4" applyFont="1" applyFill="1" applyBorder="1" applyAlignment="1" applyProtection="1">
      <alignment horizontal="center" vertical="center"/>
    </xf>
    <xf numFmtId="0" fontId="3" fillId="5" borderId="2" xfId="4" applyFont="1" applyFill="1" applyBorder="1" applyAlignment="1" applyProtection="1">
      <alignment horizontal="center" vertical="center" wrapText="1"/>
    </xf>
    <xf numFmtId="0" fontId="3" fillId="5" borderId="3" xfId="4" applyFont="1" applyFill="1" applyBorder="1" applyAlignment="1" applyProtection="1">
      <alignment horizontal="center" vertical="center" wrapText="1"/>
    </xf>
    <xf numFmtId="0" fontId="3" fillId="0" borderId="1" xfId="4" applyFont="1" applyBorder="1" applyAlignment="1" applyProtection="1">
      <alignment horizontal="center" vertical="center" wrapText="1"/>
    </xf>
    <xf numFmtId="0" fontId="3" fillId="0" borderId="1" xfId="4" applyFont="1" applyBorder="1" applyAlignment="1" applyProtection="1">
      <alignment horizontal="center" vertical="center"/>
    </xf>
    <xf numFmtId="0" fontId="3" fillId="3" borderId="1" xfId="4" applyFont="1" applyFill="1" applyBorder="1" applyAlignment="1" applyProtection="1">
      <alignment horizontal="center" vertical="center"/>
    </xf>
    <xf numFmtId="0" fontId="3" fillId="3" borderId="2" xfId="4" applyFont="1" applyFill="1" applyBorder="1" applyAlignment="1" applyProtection="1">
      <alignment horizontal="center" vertical="center" wrapText="1"/>
    </xf>
    <xf numFmtId="0" fontId="3" fillId="3" borderId="3" xfId="4" applyFont="1" applyFill="1" applyBorder="1" applyAlignment="1" applyProtection="1">
      <alignment horizontal="center" vertical="center" wrapText="1"/>
    </xf>
    <xf numFmtId="0" fontId="3" fillId="3" borderId="1" xfId="4" applyFont="1" applyFill="1" applyBorder="1" applyAlignment="1" applyProtection="1">
      <alignment horizontal="center" vertical="center" wrapText="1"/>
    </xf>
    <xf numFmtId="0" fontId="4" fillId="0" borderId="0" xfId="0" quotePrefix="1" applyFont="1" applyProtection="1"/>
  </cellXfs>
  <cellStyles count="5">
    <cellStyle name="Comma" xfId="1" builtinId="3"/>
    <cellStyle name="Currency" xfId="2" builtinId="4"/>
    <cellStyle name="Normal" xfId="0" builtinId="0"/>
    <cellStyle name="Normal_6. Cost Allocation for Def-Var" xfId="4"/>
    <cellStyle name="Normal_Sheet7" xfId="3"/>
  </cellStyles>
  <dxfs count="1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5.%20TESI%20UTILITIES\Center%20Wellington\CWH%202018%20CoS\2018%20CoS\Settlement%20Conf\Centre%20Wellington_2018_DVA%20Continuity%20Schedule_CoS%20APPL_201711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2016 Continuity Schedule"/>
      <sheetName val="3. Appendix A"/>
      <sheetName val="4. Billing Determinants"/>
      <sheetName val="5. Allocation of Balances"/>
      <sheetName val="5a. GA Allocation Class A"/>
      <sheetName val="6. Rate Rider Calculations"/>
      <sheetName val="Summary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78"/>
  <sheetViews>
    <sheetView tabSelected="1" workbookViewId="0">
      <selection activeCell="D32" sqref="D32"/>
    </sheetView>
  </sheetViews>
  <sheetFormatPr defaultColWidth="9.109375" defaultRowHeight="14.4" x14ac:dyDescent="0.3"/>
  <cols>
    <col min="1" max="1" width="9.109375" style="4"/>
    <col min="2" max="2" width="35.5546875" style="4" customWidth="1"/>
    <col min="3" max="3" width="18.44140625" style="4" customWidth="1"/>
    <col min="4" max="6" width="18.88671875" style="4" customWidth="1"/>
    <col min="7" max="7" width="18.44140625" style="4" customWidth="1"/>
    <col min="8" max="8" width="16.5546875" style="4" customWidth="1"/>
    <col min="9" max="9" width="4.5546875" style="4" customWidth="1"/>
    <col min="10" max="10" width="11.44140625" style="4" bestFit="1" customWidth="1"/>
    <col min="11" max="11" width="21" style="4" customWidth="1"/>
    <col min="12" max="12" width="21.44140625" style="4" customWidth="1"/>
    <col min="13" max="14" width="10.5546875" style="4" bestFit="1" customWidth="1"/>
    <col min="15" max="17" width="11.109375" style="4" bestFit="1" customWidth="1"/>
    <col min="18" max="18" width="11.5546875" style="4" bestFit="1" customWidth="1"/>
    <col min="19" max="16384" width="9.109375" style="4"/>
  </cols>
  <sheetData>
    <row r="2" spans="1:11" x14ac:dyDescent="0.3">
      <c r="B2" s="1" t="s">
        <v>0</v>
      </c>
      <c r="C2" s="2"/>
      <c r="D2" s="3">
        <v>1</v>
      </c>
      <c r="E2" s="35"/>
      <c r="F2" s="35"/>
    </row>
    <row r="4" spans="1:11" ht="17.399999999999999" hidden="1" x14ac:dyDescent="0.3">
      <c r="A4" s="14"/>
      <c r="B4" s="15" t="s">
        <v>8</v>
      </c>
      <c r="C4" s="14"/>
      <c r="D4" s="14"/>
      <c r="E4" s="14"/>
      <c r="F4" s="14"/>
      <c r="G4" s="14"/>
      <c r="H4" s="14"/>
      <c r="I4" s="14"/>
      <c r="J4" s="14"/>
    </row>
    <row r="5" spans="1:11" hidden="1" x14ac:dyDescent="0.3">
      <c r="A5" s="14"/>
      <c r="B5" s="16" t="s">
        <v>9</v>
      </c>
      <c r="C5" s="14"/>
      <c r="D5" s="14"/>
      <c r="E5" s="14"/>
      <c r="F5" s="14"/>
      <c r="G5" s="14"/>
      <c r="H5" s="14"/>
      <c r="I5" s="14"/>
      <c r="J5" s="14"/>
    </row>
    <row r="6" spans="1:11" hidden="1" x14ac:dyDescent="0.3">
      <c r="A6" s="14"/>
      <c r="B6" s="39" t="s">
        <v>1</v>
      </c>
      <c r="C6" s="40" t="s">
        <v>2</v>
      </c>
      <c r="D6" s="41" t="s">
        <v>10</v>
      </c>
      <c r="E6" s="29"/>
      <c r="F6" s="29"/>
      <c r="G6" s="41" t="s">
        <v>6</v>
      </c>
      <c r="H6" s="39" t="s">
        <v>7</v>
      </c>
      <c r="I6" s="14"/>
      <c r="J6" s="14"/>
    </row>
    <row r="7" spans="1:11" ht="54.75" hidden="1" customHeight="1" x14ac:dyDescent="0.3">
      <c r="A7" s="14"/>
      <c r="B7" s="40"/>
      <c r="C7" s="40"/>
      <c r="D7" s="42"/>
      <c r="E7" s="30"/>
      <c r="F7" s="30"/>
      <c r="G7" s="42"/>
      <c r="H7" s="39"/>
      <c r="I7" s="14"/>
      <c r="J7" s="17"/>
      <c r="K7" s="13"/>
    </row>
    <row r="8" spans="1:11" hidden="1" x14ac:dyDescent="0.3">
      <c r="A8" s="14"/>
      <c r="B8" s="18"/>
      <c r="C8" s="19"/>
      <c r="D8" s="20"/>
      <c r="E8" s="20"/>
      <c r="F8" s="20"/>
      <c r="G8" s="21"/>
      <c r="H8" s="22"/>
      <c r="I8" s="14" t="str">
        <f>IF(C8="", "", IF(C8="# of Customers", "per customer per month", "$/"&amp;C8))</f>
        <v/>
      </c>
      <c r="J8" s="14"/>
    </row>
    <row r="9" spans="1:11" hidden="1" x14ac:dyDescent="0.3">
      <c r="A9" s="14"/>
      <c r="B9" s="18"/>
      <c r="C9" s="19"/>
      <c r="D9" s="20"/>
      <c r="E9" s="20"/>
      <c r="F9" s="20"/>
      <c r="G9" s="21"/>
      <c r="H9" s="22"/>
      <c r="I9" s="14" t="str">
        <f t="shared" ref="I9:I27" si="0">IF(C9="", "", IF(C9="# of Customers", "per customer per month", "$/"&amp;C9))</f>
        <v/>
      </c>
      <c r="J9" s="14"/>
    </row>
    <row r="10" spans="1:11" hidden="1" x14ac:dyDescent="0.3">
      <c r="A10" s="14"/>
      <c r="B10" s="18"/>
      <c r="C10" s="19"/>
      <c r="D10" s="20"/>
      <c r="E10" s="20"/>
      <c r="F10" s="20"/>
      <c r="G10" s="21"/>
      <c r="H10" s="22"/>
      <c r="I10" s="14" t="str">
        <f t="shared" si="0"/>
        <v/>
      </c>
      <c r="J10" s="14"/>
    </row>
    <row r="11" spans="1:11" hidden="1" x14ac:dyDescent="0.3">
      <c r="A11" s="14"/>
      <c r="B11" s="18"/>
      <c r="C11" s="19"/>
      <c r="D11" s="20"/>
      <c r="E11" s="20"/>
      <c r="F11" s="20"/>
      <c r="G11" s="21"/>
      <c r="H11" s="22"/>
      <c r="I11" s="14" t="str">
        <f t="shared" si="0"/>
        <v/>
      </c>
      <c r="J11" s="14"/>
    </row>
    <row r="12" spans="1:11" hidden="1" x14ac:dyDescent="0.3">
      <c r="A12" s="14"/>
      <c r="B12" s="18"/>
      <c r="C12" s="19"/>
      <c r="D12" s="20"/>
      <c r="E12" s="20"/>
      <c r="F12" s="20"/>
      <c r="G12" s="21"/>
      <c r="H12" s="22"/>
      <c r="I12" s="14" t="str">
        <f t="shared" si="0"/>
        <v/>
      </c>
      <c r="J12" s="14"/>
    </row>
    <row r="13" spans="1:11" hidden="1" x14ac:dyDescent="0.3">
      <c r="A13" s="14"/>
      <c r="B13" s="18"/>
      <c r="C13" s="19"/>
      <c r="D13" s="20"/>
      <c r="E13" s="20"/>
      <c r="F13" s="20"/>
      <c r="G13" s="21"/>
      <c r="H13" s="22"/>
      <c r="I13" s="14" t="str">
        <f t="shared" si="0"/>
        <v/>
      </c>
      <c r="J13" s="14"/>
    </row>
    <row r="14" spans="1:11" hidden="1" x14ac:dyDescent="0.3">
      <c r="A14" s="14"/>
      <c r="B14" s="18"/>
      <c r="C14" s="19"/>
      <c r="D14" s="20"/>
      <c r="E14" s="20"/>
      <c r="F14" s="20"/>
      <c r="G14" s="21"/>
      <c r="H14" s="22"/>
      <c r="I14" s="14" t="str">
        <f t="shared" si="0"/>
        <v/>
      </c>
      <c r="J14" s="14"/>
    </row>
    <row r="15" spans="1:11" hidden="1" x14ac:dyDescent="0.3">
      <c r="A15" s="14"/>
      <c r="B15" s="18"/>
      <c r="C15" s="19"/>
      <c r="D15" s="20"/>
      <c r="E15" s="20"/>
      <c r="F15" s="20"/>
      <c r="G15" s="21"/>
      <c r="H15" s="22"/>
      <c r="I15" s="14" t="str">
        <f t="shared" si="0"/>
        <v/>
      </c>
      <c r="J15" s="14"/>
    </row>
    <row r="16" spans="1:11" hidden="1" x14ac:dyDescent="0.3">
      <c r="A16" s="14"/>
      <c r="B16" s="18"/>
      <c r="C16" s="19"/>
      <c r="D16" s="20"/>
      <c r="E16" s="20"/>
      <c r="F16" s="20"/>
      <c r="G16" s="21"/>
      <c r="H16" s="22"/>
      <c r="I16" s="14" t="str">
        <f t="shared" si="0"/>
        <v/>
      </c>
      <c r="J16" s="14"/>
    </row>
    <row r="17" spans="1:10" hidden="1" x14ac:dyDescent="0.3">
      <c r="A17" s="14"/>
      <c r="B17" s="18" t="e">
        <f>#REF!</f>
        <v>#REF!</v>
      </c>
      <c r="C17" s="19"/>
      <c r="D17" s="20"/>
      <c r="E17" s="20"/>
      <c r="F17" s="20"/>
      <c r="G17" s="21"/>
      <c r="H17" s="22"/>
      <c r="I17" s="14" t="str">
        <f t="shared" si="0"/>
        <v/>
      </c>
      <c r="J17" s="14"/>
    </row>
    <row r="18" spans="1:10" hidden="1" x14ac:dyDescent="0.3">
      <c r="A18" s="14"/>
      <c r="B18" s="18" t="e">
        <f>#REF!</f>
        <v>#REF!</v>
      </c>
      <c r="C18" s="19"/>
      <c r="D18" s="20"/>
      <c r="E18" s="20"/>
      <c r="F18" s="20"/>
      <c r="G18" s="21"/>
      <c r="H18" s="22"/>
      <c r="I18" s="14" t="str">
        <f t="shared" si="0"/>
        <v/>
      </c>
      <c r="J18" s="14"/>
    </row>
    <row r="19" spans="1:10" hidden="1" x14ac:dyDescent="0.3">
      <c r="A19" s="14"/>
      <c r="B19" s="18" t="e">
        <f>#REF!</f>
        <v>#REF!</v>
      </c>
      <c r="C19" s="19" t="str">
        <f>IF(ISBLANK('[1]4. Billing Determinants'!C32), "", '[1]4. Billing Determinants'!C32)</f>
        <v/>
      </c>
      <c r="D19" s="20"/>
      <c r="E19" s="20"/>
      <c r="F19" s="20"/>
      <c r="G19" s="21"/>
      <c r="H19" s="22"/>
      <c r="I19" s="14" t="str">
        <f t="shared" si="0"/>
        <v/>
      </c>
      <c r="J19" s="14"/>
    </row>
    <row r="20" spans="1:10" hidden="1" x14ac:dyDescent="0.3">
      <c r="A20" s="14"/>
      <c r="B20" s="18" t="e">
        <f>#REF!</f>
        <v>#REF!</v>
      </c>
      <c r="C20" s="19" t="str">
        <f>IF(ISBLANK('[1]4. Billing Determinants'!C33), "", '[1]4. Billing Determinants'!C33)</f>
        <v/>
      </c>
      <c r="D20" s="20"/>
      <c r="E20" s="20"/>
      <c r="F20" s="20"/>
      <c r="G20" s="21"/>
      <c r="H20" s="22"/>
      <c r="I20" s="14" t="str">
        <f t="shared" si="0"/>
        <v/>
      </c>
      <c r="J20" s="14"/>
    </row>
    <row r="21" spans="1:10" hidden="1" x14ac:dyDescent="0.3">
      <c r="A21" s="14"/>
      <c r="B21" s="18" t="e">
        <f>#REF!</f>
        <v>#REF!</v>
      </c>
      <c r="C21" s="19" t="str">
        <f>IF(ISBLANK('[1]4. Billing Determinants'!C34), "", '[1]4. Billing Determinants'!C34)</f>
        <v/>
      </c>
      <c r="D21" s="20"/>
      <c r="E21" s="20"/>
      <c r="F21" s="20"/>
      <c r="G21" s="21"/>
      <c r="H21" s="22"/>
      <c r="I21" s="14" t="str">
        <f t="shared" si="0"/>
        <v/>
      </c>
      <c r="J21" s="14"/>
    </row>
    <row r="22" spans="1:10" hidden="1" x14ac:dyDescent="0.3">
      <c r="A22" s="14"/>
      <c r="B22" s="18" t="e">
        <f>#REF!</f>
        <v>#REF!</v>
      </c>
      <c r="C22" s="19" t="str">
        <f>IF(ISBLANK('[1]4. Billing Determinants'!C35), "", '[1]4. Billing Determinants'!C35)</f>
        <v/>
      </c>
      <c r="D22" s="20"/>
      <c r="E22" s="20"/>
      <c r="F22" s="20"/>
      <c r="G22" s="21"/>
      <c r="H22" s="22"/>
      <c r="I22" s="14" t="str">
        <f t="shared" si="0"/>
        <v/>
      </c>
      <c r="J22" s="14"/>
    </row>
    <row r="23" spans="1:10" hidden="1" x14ac:dyDescent="0.3">
      <c r="A23" s="14"/>
      <c r="B23" s="18" t="e">
        <f>#REF!</f>
        <v>#REF!</v>
      </c>
      <c r="C23" s="19" t="str">
        <f>IF(ISBLANK('[1]4. Billing Determinants'!C36), "", '[1]4. Billing Determinants'!C36)</f>
        <v/>
      </c>
      <c r="D23" s="20"/>
      <c r="E23" s="20"/>
      <c r="F23" s="20"/>
      <c r="G23" s="21"/>
      <c r="H23" s="22"/>
      <c r="I23" s="14" t="str">
        <f t="shared" si="0"/>
        <v/>
      </c>
      <c r="J23" s="14"/>
    </row>
    <row r="24" spans="1:10" hidden="1" x14ac:dyDescent="0.3">
      <c r="A24" s="14"/>
      <c r="B24" s="18" t="e">
        <f>#REF!</f>
        <v>#REF!</v>
      </c>
      <c r="C24" s="19" t="str">
        <f>IF(ISBLANK('[1]4. Billing Determinants'!C37), "", '[1]4. Billing Determinants'!C37)</f>
        <v/>
      </c>
      <c r="D24" s="20"/>
      <c r="E24" s="20"/>
      <c r="F24" s="20"/>
      <c r="G24" s="21"/>
      <c r="H24" s="22"/>
      <c r="I24" s="14" t="str">
        <f t="shared" si="0"/>
        <v/>
      </c>
      <c r="J24" s="14"/>
    </row>
    <row r="25" spans="1:10" hidden="1" x14ac:dyDescent="0.3">
      <c r="A25" s="14"/>
      <c r="B25" s="18" t="e">
        <f>#REF!</f>
        <v>#REF!</v>
      </c>
      <c r="C25" s="19" t="str">
        <f>IF(ISBLANK('[1]4. Billing Determinants'!C38), "", '[1]4. Billing Determinants'!C38)</f>
        <v/>
      </c>
      <c r="D25" s="20"/>
      <c r="E25" s="20"/>
      <c r="F25" s="20"/>
      <c r="G25" s="21"/>
      <c r="H25" s="22"/>
      <c r="I25" s="14" t="str">
        <f t="shared" si="0"/>
        <v/>
      </c>
      <c r="J25" s="14"/>
    </row>
    <row r="26" spans="1:10" hidden="1" x14ac:dyDescent="0.3">
      <c r="A26" s="14"/>
      <c r="B26" s="18" t="e">
        <f>#REF!</f>
        <v>#REF!</v>
      </c>
      <c r="C26" s="19" t="str">
        <f>IF(ISBLANK('[1]4. Billing Determinants'!C39), "", '[1]4. Billing Determinants'!C39)</f>
        <v/>
      </c>
      <c r="D26" s="20"/>
      <c r="E26" s="20"/>
      <c r="F26" s="20"/>
      <c r="G26" s="21"/>
      <c r="H26" s="22"/>
      <c r="I26" s="14" t="str">
        <f t="shared" si="0"/>
        <v/>
      </c>
      <c r="J26" s="14"/>
    </row>
    <row r="27" spans="1:10" hidden="1" x14ac:dyDescent="0.3">
      <c r="A27" s="14"/>
      <c r="B27" s="18" t="e">
        <f>#REF!</f>
        <v>#REF!</v>
      </c>
      <c r="C27" s="19" t="str">
        <f>IF(ISBLANK('[1]4. Billing Determinants'!C40), "", '[1]4. Billing Determinants'!C40)</f>
        <v/>
      </c>
      <c r="D27" s="20"/>
      <c r="E27" s="20"/>
      <c r="F27" s="20"/>
      <c r="G27" s="21"/>
      <c r="H27" s="22"/>
      <c r="I27" s="14" t="str">
        <f t="shared" si="0"/>
        <v/>
      </c>
      <c r="J27" s="14"/>
    </row>
    <row r="28" spans="1:10" hidden="1" x14ac:dyDescent="0.3">
      <c r="A28" s="14"/>
      <c r="B28" s="23" t="s">
        <v>5</v>
      </c>
      <c r="C28" s="24"/>
      <c r="D28" s="25"/>
      <c r="E28" s="25"/>
      <c r="F28" s="25"/>
      <c r="G28" s="26"/>
      <c r="H28" s="23"/>
      <c r="I28" s="14"/>
      <c r="J28" s="14"/>
    </row>
    <row r="29" spans="1:10" hidden="1" x14ac:dyDescent="0.3"/>
    <row r="30" spans="1:10" hidden="1" x14ac:dyDescent="0.3"/>
    <row r="31" spans="1:10" ht="17.399999999999999" x14ac:dyDescent="0.3">
      <c r="B31" s="5" t="s">
        <v>26</v>
      </c>
      <c r="D31" s="49" t="s">
        <v>27</v>
      </c>
    </row>
    <row r="32" spans="1:10" x14ac:dyDescent="0.3">
      <c r="B32" s="6"/>
    </row>
    <row r="33" spans="2:9" x14ac:dyDescent="0.3">
      <c r="B33" s="43" t="s">
        <v>1</v>
      </c>
      <c r="C33" s="45" t="s">
        <v>2</v>
      </c>
      <c r="D33" s="46" t="s">
        <v>22</v>
      </c>
      <c r="E33" s="27"/>
      <c r="F33" s="27"/>
      <c r="G33" s="46" t="s">
        <v>12</v>
      </c>
      <c r="H33" s="48" t="s">
        <v>7</v>
      </c>
    </row>
    <row r="34" spans="2:9" ht="54.75" customHeight="1" x14ac:dyDescent="0.3">
      <c r="B34" s="44"/>
      <c r="C34" s="45"/>
      <c r="D34" s="47"/>
      <c r="E34" s="28" t="s">
        <v>20</v>
      </c>
      <c r="F34" s="28" t="s">
        <v>21</v>
      </c>
      <c r="G34" s="47"/>
      <c r="H34" s="48"/>
    </row>
    <row r="35" spans="2:9" x14ac:dyDescent="0.3">
      <c r="B35" s="7" t="s">
        <v>13</v>
      </c>
      <c r="C35" s="8" t="s">
        <v>11</v>
      </c>
      <c r="D35" s="9">
        <v>6107.0142937896262</v>
      </c>
      <c r="E35" s="9">
        <v>2117550.7549555185</v>
      </c>
      <c r="F35" s="36">
        <f>E35/$E$42</f>
        <v>0.57767608498924994</v>
      </c>
      <c r="G35" s="31">
        <f>$G$42*F35</f>
        <v>-11816.364318455107</v>
      </c>
      <c r="H35" s="33">
        <f t="shared" ref="H35:H41" si="1">IF(ISERROR(G35/D35), 0, IF(C35="# of Customers", G35/D35/12/$D$2, G35/D35/$D$2))</f>
        <v>-0.16124033433805587</v>
      </c>
      <c r="I35" s="4" t="str">
        <f t="shared" ref="I35:I41" si="2">IF(C35="", "", IF(C35="# of Customers", "per customer per month", "$/"&amp;C35))</f>
        <v>per customer per month</v>
      </c>
    </row>
    <row r="36" spans="2:9" x14ac:dyDescent="0.3">
      <c r="B36" s="7" t="s">
        <v>14</v>
      </c>
      <c r="C36" s="8" t="s">
        <v>3</v>
      </c>
      <c r="D36" s="9">
        <v>20920091.378410749</v>
      </c>
      <c r="E36" s="9">
        <v>643856.78498311597</v>
      </c>
      <c r="F36" s="36">
        <f t="shared" ref="F36:F41" si="3">E36/$E$42</f>
        <v>0.17564663608293288</v>
      </c>
      <c r="G36" s="31">
        <f t="shared" ref="G36:G41" si="4">$G$42*F36</f>
        <v>-3592.851941076392</v>
      </c>
      <c r="H36" s="38">
        <f t="shared" si="1"/>
        <v>-1.7174169443562597E-4</v>
      </c>
      <c r="I36" s="4" t="str">
        <f t="shared" si="2"/>
        <v>$/kWh</v>
      </c>
    </row>
    <row r="37" spans="2:9" x14ac:dyDescent="0.3">
      <c r="B37" s="7" t="s">
        <v>15</v>
      </c>
      <c r="C37" s="8" t="s">
        <v>4</v>
      </c>
      <c r="D37" s="9">
        <v>158301.25589674423</v>
      </c>
      <c r="E37" s="9">
        <v>708819.08589329</v>
      </c>
      <c r="F37" s="36">
        <f t="shared" si="3"/>
        <v>0.19336860452872404</v>
      </c>
      <c r="G37" s="31">
        <f t="shared" si="4"/>
        <v>-3955.3548056350501</v>
      </c>
      <c r="H37" s="38">
        <f t="shared" si="1"/>
        <v>-2.4986250318917397E-2</v>
      </c>
      <c r="I37" s="4" t="str">
        <f t="shared" si="2"/>
        <v>$/kW</v>
      </c>
    </row>
    <row r="38" spans="2:9" x14ac:dyDescent="0.3">
      <c r="B38" s="7" t="s">
        <v>16</v>
      </c>
      <c r="C38" s="8" t="s">
        <v>4</v>
      </c>
      <c r="D38" s="9">
        <v>43102.859194149605</v>
      </c>
      <c r="E38" s="9">
        <v>122742.25581465953</v>
      </c>
      <c r="F38" s="36">
        <f t="shared" si="3"/>
        <v>3.3484564955918124E-2</v>
      </c>
      <c r="G38" s="31">
        <f t="shared" si="4"/>
        <v>-684.92677617330526</v>
      </c>
      <c r="H38" s="38">
        <f t="shared" si="1"/>
        <v>-1.5890518378100335E-2</v>
      </c>
      <c r="I38" s="4" t="str">
        <f t="shared" si="2"/>
        <v>$/kW</v>
      </c>
    </row>
    <row r="39" spans="2:9" x14ac:dyDescent="0.3">
      <c r="B39" s="7" t="s">
        <v>17</v>
      </c>
      <c r="C39" s="8" t="s">
        <v>3</v>
      </c>
      <c r="D39" s="9">
        <v>559425.5</v>
      </c>
      <c r="E39" s="9">
        <v>8117.794019979825</v>
      </c>
      <c r="F39" s="36">
        <f t="shared" si="3"/>
        <v>2.2145657936352972E-3</v>
      </c>
      <c r="G39" s="31">
        <f t="shared" si="4"/>
        <v>-45.298943308810003</v>
      </c>
      <c r="H39" s="38">
        <f t="shared" si="1"/>
        <v>-8.0974040884460938E-5</v>
      </c>
      <c r="I39" s="4" t="str">
        <f t="shared" si="2"/>
        <v>$/kWh</v>
      </c>
    </row>
    <row r="40" spans="2:9" x14ac:dyDescent="0.3">
      <c r="B40" s="7" t="s">
        <v>18</v>
      </c>
      <c r="C40" s="8" t="s">
        <v>4</v>
      </c>
      <c r="D40" s="9">
        <v>105.19110423327781</v>
      </c>
      <c r="E40" s="9">
        <v>3586.6389171057276</v>
      </c>
      <c r="F40" s="36">
        <f t="shared" si="3"/>
        <v>9.7844905160124145E-4</v>
      </c>
      <c r="G40" s="31">
        <f t="shared" si="4"/>
        <v>-20.014175350503393</v>
      </c>
      <c r="H40" s="38">
        <f t="shared" si="1"/>
        <v>-0.19026490401810797</v>
      </c>
      <c r="I40" s="4" t="str">
        <f t="shared" si="2"/>
        <v>$/kW</v>
      </c>
    </row>
    <row r="41" spans="2:9" x14ac:dyDescent="0.3">
      <c r="B41" s="7" t="s">
        <v>19</v>
      </c>
      <c r="C41" s="8" t="s">
        <v>4</v>
      </c>
      <c r="D41" s="9">
        <v>1520.2317092938708</v>
      </c>
      <c r="E41" s="9">
        <v>60963.553515040934</v>
      </c>
      <c r="F41" s="36">
        <f t="shared" si="3"/>
        <v>1.6631094597938576E-2</v>
      </c>
      <c r="G41" s="31">
        <f t="shared" si="4"/>
        <v>-340.18904000083359</v>
      </c>
      <c r="H41" s="38">
        <f t="shared" si="1"/>
        <v>-0.22377446669550607</v>
      </c>
      <c r="I41" s="4" t="str">
        <f t="shared" si="2"/>
        <v>$/kW</v>
      </c>
    </row>
    <row r="42" spans="2:9" x14ac:dyDescent="0.3">
      <c r="B42" s="10" t="s">
        <v>5</v>
      </c>
      <c r="C42" s="11"/>
      <c r="D42" s="12"/>
      <c r="E42" s="12">
        <f>SUM(E35:E41)</f>
        <v>3665636.8680987102</v>
      </c>
      <c r="F42" s="37">
        <f>SUM(F35:F41)</f>
        <v>1.0000000000000002</v>
      </c>
      <c r="G42" s="32">
        <v>-20455</v>
      </c>
      <c r="H42" s="34"/>
    </row>
    <row r="44" spans="2:9" ht="17.399999999999999" x14ac:dyDescent="0.3">
      <c r="B44" s="5" t="s">
        <v>26</v>
      </c>
      <c r="D44" s="5" t="s">
        <v>23</v>
      </c>
    </row>
    <row r="45" spans="2:9" x14ac:dyDescent="0.3">
      <c r="B45" s="43" t="s">
        <v>1</v>
      </c>
      <c r="C45" s="45" t="s">
        <v>2</v>
      </c>
      <c r="D45" s="46" t="s">
        <v>22</v>
      </c>
      <c r="E45" s="27"/>
      <c r="F45" s="27"/>
      <c r="G45" s="46" t="s">
        <v>12</v>
      </c>
      <c r="H45" s="48" t="s">
        <v>7</v>
      </c>
    </row>
    <row r="46" spans="2:9" ht="36" customHeight="1" x14ac:dyDescent="0.3">
      <c r="B46" s="44"/>
      <c r="C46" s="45"/>
      <c r="D46" s="47"/>
      <c r="E46" s="28" t="s">
        <v>20</v>
      </c>
      <c r="F46" s="28" t="s">
        <v>21</v>
      </c>
      <c r="G46" s="47"/>
      <c r="H46" s="48"/>
    </row>
    <row r="47" spans="2:9" x14ac:dyDescent="0.3">
      <c r="B47" s="7" t="s">
        <v>13</v>
      </c>
      <c r="C47" s="8" t="s">
        <v>11</v>
      </c>
      <c r="D47" s="9">
        <v>6107.0142937896262</v>
      </c>
      <c r="E47" s="9">
        <v>2117550.7549555185</v>
      </c>
      <c r="F47" s="36">
        <f>E47/$E$42</f>
        <v>0.57767608498924994</v>
      </c>
      <c r="G47" s="31">
        <f>$G$54*F47</f>
        <v>-35448.515279280335</v>
      </c>
      <c r="H47" s="33">
        <f t="shared" ref="H47:H53" si="5">IF(ISERROR(G47/D47), 0, IF(C47="# of Customers", G47/D47/12/$D$2, G47/D47/$D$2))</f>
        <v>-0.48371312032854857</v>
      </c>
      <c r="I47" s="4" t="str">
        <f t="shared" ref="I47:I53" si="6">IF(C47="", "", IF(C47="# of Customers", "per customer per month", "$/"&amp;C47))</f>
        <v>per customer per month</v>
      </c>
    </row>
    <row r="48" spans="2:9" ht="15" customHeight="1" x14ac:dyDescent="0.3">
      <c r="B48" s="7" t="s">
        <v>14</v>
      </c>
      <c r="C48" s="8" t="s">
        <v>3</v>
      </c>
      <c r="D48" s="9">
        <v>20920091.378410749</v>
      </c>
      <c r="E48" s="9">
        <v>643856.78498311597</v>
      </c>
      <c r="F48" s="36">
        <f t="shared" ref="F48:F53" si="7">E48/$E$42</f>
        <v>0.17564663608293288</v>
      </c>
      <c r="G48" s="31">
        <f t="shared" ref="G48:G53" si="8">$G$54*F48</f>
        <v>-10778.380176593093</v>
      </c>
      <c r="H48" s="38">
        <f t="shared" si="5"/>
        <v>-5.1521668723284049E-4</v>
      </c>
      <c r="I48" s="4" t="str">
        <f t="shared" si="6"/>
        <v>$/kWh</v>
      </c>
    </row>
    <row r="49" spans="2:9" x14ac:dyDescent="0.3">
      <c r="B49" s="7" t="s">
        <v>15</v>
      </c>
      <c r="C49" s="8" t="s">
        <v>4</v>
      </c>
      <c r="D49" s="9">
        <v>158301.25589674423</v>
      </c>
      <c r="E49" s="9">
        <v>708819.08589329</v>
      </c>
      <c r="F49" s="36">
        <f t="shared" si="7"/>
        <v>0.19336860452872404</v>
      </c>
      <c r="G49" s="31">
        <f t="shared" si="8"/>
        <v>-11865.871048300622</v>
      </c>
      <c r="H49" s="38">
        <f t="shared" si="5"/>
        <v>-7.4957529433881551E-2</v>
      </c>
      <c r="I49" s="4" t="str">
        <f t="shared" si="6"/>
        <v>$/kW</v>
      </c>
    </row>
    <row r="50" spans="2:9" x14ac:dyDescent="0.3">
      <c r="B50" s="7" t="s">
        <v>16</v>
      </c>
      <c r="C50" s="8" t="s">
        <v>4</v>
      </c>
      <c r="D50" s="9">
        <v>43102.859194149605</v>
      </c>
      <c r="E50" s="9">
        <v>122742.25581465953</v>
      </c>
      <c r="F50" s="36">
        <f t="shared" si="7"/>
        <v>3.3484564955918124E-2</v>
      </c>
      <c r="G50" s="31">
        <f t="shared" si="8"/>
        <v>-2054.7468439549598</v>
      </c>
      <c r="H50" s="38">
        <f t="shared" si="5"/>
        <v>-4.7670778281777015E-2</v>
      </c>
      <c r="I50" s="4" t="str">
        <f t="shared" si="6"/>
        <v>$/kW</v>
      </c>
    </row>
    <row r="51" spans="2:9" x14ac:dyDescent="0.3">
      <c r="B51" s="7" t="s">
        <v>17</v>
      </c>
      <c r="C51" s="8" t="s">
        <v>3</v>
      </c>
      <c r="D51" s="9">
        <v>559425.5</v>
      </c>
      <c r="E51" s="9">
        <v>8117.794019979825</v>
      </c>
      <c r="F51" s="36">
        <f t="shared" si="7"/>
        <v>2.2145657936352972E-3</v>
      </c>
      <c r="G51" s="31">
        <f t="shared" si="8"/>
        <v>-135.89461536063638</v>
      </c>
      <c r="H51" s="38">
        <f t="shared" si="5"/>
        <v>-2.4291816401046499E-4</v>
      </c>
      <c r="I51" s="4" t="str">
        <f t="shared" si="6"/>
        <v>$/kWh</v>
      </c>
    </row>
    <row r="52" spans="2:9" x14ac:dyDescent="0.3">
      <c r="B52" s="7" t="s">
        <v>18</v>
      </c>
      <c r="C52" s="8" t="s">
        <v>4</v>
      </c>
      <c r="D52" s="9">
        <v>105.19110423327781</v>
      </c>
      <c r="E52" s="9">
        <v>3586.6389171057276</v>
      </c>
      <c r="F52" s="36">
        <f t="shared" si="7"/>
        <v>9.7844905160124145E-4</v>
      </c>
      <c r="G52" s="31">
        <f t="shared" si="8"/>
        <v>-60.041547602458579</v>
      </c>
      <c r="H52" s="38">
        <f t="shared" si="5"/>
        <v>-0.57078541042127484</v>
      </c>
      <c r="I52" s="4" t="str">
        <f t="shared" si="6"/>
        <v>$/kW</v>
      </c>
    </row>
    <row r="53" spans="2:9" x14ac:dyDescent="0.3">
      <c r="B53" s="7" t="s">
        <v>19</v>
      </c>
      <c r="C53" s="8" t="s">
        <v>4</v>
      </c>
      <c r="D53" s="9">
        <v>1520.2317092938708</v>
      </c>
      <c r="E53" s="9">
        <v>60963.553515040934</v>
      </c>
      <c r="F53" s="36">
        <f t="shared" si="7"/>
        <v>1.6631094597938576E-2</v>
      </c>
      <c r="G53" s="31">
        <f t="shared" si="8"/>
        <v>-1020.5504889079028</v>
      </c>
      <c r="H53" s="38">
        <f t="shared" si="5"/>
        <v>-0.67131246024458746</v>
      </c>
      <c r="I53" s="4" t="str">
        <f t="shared" si="6"/>
        <v>$/kW</v>
      </c>
    </row>
    <row r="54" spans="2:9" x14ac:dyDescent="0.3">
      <c r="B54" s="10" t="s">
        <v>5</v>
      </c>
      <c r="C54" s="11"/>
      <c r="D54" s="12"/>
      <c r="E54" s="12">
        <f>SUM(E47:E53)</f>
        <v>3665636.8680987102</v>
      </c>
      <c r="F54" s="37">
        <f>SUM(F47:F53)</f>
        <v>1.0000000000000002</v>
      </c>
      <c r="G54" s="32">
        <v>-61364</v>
      </c>
      <c r="H54" s="34"/>
    </row>
    <row r="56" spans="2:9" ht="17.399999999999999" x14ac:dyDescent="0.3">
      <c r="B56" s="5" t="s">
        <v>26</v>
      </c>
      <c r="D56" s="5" t="s">
        <v>24</v>
      </c>
    </row>
    <row r="57" spans="2:9" x14ac:dyDescent="0.3">
      <c r="B57" s="43" t="s">
        <v>1</v>
      </c>
      <c r="C57" s="45" t="s">
        <v>2</v>
      </c>
      <c r="D57" s="46" t="s">
        <v>22</v>
      </c>
      <c r="E57" s="27"/>
      <c r="F57" s="27"/>
      <c r="G57" s="46" t="s">
        <v>12</v>
      </c>
      <c r="H57" s="48" t="s">
        <v>7</v>
      </c>
    </row>
    <row r="58" spans="2:9" ht="36" customHeight="1" x14ac:dyDescent="0.3">
      <c r="B58" s="44"/>
      <c r="C58" s="45"/>
      <c r="D58" s="47"/>
      <c r="E58" s="28" t="s">
        <v>20</v>
      </c>
      <c r="F58" s="28" t="s">
        <v>21</v>
      </c>
      <c r="G58" s="47"/>
      <c r="H58" s="48"/>
    </row>
    <row r="59" spans="2:9" x14ac:dyDescent="0.3">
      <c r="B59" s="7" t="s">
        <v>13</v>
      </c>
      <c r="C59" s="8" t="s">
        <v>11</v>
      </c>
      <c r="D59" s="9">
        <v>6107.0142937896262</v>
      </c>
      <c r="E59" s="9">
        <v>2117550.7549555185</v>
      </c>
      <c r="F59" s="36">
        <f>E59/$E$42</f>
        <v>0.57767608498924994</v>
      </c>
      <c r="G59" s="31">
        <f>$G$66*F59</f>
        <v>-47264.301921650454</v>
      </c>
      <c r="H59" s="33">
        <f t="shared" ref="H59:H65" si="9">IF(ISERROR(G59/D59), 0, IF(C59="# of Customers", G59/D59/12/$D$2, G59/D59/$D$2))</f>
        <v>-0.64494557198098545</v>
      </c>
      <c r="I59" s="4" t="str">
        <f t="shared" ref="I59:I65" si="10">IF(C59="", "", IF(C59="# of Customers", "per customer per month", "$/"&amp;C59))</f>
        <v>per customer per month</v>
      </c>
    </row>
    <row r="60" spans="2:9" x14ac:dyDescent="0.3">
      <c r="B60" s="7" t="s">
        <v>14</v>
      </c>
      <c r="C60" s="8" t="s">
        <v>3</v>
      </c>
      <c r="D60" s="9">
        <v>20920091.378410749</v>
      </c>
      <c r="E60" s="9">
        <v>643856.78498311597</v>
      </c>
      <c r="F60" s="36">
        <f t="shared" ref="F60:F65" si="11">E60/$E$42</f>
        <v>0.17564663608293288</v>
      </c>
      <c r="G60" s="31">
        <f t="shared" ref="G60:G65" si="12">$G$66*F60</f>
        <v>-14371.056471033402</v>
      </c>
      <c r="H60" s="38">
        <f t="shared" si="9"/>
        <v>-6.8694998559442895E-4</v>
      </c>
      <c r="I60" s="4" t="str">
        <f t="shared" si="10"/>
        <v>$/kWh</v>
      </c>
    </row>
    <row r="61" spans="2:9" x14ac:dyDescent="0.3">
      <c r="B61" s="7" t="s">
        <v>15</v>
      </c>
      <c r="C61" s="8" t="s">
        <v>4</v>
      </c>
      <c r="D61" s="9">
        <v>158301.25589674423</v>
      </c>
      <c r="E61" s="9">
        <v>708819.08589329</v>
      </c>
      <c r="F61" s="36">
        <f t="shared" si="11"/>
        <v>0.19336860452872404</v>
      </c>
      <c r="G61" s="31">
        <f t="shared" si="12"/>
        <v>-15821.032485331143</v>
      </c>
      <c r="H61" s="38">
        <f t="shared" si="9"/>
        <v>-9.9942558229928313E-2</v>
      </c>
      <c r="I61" s="4" t="str">
        <f t="shared" si="10"/>
        <v>$/kW</v>
      </c>
    </row>
    <row r="62" spans="2:9" x14ac:dyDescent="0.3">
      <c r="B62" s="7" t="s">
        <v>16</v>
      </c>
      <c r="C62" s="8" t="s">
        <v>4</v>
      </c>
      <c r="D62" s="9">
        <v>43102.859194149605</v>
      </c>
      <c r="E62" s="9">
        <v>122742.25581465953</v>
      </c>
      <c r="F62" s="36">
        <f t="shared" si="11"/>
        <v>3.3484564955918124E-2</v>
      </c>
      <c r="G62" s="31">
        <f t="shared" si="12"/>
        <v>-2739.6401355633088</v>
      </c>
      <c r="H62" s="38">
        <f t="shared" si="9"/>
        <v>-6.3560519807353361E-2</v>
      </c>
      <c r="I62" s="4" t="str">
        <f t="shared" si="10"/>
        <v>$/kW</v>
      </c>
    </row>
    <row r="63" spans="2:9" x14ac:dyDescent="0.3">
      <c r="B63" s="7" t="s">
        <v>17</v>
      </c>
      <c r="C63" s="8" t="s">
        <v>3</v>
      </c>
      <c r="D63" s="9">
        <v>559425.5</v>
      </c>
      <c r="E63" s="9">
        <v>8117.794019979825</v>
      </c>
      <c r="F63" s="36">
        <f t="shared" si="11"/>
        <v>2.2145657936352972E-3</v>
      </c>
      <c r="G63" s="31">
        <f t="shared" si="12"/>
        <v>-181.19134410365274</v>
      </c>
      <c r="H63" s="38">
        <f t="shared" si="9"/>
        <v>-3.2388824625200808E-4</v>
      </c>
      <c r="I63" s="4" t="str">
        <f t="shared" si="10"/>
        <v>$/kWh</v>
      </c>
    </row>
    <row r="64" spans="2:9" x14ac:dyDescent="0.3">
      <c r="B64" s="7" t="s">
        <v>18</v>
      </c>
      <c r="C64" s="8" t="s">
        <v>4</v>
      </c>
      <c r="D64" s="9">
        <v>105.19110423327781</v>
      </c>
      <c r="E64" s="9">
        <v>3586.6389171057276</v>
      </c>
      <c r="F64" s="36">
        <f t="shared" si="11"/>
        <v>9.7844905160124145E-4</v>
      </c>
      <c r="G64" s="31">
        <f t="shared" si="12"/>
        <v>-80.054744503910371</v>
      </c>
      <c r="H64" s="38">
        <f t="shared" si="9"/>
        <v>-0.76104101280633374</v>
      </c>
      <c r="I64" s="4" t="str">
        <f t="shared" si="10"/>
        <v>$/kW</v>
      </c>
    </row>
    <row r="65" spans="2:9" x14ac:dyDescent="0.3">
      <c r="B65" s="7" t="s">
        <v>19</v>
      </c>
      <c r="C65" s="8" t="s">
        <v>4</v>
      </c>
      <c r="D65" s="9">
        <v>1520.2317092938708</v>
      </c>
      <c r="E65" s="9">
        <v>60963.553515040934</v>
      </c>
      <c r="F65" s="36">
        <f t="shared" si="11"/>
        <v>1.6631094597938576E-2</v>
      </c>
      <c r="G65" s="31">
        <f t="shared" si="12"/>
        <v>-1360.7228978141384</v>
      </c>
      <c r="H65" s="38">
        <f t="shared" si="9"/>
        <v>-0.89507598709816261</v>
      </c>
      <c r="I65" s="4" t="str">
        <f t="shared" si="10"/>
        <v>$/kW</v>
      </c>
    </row>
    <row r="66" spans="2:9" x14ac:dyDescent="0.3">
      <c r="B66" s="10" t="s">
        <v>5</v>
      </c>
      <c r="C66" s="11"/>
      <c r="D66" s="12"/>
      <c r="E66" s="12">
        <f>SUM(E59:E65)</f>
        <v>3665636.8680987102</v>
      </c>
      <c r="F66" s="37">
        <f>SUM(F59:F65)</f>
        <v>1.0000000000000002</v>
      </c>
      <c r="G66" s="32">
        <v>-81818</v>
      </c>
      <c r="H66" s="34"/>
    </row>
    <row r="68" spans="2:9" ht="17.399999999999999" x14ac:dyDescent="0.3">
      <c r="B68" s="5" t="s">
        <v>26</v>
      </c>
      <c r="D68" s="5" t="s">
        <v>25</v>
      </c>
    </row>
    <row r="69" spans="2:9" x14ac:dyDescent="0.3">
      <c r="B69" s="43" t="s">
        <v>1</v>
      </c>
      <c r="C69" s="45" t="s">
        <v>2</v>
      </c>
      <c r="D69" s="46" t="s">
        <v>22</v>
      </c>
      <c r="E69" s="27"/>
      <c r="F69" s="27"/>
      <c r="G69" s="46" t="s">
        <v>12</v>
      </c>
      <c r="H69" s="48" t="s">
        <v>7</v>
      </c>
    </row>
    <row r="70" spans="2:9" ht="36" customHeight="1" x14ac:dyDescent="0.3">
      <c r="B70" s="44"/>
      <c r="C70" s="45"/>
      <c r="D70" s="47"/>
      <c r="E70" s="28" t="s">
        <v>20</v>
      </c>
      <c r="F70" s="28" t="s">
        <v>21</v>
      </c>
      <c r="G70" s="47"/>
      <c r="H70" s="48"/>
    </row>
    <row r="71" spans="2:9" x14ac:dyDescent="0.3">
      <c r="B71" s="7" t="s">
        <v>13</v>
      </c>
      <c r="C71" s="8" t="s">
        <v>11</v>
      </c>
      <c r="D71" s="9">
        <v>6107.0142937896262</v>
      </c>
      <c r="E71" s="9">
        <v>2117550.7549555185</v>
      </c>
      <c r="F71" s="36">
        <f>E71/$E$42</f>
        <v>0.57767608498924994</v>
      </c>
      <c r="G71" s="31">
        <f>$G$78*F71</f>
        <v>-24525.238188218606</v>
      </c>
      <c r="H71" s="33">
        <f t="shared" ref="H71:H77" si="13">IF(ISERROR(G71/D71), 0, IF(C71="# of Customers", G71/D71/12/$D$2, G71/D71/$D$2))</f>
        <v>-0.33465941795757331</v>
      </c>
      <c r="I71" s="4" t="str">
        <f t="shared" ref="I71:I77" si="14">IF(C71="", "", IF(C71="# of Customers", "per customer per month", "$/"&amp;C71))</f>
        <v>per customer per month</v>
      </c>
    </row>
    <row r="72" spans="2:9" x14ac:dyDescent="0.3">
      <c r="B72" s="7" t="s">
        <v>14</v>
      </c>
      <c r="C72" s="8" t="s">
        <v>3</v>
      </c>
      <c r="D72" s="9">
        <v>20920091.378410749</v>
      </c>
      <c r="E72" s="9">
        <v>643856.78498311597</v>
      </c>
      <c r="F72" s="36">
        <f t="shared" ref="F72:F77" si="15">E72/$E$42</f>
        <v>0.17564663608293288</v>
      </c>
      <c r="G72" s="31">
        <f t="shared" ref="G72:G77" si="16">$G$78*F72</f>
        <v>-7457.0779349009154</v>
      </c>
      <c r="H72" s="38">
        <f t="shared" si="13"/>
        <v>-3.564553232590809E-4</v>
      </c>
      <c r="I72" s="4" t="str">
        <f t="shared" si="14"/>
        <v>$/kWh</v>
      </c>
    </row>
    <row r="73" spans="2:9" x14ac:dyDescent="0.3">
      <c r="B73" s="7" t="s">
        <v>15</v>
      </c>
      <c r="C73" s="8" t="s">
        <v>4</v>
      </c>
      <c r="D73" s="9">
        <v>158301.25589674423</v>
      </c>
      <c r="E73" s="9">
        <v>708819.08589329</v>
      </c>
      <c r="F73" s="36">
        <f t="shared" si="15"/>
        <v>0.19336860452872404</v>
      </c>
      <c r="G73" s="31">
        <f t="shared" si="16"/>
        <v>-8209.4641052669795</v>
      </c>
      <c r="H73" s="38">
        <f t="shared" si="13"/>
        <v>-5.1859753472971802E-2</v>
      </c>
      <c r="I73" s="4" t="str">
        <f t="shared" si="14"/>
        <v>$/kW</v>
      </c>
    </row>
    <row r="74" spans="2:9" x14ac:dyDescent="0.3">
      <c r="B74" s="7" t="s">
        <v>16</v>
      </c>
      <c r="C74" s="8" t="s">
        <v>4</v>
      </c>
      <c r="D74" s="9">
        <v>43102.859194149605</v>
      </c>
      <c r="E74" s="9">
        <v>122742.25581465953</v>
      </c>
      <c r="F74" s="36">
        <f t="shared" si="15"/>
        <v>3.3484564955918124E-2</v>
      </c>
      <c r="G74" s="31">
        <f t="shared" si="16"/>
        <v>-1421.587205203504</v>
      </c>
      <c r="H74" s="38">
        <f t="shared" si="13"/>
        <v>-3.2981273905756524E-2</v>
      </c>
      <c r="I74" s="4" t="str">
        <f t="shared" si="14"/>
        <v>$/kW</v>
      </c>
    </row>
    <row r="75" spans="2:9" ht="15" customHeight="1" x14ac:dyDescent="0.3">
      <c r="B75" s="7" t="s">
        <v>17</v>
      </c>
      <c r="C75" s="8" t="s">
        <v>3</v>
      </c>
      <c r="D75" s="9">
        <v>559425.5</v>
      </c>
      <c r="E75" s="9">
        <v>8117.794019979825</v>
      </c>
      <c r="F75" s="36">
        <f t="shared" si="15"/>
        <v>2.2145657936352972E-3</v>
      </c>
      <c r="G75" s="31">
        <f t="shared" si="16"/>
        <v>-94.019390768786536</v>
      </c>
      <c r="H75" s="38">
        <f t="shared" si="13"/>
        <v>-1.6806418507698796E-4</v>
      </c>
      <c r="I75" s="4" t="str">
        <f t="shared" si="14"/>
        <v>$/kWh</v>
      </c>
    </row>
    <row r="76" spans="2:9" x14ac:dyDescent="0.3">
      <c r="B76" s="7" t="s">
        <v>18</v>
      </c>
      <c r="C76" s="8" t="s">
        <v>4</v>
      </c>
      <c r="D76" s="9">
        <v>105.19110423327781</v>
      </c>
      <c r="E76" s="9">
        <v>3586.6389171057276</v>
      </c>
      <c r="F76" s="36">
        <f t="shared" si="15"/>
        <v>9.7844905160124145E-4</v>
      </c>
      <c r="G76" s="31">
        <f t="shared" si="16"/>
        <v>-41.540054485730707</v>
      </c>
      <c r="H76" s="38">
        <f t="shared" si="13"/>
        <v>-0.39490083109698237</v>
      </c>
      <c r="I76" s="4" t="str">
        <f t="shared" si="14"/>
        <v>$/kW</v>
      </c>
    </row>
    <row r="77" spans="2:9" x14ac:dyDescent="0.3">
      <c r="B77" s="7" t="s">
        <v>19</v>
      </c>
      <c r="C77" s="8" t="s">
        <v>4</v>
      </c>
      <c r="D77" s="9">
        <v>1520.2317092938708</v>
      </c>
      <c r="E77" s="9">
        <v>60963.553515040934</v>
      </c>
      <c r="F77" s="36">
        <f t="shared" si="15"/>
        <v>1.6631094597938576E-2</v>
      </c>
      <c r="G77" s="31">
        <f t="shared" si="16"/>
        <v>-706.07312115548223</v>
      </c>
      <c r="H77" s="38">
        <f t="shared" si="13"/>
        <v>-0.46445098917417305</v>
      </c>
      <c r="I77" s="4" t="str">
        <f t="shared" si="14"/>
        <v>$/kW</v>
      </c>
    </row>
    <row r="78" spans="2:9" x14ac:dyDescent="0.3">
      <c r="B78" s="10" t="s">
        <v>5</v>
      </c>
      <c r="C78" s="11"/>
      <c r="D78" s="12"/>
      <c r="E78" s="12">
        <f>SUM(E71:E77)</f>
        <v>3665636.8680987102</v>
      </c>
      <c r="F78" s="37">
        <f>SUM(F71:F77)</f>
        <v>1.0000000000000002</v>
      </c>
      <c r="G78" s="32">
        <v>-42455</v>
      </c>
      <c r="H78" s="34"/>
    </row>
  </sheetData>
  <mergeCells count="25">
    <mergeCell ref="G69:G70"/>
    <mergeCell ref="H69:H70"/>
    <mergeCell ref="B45:B46"/>
    <mergeCell ref="C45:C46"/>
    <mergeCell ref="D45:D46"/>
    <mergeCell ref="G45:G46"/>
    <mergeCell ref="H45:H46"/>
    <mergeCell ref="B57:B58"/>
    <mergeCell ref="C57:C58"/>
    <mergeCell ref="D57:D58"/>
    <mergeCell ref="G57:G58"/>
    <mergeCell ref="H57:H58"/>
    <mergeCell ref="B69:B70"/>
    <mergeCell ref="C69:C70"/>
    <mergeCell ref="D69:D70"/>
    <mergeCell ref="B33:B34"/>
    <mergeCell ref="C33:C34"/>
    <mergeCell ref="D33:D34"/>
    <mergeCell ref="G33:G34"/>
    <mergeCell ref="H33:H34"/>
    <mergeCell ref="B6:B7"/>
    <mergeCell ref="C6:C7"/>
    <mergeCell ref="D6:D7"/>
    <mergeCell ref="G6:G7"/>
    <mergeCell ref="H6:H7"/>
  </mergeCells>
  <conditionalFormatting sqref="I8:I27">
    <cfRule type="cellIs" dxfId="9" priority="17" operator="equal">
      <formula>"$/kW"</formula>
    </cfRule>
  </conditionalFormatting>
  <conditionalFormatting sqref="I35:I41">
    <cfRule type="cellIs" dxfId="8" priority="16" operator="equal">
      <formula>"$/kW"</formula>
    </cfRule>
  </conditionalFormatting>
  <conditionalFormatting sqref="C8:C27">
    <cfRule type="cellIs" dxfId="7" priority="10" operator="equal">
      <formula>"kW"</formula>
    </cfRule>
  </conditionalFormatting>
  <conditionalFormatting sqref="C35:C41">
    <cfRule type="cellIs" dxfId="6" priority="7" operator="equal">
      <formula>"kW"</formula>
    </cfRule>
  </conditionalFormatting>
  <conditionalFormatting sqref="C47:C53">
    <cfRule type="cellIs" dxfId="5" priority="6" operator="equal">
      <formula>"kW"</formula>
    </cfRule>
  </conditionalFormatting>
  <conditionalFormatting sqref="C59:C65">
    <cfRule type="cellIs" dxfId="4" priority="5" operator="equal">
      <formula>"kW"</formula>
    </cfRule>
  </conditionalFormatting>
  <conditionalFormatting sqref="C71:C77">
    <cfRule type="cellIs" dxfId="3" priority="4" operator="equal">
      <formula>"kW"</formula>
    </cfRule>
  </conditionalFormatting>
  <conditionalFormatting sqref="I47:I53">
    <cfRule type="cellIs" dxfId="2" priority="3" operator="equal">
      <formula>"$/kW"</formula>
    </cfRule>
  </conditionalFormatting>
  <conditionalFormatting sqref="I59:I65">
    <cfRule type="cellIs" dxfId="1" priority="2" operator="equal">
      <formula>"$/kW"</formula>
    </cfRule>
  </conditionalFormatting>
  <conditionalFormatting sqref="I71:I77">
    <cfRule type="cellIs" dxfId="0" priority="1" operator="equal">
      <formula>"$/kW"</formula>
    </cfRule>
  </conditionalFormatting>
  <dataValidations count="2">
    <dataValidation type="list" allowBlank="1" showInputMessage="1" showErrorMessage="1" sqref="C35:C41 C8:C27 C47:C53 C59:C65 C71:C77">
      <formula1>"kWh, kW, # of Customers"</formula1>
    </dataValidation>
    <dataValidation type="list" allowBlank="1" showInputMessage="1" showErrorMessage="1" sqref="D2:F2">
      <formula1>"1,2,3,4"</formula1>
    </dataValidation>
  </dataValidations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Ris-Schofield</dc:creator>
  <cp:lastModifiedBy>Heather Dowling</cp:lastModifiedBy>
  <cp:lastPrinted>2017-12-07T22:38:39Z</cp:lastPrinted>
  <dcterms:created xsi:type="dcterms:W3CDTF">2017-12-07T20:42:05Z</dcterms:created>
  <dcterms:modified xsi:type="dcterms:W3CDTF">2017-12-08T16:40:58Z</dcterms:modified>
</cp:coreProperties>
</file>