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gascon\Desktop\2017\Variances\Questions OEB\"/>
    </mc:Choice>
  </mc:AlternateContent>
  <bookViews>
    <workbookView xWindow="0" yWindow="0" windowWidth="23040" windowHeight="9204" firstSheet="1" activeTab="2"/>
  </bookViews>
  <sheets>
    <sheet name="Instructions" sheetId="2" r:id="rId1"/>
    <sheet name="GA Analysis 2014" sheetId="6" r:id="rId2"/>
    <sheet name="GA Analysis 2015" sheetId="4" r:id="rId3"/>
    <sheet name="GA Analysis 2016" sheetId="1" r:id="rId4"/>
  </sheets>
  <definedNames>
    <definedName name="GARate" localSheetId="1">#REF!</definedName>
    <definedName name="GARate" localSheetId="2">#REF!</definedName>
    <definedName name="GARate">#REF!</definedName>
    <definedName name="_xlnm.Print_Area" localSheetId="1">'GA Analysis 2014'!$A$1:$K$98</definedName>
    <definedName name="_xlnm.Print_Area" localSheetId="2">'GA Analysis 2015'!$A$1:$K$98</definedName>
    <definedName name="_xlnm.Print_Area" localSheetId="3">'GA Analysis 2016'!$A$1:$K$98</definedName>
    <definedName name="_xlnm.Print_Area" localSheetId="0">Instructions!$A$1:$C$67</definedName>
  </definedNames>
  <calcPr calcId="162913"/>
</workbook>
</file>

<file path=xl/calcChain.xml><?xml version="1.0" encoding="utf-8"?>
<calcChain xmlns="http://schemas.openxmlformats.org/spreadsheetml/2006/main">
  <c r="K49" i="4" l="1"/>
  <c r="K48" i="1" l="1"/>
  <c r="I35" i="6"/>
  <c r="I46" i="6" l="1"/>
  <c r="I45" i="6"/>
  <c r="I44" i="6"/>
  <c r="I43" i="6"/>
  <c r="I42" i="6"/>
  <c r="I41" i="6"/>
  <c r="I40" i="6"/>
  <c r="I39" i="6"/>
  <c r="I38" i="6"/>
  <c r="I37" i="6"/>
  <c r="I36" i="6"/>
  <c r="G46" i="6"/>
  <c r="G45" i="6"/>
  <c r="G44" i="6"/>
  <c r="G43" i="6"/>
  <c r="G42" i="6"/>
  <c r="G41" i="6"/>
  <c r="G40" i="6"/>
  <c r="G39" i="6"/>
  <c r="G38" i="6"/>
  <c r="G37" i="6"/>
  <c r="G36" i="6"/>
  <c r="G35" i="6"/>
  <c r="H83" i="6"/>
  <c r="F83" i="6"/>
  <c r="E83" i="6"/>
  <c r="D83" i="6"/>
  <c r="C83" i="6"/>
  <c r="G82" i="6"/>
  <c r="I82" i="6" s="1"/>
  <c r="G81" i="6"/>
  <c r="I81" i="6" s="1"/>
  <c r="G80" i="6"/>
  <c r="I80" i="6" s="1"/>
  <c r="G79" i="6"/>
  <c r="I79" i="6" s="1"/>
  <c r="D70" i="6"/>
  <c r="E47" i="6"/>
  <c r="D47" i="6"/>
  <c r="C47" i="6"/>
  <c r="F46" i="6"/>
  <c r="F45" i="6"/>
  <c r="J45" i="6" s="1"/>
  <c r="F44" i="6"/>
  <c r="F43" i="6"/>
  <c r="J43" i="6" s="1"/>
  <c r="F42" i="6"/>
  <c r="F41" i="6"/>
  <c r="J41" i="6" s="1"/>
  <c r="F40" i="6"/>
  <c r="F39" i="6"/>
  <c r="J39" i="6" s="1"/>
  <c r="F38" i="6"/>
  <c r="F37" i="6"/>
  <c r="J37" i="6" s="1"/>
  <c r="F36" i="6"/>
  <c r="F35" i="6"/>
  <c r="J35" i="6" s="1"/>
  <c r="F13" i="6"/>
  <c r="F11" i="6" s="1"/>
  <c r="E13" i="6"/>
  <c r="E11" i="6" s="1"/>
  <c r="D13" i="6"/>
  <c r="D11" i="6" s="1"/>
  <c r="H12" i="6" s="1"/>
  <c r="I46" i="4"/>
  <c r="I45" i="4"/>
  <c r="I44" i="4"/>
  <c r="I43" i="4"/>
  <c r="I42" i="4"/>
  <c r="I41" i="4"/>
  <c r="I40" i="4"/>
  <c r="I39" i="4"/>
  <c r="I38" i="4"/>
  <c r="I37" i="4"/>
  <c r="I36" i="4"/>
  <c r="I35" i="4"/>
  <c r="G46" i="4"/>
  <c r="G45" i="4"/>
  <c r="G44" i="4"/>
  <c r="G43" i="4"/>
  <c r="G42" i="4"/>
  <c r="G41" i="4"/>
  <c r="G40" i="4"/>
  <c r="G39" i="4"/>
  <c r="G38" i="4"/>
  <c r="G37" i="4"/>
  <c r="G36" i="4"/>
  <c r="G35" i="4"/>
  <c r="H83" i="4"/>
  <c r="F83" i="4"/>
  <c r="E83" i="4"/>
  <c r="D83" i="4"/>
  <c r="C83" i="4"/>
  <c r="G82" i="4"/>
  <c r="I82" i="4" s="1"/>
  <c r="G81" i="4"/>
  <c r="I81" i="4" s="1"/>
  <c r="G80" i="4"/>
  <c r="I80" i="4" s="1"/>
  <c r="G79" i="4"/>
  <c r="D70" i="4"/>
  <c r="E47" i="4"/>
  <c r="D47" i="4"/>
  <c r="C47" i="4"/>
  <c r="F46" i="4"/>
  <c r="F45" i="4"/>
  <c r="F44" i="4"/>
  <c r="F43" i="4"/>
  <c r="F42" i="4"/>
  <c r="F41" i="4"/>
  <c r="F40" i="4"/>
  <c r="F39" i="4"/>
  <c r="F38" i="4"/>
  <c r="F37" i="4"/>
  <c r="J37" i="4" s="1"/>
  <c r="F36" i="4"/>
  <c r="F35" i="4"/>
  <c r="F13" i="4"/>
  <c r="F11" i="4" s="1"/>
  <c r="E13" i="4"/>
  <c r="E11" i="4" s="1"/>
  <c r="D13" i="4"/>
  <c r="G39" i="1"/>
  <c r="I46" i="1"/>
  <c r="I45" i="1"/>
  <c r="I44" i="1"/>
  <c r="I43" i="1"/>
  <c r="I42" i="1"/>
  <c r="I41" i="1"/>
  <c r="I40" i="1"/>
  <c r="I39" i="1"/>
  <c r="I38" i="1"/>
  <c r="I37" i="1"/>
  <c r="I36" i="1"/>
  <c r="I35" i="1"/>
  <c r="G46" i="1"/>
  <c r="G45" i="1"/>
  <c r="G44" i="1"/>
  <c r="G43" i="1"/>
  <c r="G42" i="1"/>
  <c r="G41" i="1"/>
  <c r="G40" i="1"/>
  <c r="G38" i="1"/>
  <c r="G37" i="1"/>
  <c r="G36" i="1"/>
  <c r="G35" i="1"/>
  <c r="J35" i="4" l="1"/>
  <c r="H46" i="4"/>
  <c r="H36" i="4"/>
  <c r="H38" i="6"/>
  <c r="H42" i="6"/>
  <c r="J36" i="6"/>
  <c r="H43" i="4"/>
  <c r="G83" i="4"/>
  <c r="H45" i="6"/>
  <c r="D11" i="4"/>
  <c r="H12" i="4" s="1"/>
  <c r="H40" i="4"/>
  <c r="H44" i="4"/>
  <c r="I79" i="4"/>
  <c r="H37" i="4"/>
  <c r="J41" i="4"/>
  <c r="J45" i="4"/>
  <c r="H13" i="6"/>
  <c r="H40" i="6"/>
  <c r="H44" i="6"/>
  <c r="G83" i="6"/>
  <c r="H43" i="6"/>
  <c r="H37" i="6"/>
  <c r="H35" i="6"/>
  <c r="K35" i="6" s="1"/>
  <c r="H46" i="6"/>
  <c r="H36" i="6"/>
  <c r="H41" i="6"/>
  <c r="H39" i="6"/>
  <c r="H14" i="6"/>
  <c r="J38" i="6"/>
  <c r="J40" i="6"/>
  <c r="J42" i="6"/>
  <c r="J44" i="6"/>
  <c r="J46" i="6"/>
  <c r="H15" i="6"/>
  <c r="F47" i="6"/>
  <c r="H45" i="4"/>
  <c r="H35" i="4"/>
  <c r="J39" i="4"/>
  <c r="J43" i="4"/>
  <c r="H38" i="4"/>
  <c r="H42" i="4"/>
  <c r="H41" i="4"/>
  <c r="H39" i="4"/>
  <c r="J36" i="4"/>
  <c r="J38" i="4"/>
  <c r="J40" i="4"/>
  <c r="J42" i="4"/>
  <c r="J44" i="4"/>
  <c r="J46" i="4"/>
  <c r="F47" i="4"/>
  <c r="D70" i="1"/>
  <c r="K35" i="4" l="1"/>
  <c r="H15" i="4"/>
  <c r="K46" i="4"/>
  <c r="K41" i="4"/>
  <c r="K43" i="4"/>
  <c r="H14" i="4"/>
  <c r="K37" i="4"/>
  <c r="K40" i="6"/>
  <c r="K38" i="6"/>
  <c r="K43" i="6"/>
  <c r="K44" i="6"/>
  <c r="K36" i="6"/>
  <c r="K42" i="6"/>
  <c r="K37" i="6"/>
  <c r="K45" i="4"/>
  <c r="K42" i="4"/>
  <c r="K40" i="4"/>
  <c r="K36" i="4"/>
  <c r="K45" i="6"/>
  <c r="K41" i="6"/>
  <c r="K39" i="6"/>
  <c r="K46" i="6"/>
  <c r="K44" i="4"/>
  <c r="H13" i="4"/>
  <c r="H47" i="6"/>
  <c r="J47" i="6"/>
  <c r="H47" i="4"/>
  <c r="K38" i="4"/>
  <c r="K39" i="4"/>
  <c r="J47" i="4"/>
  <c r="G79" i="1"/>
  <c r="I79" i="1" s="1"/>
  <c r="K47" i="6" l="1"/>
  <c r="K49" i="6" s="1"/>
  <c r="D71" i="6" s="1"/>
  <c r="D72" i="6" s="1"/>
  <c r="D73" i="6" s="1"/>
  <c r="K47" i="4"/>
  <c r="D71" i="4" s="1"/>
  <c r="D72" i="4" s="1"/>
  <c r="D73" i="4" s="1"/>
  <c r="H83" i="1"/>
  <c r="C47" i="1"/>
  <c r="D47" i="1"/>
  <c r="E47" i="1"/>
  <c r="F13" i="1" l="1"/>
  <c r="F11" i="1" s="1"/>
  <c r="E13" i="1"/>
  <c r="E11" i="1" s="1"/>
  <c r="D13" i="1"/>
  <c r="D11" i="1" s="1"/>
  <c r="G80" i="1" l="1"/>
  <c r="I80" i="1" s="1"/>
  <c r="G81" i="1"/>
  <c r="I81" i="1" s="1"/>
  <c r="G82" i="1"/>
  <c r="I82" i="1" s="1"/>
  <c r="F83" i="1"/>
  <c r="E83" i="1"/>
  <c r="G83" i="1" l="1"/>
  <c r="D83" i="1"/>
  <c r="C83" i="1"/>
  <c r="F36" i="1" l="1"/>
  <c r="F37" i="1"/>
  <c r="F38" i="1"/>
  <c r="F39" i="1"/>
  <c r="F40" i="1"/>
  <c r="F41" i="1"/>
  <c r="F42" i="1"/>
  <c r="F43" i="1"/>
  <c r="F44" i="1"/>
  <c r="F45" i="1"/>
  <c r="F46" i="1"/>
  <c r="F35" i="1"/>
  <c r="H35" i="1" l="1"/>
  <c r="J35" i="1"/>
  <c r="J46" i="1"/>
  <c r="H46" i="1"/>
  <c r="H45" i="1"/>
  <c r="J45" i="1"/>
  <c r="H44" i="1"/>
  <c r="J44" i="1"/>
  <c r="H43" i="1"/>
  <c r="J43" i="1"/>
  <c r="J42" i="1"/>
  <c r="H42" i="1"/>
  <c r="J41" i="1"/>
  <c r="H41" i="1"/>
  <c r="H40" i="1"/>
  <c r="J40" i="1"/>
  <c r="J39" i="1"/>
  <c r="H39" i="1"/>
  <c r="J38" i="1"/>
  <c r="H38" i="1"/>
  <c r="H37" i="1"/>
  <c r="J37" i="1"/>
  <c r="H36" i="1"/>
  <c r="J36" i="1"/>
  <c r="F47" i="1"/>
  <c r="K40" i="1" l="1"/>
  <c r="K43" i="1"/>
  <c r="K37" i="1"/>
  <c r="K36" i="1"/>
  <c r="K38" i="1"/>
  <c r="K46" i="1"/>
  <c r="K45" i="1"/>
  <c r="K44" i="1"/>
  <c r="K42" i="1"/>
  <c r="K41" i="1"/>
  <c r="K39" i="1"/>
  <c r="H15" i="1"/>
  <c r="H14" i="1"/>
  <c r="H13" i="1"/>
  <c r="H12" i="1"/>
  <c r="H47" i="1" l="1"/>
  <c r="J47" i="1"/>
  <c r="K35" i="1" l="1"/>
  <c r="K47" i="1" l="1"/>
  <c r="K49" i="1" s="1"/>
  <c r="D71" i="1" s="1"/>
  <c r="D72" i="1" s="1"/>
  <c r="D73" i="1" s="1"/>
</calcChain>
</file>

<file path=xl/sharedStrings.xml><?xml version="1.0" encoding="utf-8"?>
<sst xmlns="http://schemas.openxmlformats.org/spreadsheetml/2006/main" count="456" uniqueCount="167">
  <si>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</si>
  <si>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</si>
  <si>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</si>
  <si>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</si>
  <si>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</si>
  <si>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</si>
  <si>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</si>
  <si>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</si>
  <si>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</si>
  <si>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</si>
  <si>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</si>
  <si>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</si>
  <si>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</si>
  <si>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</si>
  <si>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</si>
  <si>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</si>
  <si>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</si>
  <si>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</si>
  <si>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</si>
  <si>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</si>
  <si>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</si>
  <si>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</si>
  <si>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</si>
  <si>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</si>
  <si>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</si>
  <si>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</si>
  <si>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</si>
  <si>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</si>
  <si>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</si>
  <si>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</si>
  <si>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</si>
  <si>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</si>
  <si>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</si>
  <si>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</si>
  <si>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</si>
  <si>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</si>
  <si>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</si>
  <si>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</si>
  <si>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</si>
  <si>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</si>
  <si>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</si>
  <si>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</si>
  <si>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</si>
  <si>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</si>
  <si>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</si>
  <si>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</si>
  <si>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</si>
  <si>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</si>
  <si>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</si>
  <si>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</si>
  <si>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</si>
  <si>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</si>
  <si>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</si>
  <si>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</si>
  <si>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</si>
  <si>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</si>
  <si>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</si>
  <si>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</si>
  <si>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</si>
  <si>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</si>
  <si>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</si>
  <si>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</si>
  <si>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</si>
  <si>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</si>
  <si>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</si>
  <si>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</si>
  <si>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</si>
  <si>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</si>
  <si>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</si>
  <si>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</si>
  <si>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</si>
  <si>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</si>
  <si>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</si>
  <si>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</si>
  <si>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</si>
  <si>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</si>
  <si>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</si>
  <si>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</si>
  <si>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</si>
  <si>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</si>
  <si>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</si>
  <si>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</si>
  <si>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</si>
  <si>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</si>
  <si>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</si>
  <si>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</si>
  <si>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</si>
  <si>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</si>
  <si>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</si>
  <si>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</si>
  <si>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</si>
  <si>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</si>
  <si>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</si>
  <si>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</si>
  <si>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</si>
  <si>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</si>
  <si>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</si>
  <si>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</si>
  <si>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</si>
  <si>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</si>
  <si>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</si>
  <si>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</si>
  <si>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</si>
  <si>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</si>
  <si>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</si>
  <si>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</si>
  <si>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</si>
  <si>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</si>
  <si>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</si>
  <si>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</si>
  <si>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</si>
  <si>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</si>
  <si>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</si>
  <si>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</si>
  <si>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</si>
  <si>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</si>
  <si>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</si>
  <si>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</si>
  <si>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</si>
  <si>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</si>
  <si>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</si>
  <si>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</si>
  <si>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</si>
  <si>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</si>
  <si>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</si>
  <si>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</si>
  <si>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</si>
  <si>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</si>
  <si>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</si>
  <si>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</si>
  <si>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</si>
  <si>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</si>
  <si>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</si>
  <si>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</si>
  <si>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</si>
  <si>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</si>
  <si>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</si>
  <si>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</si>
  <si>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</si>
  <si>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</si>
  <si>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</si>
  <si>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</si>
  <si>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</si>
  <si>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</si>
  <si>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</si>
  <si>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</si>
  <si>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</si>
  <si>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</si>
  <si>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</si>
  <si>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</si>
  <si>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</si>
  <si>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</si>
  <si>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</si>
  <si>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</si>
  <si>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</si>
  <si>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</si>
  <si>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</si>
  <si>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</si>
  <si>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1st Estimate</t>
  </si>
  <si>
    <t>Line loss included in the global adjustment paid relating to non-RPP customers</t>
  </si>
  <si>
    <t>Y</t>
  </si>
  <si>
    <t xml:space="preserve">Global adjustment paid was calculated by Hydro One with kWhs higher than the adjusted usage. As such, the difference was prorated between RPP and non-RPP customers. </t>
  </si>
  <si>
    <t>OEB approved dispositions during 2014</t>
  </si>
  <si>
    <t xml:space="preserve">Amount is included in the Net Change in Account 1589 but not in the analysis above. </t>
  </si>
  <si>
    <t>Significant current period billing adjustments included in next year GL balance</t>
  </si>
  <si>
    <t xml:space="preserve">Period billing adjustments was included in accounts 1588 in 2015 and was adjusted in 2016. </t>
  </si>
  <si>
    <t xml:space="preserve">Prior year billing adjustments was included in accounts 1588 in 2015 and was adjusted in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</si>
</sst>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5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9"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167" fontId="2" fillId="2" borderId="0" xfId="1" applyNumberFormat="1" applyFont="1" applyFill="1"/>
    <xf numFmtId="164" fontId="2" fillId="0" borderId="0" xfId="1" applyFont="1"/>
    <xf numFmtId="0" fontId="3" fillId="0" borderId="14"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1" xfId="0" applyFont="1" applyBorder="1"/>
    <xf numFmtId="168"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7" xfId="0" applyFont="1" applyBorder="1"/>
    <xf numFmtId="167" fontId="3" fillId="0" borderId="17" xfId="1" applyNumberFormat="1" applyFont="1" applyBorder="1"/>
    <xf numFmtId="167" fontId="3" fillId="0" borderId="18"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2" fillId="2" borderId="1" xfId="0" applyFont="1" applyFill="1" applyBorder="1"/>
    <xf numFmtId="0" fontId="2" fillId="2" borderId="12" xfId="0" applyFont="1" applyFill="1" applyBorder="1"/>
    <xf numFmtId="0" fontId="3" fillId="0" borderId="19"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164" fontId="2" fillId="0" borderId="11" xfId="1" applyFont="1" applyBorder="1"/>
    <xf numFmtId="0" fontId="15" fillId="0" borderId="0" xfId="0" applyFont="1" applyBorder="1"/>
    <xf numFmtId="16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9" fontId="12" fillId="2" borderId="2" xfId="5" applyNumberFormat="1" applyFont="1" applyFill="1" applyBorder="1" applyAlignment="1">
      <alignment wrapText="1"/>
    </xf>
    <xf numFmtId="169" fontId="2" fillId="2" borderId="2" xfId="5" applyNumberFormat="1" applyFont="1" applyFill="1" applyBorder="1"/>
    <xf numFmtId="166" fontId="2" fillId="0" borderId="25"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7" fillId="2" borderId="26"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13" xfId="0" applyFont="1" applyBorder="1" applyAlignment="1">
      <alignment horizontal="center" wrapText="1"/>
    </xf>
    <xf numFmtId="0" fontId="6" fillId="0" borderId="22"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9" fontId="14" fillId="0" borderId="11" xfId="4" applyFont="1" applyBorder="1"/>
    <xf numFmtId="9" fontId="14" fillId="0" borderId="0" xfId="4" applyFont="1" applyBorder="1"/>
    <xf numFmtId="0" fontId="7" fillId="0" borderId="0" xfId="0" applyFont="1" applyAlignment="1">
      <alignment horizontal="right"/>
    </xf>
    <xf numFmtId="0" fontId="6" fillId="0" borderId="16"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9" fontId="13" fillId="2" borderId="17" xfId="5" applyNumberFormat="1" applyFont="1" applyFill="1" applyBorder="1"/>
    <xf numFmtId="169" fontId="2" fillId="2" borderId="17" xfId="5" applyNumberFormat="1" applyFont="1" applyFill="1" applyBorder="1"/>
    <xf numFmtId="169" fontId="2" fillId="0" borderId="17" xfId="5" applyNumberFormat="1" applyFont="1" applyFill="1" applyBorder="1"/>
    <xf numFmtId="164" fontId="6" fillId="0" borderId="14" xfId="1" applyFont="1" applyBorder="1"/>
    <xf numFmtId="164" fontId="6" fillId="0" borderId="14" xfId="1" applyFont="1" applyBorder="1" applyAlignment="1">
      <alignment horizontal="center"/>
    </xf>
    <xf numFmtId="0" fontId="7" fillId="0" borderId="0" xfId="0" applyFont="1" applyFill="1"/>
    <xf numFmtId="0" fontId="7" fillId="0" borderId="23" xfId="0" applyFont="1" applyFill="1" applyBorder="1" applyAlignment="1"/>
    <xf numFmtId="0" fontId="6" fillId="0" borderId="21" xfId="0" applyFont="1" applyFill="1" applyBorder="1" applyAlignment="1">
      <alignment horizontal="center" wrapText="1"/>
    </xf>
    <xf numFmtId="0" fontId="6" fillId="0" borderId="20"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6" fontId="2" fillId="0" borderId="2" xfId="4" applyNumberFormat="1" applyFont="1" applyFill="1" applyBorder="1"/>
    <xf numFmtId="166" fontId="2" fillId="0" borderId="17" xfId="4" applyNumberFormat="1" applyFont="1" applyFill="1" applyBorder="1"/>
    <xf numFmtId="0" fontId="3" fillId="0" borderId="2" xfId="0" applyFont="1" applyBorder="1" applyAlignment="1">
      <alignment horizontal="center"/>
    </xf>
    <xf numFmtId="0" fontId="6" fillId="0" borderId="2" xfId="0" applyFont="1" applyBorder="1" applyAlignment="1">
      <alignment horizontal="center"/>
    </xf>
    <xf numFmtId="168" fontId="2" fillId="2" borderId="2" xfId="0" applyNumberFormat="1" applyFont="1" applyFill="1" applyBorder="1"/>
    <xf numFmtId="167" fontId="2" fillId="0" borderId="8" xfId="1" applyNumberFormat="1" applyFont="1" applyFill="1" applyBorder="1"/>
    <xf numFmtId="0" fontId="2" fillId="0" borderId="7" xfId="0" applyFont="1" applyFill="1" applyBorder="1"/>
    <xf numFmtId="0" fontId="6" fillId="0" borderId="27" xfId="0" applyFont="1" applyBorder="1" applyAlignment="1">
      <alignment horizontal="center" wrapText="1"/>
    </xf>
    <xf numFmtId="167" fontId="2" fillId="0" borderId="10" xfId="1" applyNumberFormat="1" applyFont="1" applyBorder="1"/>
    <xf numFmtId="167" fontId="2" fillId="0" borderId="0" xfId="1" applyNumberFormat="1" applyFont="1" applyBorder="1"/>
    <xf numFmtId="0" fontId="6" fillId="0" borderId="28" xfId="0" quotePrefix="1" applyFont="1" applyBorder="1" applyAlignment="1">
      <alignment horizontal="center" wrapText="1"/>
    </xf>
    <xf numFmtId="167" fontId="3" fillId="0" borderId="29" xfId="1" applyNumberFormat="1" applyFont="1" applyBorder="1"/>
    <xf numFmtId="0" fontId="3" fillId="0" borderId="1" xfId="0" applyFont="1" applyBorder="1" applyAlignment="1">
      <alignment wrapText="1"/>
    </xf>
    <xf numFmtId="0" fontId="2" fillId="0" borderId="1" xfId="0" applyFont="1" applyBorder="1"/>
    <xf numFmtId="0" fontId="2" fillId="0" borderId="12" xfId="0" applyFont="1" applyBorder="1"/>
    <xf numFmtId="0" fontId="6" fillId="0" borderId="0" xfId="0" quotePrefix="1" applyFont="1" applyFill="1" applyBorder="1" applyAlignment="1">
      <alignment horizontal="center" wrapText="1"/>
    </xf>
    <xf numFmtId="167" fontId="2" fillId="0" borderId="0" xfId="1" applyNumberFormat="1" applyFont="1" applyFill="1" applyBorder="1"/>
    <xf numFmtId="167" fontId="3" fillId="0" borderId="0" xfId="1" applyNumberFormat="1" applyFont="1" applyFill="1" applyBorder="1"/>
    <xf numFmtId="168" fontId="2" fillId="4" borderId="2" xfId="0" applyNumberFormat="1" applyFont="1" applyFill="1" applyBorder="1" applyAlignment="1">
      <alignment wrapText="1"/>
    </xf>
    <xf numFmtId="0" fontId="2" fillId="2" borderId="2" xfId="0" applyFont="1" applyFill="1" applyBorder="1" applyAlignment="1">
      <alignment horizontal="center"/>
    </xf>
    <xf numFmtId="0" fontId="2" fillId="2" borderId="10" xfId="0" applyFont="1" applyFill="1" applyBorder="1" applyAlignment="1">
      <alignment horizontal="center"/>
    </xf>
    <xf numFmtId="165" fontId="2" fillId="2" borderId="2" xfId="5" applyFont="1" applyFill="1" applyBorder="1"/>
    <xf numFmtId="0" fontId="10" fillId="0" borderId="0" xfId="0" applyFont="1" applyAlignment="1">
      <alignment horizontal="left"/>
    </xf>
    <xf numFmtId="0" fontId="10" fillId="0" borderId="0" xfId="0" applyFont="1" applyAlignment="1">
      <alignment horizontal="left" wrapText="1"/>
    </xf>
    <xf numFmtId="0" fontId="17"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xf numFmtId="0" fontId="6" fillId="0" borderId="2" xfId="0" applyFont="1" applyBorder="1" applyAlignment="1">
      <alignment horizontal="center"/>
    </xf>
    <xf numFmtId="0" fontId="2" fillId="2" borderId="10" xfId="0" applyFont="1" applyFill="1" applyBorder="1" applyAlignment="1">
      <alignment horizontal="left" wrapText="1"/>
    </xf>
    <xf numFmtId="0" fontId="2" fillId="2" borderId="24"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20593050"/>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20593050"/>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B13" sqref="B13:C13"/>
    </sheetView>
  </sheetViews>
  <sheetFormatPr defaultColWidth="9.109375" defaultRowHeight="15" x14ac:dyDescent="0.25"/>
  <cols>
    <col min="1" max="1" width="5.5546875" style="47" customWidth="1"/>
    <col min="2" max="2" width="16.109375" style="108" customWidth="1"/>
    <col min="3" max="3" width="164.5546875" style="45" customWidth="1"/>
    <col min="4" max="16384" width="9.109375" style="45"/>
  </cols>
  <sheetData>
    <row r="1" spans="1:3" ht="15.6" x14ac:dyDescent="0.25">
      <c r="A1" s="48" t="s">
        <v>138</v>
      </c>
    </row>
    <row r="3" spans="1:3" ht="15.6" x14ac:dyDescent="0.25">
      <c r="A3" s="49" t="s">
        <v>32</v>
      </c>
    </row>
    <row r="4" spans="1:3" ht="34.5" customHeight="1" x14ac:dyDescent="0.25">
      <c r="A4" s="145" t="s">
        <v>97</v>
      </c>
      <c r="B4" s="145"/>
      <c r="C4" s="145"/>
    </row>
    <row r="6" spans="1:3" ht="15.6" x14ac:dyDescent="0.25">
      <c r="A6" s="49" t="s">
        <v>53</v>
      </c>
    </row>
    <row r="7" spans="1:3" x14ac:dyDescent="0.25">
      <c r="A7" s="47" t="s">
        <v>54</v>
      </c>
    </row>
    <row r="8" spans="1:3" ht="33" customHeight="1" x14ac:dyDescent="0.25">
      <c r="A8" s="147" t="s">
        <v>98</v>
      </c>
      <c r="B8" s="147"/>
      <c r="C8" s="147"/>
    </row>
    <row r="10" spans="1:3" x14ac:dyDescent="0.25">
      <c r="A10" s="47">
        <v>1</v>
      </c>
      <c r="B10" s="144" t="s">
        <v>42</v>
      </c>
      <c r="C10" s="144"/>
    </row>
    <row r="11" spans="1:3" x14ac:dyDescent="0.25">
      <c r="B11" s="115"/>
      <c r="C11" s="115"/>
    </row>
    <row r="13" spans="1:3" ht="31.5" customHeight="1" x14ac:dyDescent="0.25">
      <c r="A13" s="47">
        <v>2</v>
      </c>
      <c r="B13" s="145" t="s">
        <v>99</v>
      </c>
      <c r="C13" s="145"/>
    </row>
    <row r="14" spans="1:3" x14ac:dyDescent="0.25">
      <c r="B14" s="78"/>
      <c r="C14" s="78"/>
    </row>
    <row r="16" spans="1:3" x14ac:dyDescent="0.25">
      <c r="A16" s="47">
        <v>3</v>
      </c>
      <c r="B16" s="146" t="s">
        <v>123</v>
      </c>
      <c r="C16" s="146"/>
    </row>
    <row r="17" spans="1:26" ht="32.25" customHeight="1" x14ac:dyDescent="0.25">
      <c r="B17" s="145" t="s">
        <v>133</v>
      </c>
      <c r="C17" s="145"/>
    </row>
    <row r="18" spans="1:26" ht="63" customHeight="1" x14ac:dyDescent="0.25">
      <c r="B18" s="145" t="s">
        <v>156</v>
      </c>
      <c r="C18" s="145"/>
      <c r="D18" s="50"/>
      <c r="E18" s="46"/>
      <c r="F18" s="46"/>
      <c r="G18" s="46"/>
      <c r="H18" s="46"/>
      <c r="I18" s="46"/>
      <c r="J18" s="46"/>
      <c r="K18" s="46"/>
      <c r="L18" s="46"/>
      <c r="M18" s="46"/>
      <c r="N18" s="46"/>
      <c r="O18" s="46"/>
      <c r="P18" s="46"/>
      <c r="Q18" s="46"/>
      <c r="R18" s="46"/>
      <c r="S18" s="46"/>
      <c r="T18" s="46"/>
      <c r="U18" s="46"/>
      <c r="V18" s="46"/>
      <c r="W18" s="46"/>
      <c r="X18" s="46"/>
      <c r="Y18" s="46"/>
      <c r="Z18" s="46"/>
    </row>
    <row r="19" spans="1:26" ht="30" customHeight="1" x14ac:dyDescent="0.25">
      <c r="B19" s="145" t="s">
        <v>134</v>
      </c>
      <c r="C19" s="145"/>
      <c r="D19" s="50"/>
      <c r="E19" s="46"/>
      <c r="F19" s="46"/>
      <c r="G19" s="46"/>
      <c r="H19" s="46"/>
      <c r="I19" s="46"/>
      <c r="J19" s="46"/>
      <c r="K19" s="46"/>
      <c r="L19" s="46"/>
      <c r="M19" s="46"/>
      <c r="N19" s="46"/>
      <c r="O19" s="46"/>
      <c r="P19" s="46"/>
      <c r="Q19" s="46"/>
      <c r="R19" s="46"/>
      <c r="S19" s="46"/>
      <c r="T19" s="46"/>
      <c r="U19" s="46"/>
      <c r="V19" s="46"/>
      <c r="W19" s="46"/>
      <c r="X19" s="46"/>
      <c r="Y19" s="46"/>
      <c r="Z19" s="46"/>
    </row>
    <row r="20" spans="1:26" x14ac:dyDescent="0.25">
      <c r="B20" s="112" t="s">
        <v>49</v>
      </c>
    </row>
    <row r="21" spans="1:26" x14ac:dyDescent="0.25">
      <c r="B21" s="112"/>
    </row>
    <row r="22" spans="1:26" x14ac:dyDescent="0.25">
      <c r="B22" s="110"/>
    </row>
    <row r="23" spans="1:26" x14ac:dyDescent="0.25">
      <c r="A23" s="47">
        <v>4</v>
      </c>
      <c r="B23" s="146" t="s">
        <v>124</v>
      </c>
      <c r="C23" s="146"/>
    </row>
    <row r="24" spans="1:26" ht="35.25" customHeight="1" x14ac:dyDescent="0.25">
      <c r="B24" s="145" t="s">
        <v>139</v>
      </c>
      <c r="C24" s="145"/>
    </row>
    <row r="25" spans="1:26" x14ac:dyDescent="0.25">
      <c r="B25" s="117"/>
      <c r="C25" s="117"/>
    </row>
    <row r="26" spans="1:26" ht="62.25" customHeight="1" x14ac:dyDescent="0.25">
      <c r="B26" s="145" t="s">
        <v>125</v>
      </c>
      <c r="C26" s="145"/>
    </row>
    <row r="27" spans="1:26" ht="65.25" customHeight="1" x14ac:dyDescent="0.25">
      <c r="B27" s="145" t="s">
        <v>141</v>
      </c>
      <c r="C27" s="145"/>
    </row>
    <row r="28" spans="1:26" ht="31.5" customHeight="1" x14ac:dyDescent="0.25">
      <c r="B28" s="145" t="s">
        <v>140</v>
      </c>
      <c r="C28" s="145"/>
    </row>
    <row r="29" spans="1:26" ht="30" customHeight="1" x14ac:dyDescent="0.25">
      <c r="B29" s="145" t="s">
        <v>142</v>
      </c>
      <c r="C29" s="145"/>
    </row>
    <row r="30" spans="1:26" x14ac:dyDescent="0.25">
      <c r="B30" s="117"/>
      <c r="C30" s="117"/>
    </row>
    <row r="31" spans="1:26" ht="47.25" customHeight="1" x14ac:dyDescent="0.25">
      <c r="B31" s="118" t="s">
        <v>126</v>
      </c>
      <c r="C31" s="46" t="s">
        <v>100</v>
      </c>
    </row>
    <row r="32" spans="1:26" ht="33.75" customHeight="1" x14ac:dyDescent="0.25">
      <c r="B32" s="118" t="s">
        <v>128</v>
      </c>
      <c r="C32" s="46" t="s">
        <v>127</v>
      </c>
    </row>
    <row r="33" spans="1:3" ht="15.6" x14ac:dyDescent="0.25">
      <c r="B33" s="118" t="s">
        <v>131</v>
      </c>
      <c r="C33" s="46" t="s">
        <v>129</v>
      </c>
    </row>
    <row r="34" spans="1:3" ht="15.6" x14ac:dyDescent="0.25">
      <c r="B34" s="119" t="s">
        <v>132</v>
      </c>
      <c r="C34" s="109" t="s">
        <v>130</v>
      </c>
    </row>
    <row r="35" spans="1:3" ht="15.6" x14ac:dyDescent="0.3">
      <c r="B35" s="114"/>
      <c r="C35" s="109"/>
    </row>
    <row r="37" spans="1:3" ht="29.25" customHeight="1" x14ac:dyDescent="0.25">
      <c r="A37" s="47">
        <v>5</v>
      </c>
      <c r="B37" s="145" t="s">
        <v>143</v>
      </c>
      <c r="C37" s="145"/>
    </row>
    <row r="38" spans="1:3" x14ac:dyDescent="0.25">
      <c r="B38" s="115"/>
      <c r="C38" s="115"/>
    </row>
    <row r="40" spans="1:3" x14ac:dyDescent="0.25">
      <c r="A40" s="47">
        <v>6</v>
      </c>
      <c r="B40" s="116" t="s">
        <v>135</v>
      </c>
    </row>
    <row r="41" spans="1:3" ht="30" customHeight="1" x14ac:dyDescent="0.25">
      <c r="B41" s="145" t="s">
        <v>136</v>
      </c>
      <c r="C41" s="145"/>
    </row>
    <row r="42" spans="1:3" ht="30" customHeight="1" x14ac:dyDescent="0.25">
      <c r="B42" s="145" t="s">
        <v>101</v>
      </c>
      <c r="C42" s="145"/>
    </row>
    <row r="43" spans="1:3" x14ac:dyDescent="0.25">
      <c r="B43" s="78"/>
      <c r="C43" s="78"/>
    </row>
    <row r="44" spans="1:3" x14ac:dyDescent="0.25">
      <c r="B44" s="111" t="s">
        <v>102</v>
      </c>
    </row>
    <row r="45" spans="1:3" x14ac:dyDescent="0.25">
      <c r="B45" s="120" t="s">
        <v>103</v>
      </c>
      <c r="C45" s="46" t="s">
        <v>104</v>
      </c>
    </row>
    <row r="46" spans="1:3" ht="30.6" x14ac:dyDescent="0.25">
      <c r="B46" s="120"/>
      <c r="C46" s="46" t="s">
        <v>145</v>
      </c>
    </row>
    <row r="47" spans="1:3" x14ac:dyDescent="0.25">
      <c r="B47" s="120"/>
      <c r="C47" s="45" t="s">
        <v>105</v>
      </c>
    </row>
    <row r="48" spans="1:3" x14ac:dyDescent="0.25">
      <c r="B48" s="120"/>
      <c r="C48" s="45" t="s">
        <v>106</v>
      </c>
    </row>
    <row r="49" spans="2:3" x14ac:dyDescent="0.25">
      <c r="B49" s="121" t="s">
        <v>109</v>
      </c>
      <c r="C49" s="45" t="s">
        <v>108</v>
      </c>
    </row>
    <row r="50" spans="2:3" ht="18" customHeight="1" x14ac:dyDescent="0.25">
      <c r="B50" s="121"/>
      <c r="C50" s="46" t="s">
        <v>107</v>
      </c>
    </row>
    <row r="51" spans="2:3" x14ac:dyDescent="0.25">
      <c r="B51" s="121"/>
      <c r="C51" s="45" t="s">
        <v>110</v>
      </c>
    </row>
    <row r="52" spans="2:3" x14ac:dyDescent="0.25">
      <c r="B52" s="121"/>
      <c r="C52" s="45" t="s">
        <v>111</v>
      </c>
    </row>
    <row r="53" spans="2:3" x14ac:dyDescent="0.25">
      <c r="B53" s="121" t="s">
        <v>113</v>
      </c>
      <c r="C53" s="45" t="s">
        <v>112</v>
      </c>
    </row>
    <row r="54" spans="2:3" ht="45" x14ac:dyDescent="0.25">
      <c r="B54" s="121"/>
      <c r="C54" s="78" t="s">
        <v>114</v>
      </c>
    </row>
    <row r="55" spans="2:3" x14ac:dyDescent="0.25">
      <c r="B55" s="121"/>
      <c r="C55" s="45" t="s">
        <v>115</v>
      </c>
    </row>
    <row r="56" spans="2:3" x14ac:dyDescent="0.25">
      <c r="B56" s="121"/>
      <c r="C56" s="45" t="s">
        <v>146</v>
      </c>
    </row>
    <row r="57" spans="2:3" x14ac:dyDescent="0.25">
      <c r="B57" s="121" t="s">
        <v>117</v>
      </c>
      <c r="C57" s="45" t="s">
        <v>116</v>
      </c>
    </row>
    <row r="58" spans="2:3" ht="61.5" customHeight="1" x14ac:dyDescent="0.25">
      <c r="B58" s="121"/>
      <c r="C58" s="78" t="s">
        <v>157</v>
      </c>
    </row>
    <row r="59" spans="2:3" x14ac:dyDescent="0.25">
      <c r="B59" s="121" t="s">
        <v>119</v>
      </c>
      <c r="C59" s="45" t="s">
        <v>118</v>
      </c>
    </row>
    <row r="60" spans="2:3" ht="30" x14ac:dyDescent="0.25">
      <c r="B60" s="121"/>
      <c r="C60" s="78" t="s">
        <v>120</v>
      </c>
    </row>
    <row r="61" spans="2:3" x14ac:dyDescent="0.25">
      <c r="B61" s="121" t="s">
        <v>121</v>
      </c>
      <c r="C61" s="78" t="s">
        <v>147</v>
      </c>
    </row>
    <row r="62" spans="2:3" ht="30" x14ac:dyDescent="0.25">
      <c r="B62" s="121"/>
      <c r="C62" s="117" t="s">
        <v>148</v>
      </c>
    </row>
    <row r="63" spans="2:3" x14ac:dyDescent="0.25">
      <c r="B63" s="113"/>
      <c r="C63" s="78"/>
    </row>
    <row r="65" spans="1:3" ht="30.75" customHeight="1" x14ac:dyDescent="0.25">
      <c r="A65" s="47">
        <v>7</v>
      </c>
      <c r="B65" s="145" t="s">
        <v>149</v>
      </c>
      <c r="C65" s="145"/>
    </row>
    <row r="66" spans="1:3" x14ac:dyDescent="0.25">
      <c r="B66" s="78"/>
      <c r="C66" s="78"/>
    </row>
    <row r="67" spans="1:3" ht="15.75" customHeight="1" x14ac:dyDescent="0.25">
      <c r="B67" s="144" t="s">
        <v>122</v>
      </c>
      <c r="C67" s="144"/>
    </row>
  </sheetData>
  <mergeCells count="19">
    <mergeCell ref="A4:C4"/>
    <mergeCell ref="A8:C8"/>
    <mergeCell ref="B13:C13"/>
    <mergeCell ref="B16:C16"/>
    <mergeCell ref="B10:C10"/>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topLeftCell="A31" zoomScale="70" zoomScaleNormal="70" zoomScaleSheetLayoutView="100" workbookViewId="0">
      <selection activeCell="K48" sqref="K48"/>
    </sheetView>
  </sheetViews>
  <sheetFormatPr defaultColWidth="9.109375" defaultRowHeight="13.8" x14ac:dyDescent="0.25"/>
  <cols>
    <col min="1" max="1" width="8.554687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2" width="18.109375" style="1" customWidth="1"/>
    <col min="13" max="13" width="9.88671875" style="1" customWidth="1"/>
    <col min="14" max="14" width="10.6640625" style="1" customWidth="1"/>
    <col min="15" max="15" width="10.33203125" style="1" customWidth="1"/>
    <col min="16" max="16" width="10.6640625" style="1" customWidth="1"/>
    <col min="17" max="17" width="10.5546875" style="1" customWidth="1"/>
    <col min="18" max="18" width="11" style="1" customWidth="1"/>
    <col min="19" max="19" width="13" style="1" customWidth="1"/>
    <col min="20" max="20" width="13.5546875" style="1" customWidth="1"/>
    <col min="21" max="21" width="14.44140625" style="1" customWidth="1"/>
    <col min="22" max="22" width="11.5546875" style="1" customWidth="1"/>
    <col min="23" max="16384" width="9.109375" style="1"/>
  </cols>
  <sheetData>
    <row r="1" spans="1:23" x14ac:dyDescent="0.25">
      <c r="A1" s="52" t="s">
        <v>56</v>
      </c>
      <c r="B1" s="4"/>
      <c r="C1" s="52"/>
    </row>
    <row r="2" spans="1:23" x14ac:dyDescent="0.25">
      <c r="A2" s="4"/>
      <c r="B2" s="4"/>
      <c r="C2" s="4"/>
    </row>
    <row r="3" spans="1:23" x14ac:dyDescent="0.25">
      <c r="A3" s="4"/>
      <c r="B3" s="4" t="s">
        <v>34</v>
      </c>
      <c r="C3" s="25"/>
      <c r="D3" s="4"/>
      <c r="E3" s="4"/>
      <c r="F3" s="4"/>
      <c r="W3" s="1">
        <v>2014</v>
      </c>
    </row>
    <row r="4" spans="1:23" x14ac:dyDescent="0.25">
      <c r="A4" s="4"/>
      <c r="B4" s="4" t="s">
        <v>68</v>
      </c>
      <c r="C4" s="63"/>
      <c r="D4" s="4"/>
      <c r="E4" s="4"/>
      <c r="F4" s="4"/>
    </row>
    <row r="5" spans="1:23" x14ac:dyDescent="0.25">
      <c r="A5" s="4"/>
      <c r="B5" s="15"/>
      <c r="C5" s="15"/>
      <c r="D5" s="4"/>
      <c r="E5" s="4"/>
      <c r="F5" s="4"/>
      <c r="W5" s="1">
        <v>2015</v>
      </c>
    </row>
    <row r="6" spans="1:23" x14ac:dyDescent="0.25">
      <c r="A6" s="4" t="s">
        <v>35</v>
      </c>
      <c r="B6" s="15" t="s">
        <v>33</v>
      </c>
      <c r="C6" s="25">
        <v>2014</v>
      </c>
      <c r="D6" s="4"/>
      <c r="E6" s="4"/>
      <c r="F6" s="4"/>
      <c r="W6" s="1">
        <v>2016</v>
      </c>
    </row>
    <row r="7" spans="1:23" x14ac:dyDescent="0.25">
      <c r="A7" s="4"/>
      <c r="B7" s="15"/>
      <c r="C7" s="15"/>
      <c r="D7" s="4"/>
      <c r="E7" s="4"/>
      <c r="F7" s="4"/>
    </row>
    <row r="8" spans="1:23" x14ac:dyDescent="0.25">
      <c r="A8" s="4"/>
      <c r="B8" s="15"/>
      <c r="C8" s="15"/>
      <c r="D8" s="4"/>
      <c r="E8" s="4"/>
      <c r="F8" s="4"/>
    </row>
    <row r="9" spans="1:23" x14ac:dyDescent="0.25">
      <c r="A9" s="4" t="s">
        <v>36</v>
      </c>
      <c r="B9" s="24" t="s">
        <v>94</v>
      </c>
      <c r="C9" s="23"/>
      <c r="D9" s="23"/>
      <c r="E9" s="23"/>
      <c r="F9" s="23"/>
      <c r="I9" s="104"/>
      <c r="J9" s="104"/>
      <c r="K9" s="104"/>
      <c r="L9" s="104"/>
      <c r="M9" s="104"/>
      <c r="N9" s="104"/>
      <c r="O9" s="104"/>
      <c r="P9" s="104"/>
      <c r="Q9" s="104"/>
      <c r="R9" s="104"/>
    </row>
    <row r="10" spans="1:23" x14ac:dyDescent="0.25">
      <c r="A10" s="4"/>
      <c r="B10" s="150" t="s">
        <v>26</v>
      </c>
      <c r="C10" s="150"/>
      <c r="D10" s="26">
        <v>2014</v>
      </c>
      <c r="E10" s="26">
        <v>2015</v>
      </c>
      <c r="F10" s="26">
        <v>2016</v>
      </c>
      <c r="G10" s="151"/>
      <c r="H10" s="152"/>
      <c r="I10" s="104"/>
      <c r="J10" s="104"/>
      <c r="K10" s="104"/>
      <c r="L10" s="104"/>
      <c r="M10" s="104"/>
      <c r="N10" s="104"/>
      <c r="O10" s="104"/>
      <c r="P10" s="104"/>
      <c r="Q10" s="104"/>
      <c r="R10" s="104"/>
    </row>
    <row r="11" spans="1:23" ht="14.4" thickBot="1" x14ac:dyDescent="0.3">
      <c r="A11" s="4"/>
      <c r="B11" s="5" t="s">
        <v>3</v>
      </c>
      <c r="C11" s="5" t="s">
        <v>2</v>
      </c>
      <c r="D11" s="80">
        <f>D12+D13</f>
        <v>0</v>
      </c>
      <c r="E11" s="80">
        <f>E12+E13</f>
        <v>0</v>
      </c>
      <c r="F11" s="80">
        <f>F12+F13</f>
        <v>0</v>
      </c>
      <c r="G11" s="6" t="s">
        <v>0</v>
      </c>
      <c r="H11" s="7">
        <v>1</v>
      </c>
      <c r="I11" s="104"/>
      <c r="J11" s="104"/>
      <c r="K11" s="104"/>
      <c r="L11" s="104"/>
      <c r="M11" s="104"/>
      <c r="N11" s="104"/>
      <c r="O11" s="104"/>
      <c r="P11" s="104"/>
      <c r="Q11" s="104"/>
      <c r="R11" s="104"/>
    </row>
    <row r="12" spans="1:23" x14ac:dyDescent="0.25">
      <c r="B12" s="5" t="s">
        <v>7</v>
      </c>
      <c r="C12" s="5" t="s">
        <v>1</v>
      </c>
      <c r="D12" s="79"/>
      <c r="E12" s="79"/>
      <c r="F12" s="79"/>
      <c r="G12" s="6" t="s">
        <v>0</v>
      </c>
      <c r="H12" s="8">
        <f>IFERROR(D12/$D$11,0)</f>
        <v>0</v>
      </c>
    </row>
    <row r="13" spans="1:23" ht="14.4" thickBot="1" x14ac:dyDescent="0.3">
      <c r="B13" s="5" t="s">
        <v>8</v>
      </c>
      <c r="C13" s="5" t="s">
        <v>6</v>
      </c>
      <c r="D13" s="80">
        <f>D14+D15</f>
        <v>0</v>
      </c>
      <c r="E13" s="80">
        <f>E14+E15</f>
        <v>0</v>
      </c>
      <c r="F13" s="80">
        <f>F14+F15</f>
        <v>0</v>
      </c>
      <c r="G13" s="6" t="s">
        <v>0</v>
      </c>
      <c r="H13" s="8">
        <f>IFERROR(D13/$D$11,0)</f>
        <v>0</v>
      </c>
    </row>
    <row r="14" spans="1:23" x14ac:dyDescent="0.25">
      <c r="B14" s="5" t="s">
        <v>9</v>
      </c>
      <c r="C14" s="5" t="s">
        <v>4</v>
      </c>
      <c r="D14" s="79">
        <v>0</v>
      </c>
      <c r="E14" s="79"/>
      <c r="F14" s="79"/>
      <c r="G14" s="6" t="s">
        <v>0</v>
      </c>
      <c r="H14" s="8">
        <f>IFERROR(D14/$D$11,0)</f>
        <v>0</v>
      </c>
    </row>
    <row r="15" spans="1:23" x14ac:dyDescent="0.25">
      <c r="B15" s="5" t="s">
        <v>69</v>
      </c>
      <c r="C15" s="5" t="s">
        <v>5</v>
      </c>
      <c r="D15" s="27"/>
      <c r="E15" s="27"/>
      <c r="F15" s="27"/>
      <c r="G15" s="6" t="s">
        <v>0</v>
      </c>
      <c r="H15" s="8">
        <f>IFERROR(D15/$D$11,0)</f>
        <v>0</v>
      </c>
    </row>
    <row r="16" spans="1:23" ht="34.5" customHeight="1" x14ac:dyDescent="0.25">
      <c r="B16" s="153" t="s">
        <v>87</v>
      </c>
      <c r="C16" s="153"/>
      <c r="D16" s="153"/>
      <c r="E16" s="153"/>
      <c r="F16" s="153"/>
      <c r="G16" s="153"/>
      <c r="H16" s="153"/>
    </row>
    <row r="17" spans="1:13" x14ac:dyDescent="0.25">
      <c r="D17" s="39"/>
      <c r="E17" s="39"/>
      <c r="F17" s="39"/>
      <c r="G17" s="39"/>
    </row>
    <row r="18" spans="1:13" x14ac:dyDescent="0.25">
      <c r="A18" s="1" t="s">
        <v>37</v>
      </c>
      <c r="B18" s="3" t="s">
        <v>46</v>
      </c>
    </row>
    <row r="19" spans="1:13" x14ac:dyDescent="0.25">
      <c r="B19" s="3"/>
    </row>
    <row r="20" spans="1:13" x14ac:dyDescent="0.25">
      <c r="B20" s="2" t="s">
        <v>22</v>
      </c>
      <c r="C20" s="60" t="s">
        <v>158</v>
      </c>
      <c r="E20" s="104"/>
      <c r="F20" s="39"/>
      <c r="G20" s="39"/>
      <c r="H20" s="39"/>
      <c r="I20" s="39"/>
      <c r="J20" s="39"/>
      <c r="K20" s="39"/>
      <c r="L20" s="39"/>
    </row>
    <row r="21" spans="1:13" x14ac:dyDescent="0.25">
      <c r="E21" s="104"/>
      <c r="F21" s="39"/>
      <c r="G21" s="39"/>
      <c r="H21" s="39"/>
      <c r="I21" s="39"/>
      <c r="J21" s="39"/>
      <c r="K21" s="39"/>
      <c r="L21" s="39"/>
    </row>
    <row r="22" spans="1:13" x14ac:dyDescent="0.25">
      <c r="B22" s="2" t="s">
        <v>47</v>
      </c>
    </row>
    <row r="23" spans="1:13" ht="15" customHeight="1" x14ac:dyDescent="0.25">
      <c r="B23" s="40"/>
      <c r="C23" s="40"/>
      <c r="D23" s="40"/>
      <c r="E23" s="40"/>
      <c r="F23" s="40"/>
      <c r="G23" s="40"/>
      <c r="H23" s="40"/>
    </row>
    <row r="24" spans="1:13" ht="15" customHeight="1" x14ac:dyDescent="0.25">
      <c r="B24" s="40"/>
      <c r="C24" s="40"/>
      <c r="D24" s="40"/>
      <c r="E24" s="40"/>
      <c r="F24" s="40"/>
      <c r="G24" s="40"/>
      <c r="H24" s="40"/>
    </row>
    <row r="25" spans="1:13" ht="15" customHeight="1" x14ac:dyDescent="0.25">
      <c r="B25" s="40"/>
      <c r="C25" s="40"/>
      <c r="D25" s="40"/>
      <c r="E25" s="40"/>
      <c r="F25" s="40"/>
      <c r="G25" s="40"/>
      <c r="H25" s="40"/>
    </row>
    <row r="26" spans="1:13" ht="15" customHeight="1" x14ac:dyDescent="0.25">
      <c r="B26" s="40"/>
      <c r="C26" s="40"/>
      <c r="D26" s="40"/>
      <c r="E26" s="40"/>
      <c r="F26" s="40"/>
      <c r="G26" s="40"/>
      <c r="H26" s="40"/>
    </row>
    <row r="27" spans="1:13" ht="14.25" customHeight="1" x14ac:dyDescent="0.25">
      <c r="B27" s="40"/>
      <c r="C27" s="40"/>
      <c r="D27" s="40"/>
      <c r="E27" s="40"/>
      <c r="F27" s="40"/>
      <c r="G27" s="40"/>
      <c r="H27" s="40"/>
    </row>
    <row r="28" spans="1:13" ht="14.25" customHeight="1" x14ac:dyDescent="0.25">
      <c r="B28" s="40"/>
      <c r="C28" s="40"/>
      <c r="D28" s="40"/>
      <c r="E28" s="40"/>
      <c r="F28" s="40"/>
      <c r="G28" s="40"/>
      <c r="H28" s="40"/>
    </row>
    <row r="29" spans="1:13" s="39" customFormat="1" ht="14.25" customHeight="1" x14ac:dyDescent="0.25">
      <c r="B29" s="40"/>
      <c r="C29" s="40"/>
      <c r="D29" s="40"/>
      <c r="E29" s="40"/>
      <c r="F29" s="40"/>
      <c r="G29" s="40"/>
      <c r="H29" s="40"/>
    </row>
    <row r="31" spans="1:13" x14ac:dyDescent="0.25">
      <c r="A31" s="1" t="s">
        <v>38</v>
      </c>
      <c r="B31" s="52" t="s">
        <v>50</v>
      </c>
      <c r="C31" s="3"/>
    </row>
    <row r="32" spans="1:13" ht="14.4" thickBot="1" x14ac:dyDescent="0.3">
      <c r="B32" s="2" t="s">
        <v>26</v>
      </c>
      <c r="C32" s="41">
        <v>2014</v>
      </c>
      <c r="D32" s="104"/>
      <c r="E32" s="104"/>
      <c r="F32" s="105"/>
      <c r="G32" s="37"/>
      <c r="H32" s="37"/>
      <c r="I32" s="37"/>
      <c r="J32" s="37"/>
      <c r="K32" s="37"/>
      <c r="L32" s="37"/>
      <c r="M32" s="3" t="s">
        <v>30</v>
      </c>
    </row>
    <row r="33" spans="1:22" s="9" customFormat="1" ht="95.25" customHeight="1" thickBot="1" x14ac:dyDescent="0.3">
      <c r="B33" s="58" t="s">
        <v>44</v>
      </c>
      <c r="C33" s="81" t="s">
        <v>85</v>
      </c>
      <c r="D33" s="106" t="s">
        <v>95</v>
      </c>
      <c r="E33" s="107" t="s">
        <v>96</v>
      </c>
      <c r="F33" s="86" t="s">
        <v>155</v>
      </c>
      <c r="G33" s="30" t="s">
        <v>57</v>
      </c>
      <c r="H33" s="30" t="s">
        <v>23</v>
      </c>
      <c r="I33" s="30" t="s">
        <v>58</v>
      </c>
      <c r="J33" s="30" t="s">
        <v>86</v>
      </c>
      <c r="K33" s="87" t="s">
        <v>88</v>
      </c>
      <c r="L33" s="129"/>
      <c r="M33" s="11"/>
      <c r="N33" s="148">
        <v>2016</v>
      </c>
      <c r="O33" s="148"/>
      <c r="P33" s="148"/>
      <c r="Q33" s="148">
        <v>2015</v>
      </c>
      <c r="R33" s="148"/>
      <c r="S33" s="148"/>
      <c r="T33" s="148">
        <v>2014</v>
      </c>
      <c r="U33" s="148"/>
      <c r="V33" s="148"/>
    </row>
    <row r="34" spans="1:22" s="9" customFormat="1" ht="27.6" x14ac:dyDescent="0.25">
      <c r="B34" s="12"/>
      <c r="C34" s="82" t="s">
        <v>45</v>
      </c>
      <c r="D34" s="82" t="s">
        <v>43</v>
      </c>
      <c r="E34" s="83" t="s">
        <v>61</v>
      </c>
      <c r="F34" s="83" t="s">
        <v>62</v>
      </c>
      <c r="G34" s="83" t="s">
        <v>63</v>
      </c>
      <c r="H34" s="84" t="s">
        <v>64</v>
      </c>
      <c r="I34" s="83" t="s">
        <v>65</v>
      </c>
      <c r="J34" s="84" t="s">
        <v>66</v>
      </c>
      <c r="K34" s="132" t="s">
        <v>67</v>
      </c>
      <c r="L34" s="137"/>
      <c r="M34" s="134" t="s">
        <v>31</v>
      </c>
      <c r="N34" s="22" t="s">
        <v>27</v>
      </c>
      <c r="O34" s="22" t="s">
        <v>28</v>
      </c>
      <c r="P34" s="22" t="s">
        <v>29</v>
      </c>
      <c r="Q34" s="22" t="s">
        <v>27</v>
      </c>
      <c r="R34" s="22" t="s">
        <v>28</v>
      </c>
      <c r="S34" s="22" t="s">
        <v>29</v>
      </c>
      <c r="T34" s="22" t="s">
        <v>27</v>
      </c>
      <c r="U34" s="22" t="s">
        <v>28</v>
      </c>
      <c r="V34" s="22" t="s">
        <v>29</v>
      </c>
    </row>
    <row r="35" spans="1:22" x14ac:dyDescent="0.25">
      <c r="B35" s="13" t="s">
        <v>10</v>
      </c>
      <c r="C35" s="56">
        <v>683886</v>
      </c>
      <c r="D35" s="56">
        <v>0</v>
      </c>
      <c r="E35" s="10">
        <v>0</v>
      </c>
      <c r="F35" s="59">
        <f>C35-D35+E35</f>
        <v>683886</v>
      </c>
      <c r="G35" s="126">
        <f>T35</f>
        <v>3.6260000000000001E-2</v>
      </c>
      <c r="H35" s="16">
        <f>F35*G35</f>
        <v>24797.70636</v>
      </c>
      <c r="I35" s="126">
        <f>V35</f>
        <v>1.261E-2</v>
      </c>
      <c r="J35" s="16">
        <f t="shared" ref="J35:J46" si="0">F35*I35</f>
        <v>8623.802459999999</v>
      </c>
      <c r="K35" s="130">
        <f t="shared" ref="K35:K46" si="1">J35-H35</f>
        <v>-16173.903900000001</v>
      </c>
      <c r="L35" s="138"/>
      <c r="M35" s="135" t="s">
        <v>10</v>
      </c>
      <c r="N35" s="20">
        <v>8.4229999999999999E-2</v>
      </c>
      <c r="O35" s="20">
        <v>9.214E-2</v>
      </c>
      <c r="P35" s="20">
        <v>9.1789999999999997E-2</v>
      </c>
      <c r="Q35" s="20">
        <v>5.5490000000000005E-2</v>
      </c>
      <c r="R35" s="20">
        <v>6.1609999999999998E-2</v>
      </c>
      <c r="S35" s="20">
        <v>5.0680000000000003E-2</v>
      </c>
      <c r="T35" s="20">
        <v>3.6260000000000001E-2</v>
      </c>
      <c r="U35" s="20">
        <v>1.806E-2</v>
      </c>
      <c r="V35" s="140">
        <v>1.261E-2</v>
      </c>
    </row>
    <row r="36" spans="1:22" x14ac:dyDescent="0.25">
      <c r="B36" s="13" t="s">
        <v>11</v>
      </c>
      <c r="C36" s="56">
        <v>594573</v>
      </c>
      <c r="D36" s="56">
        <v>0</v>
      </c>
      <c r="E36" s="10">
        <v>0</v>
      </c>
      <c r="F36" s="59">
        <f t="shared" ref="F36:F46" si="2">C36-D36+E36</f>
        <v>594573</v>
      </c>
      <c r="G36" s="126">
        <f t="shared" ref="G36:G46" si="3">T36</f>
        <v>2.231E-2</v>
      </c>
      <c r="H36" s="16">
        <f t="shared" ref="H36:H46" si="4">F36*G36</f>
        <v>13264.923629999999</v>
      </c>
      <c r="I36" s="126">
        <f t="shared" ref="I36:I46" si="5">V36</f>
        <v>1.3300000000000001E-2</v>
      </c>
      <c r="J36" s="16">
        <f t="shared" si="0"/>
        <v>7907.8209000000006</v>
      </c>
      <c r="K36" s="130">
        <f t="shared" si="1"/>
        <v>-5357.1027299999987</v>
      </c>
      <c r="L36" s="138"/>
      <c r="M36" s="135" t="s">
        <v>11</v>
      </c>
      <c r="N36" s="21">
        <v>0.10384</v>
      </c>
      <c r="O36" s="21">
        <v>9.6780000000000005E-2</v>
      </c>
      <c r="P36" s="21">
        <v>9.851E-2</v>
      </c>
      <c r="Q36" s="21">
        <v>6.9809999999999997E-2</v>
      </c>
      <c r="R36" s="21">
        <v>4.095E-2</v>
      </c>
      <c r="S36" s="21">
        <v>3.9609999999999999E-2</v>
      </c>
      <c r="T36" s="21">
        <v>2.231E-2</v>
      </c>
      <c r="U36" s="21">
        <v>1.1180000000000001E-2</v>
      </c>
      <c r="V36" s="21">
        <v>1.3300000000000001E-2</v>
      </c>
    </row>
    <row r="37" spans="1:22" x14ac:dyDescent="0.25">
      <c r="B37" s="13" t="s">
        <v>12</v>
      </c>
      <c r="C37" s="56">
        <v>542634</v>
      </c>
      <c r="D37" s="56">
        <v>0</v>
      </c>
      <c r="E37" s="10">
        <v>0</v>
      </c>
      <c r="F37" s="59">
        <f t="shared" si="2"/>
        <v>542634</v>
      </c>
      <c r="G37" s="126">
        <f t="shared" si="3"/>
        <v>1.103E-2</v>
      </c>
      <c r="H37" s="16">
        <f t="shared" si="4"/>
        <v>5985.2530200000001</v>
      </c>
      <c r="I37" s="126">
        <f t="shared" si="5"/>
        <v>-2.7E-4</v>
      </c>
      <c r="J37" s="16">
        <f t="shared" si="0"/>
        <v>-146.51118</v>
      </c>
      <c r="K37" s="130">
        <f t="shared" si="1"/>
        <v>-6131.7642000000005</v>
      </c>
      <c r="L37" s="138"/>
      <c r="M37" s="135" t="s">
        <v>12</v>
      </c>
      <c r="N37" s="21">
        <v>9.0219999999999995E-2</v>
      </c>
      <c r="O37" s="21">
        <v>0.10299</v>
      </c>
      <c r="P37" s="21">
        <v>0.1061</v>
      </c>
      <c r="Q37" s="21">
        <v>3.6040000000000003E-2</v>
      </c>
      <c r="R37" s="21">
        <v>5.74E-2</v>
      </c>
      <c r="S37" s="21">
        <v>6.2899999999999998E-2</v>
      </c>
      <c r="T37" s="21">
        <v>1.103E-2</v>
      </c>
      <c r="U37" s="21">
        <v>-8.0000000000000002E-3</v>
      </c>
      <c r="V37" s="21">
        <v>-2.7E-4</v>
      </c>
    </row>
    <row r="38" spans="1:22" x14ac:dyDescent="0.25">
      <c r="B38" s="128" t="s">
        <v>13</v>
      </c>
      <c r="C38" s="56">
        <v>437224</v>
      </c>
      <c r="D38" s="56">
        <v>0</v>
      </c>
      <c r="E38" s="10">
        <v>0</v>
      </c>
      <c r="F38" s="59">
        <f t="shared" si="2"/>
        <v>437224</v>
      </c>
      <c r="G38" s="126">
        <f t="shared" si="3"/>
        <v>-9.6500000000000006E-3</v>
      </c>
      <c r="H38" s="16">
        <f t="shared" si="4"/>
        <v>-4219.2116000000005</v>
      </c>
      <c r="I38" s="126">
        <f t="shared" si="5"/>
        <v>5.1979999999999998E-2</v>
      </c>
      <c r="J38" s="16">
        <f t="shared" si="0"/>
        <v>22726.90352</v>
      </c>
      <c r="K38" s="130">
        <f t="shared" si="1"/>
        <v>26946.115120000002</v>
      </c>
      <c r="L38" s="138"/>
      <c r="M38" s="135" t="s">
        <v>13</v>
      </c>
      <c r="N38" s="21">
        <v>0.12114999999999999</v>
      </c>
      <c r="O38" s="21">
        <v>0.11176999999999999</v>
      </c>
      <c r="P38" s="21">
        <v>0.11132</v>
      </c>
      <c r="Q38" s="21">
        <v>6.7049999999999998E-2</v>
      </c>
      <c r="R38" s="21">
        <v>9.2679999999999998E-2</v>
      </c>
      <c r="S38" s="21">
        <v>9.5590000000000008E-2</v>
      </c>
      <c r="T38" s="21">
        <v>-9.6500000000000006E-3</v>
      </c>
      <c r="U38" s="21">
        <v>5.4530000000000002E-2</v>
      </c>
      <c r="V38" s="21">
        <v>5.1979999999999998E-2</v>
      </c>
    </row>
    <row r="39" spans="1:22" x14ac:dyDescent="0.25">
      <c r="B39" s="128" t="s">
        <v>14</v>
      </c>
      <c r="C39" s="56">
        <v>363912</v>
      </c>
      <c r="D39" s="56">
        <v>0</v>
      </c>
      <c r="E39" s="10">
        <v>0</v>
      </c>
      <c r="F39" s="59">
        <f t="shared" si="2"/>
        <v>363912</v>
      </c>
      <c r="G39" s="126">
        <f t="shared" si="3"/>
        <v>5.3560000000000003E-2</v>
      </c>
      <c r="H39" s="16">
        <f t="shared" si="4"/>
        <v>19491.12672</v>
      </c>
      <c r="I39" s="126">
        <f t="shared" si="5"/>
        <v>7.1959999999999996E-2</v>
      </c>
      <c r="J39" s="16">
        <f t="shared" si="0"/>
        <v>26187.107519999998</v>
      </c>
      <c r="K39" s="130">
        <f t="shared" si="1"/>
        <v>6695.9807999999975</v>
      </c>
      <c r="L39" s="138"/>
      <c r="M39" s="135" t="s">
        <v>14</v>
      </c>
      <c r="N39" s="21">
        <v>0.10405</v>
      </c>
      <c r="O39" s="21">
        <v>0.11493</v>
      </c>
      <c r="P39" s="21">
        <v>0.10749</v>
      </c>
      <c r="Q39" s="21">
        <v>9.4159999999999994E-2</v>
      </c>
      <c r="R39" s="21">
        <v>9.7299999999999998E-2</v>
      </c>
      <c r="S39" s="21">
        <v>9.6680000000000002E-2</v>
      </c>
      <c r="T39" s="21">
        <v>5.3560000000000003E-2</v>
      </c>
      <c r="U39" s="21">
        <v>7.3520000000000002E-2</v>
      </c>
      <c r="V39" s="21">
        <v>7.1959999999999996E-2</v>
      </c>
    </row>
    <row r="40" spans="1:22" x14ac:dyDescent="0.25">
      <c r="B40" s="128" t="s">
        <v>15</v>
      </c>
      <c r="C40" s="56">
        <v>372437</v>
      </c>
      <c r="D40" s="56">
        <v>0</v>
      </c>
      <c r="E40" s="10">
        <v>0</v>
      </c>
      <c r="F40" s="59">
        <f t="shared" si="2"/>
        <v>372437</v>
      </c>
      <c r="G40" s="126">
        <f t="shared" si="3"/>
        <v>7.1900000000000006E-2</v>
      </c>
      <c r="H40" s="16">
        <f t="shared" si="4"/>
        <v>26778.220300000001</v>
      </c>
      <c r="I40" s="126">
        <f t="shared" si="5"/>
        <v>6.0249999999999998E-2</v>
      </c>
      <c r="J40" s="16">
        <f t="shared" si="0"/>
        <v>22439.329249999999</v>
      </c>
      <c r="K40" s="130">
        <f t="shared" si="1"/>
        <v>-4338.891050000002</v>
      </c>
      <c r="L40" s="138"/>
      <c r="M40" s="135" t="s">
        <v>15</v>
      </c>
      <c r="N40" s="21">
        <v>0.11650000000000001</v>
      </c>
      <c r="O40" s="21">
        <v>9.3600000000000003E-2</v>
      </c>
      <c r="P40" s="21">
        <v>9.5449999999999993E-2</v>
      </c>
      <c r="Q40" s="21">
        <v>9.2280000000000001E-2</v>
      </c>
      <c r="R40" s="21">
        <v>9.7680000000000003E-2</v>
      </c>
      <c r="S40" s="21">
        <v>9.5400000000000013E-2</v>
      </c>
      <c r="T40" s="21">
        <v>7.1900000000000006E-2</v>
      </c>
      <c r="U40" s="21">
        <v>6.6640000000000005E-2</v>
      </c>
      <c r="V40" s="21">
        <v>6.0249999999999998E-2</v>
      </c>
    </row>
    <row r="41" spans="1:22" x14ac:dyDescent="0.25">
      <c r="B41" s="128" t="s">
        <v>16</v>
      </c>
      <c r="C41" s="10">
        <v>403380</v>
      </c>
      <c r="D41" s="56">
        <v>0</v>
      </c>
      <c r="E41" s="10">
        <v>0</v>
      </c>
      <c r="F41" s="59">
        <f t="shared" si="2"/>
        <v>403380</v>
      </c>
      <c r="G41" s="126">
        <f t="shared" si="3"/>
        <v>5.9760000000000001E-2</v>
      </c>
      <c r="H41" s="16">
        <f t="shared" si="4"/>
        <v>24105.988799999999</v>
      </c>
      <c r="I41" s="126">
        <f t="shared" si="5"/>
        <v>6.2560000000000004E-2</v>
      </c>
      <c r="J41" s="16">
        <f t="shared" si="0"/>
        <v>25235.452800000003</v>
      </c>
      <c r="K41" s="130">
        <f t="shared" si="1"/>
        <v>1129.4640000000036</v>
      </c>
      <c r="L41" s="138"/>
      <c r="M41" s="135" t="s">
        <v>16</v>
      </c>
      <c r="N41" s="21">
        <v>7.6670000000000002E-2</v>
      </c>
      <c r="O41" s="21">
        <v>8.412E-2</v>
      </c>
      <c r="P41" s="21">
        <v>8.3059999999999995E-2</v>
      </c>
      <c r="Q41" s="21">
        <v>8.8880000000000001E-2</v>
      </c>
      <c r="R41" s="21">
        <v>8.4129999999999996E-2</v>
      </c>
      <c r="S41" s="21">
        <v>7.8829999999999997E-2</v>
      </c>
      <c r="T41" s="21">
        <v>5.9760000000000001E-2</v>
      </c>
      <c r="U41" s="21">
        <v>5.7529999999999998E-2</v>
      </c>
      <c r="V41" s="21">
        <v>6.2560000000000004E-2</v>
      </c>
    </row>
    <row r="42" spans="1:22" x14ac:dyDescent="0.25">
      <c r="B42" s="128" t="s">
        <v>17</v>
      </c>
      <c r="C42" s="10">
        <v>429613</v>
      </c>
      <c r="D42" s="56">
        <v>0</v>
      </c>
      <c r="E42" s="10">
        <v>0</v>
      </c>
      <c r="F42" s="59">
        <f t="shared" si="2"/>
        <v>429613</v>
      </c>
      <c r="G42" s="126">
        <f t="shared" si="3"/>
        <v>6.1079999999999995E-2</v>
      </c>
      <c r="H42" s="16">
        <f t="shared" si="4"/>
        <v>26240.762039999998</v>
      </c>
      <c r="I42" s="126">
        <f t="shared" si="5"/>
        <v>6.7610000000000003E-2</v>
      </c>
      <c r="J42" s="16">
        <f t="shared" si="0"/>
        <v>29046.13493</v>
      </c>
      <c r="K42" s="130">
        <f t="shared" si="1"/>
        <v>2805.3728900000024</v>
      </c>
      <c r="L42" s="138"/>
      <c r="M42" s="135" t="s">
        <v>17</v>
      </c>
      <c r="N42" s="21">
        <v>8.5690000000000002E-2</v>
      </c>
      <c r="O42" s="21">
        <v>7.0499999999999993E-2</v>
      </c>
      <c r="P42" s="21">
        <v>7.1029999999999996E-2</v>
      </c>
      <c r="Q42" s="21">
        <v>8.8050000000000003E-2</v>
      </c>
      <c r="R42" s="21">
        <v>7.3550000000000004E-2</v>
      </c>
      <c r="S42" s="21">
        <v>8.0099999999999991E-2</v>
      </c>
      <c r="T42" s="21">
        <v>6.1079999999999995E-2</v>
      </c>
      <c r="U42" s="21">
        <v>6.8970000000000004E-2</v>
      </c>
      <c r="V42" s="21">
        <v>6.7610000000000003E-2</v>
      </c>
    </row>
    <row r="43" spans="1:22" x14ac:dyDescent="0.25">
      <c r="B43" s="128" t="s">
        <v>18</v>
      </c>
      <c r="C43" s="10">
        <v>438720</v>
      </c>
      <c r="D43" s="56">
        <v>0</v>
      </c>
      <c r="E43" s="10">
        <v>0</v>
      </c>
      <c r="F43" s="59">
        <f t="shared" si="2"/>
        <v>438720</v>
      </c>
      <c r="G43" s="126">
        <f t="shared" si="3"/>
        <v>8.0489999999999992E-2</v>
      </c>
      <c r="H43" s="16">
        <f t="shared" si="4"/>
        <v>35312.572799999994</v>
      </c>
      <c r="I43" s="126">
        <f t="shared" si="5"/>
        <v>7.9629999999999992E-2</v>
      </c>
      <c r="J43" s="16">
        <f t="shared" si="0"/>
        <v>34935.273599999993</v>
      </c>
      <c r="K43" s="130">
        <f t="shared" si="1"/>
        <v>-377.29920000000129</v>
      </c>
      <c r="L43" s="138"/>
      <c r="M43" s="135" t="s">
        <v>18</v>
      </c>
      <c r="N43" s="21">
        <v>7.0599999999999996E-2</v>
      </c>
      <c r="O43" s="21">
        <v>9.1480000000000006E-2</v>
      </c>
      <c r="P43" s="21">
        <v>9.5310000000000006E-2</v>
      </c>
      <c r="Q43" s="21">
        <v>8.270000000000001E-2</v>
      </c>
      <c r="R43" s="21">
        <v>7.1910000000000002E-2</v>
      </c>
      <c r="S43" s="21">
        <v>6.7030000000000006E-2</v>
      </c>
      <c r="T43" s="21">
        <v>8.0489999999999992E-2</v>
      </c>
      <c r="U43" s="21">
        <v>8.072E-2</v>
      </c>
      <c r="V43" s="21">
        <v>7.9629999999999992E-2</v>
      </c>
    </row>
    <row r="44" spans="1:22" x14ac:dyDescent="0.25">
      <c r="B44" s="128" t="s">
        <v>19</v>
      </c>
      <c r="C44" s="10">
        <v>437170</v>
      </c>
      <c r="D44" s="56">
        <v>0</v>
      </c>
      <c r="E44" s="10">
        <v>0</v>
      </c>
      <c r="F44" s="59">
        <f t="shared" si="2"/>
        <v>437170</v>
      </c>
      <c r="G44" s="126">
        <f t="shared" si="3"/>
        <v>7.492E-2</v>
      </c>
      <c r="H44" s="16">
        <f t="shared" si="4"/>
        <v>32752.776399999999</v>
      </c>
      <c r="I44" s="126">
        <f t="shared" si="5"/>
        <v>0.10014000000000001</v>
      </c>
      <c r="J44" s="16">
        <f t="shared" si="0"/>
        <v>43778.203800000003</v>
      </c>
      <c r="K44" s="130">
        <f t="shared" si="1"/>
        <v>11025.427400000004</v>
      </c>
      <c r="L44" s="138"/>
      <c r="M44" s="135" t="s">
        <v>19</v>
      </c>
      <c r="N44" s="21">
        <v>9.7199999999999995E-2</v>
      </c>
      <c r="O44" s="21">
        <v>0.1178</v>
      </c>
      <c r="P44" s="21">
        <v>0.11226</v>
      </c>
      <c r="Q44" s="21">
        <v>6.3710000000000003E-2</v>
      </c>
      <c r="R44" s="21">
        <v>7.1929999999999994E-2</v>
      </c>
      <c r="S44" s="21">
        <v>7.5439999999999993E-2</v>
      </c>
      <c r="T44" s="21">
        <v>7.492E-2</v>
      </c>
      <c r="U44" s="21">
        <v>0.10135</v>
      </c>
      <c r="V44" s="21">
        <v>0.10014000000000001</v>
      </c>
    </row>
    <row r="45" spans="1:22" x14ac:dyDescent="0.25">
      <c r="B45" s="128" t="s">
        <v>20</v>
      </c>
      <c r="C45" s="10">
        <v>458580</v>
      </c>
      <c r="D45" s="56">
        <v>0</v>
      </c>
      <c r="E45" s="10">
        <v>0</v>
      </c>
      <c r="F45" s="59">
        <f t="shared" si="2"/>
        <v>458580</v>
      </c>
      <c r="G45" s="126">
        <f t="shared" si="3"/>
        <v>9.9010000000000001E-2</v>
      </c>
      <c r="H45" s="16">
        <f t="shared" si="4"/>
        <v>45404.005799999999</v>
      </c>
      <c r="I45" s="126">
        <f t="shared" si="5"/>
        <v>8.231999999999999E-2</v>
      </c>
      <c r="J45" s="16">
        <f t="shared" si="0"/>
        <v>37750.305599999992</v>
      </c>
      <c r="K45" s="130">
        <f t="shared" si="1"/>
        <v>-7653.7002000000066</v>
      </c>
      <c r="L45" s="138"/>
      <c r="M45" s="135" t="s">
        <v>20</v>
      </c>
      <c r="N45" s="21">
        <v>0.12271</v>
      </c>
      <c r="O45" s="21">
        <v>0.115</v>
      </c>
      <c r="P45" s="21">
        <v>0.11108999999999999</v>
      </c>
      <c r="Q45" s="21">
        <v>7.6230000000000006E-2</v>
      </c>
      <c r="R45" s="21">
        <v>0.12447999999999999</v>
      </c>
      <c r="S45" s="21">
        <v>0.11320000000000001</v>
      </c>
      <c r="T45" s="21">
        <v>9.9010000000000001E-2</v>
      </c>
      <c r="U45" s="21">
        <v>8.5040000000000004E-2</v>
      </c>
      <c r="V45" s="21">
        <v>8.231999999999999E-2</v>
      </c>
    </row>
    <row r="46" spans="1:22" x14ac:dyDescent="0.25">
      <c r="B46" s="128" t="s">
        <v>21</v>
      </c>
      <c r="C46" s="57">
        <v>515890</v>
      </c>
      <c r="D46" s="56">
        <v>0</v>
      </c>
      <c r="E46" s="10">
        <v>0</v>
      </c>
      <c r="F46" s="59">
        <f t="shared" si="2"/>
        <v>515890</v>
      </c>
      <c r="G46" s="126">
        <f t="shared" si="3"/>
        <v>7.3180000000000009E-2</v>
      </c>
      <c r="H46" s="16">
        <f t="shared" si="4"/>
        <v>37752.830200000004</v>
      </c>
      <c r="I46" s="126">
        <f t="shared" si="5"/>
        <v>7.4439999999999992E-2</v>
      </c>
      <c r="J46" s="16">
        <f t="shared" si="0"/>
        <v>38402.851599999995</v>
      </c>
      <c r="K46" s="130">
        <f t="shared" si="1"/>
        <v>650.02139999999054</v>
      </c>
      <c r="L46" s="138"/>
      <c r="M46" s="136" t="s">
        <v>21</v>
      </c>
      <c r="N46" s="32">
        <v>0.10594000000000001</v>
      </c>
      <c r="O46" s="32">
        <v>7.8719999999999998E-2</v>
      </c>
      <c r="P46" s="32">
        <v>8.7080000000000005E-2</v>
      </c>
      <c r="Q46" s="32">
        <v>0.11462</v>
      </c>
      <c r="R46" s="32">
        <v>8.8090000000000002E-2</v>
      </c>
      <c r="S46" s="32">
        <v>9.4709999999999989E-2</v>
      </c>
      <c r="T46" s="32">
        <v>7.3180000000000009E-2</v>
      </c>
      <c r="U46" s="32">
        <v>5.7889999999999997E-2</v>
      </c>
      <c r="V46" s="32">
        <v>7.4439999999999992E-2</v>
      </c>
    </row>
    <row r="47" spans="1:22" ht="14.4" thickBot="1" x14ac:dyDescent="0.3">
      <c r="B47" s="91" t="s">
        <v>90</v>
      </c>
      <c r="C47" s="42">
        <f>SUM(C35:C46)</f>
        <v>5678019</v>
      </c>
      <c r="D47" s="42">
        <f>SUM(D35:D46)</f>
        <v>0</v>
      </c>
      <c r="E47" s="42">
        <f>SUM(E35:E46)</f>
        <v>0</v>
      </c>
      <c r="F47" s="42">
        <f>SUM(F35:F46)</f>
        <v>5678019</v>
      </c>
      <c r="G47" s="42"/>
      <c r="H47" s="43">
        <f>SUM(H35:H46)</f>
        <v>287666.95447</v>
      </c>
      <c r="I47" s="42"/>
      <c r="J47" s="43">
        <f>SUM(J35:J46)</f>
        <v>296886.67479999992</v>
      </c>
      <c r="K47" s="133">
        <f>SUM(K35:K46)</f>
        <v>9219.7203299999892</v>
      </c>
      <c r="L47" s="139"/>
      <c r="M47" s="35"/>
      <c r="N47" s="36"/>
      <c r="O47" s="36"/>
      <c r="P47" s="36"/>
      <c r="Q47" s="36"/>
      <c r="R47" s="36"/>
      <c r="S47" s="36"/>
      <c r="T47" s="36"/>
      <c r="U47" s="36"/>
      <c r="V47" s="36"/>
    </row>
    <row r="48" spans="1:22" x14ac:dyDescent="0.25">
      <c r="A48" s="1" t="s">
        <v>40</v>
      </c>
      <c r="G48" s="4"/>
      <c r="H48" s="4"/>
      <c r="I48" s="4"/>
      <c r="J48" s="90" t="s">
        <v>144</v>
      </c>
      <c r="K48" s="28">
        <v>23822</v>
      </c>
      <c r="L48" s="138"/>
      <c r="M48" s="33"/>
      <c r="N48" s="34"/>
      <c r="O48" s="34"/>
      <c r="P48" s="34"/>
      <c r="Q48" s="34"/>
      <c r="R48" s="34"/>
      <c r="S48" s="34"/>
      <c r="T48" s="34"/>
      <c r="U48" s="34"/>
      <c r="V48" s="34"/>
    </row>
    <row r="49" spans="1:23" ht="14.4" thickBot="1" x14ac:dyDescent="0.3">
      <c r="G49" s="4"/>
      <c r="H49" s="4"/>
      <c r="I49" s="4"/>
      <c r="J49" s="90" t="s">
        <v>89</v>
      </c>
      <c r="K49" s="18">
        <f>K48-K47</f>
        <v>14602.279670000011</v>
      </c>
      <c r="L49" s="131"/>
      <c r="M49" s="33"/>
      <c r="N49" s="34"/>
      <c r="O49" s="34"/>
      <c r="P49" s="34"/>
      <c r="Q49" s="34"/>
      <c r="R49" s="34"/>
      <c r="S49" s="34"/>
      <c r="T49" s="34"/>
      <c r="U49" s="34"/>
      <c r="V49" s="34"/>
    </row>
    <row r="50" spans="1:23" ht="14.4" thickTop="1" x14ac:dyDescent="0.25">
      <c r="I50" s="65"/>
      <c r="J50" s="66"/>
      <c r="K50" s="88"/>
      <c r="L50" s="89"/>
      <c r="M50" s="33"/>
      <c r="N50" s="34"/>
      <c r="O50" s="34"/>
      <c r="P50" s="34"/>
      <c r="Q50" s="34"/>
      <c r="R50" s="34"/>
      <c r="S50" s="34"/>
      <c r="T50" s="34"/>
      <c r="U50" s="34"/>
      <c r="V50" s="34"/>
    </row>
    <row r="51" spans="1:23" x14ac:dyDescent="0.25">
      <c r="I51" s="65"/>
      <c r="J51" s="66"/>
      <c r="K51" s="89"/>
      <c r="L51" s="89"/>
      <c r="M51" s="33"/>
      <c r="N51" s="34"/>
      <c r="O51" s="34"/>
      <c r="P51" s="34"/>
      <c r="Q51" s="34"/>
      <c r="R51" s="34"/>
      <c r="S51" s="34"/>
      <c r="T51" s="34"/>
      <c r="U51" s="34"/>
      <c r="V51" s="34"/>
    </row>
    <row r="52" spans="1:23" x14ac:dyDescent="0.25">
      <c r="M52" s="33"/>
      <c r="N52" s="34"/>
      <c r="O52" s="34"/>
      <c r="P52" s="34"/>
      <c r="Q52" s="34"/>
      <c r="R52" s="34"/>
      <c r="S52" s="34"/>
      <c r="T52" s="34"/>
      <c r="U52" s="34"/>
      <c r="V52" s="34"/>
    </row>
    <row r="53" spans="1:23" x14ac:dyDescent="0.25">
      <c r="M53" s="33"/>
      <c r="N53" s="34"/>
      <c r="O53" s="34"/>
      <c r="P53" s="34"/>
      <c r="Q53" s="34"/>
      <c r="R53" s="34"/>
      <c r="S53" s="34"/>
      <c r="T53" s="34"/>
      <c r="U53" s="34"/>
      <c r="V53" s="34"/>
    </row>
    <row r="54" spans="1:23" x14ac:dyDescent="0.25">
      <c r="A54" s="1" t="s">
        <v>41</v>
      </c>
      <c r="B54" s="52" t="s">
        <v>55</v>
      </c>
      <c r="C54" s="2"/>
      <c r="M54" s="33"/>
      <c r="N54" s="34"/>
      <c r="O54" s="34"/>
      <c r="P54" s="34"/>
      <c r="Q54" s="34"/>
      <c r="R54" s="34"/>
      <c r="S54" s="34"/>
      <c r="T54" s="34"/>
      <c r="U54" s="34"/>
      <c r="V54" s="34"/>
    </row>
    <row r="55" spans="1:23" x14ac:dyDescent="0.25">
      <c r="B55" s="3"/>
      <c r="C55" s="2"/>
      <c r="M55" s="33"/>
      <c r="N55" s="33"/>
      <c r="O55" s="33"/>
      <c r="P55" s="33"/>
      <c r="Q55" s="33"/>
      <c r="R55" s="33"/>
      <c r="S55" s="33"/>
      <c r="T55" s="33"/>
      <c r="U55" s="33"/>
      <c r="V55" s="33"/>
    </row>
    <row r="56" spans="1:23" ht="41.4" x14ac:dyDescent="0.25">
      <c r="A56" s="11"/>
      <c r="B56" s="124" t="s">
        <v>52</v>
      </c>
      <c r="C56" s="54" t="s">
        <v>75</v>
      </c>
      <c r="D56" s="54" t="s">
        <v>137</v>
      </c>
      <c r="E56" s="154" t="s">
        <v>51</v>
      </c>
      <c r="F56" s="154"/>
      <c r="G56" s="154"/>
      <c r="H56" s="154"/>
      <c r="I56" s="154"/>
      <c r="N56" s="33"/>
      <c r="O56" s="33"/>
      <c r="P56" s="33"/>
      <c r="Q56" s="33"/>
      <c r="R56" s="33"/>
      <c r="S56" s="33"/>
      <c r="T56" s="33"/>
      <c r="U56" s="33"/>
      <c r="V56" s="33"/>
      <c r="W56" s="33"/>
    </row>
    <row r="57" spans="1:23" ht="27.6" x14ac:dyDescent="0.25">
      <c r="A57" s="92" t="s">
        <v>59</v>
      </c>
      <c r="B57" s="55" t="s">
        <v>70</v>
      </c>
      <c r="C57" s="141"/>
      <c r="D57" s="143"/>
      <c r="E57" s="149"/>
      <c r="F57" s="149"/>
      <c r="G57" s="149"/>
      <c r="H57" s="149"/>
      <c r="I57" s="149"/>
      <c r="N57" s="33"/>
      <c r="O57" s="33"/>
      <c r="P57" s="33"/>
      <c r="Q57" s="33"/>
      <c r="R57" s="33"/>
      <c r="S57" s="33"/>
      <c r="T57" s="33"/>
      <c r="U57" s="33"/>
      <c r="V57" s="33"/>
      <c r="W57" s="33"/>
    </row>
    <row r="58" spans="1:23" ht="27.6" x14ac:dyDescent="0.25">
      <c r="A58" s="92" t="s">
        <v>60</v>
      </c>
      <c r="B58" s="55" t="s">
        <v>91</v>
      </c>
      <c r="C58" s="142"/>
      <c r="D58" s="143"/>
      <c r="E58" s="155"/>
      <c r="F58" s="156"/>
      <c r="G58" s="156"/>
      <c r="H58" s="156"/>
      <c r="I58" s="157"/>
      <c r="J58" s="104"/>
      <c r="K58" s="104"/>
      <c r="L58" s="104"/>
      <c r="M58" s="104"/>
      <c r="N58" s="104"/>
      <c r="O58" s="104"/>
      <c r="P58" s="104"/>
    </row>
    <row r="59" spans="1:23" ht="27.6" x14ac:dyDescent="0.25">
      <c r="A59" s="92" t="s">
        <v>73</v>
      </c>
      <c r="B59" s="55" t="s">
        <v>72</v>
      </c>
      <c r="C59" s="141"/>
      <c r="D59" s="143"/>
      <c r="E59" s="149"/>
      <c r="F59" s="149"/>
      <c r="G59" s="149"/>
      <c r="H59" s="149"/>
      <c r="I59" s="149"/>
      <c r="J59" s="104"/>
      <c r="K59" s="104"/>
      <c r="L59" s="104"/>
      <c r="M59" s="104"/>
      <c r="N59" s="104"/>
      <c r="O59" s="104"/>
      <c r="P59" s="104"/>
    </row>
    <row r="60" spans="1:23" ht="27.6" x14ac:dyDescent="0.25">
      <c r="A60" s="92" t="s">
        <v>74</v>
      </c>
      <c r="B60" s="55" t="s">
        <v>71</v>
      </c>
      <c r="C60" s="142"/>
      <c r="D60" s="143"/>
      <c r="E60" s="155"/>
      <c r="F60" s="156"/>
      <c r="G60" s="156"/>
      <c r="H60" s="156"/>
      <c r="I60" s="157"/>
      <c r="J60" s="104"/>
      <c r="K60" s="104"/>
      <c r="L60" s="104"/>
      <c r="M60" s="104"/>
      <c r="N60" s="104"/>
      <c r="O60" s="104"/>
      <c r="P60" s="104"/>
    </row>
    <row r="61" spans="1:23" ht="27.6" x14ac:dyDescent="0.25">
      <c r="A61" s="92" t="s">
        <v>78</v>
      </c>
      <c r="B61" s="55" t="s">
        <v>80</v>
      </c>
      <c r="C61" s="141"/>
      <c r="D61" s="143"/>
      <c r="E61" s="149"/>
      <c r="F61" s="149"/>
      <c r="G61" s="149"/>
      <c r="H61" s="149"/>
      <c r="I61" s="149"/>
      <c r="J61" s="104"/>
      <c r="K61" s="104"/>
      <c r="L61" s="104"/>
      <c r="M61" s="104"/>
      <c r="N61" s="104"/>
      <c r="O61" s="104"/>
      <c r="P61" s="104"/>
    </row>
    <row r="62" spans="1:23" ht="27.6" x14ac:dyDescent="0.25">
      <c r="A62" s="92" t="s">
        <v>79</v>
      </c>
      <c r="B62" s="55" t="s">
        <v>81</v>
      </c>
      <c r="C62" s="141"/>
      <c r="D62" s="143"/>
      <c r="E62" s="155"/>
      <c r="F62" s="156"/>
      <c r="G62" s="156"/>
      <c r="H62" s="156"/>
      <c r="I62" s="157"/>
      <c r="J62" s="104"/>
      <c r="K62" s="104"/>
      <c r="L62" s="104"/>
      <c r="M62" s="104"/>
      <c r="N62" s="104"/>
      <c r="O62" s="104"/>
      <c r="P62" s="104"/>
    </row>
    <row r="63" spans="1:23" x14ac:dyDescent="0.25">
      <c r="A63" s="92">
        <v>4</v>
      </c>
      <c r="B63" s="55" t="s">
        <v>77</v>
      </c>
      <c r="C63" s="141"/>
      <c r="D63" s="143"/>
      <c r="E63" s="149"/>
      <c r="F63" s="149"/>
      <c r="G63" s="149"/>
      <c r="H63" s="149"/>
      <c r="I63" s="149"/>
      <c r="J63" s="104"/>
      <c r="K63" s="104"/>
      <c r="L63" s="104"/>
      <c r="M63" s="104"/>
      <c r="N63" s="104"/>
      <c r="O63" s="104"/>
      <c r="P63" s="104"/>
    </row>
    <row r="64" spans="1:23" ht="41.4" x14ac:dyDescent="0.25">
      <c r="A64" s="92">
        <v>5</v>
      </c>
      <c r="B64" s="55" t="s">
        <v>93</v>
      </c>
      <c r="C64" s="141"/>
      <c r="D64" s="143"/>
      <c r="E64" s="149"/>
      <c r="F64" s="149"/>
      <c r="G64" s="149"/>
      <c r="H64" s="149"/>
      <c r="I64" s="149"/>
      <c r="J64" s="104"/>
      <c r="K64" s="104"/>
      <c r="L64" s="104"/>
      <c r="M64" s="104"/>
      <c r="N64" s="104"/>
      <c r="O64" s="104"/>
      <c r="P64" s="104"/>
    </row>
    <row r="65" spans="1:18" ht="27.6" x14ac:dyDescent="0.25">
      <c r="A65" s="62">
        <v>6</v>
      </c>
      <c r="B65" s="53" t="s">
        <v>159</v>
      </c>
      <c r="C65" s="141" t="s">
        <v>160</v>
      </c>
      <c r="D65" s="143">
        <v>3121</v>
      </c>
      <c r="E65" s="149" t="s">
        <v>161</v>
      </c>
      <c r="F65" s="149"/>
      <c r="G65" s="149"/>
      <c r="H65" s="149"/>
      <c r="I65" s="149"/>
    </row>
    <row r="66" spans="1:18" x14ac:dyDescent="0.25">
      <c r="A66" s="62">
        <v>7</v>
      </c>
      <c r="B66" s="51" t="s">
        <v>162</v>
      </c>
      <c r="C66" s="141" t="s">
        <v>160</v>
      </c>
      <c r="D66" s="143">
        <v>8803</v>
      </c>
      <c r="E66" s="149" t="s">
        <v>163</v>
      </c>
      <c r="F66" s="149"/>
      <c r="G66" s="149"/>
      <c r="H66" s="149"/>
      <c r="I66" s="149"/>
    </row>
    <row r="67" spans="1:18" x14ac:dyDescent="0.25">
      <c r="A67" s="62">
        <v>8</v>
      </c>
      <c r="B67" s="51"/>
      <c r="C67" s="141"/>
      <c r="D67" s="143"/>
      <c r="E67" s="149"/>
      <c r="F67" s="149"/>
      <c r="G67" s="149"/>
      <c r="H67" s="149"/>
      <c r="I67" s="149"/>
    </row>
    <row r="68" spans="1:18" x14ac:dyDescent="0.25">
      <c r="A68" s="62">
        <v>9</v>
      </c>
      <c r="B68" s="51"/>
      <c r="C68" s="141"/>
      <c r="D68" s="143"/>
      <c r="E68" s="155"/>
      <c r="F68" s="156"/>
      <c r="G68" s="156"/>
      <c r="H68" s="156"/>
      <c r="I68" s="157"/>
    </row>
    <row r="69" spans="1:18" x14ac:dyDescent="0.25">
      <c r="A69" s="62">
        <v>10</v>
      </c>
      <c r="B69" s="51"/>
      <c r="C69" s="10"/>
      <c r="D69" s="143"/>
      <c r="E69" s="149"/>
      <c r="F69" s="149"/>
      <c r="G69" s="149"/>
      <c r="H69" s="149"/>
      <c r="I69" s="149"/>
    </row>
    <row r="70" spans="1:18" x14ac:dyDescent="0.25">
      <c r="B70" s="2" t="s">
        <v>25</v>
      </c>
      <c r="C70" s="2"/>
      <c r="D70" s="29">
        <f>SUM(D57:D69)</f>
        <v>11924</v>
      </c>
      <c r="E70" s="29"/>
      <c r="F70" s="29"/>
      <c r="G70" s="29"/>
      <c r="H70" s="29"/>
    </row>
    <row r="71" spans="1:18" x14ac:dyDescent="0.25">
      <c r="B71" s="93" t="s">
        <v>76</v>
      </c>
      <c r="C71" s="93"/>
      <c r="D71" s="29">
        <f>K49</f>
        <v>14602.279670000011</v>
      </c>
      <c r="E71" s="29"/>
      <c r="F71" s="29"/>
      <c r="G71" s="29"/>
      <c r="H71" s="29"/>
    </row>
    <row r="72" spans="1:18" x14ac:dyDescent="0.25">
      <c r="B72" s="93" t="s">
        <v>24</v>
      </c>
      <c r="C72" s="93"/>
      <c r="D72" s="68">
        <f>D71-D70</f>
        <v>2678.2796700000108</v>
      </c>
    </row>
    <row r="73" spans="1:18" ht="28.2" thickBot="1" x14ac:dyDescent="0.3">
      <c r="B73" s="94" t="s">
        <v>82</v>
      </c>
      <c r="C73" s="94"/>
      <c r="D73" s="76">
        <f>IF(ISERROR(D72/J47),0,D72/J47)</f>
        <v>9.0212188600389542E-3</v>
      </c>
      <c r="G73" s="104"/>
      <c r="H73" s="39"/>
      <c r="I73" s="39"/>
      <c r="J73" s="39"/>
      <c r="K73" s="39"/>
      <c r="L73" s="39"/>
    </row>
    <row r="74" spans="1:18" ht="14.4" thickTop="1" x14ac:dyDescent="0.25">
      <c r="B74" s="2"/>
      <c r="C74" s="64"/>
      <c r="D74" s="71"/>
      <c r="G74" s="104"/>
    </row>
    <row r="75" spans="1:18" x14ac:dyDescent="0.25">
      <c r="B75" s="2"/>
      <c r="C75" s="64"/>
      <c r="D75" s="38"/>
    </row>
    <row r="76" spans="1:18" x14ac:dyDescent="0.25">
      <c r="A76" s="1" t="s">
        <v>84</v>
      </c>
      <c r="B76" s="95" t="s">
        <v>48</v>
      </c>
      <c r="C76" s="70"/>
      <c r="D76" s="71"/>
    </row>
    <row r="77" spans="1:18" x14ac:dyDescent="0.25">
      <c r="B77" s="69"/>
      <c r="C77" s="70"/>
      <c r="D77" s="71"/>
    </row>
    <row r="78" spans="1:18" ht="69" x14ac:dyDescent="0.25">
      <c r="B78" s="125" t="s">
        <v>26</v>
      </c>
      <c r="C78" s="54" t="s">
        <v>150</v>
      </c>
      <c r="D78" s="96" t="s">
        <v>151</v>
      </c>
      <c r="E78" s="54" t="s">
        <v>152</v>
      </c>
      <c r="F78" s="54" t="s">
        <v>154</v>
      </c>
      <c r="G78" s="54" t="s">
        <v>24</v>
      </c>
      <c r="H78" s="98" t="s">
        <v>153</v>
      </c>
      <c r="I78" s="54" t="s">
        <v>82</v>
      </c>
      <c r="J78" s="104"/>
      <c r="K78" s="104"/>
      <c r="L78" s="104"/>
      <c r="M78" s="39"/>
      <c r="N78" s="39"/>
      <c r="O78" s="39"/>
      <c r="P78" s="39"/>
      <c r="Q78" s="39"/>
      <c r="R78" s="39"/>
    </row>
    <row r="79" spans="1:18" x14ac:dyDescent="0.25">
      <c r="B79" s="72"/>
      <c r="C79" s="74"/>
      <c r="D79" s="74"/>
      <c r="E79" s="75"/>
      <c r="F79" s="75"/>
      <c r="G79" s="59">
        <f>E79-F79</f>
        <v>0</v>
      </c>
      <c r="H79" s="75"/>
      <c r="I79" s="122">
        <f>IF(ISERROR(G79/H79),0,G79/H79)</f>
        <v>0</v>
      </c>
      <c r="J79" s="104"/>
      <c r="K79" s="104"/>
      <c r="L79" s="104"/>
      <c r="M79" s="39"/>
      <c r="N79" s="39"/>
      <c r="O79" s="39"/>
      <c r="P79" s="39"/>
      <c r="Q79" s="39"/>
      <c r="R79" s="39"/>
    </row>
    <row r="80" spans="1:18" x14ac:dyDescent="0.25">
      <c r="B80" s="72"/>
      <c r="C80" s="74"/>
      <c r="D80" s="74"/>
      <c r="E80" s="75"/>
      <c r="F80" s="75"/>
      <c r="G80" s="59">
        <f t="shared" ref="G80:G82" si="6">E80-F80</f>
        <v>0</v>
      </c>
      <c r="H80" s="75"/>
      <c r="I80" s="122">
        <f>IF(ISERROR(G80/H80),0,G80/H80)</f>
        <v>0</v>
      </c>
      <c r="J80" s="104"/>
      <c r="K80" s="104"/>
      <c r="L80" s="104"/>
      <c r="M80" s="39"/>
      <c r="N80" s="39"/>
      <c r="O80" s="39"/>
      <c r="P80" s="39"/>
      <c r="Q80" s="39"/>
      <c r="R80" s="39"/>
    </row>
    <row r="81" spans="2:18" x14ac:dyDescent="0.25">
      <c r="B81" s="72"/>
      <c r="C81" s="74"/>
      <c r="D81" s="74"/>
      <c r="E81" s="75"/>
      <c r="F81" s="75"/>
      <c r="G81" s="59">
        <f t="shared" si="6"/>
        <v>0</v>
      </c>
      <c r="H81" s="75"/>
      <c r="I81" s="122">
        <f>IF(ISERROR(G81/H81),0,G81/H81)</f>
        <v>0</v>
      </c>
      <c r="J81" s="104"/>
      <c r="K81" s="104"/>
      <c r="L81" s="104"/>
      <c r="M81" s="39"/>
      <c r="N81" s="39"/>
      <c r="O81" s="39"/>
      <c r="P81" s="39"/>
      <c r="Q81" s="39"/>
      <c r="R81" s="39"/>
    </row>
    <row r="82" spans="2:18" ht="14.4" thickBot="1" x14ac:dyDescent="0.3">
      <c r="B82" s="73"/>
      <c r="C82" s="99"/>
      <c r="D82" s="99"/>
      <c r="E82" s="100"/>
      <c r="F82" s="100"/>
      <c r="G82" s="101">
        <f t="shared" si="6"/>
        <v>0</v>
      </c>
      <c r="H82" s="100"/>
      <c r="I82" s="123">
        <f>IF(ISERROR(G82/H82),0,G82/H82)</f>
        <v>0</v>
      </c>
      <c r="J82" s="104"/>
      <c r="K82" s="104"/>
      <c r="L82" s="104"/>
      <c r="M82" s="39"/>
      <c r="N82" s="39"/>
      <c r="O82" s="39"/>
      <c r="P82" s="39"/>
      <c r="Q82" s="39"/>
      <c r="R82" s="39"/>
    </row>
    <row r="83" spans="2:18" ht="14.4" thickBot="1" x14ac:dyDescent="0.3">
      <c r="B83" s="97" t="s">
        <v>83</v>
      </c>
      <c r="C83" s="102">
        <f t="shared" ref="C83:H83" si="7">SUM(C79:C82)</f>
        <v>0</v>
      </c>
      <c r="D83" s="102">
        <f t="shared" si="7"/>
        <v>0</v>
      </c>
      <c r="E83" s="102">
        <f t="shared" si="7"/>
        <v>0</v>
      </c>
      <c r="F83" s="102">
        <f t="shared" si="7"/>
        <v>0</v>
      </c>
      <c r="G83" s="102">
        <f t="shared" si="7"/>
        <v>0</v>
      </c>
      <c r="H83" s="102">
        <f t="shared" si="7"/>
        <v>0</v>
      </c>
      <c r="I83" s="103" t="s">
        <v>92</v>
      </c>
      <c r="J83" s="104"/>
      <c r="K83" s="104"/>
      <c r="L83" s="104"/>
      <c r="M83" s="39"/>
      <c r="N83" s="39"/>
      <c r="O83" s="39"/>
      <c r="P83" s="39"/>
      <c r="Q83" s="39"/>
      <c r="R83" s="39"/>
    </row>
    <row r="84" spans="2:18" x14ac:dyDescent="0.25">
      <c r="B84" s="4"/>
      <c r="C84" s="4"/>
      <c r="D84" s="4"/>
      <c r="E84" s="4"/>
      <c r="F84" s="4"/>
      <c r="G84" s="4"/>
      <c r="J84" s="104"/>
      <c r="K84" s="104"/>
      <c r="L84" s="104"/>
      <c r="M84" s="39"/>
      <c r="N84" s="39"/>
      <c r="O84" s="39"/>
      <c r="P84" s="39"/>
      <c r="Q84" s="39"/>
      <c r="R84" s="39"/>
    </row>
    <row r="85" spans="2:18" x14ac:dyDescent="0.25">
      <c r="J85" s="104"/>
      <c r="K85" s="104"/>
      <c r="L85" s="104"/>
      <c r="M85" s="39"/>
      <c r="N85" s="39"/>
      <c r="O85" s="39"/>
      <c r="P85" s="39"/>
      <c r="Q85" s="39"/>
      <c r="R85" s="39"/>
    </row>
    <row r="86" spans="2:18" x14ac:dyDescent="0.25">
      <c r="B86" s="3" t="s">
        <v>39</v>
      </c>
      <c r="J86" s="104"/>
      <c r="K86" s="104"/>
      <c r="L86" s="104"/>
    </row>
    <row r="87" spans="2:18" x14ac:dyDescent="0.25">
      <c r="B87" s="61"/>
      <c r="C87" s="61"/>
      <c r="D87" s="61"/>
      <c r="E87" s="61"/>
      <c r="F87" s="61"/>
      <c r="G87" s="61"/>
      <c r="H87" s="61"/>
      <c r="J87" s="104"/>
      <c r="K87" s="104"/>
      <c r="L87" s="104"/>
    </row>
    <row r="88" spans="2:18" x14ac:dyDescent="0.25">
      <c r="B88" s="61"/>
      <c r="C88" s="61"/>
      <c r="D88" s="61"/>
      <c r="E88" s="61"/>
      <c r="F88" s="61"/>
      <c r="G88" s="61"/>
      <c r="H88" s="61"/>
      <c r="J88" s="104"/>
      <c r="K88" s="104"/>
      <c r="L88" s="104"/>
    </row>
    <row r="89" spans="2:18" x14ac:dyDescent="0.25">
      <c r="B89" s="61"/>
      <c r="C89" s="61"/>
      <c r="D89" s="61"/>
      <c r="E89" s="61"/>
      <c r="F89" s="61"/>
      <c r="G89" s="61"/>
      <c r="H89" s="61"/>
    </row>
    <row r="90" spans="2:18" x14ac:dyDescent="0.25">
      <c r="B90" s="61"/>
      <c r="C90" s="61"/>
      <c r="D90" s="61"/>
      <c r="E90" s="61"/>
      <c r="F90" s="61"/>
      <c r="G90" s="61"/>
      <c r="H90" s="61"/>
    </row>
    <row r="91" spans="2:18" x14ac:dyDescent="0.25">
      <c r="B91" s="61"/>
      <c r="C91" s="61"/>
      <c r="D91" s="61"/>
      <c r="E91" s="61"/>
      <c r="F91" s="61"/>
      <c r="G91" s="61"/>
      <c r="H91" s="61"/>
    </row>
    <row r="92" spans="2:18" x14ac:dyDescent="0.25">
      <c r="B92" s="61"/>
      <c r="C92" s="61"/>
      <c r="D92" s="61"/>
      <c r="E92" s="61"/>
      <c r="F92" s="61"/>
      <c r="G92" s="61"/>
      <c r="H92" s="61"/>
    </row>
    <row r="93" spans="2:18" x14ac:dyDescent="0.25">
      <c r="B93" s="61"/>
      <c r="C93" s="61"/>
      <c r="D93" s="61"/>
      <c r="E93" s="61"/>
      <c r="F93" s="61"/>
      <c r="G93" s="61"/>
      <c r="H93" s="61"/>
    </row>
    <row r="94" spans="2:18" x14ac:dyDescent="0.25">
      <c r="B94" s="61"/>
      <c r="C94" s="61"/>
      <c r="D94" s="61"/>
      <c r="E94" s="61"/>
      <c r="F94" s="61"/>
      <c r="G94" s="61"/>
      <c r="H94" s="61"/>
    </row>
  </sheetData>
  <mergeCells count="20">
    <mergeCell ref="E68:I68"/>
    <mergeCell ref="E69:I69"/>
    <mergeCell ref="E62:I62"/>
    <mergeCell ref="E63:I63"/>
    <mergeCell ref="E64:I64"/>
    <mergeCell ref="E65:I65"/>
    <mergeCell ref="E66:I66"/>
    <mergeCell ref="E67:I67"/>
    <mergeCell ref="Q33:S33"/>
    <mergeCell ref="T33:V33"/>
    <mergeCell ref="E61:I61"/>
    <mergeCell ref="B10:C10"/>
    <mergeCell ref="G10:H10"/>
    <mergeCell ref="B16:H16"/>
    <mergeCell ref="N33:P33"/>
    <mergeCell ref="E56:I56"/>
    <mergeCell ref="E57:I57"/>
    <mergeCell ref="E58:I58"/>
    <mergeCell ref="E59:I59"/>
    <mergeCell ref="E60:I60"/>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abSelected="1" topLeftCell="A60" zoomScale="80" zoomScaleNormal="80" zoomScaleSheetLayoutView="100" workbookViewId="0">
      <selection activeCell="D66" sqref="D66"/>
    </sheetView>
  </sheetViews>
  <sheetFormatPr defaultColWidth="9.109375" defaultRowHeight="13.8" x14ac:dyDescent="0.25"/>
  <cols>
    <col min="1" max="1" width="8.554687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9.88671875" style="1" customWidth="1"/>
    <col min="13" max="13" width="10.6640625" style="1" customWidth="1"/>
    <col min="14" max="14" width="10.33203125" style="1" customWidth="1"/>
    <col min="15" max="15" width="10.6640625" style="1" customWidth="1"/>
    <col min="16" max="16" width="10.5546875" style="1" customWidth="1"/>
    <col min="17" max="17" width="11" style="1" customWidth="1"/>
    <col min="18" max="18" width="13" style="1" customWidth="1"/>
    <col min="19" max="16384" width="9.109375" style="1"/>
  </cols>
  <sheetData>
    <row r="1" spans="1:22" x14ac:dyDescent="0.25">
      <c r="A1" s="52" t="s">
        <v>56</v>
      </c>
      <c r="B1" s="4"/>
      <c r="C1" s="52"/>
    </row>
    <row r="2" spans="1:22" x14ac:dyDescent="0.25">
      <c r="A2" s="4"/>
      <c r="B2" s="4"/>
      <c r="C2" s="4"/>
    </row>
    <row r="3" spans="1:22" x14ac:dyDescent="0.25">
      <c r="A3" s="4"/>
      <c r="B3" s="4" t="s">
        <v>34</v>
      </c>
      <c r="C3" s="25"/>
      <c r="D3" s="4"/>
      <c r="E3" s="4"/>
      <c r="F3" s="4"/>
      <c r="V3" s="1">
        <v>2014</v>
      </c>
    </row>
    <row r="4" spans="1:22" x14ac:dyDescent="0.25">
      <c r="A4" s="4"/>
      <c r="B4" s="4" t="s">
        <v>68</v>
      </c>
      <c r="C4" s="63"/>
      <c r="D4" s="4"/>
      <c r="E4" s="4"/>
      <c r="F4" s="4"/>
    </row>
    <row r="5" spans="1:22" x14ac:dyDescent="0.25">
      <c r="A5" s="4"/>
      <c r="B5" s="15"/>
      <c r="C5" s="15"/>
      <c r="D5" s="4"/>
      <c r="E5" s="4"/>
      <c r="F5" s="4"/>
      <c r="V5" s="1">
        <v>2015</v>
      </c>
    </row>
    <row r="6" spans="1:22" x14ac:dyDescent="0.25">
      <c r="A6" s="4" t="s">
        <v>35</v>
      </c>
      <c r="B6" s="15" t="s">
        <v>33</v>
      </c>
      <c r="C6" s="25">
        <v>2015</v>
      </c>
      <c r="D6" s="4"/>
      <c r="E6" s="4"/>
      <c r="F6" s="4"/>
      <c r="V6" s="1">
        <v>2016</v>
      </c>
    </row>
    <row r="7" spans="1:22" x14ac:dyDescent="0.25">
      <c r="A7" s="4"/>
      <c r="B7" s="15"/>
      <c r="C7" s="15"/>
      <c r="D7" s="4"/>
      <c r="E7" s="4"/>
      <c r="F7" s="4"/>
    </row>
    <row r="8" spans="1:22" x14ac:dyDescent="0.25">
      <c r="A8" s="4"/>
      <c r="B8" s="15"/>
      <c r="C8" s="15"/>
      <c r="D8" s="4"/>
      <c r="E8" s="4"/>
      <c r="F8" s="4"/>
    </row>
    <row r="9" spans="1:22" x14ac:dyDescent="0.25">
      <c r="A9" s="4" t="s">
        <v>36</v>
      </c>
      <c r="B9" s="24" t="s">
        <v>94</v>
      </c>
      <c r="C9" s="23"/>
      <c r="D9" s="23"/>
      <c r="E9" s="23"/>
      <c r="F9" s="23"/>
      <c r="I9" s="104"/>
      <c r="J9" s="104"/>
      <c r="K9" s="104"/>
      <c r="L9" s="104"/>
      <c r="M9" s="104"/>
      <c r="N9" s="104"/>
      <c r="O9" s="104"/>
      <c r="P9" s="104"/>
      <c r="Q9" s="104"/>
    </row>
    <row r="10" spans="1:22" x14ac:dyDescent="0.25">
      <c r="A10" s="4"/>
      <c r="B10" s="150" t="s">
        <v>26</v>
      </c>
      <c r="C10" s="150"/>
      <c r="D10" s="26">
        <v>2014</v>
      </c>
      <c r="E10" s="26">
        <v>2015</v>
      </c>
      <c r="F10" s="26">
        <v>2016</v>
      </c>
      <c r="G10" s="151"/>
      <c r="H10" s="152"/>
      <c r="I10" s="104"/>
      <c r="J10" s="104"/>
      <c r="K10" s="104"/>
      <c r="L10" s="104"/>
      <c r="M10" s="104"/>
      <c r="N10" s="104"/>
      <c r="O10" s="104"/>
      <c r="P10" s="104"/>
      <c r="Q10" s="104"/>
    </row>
    <row r="11" spans="1:22" ht="14.4" thickBot="1" x14ac:dyDescent="0.3">
      <c r="A11" s="4"/>
      <c r="B11" s="5" t="s">
        <v>3</v>
      </c>
      <c r="C11" s="5" t="s">
        <v>2</v>
      </c>
      <c r="D11" s="80">
        <f>D12+D13</f>
        <v>0</v>
      </c>
      <c r="E11" s="80">
        <f>E12+E13</f>
        <v>0</v>
      </c>
      <c r="F11" s="80">
        <f>F12+F13</f>
        <v>0</v>
      </c>
      <c r="G11" s="6" t="s">
        <v>0</v>
      </c>
      <c r="H11" s="7">
        <v>1</v>
      </c>
      <c r="I11" s="104"/>
      <c r="J11" s="104"/>
      <c r="K11" s="104"/>
      <c r="L11" s="104"/>
      <c r="M11" s="104"/>
      <c r="N11" s="104"/>
      <c r="O11" s="104"/>
      <c r="P11" s="104"/>
      <c r="Q11" s="104"/>
    </row>
    <row r="12" spans="1:22" x14ac:dyDescent="0.25">
      <c r="B12" s="5" t="s">
        <v>7</v>
      </c>
      <c r="C12" s="5" t="s">
        <v>1</v>
      </c>
      <c r="D12" s="79"/>
      <c r="E12" s="79"/>
      <c r="F12" s="79"/>
      <c r="G12" s="6" t="s">
        <v>0</v>
      </c>
      <c r="H12" s="8">
        <f>IFERROR(D12/$D$11,0)</f>
        <v>0</v>
      </c>
    </row>
    <row r="13" spans="1:22" ht="14.4" thickBot="1" x14ac:dyDescent="0.3">
      <c r="B13" s="5" t="s">
        <v>8</v>
      </c>
      <c r="C13" s="5" t="s">
        <v>6</v>
      </c>
      <c r="D13" s="80">
        <f>D14+D15</f>
        <v>0</v>
      </c>
      <c r="E13" s="80">
        <f>E14+E15</f>
        <v>0</v>
      </c>
      <c r="F13" s="80">
        <f>F14+F15</f>
        <v>0</v>
      </c>
      <c r="G13" s="6" t="s">
        <v>0</v>
      </c>
      <c r="H13" s="8">
        <f>IFERROR(D13/$D$11,0)</f>
        <v>0</v>
      </c>
    </row>
    <row r="14" spans="1:22" x14ac:dyDescent="0.25">
      <c r="B14" s="5" t="s">
        <v>9</v>
      </c>
      <c r="C14" s="5" t="s">
        <v>4</v>
      </c>
      <c r="D14" s="79">
        <v>0</v>
      </c>
      <c r="E14" s="79"/>
      <c r="F14" s="79"/>
      <c r="G14" s="6" t="s">
        <v>0</v>
      </c>
      <c r="H14" s="8">
        <f>IFERROR(D14/$D$11,0)</f>
        <v>0</v>
      </c>
    </row>
    <row r="15" spans="1:22" x14ac:dyDescent="0.25">
      <c r="B15" s="5" t="s">
        <v>69</v>
      </c>
      <c r="C15" s="5" t="s">
        <v>5</v>
      </c>
      <c r="D15" s="27"/>
      <c r="E15" s="27"/>
      <c r="F15" s="27"/>
      <c r="G15" s="6" t="s">
        <v>0</v>
      </c>
      <c r="H15" s="8">
        <f>IFERROR(D15/$D$11,0)</f>
        <v>0</v>
      </c>
    </row>
    <row r="16" spans="1:22" ht="34.5" customHeight="1" x14ac:dyDescent="0.25">
      <c r="B16" s="153" t="s">
        <v>87</v>
      </c>
      <c r="C16" s="153"/>
      <c r="D16" s="153"/>
      <c r="E16" s="153"/>
      <c r="F16" s="153"/>
      <c r="G16" s="153"/>
      <c r="H16" s="153"/>
    </row>
    <row r="17" spans="1:12" x14ac:dyDescent="0.25">
      <c r="D17" s="39"/>
      <c r="E17" s="39"/>
      <c r="F17" s="39"/>
      <c r="G17" s="39"/>
    </row>
    <row r="18" spans="1:12" x14ac:dyDescent="0.25">
      <c r="A18" s="1" t="s">
        <v>37</v>
      </c>
      <c r="B18" s="3" t="s">
        <v>46</v>
      </c>
    </row>
    <row r="19" spans="1:12" x14ac:dyDescent="0.25">
      <c r="B19" s="3"/>
    </row>
    <row r="20" spans="1:12" x14ac:dyDescent="0.25">
      <c r="B20" s="2" t="s">
        <v>22</v>
      </c>
      <c r="C20" s="60" t="s">
        <v>158</v>
      </c>
      <c r="E20" s="104"/>
      <c r="F20" s="39"/>
      <c r="G20" s="39"/>
      <c r="H20" s="39"/>
      <c r="I20" s="39"/>
      <c r="J20" s="39"/>
      <c r="K20" s="39"/>
    </row>
    <row r="21" spans="1:12" x14ac:dyDescent="0.25">
      <c r="E21" s="104"/>
      <c r="F21" s="39"/>
      <c r="G21" s="39"/>
      <c r="H21" s="39"/>
      <c r="I21" s="39"/>
      <c r="J21" s="39"/>
      <c r="K21" s="39"/>
    </row>
    <row r="22" spans="1:12" x14ac:dyDescent="0.25">
      <c r="B22" s="2" t="s">
        <v>47</v>
      </c>
    </row>
    <row r="23" spans="1:12" ht="15" customHeight="1" x14ac:dyDescent="0.25">
      <c r="B23" s="40"/>
      <c r="C23" s="40"/>
      <c r="D23" s="40"/>
      <c r="E23" s="40"/>
      <c r="F23" s="40"/>
      <c r="G23" s="40"/>
      <c r="H23" s="40"/>
    </row>
    <row r="24" spans="1:12" ht="15" customHeight="1" x14ac:dyDescent="0.25">
      <c r="B24" s="40"/>
      <c r="C24" s="40"/>
      <c r="D24" s="40"/>
      <c r="E24" s="40"/>
      <c r="F24" s="40"/>
      <c r="G24" s="40"/>
      <c r="H24" s="40"/>
    </row>
    <row r="25" spans="1:12" ht="15" customHeight="1" x14ac:dyDescent="0.25">
      <c r="B25" s="40"/>
      <c r="C25" s="40"/>
      <c r="D25" s="40"/>
      <c r="E25" s="40"/>
      <c r="F25" s="40"/>
      <c r="G25" s="40"/>
      <c r="H25" s="40"/>
    </row>
    <row r="26" spans="1:12" ht="15" customHeight="1" x14ac:dyDescent="0.25">
      <c r="B26" s="40"/>
      <c r="C26" s="40"/>
      <c r="D26" s="40"/>
      <c r="E26" s="40"/>
      <c r="F26" s="40"/>
      <c r="G26" s="40"/>
      <c r="H26" s="40"/>
    </row>
    <row r="27" spans="1:12" ht="14.25" customHeight="1" x14ac:dyDescent="0.25">
      <c r="B27" s="40"/>
      <c r="C27" s="40"/>
      <c r="D27" s="40"/>
      <c r="E27" s="40"/>
      <c r="F27" s="40"/>
      <c r="G27" s="40"/>
      <c r="H27" s="40"/>
    </row>
    <row r="28" spans="1:12" ht="14.25" customHeight="1" x14ac:dyDescent="0.25">
      <c r="B28" s="40"/>
      <c r="C28" s="40"/>
      <c r="D28" s="40"/>
      <c r="E28" s="40"/>
      <c r="F28" s="40"/>
      <c r="G28" s="40"/>
      <c r="H28" s="40"/>
    </row>
    <row r="29" spans="1:12" s="39" customFormat="1" ht="14.25" customHeight="1" x14ac:dyDescent="0.25">
      <c r="B29" s="40"/>
      <c r="C29" s="40"/>
      <c r="D29" s="40"/>
      <c r="E29" s="40"/>
      <c r="F29" s="40"/>
      <c r="G29" s="40"/>
      <c r="H29" s="40"/>
    </row>
    <row r="31" spans="1:12" x14ac:dyDescent="0.25">
      <c r="A31" s="1" t="s">
        <v>38</v>
      </c>
      <c r="B31" s="52" t="s">
        <v>50</v>
      </c>
      <c r="C31" s="3"/>
    </row>
    <row r="32" spans="1:12" ht="14.4" thickBot="1" x14ac:dyDescent="0.3">
      <c r="B32" s="2" t="s">
        <v>26</v>
      </c>
      <c r="C32" s="41">
        <v>2015</v>
      </c>
      <c r="D32" s="104"/>
      <c r="E32" s="104"/>
      <c r="F32" s="105"/>
      <c r="G32" s="37"/>
      <c r="H32" s="37"/>
      <c r="I32" s="37"/>
      <c r="J32" s="37"/>
      <c r="K32" s="37"/>
      <c r="L32" s="3" t="s">
        <v>30</v>
      </c>
    </row>
    <row r="33" spans="1:21" s="9" customFormat="1" ht="95.25" customHeight="1" thickBot="1" x14ac:dyDescent="0.3">
      <c r="B33" s="58" t="s">
        <v>44</v>
      </c>
      <c r="C33" s="81" t="s">
        <v>85</v>
      </c>
      <c r="D33" s="106" t="s">
        <v>95</v>
      </c>
      <c r="E33" s="107" t="s">
        <v>96</v>
      </c>
      <c r="F33" s="86" t="s">
        <v>155</v>
      </c>
      <c r="G33" s="30" t="s">
        <v>57</v>
      </c>
      <c r="H33" s="30" t="s">
        <v>23</v>
      </c>
      <c r="I33" s="30" t="s">
        <v>58</v>
      </c>
      <c r="J33" s="30" t="s">
        <v>86</v>
      </c>
      <c r="K33" s="87" t="s">
        <v>88</v>
      </c>
      <c r="L33" s="11"/>
      <c r="M33" s="148">
        <v>2016</v>
      </c>
      <c r="N33" s="148"/>
      <c r="O33" s="148"/>
      <c r="P33" s="148">
        <v>2015</v>
      </c>
      <c r="Q33" s="148"/>
      <c r="R33" s="148"/>
      <c r="S33" s="148">
        <v>2014</v>
      </c>
      <c r="T33" s="148"/>
      <c r="U33" s="148"/>
    </row>
    <row r="34" spans="1:21" s="9" customFormat="1" ht="41.4" x14ac:dyDescent="0.25">
      <c r="B34" s="12"/>
      <c r="C34" s="82" t="s">
        <v>45</v>
      </c>
      <c r="D34" s="82" t="s">
        <v>43</v>
      </c>
      <c r="E34" s="83" t="s">
        <v>61</v>
      </c>
      <c r="F34" s="83" t="s">
        <v>62</v>
      </c>
      <c r="G34" s="83" t="s">
        <v>63</v>
      </c>
      <c r="H34" s="84" t="s">
        <v>64</v>
      </c>
      <c r="I34" s="83" t="s">
        <v>65</v>
      </c>
      <c r="J34" s="84" t="s">
        <v>66</v>
      </c>
      <c r="K34" s="85" t="s">
        <v>67</v>
      </c>
      <c r="L34" s="19" t="s">
        <v>31</v>
      </c>
      <c r="M34" s="22" t="s">
        <v>27</v>
      </c>
      <c r="N34" s="22" t="s">
        <v>28</v>
      </c>
      <c r="O34" s="22" t="s">
        <v>29</v>
      </c>
      <c r="P34" s="22" t="s">
        <v>27</v>
      </c>
      <c r="Q34" s="22" t="s">
        <v>28</v>
      </c>
      <c r="R34" s="22" t="s">
        <v>29</v>
      </c>
      <c r="S34" s="22" t="s">
        <v>27</v>
      </c>
      <c r="T34" s="22" t="s">
        <v>28</v>
      </c>
      <c r="U34" s="22" t="s">
        <v>29</v>
      </c>
    </row>
    <row r="35" spans="1:21" x14ac:dyDescent="0.25">
      <c r="B35" s="13" t="s">
        <v>10</v>
      </c>
      <c r="C35" s="56">
        <v>597601</v>
      </c>
      <c r="D35" s="56">
        <v>0</v>
      </c>
      <c r="E35" s="10">
        <v>0</v>
      </c>
      <c r="F35" s="59">
        <f>C35-D35+E35</f>
        <v>597601</v>
      </c>
      <c r="G35" s="126">
        <f>P35</f>
        <v>5.5490000000000005E-2</v>
      </c>
      <c r="H35" s="16">
        <f>F35*G35</f>
        <v>33160.879489999999</v>
      </c>
      <c r="I35" s="126">
        <f>R35</f>
        <v>5.0680000000000003E-2</v>
      </c>
      <c r="J35" s="16">
        <f t="shared" ref="J35:J46" si="0">F35*I35</f>
        <v>30286.418680000002</v>
      </c>
      <c r="K35" s="127">
        <f t="shared" ref="K35:K46" si="1">J35-H35</f>
        <v>-2874.4608099999969</v>
      </c>
      <c r="L35" s="11" t="s">
        <v>10</v>
      </c>
      <c r="M35" s="20">
        <v>8.4229999999999999E-2</v>
      </c>
      <c r="N35" s="20">
        <v>9.214E-2</v>
      </c>
      <c r="O35" s="20">
        <v>9.1789999999999997E-2</v>
      </c>
      <c r="P35" s="20">
        <v>5.5490000000000005E-2</v>
      </c>
      <c r="Q35" s="20">
        <v>6.1609999999999998E-2</v>
      </c>
      <c r="R35" s="20">
        <v>5.0680000000000003E-2</v>
      </c>
      <c r="S35" s="20">
        <v>3.6260000000000001E-2</v>
      </c>
      <c r="T35" s="20">
        <v>1.806E-2</v>
      </c>
      <c r="U35" s="20">
        <v>1.261E-2</v>
      </c>
    </row>
    <row r="36" spans="1:21" x14ac:dyDescent="0.25">
      <c r="B36" s="128" t="s">
        <v>11</v>
      </c>
      <c r="C36" s="56">
        <v>569990</v>
      </c>
      <c r="D36" s="56">
        <v>0</v>
      </c>
      <c r="E36" s="10">
        <v>0</v>
      </c>
      <c r="F36" s="59">
        <f t="shared" ref="F36:F46" si="2">C36-D36+E36</f>
        <v>569990</v>
      </c>
      <c r="G36" s="126">
        <f t="shared" ref="G36:G46" si="3">P36</f>
        <v>6.9809999999999997E-2</v>
      </c>
      <c r="H36" s="16">
        <f t="shared" ref="H36:H46" si="4">F36*G36</f>
        <v>39791.001899999996</v>
      </c>
      <c r="I36" s="126">
        <f t="shared" ref="I36:I46" si="5">R36</f>
        <v>3.9609999999999999E-2</v>
      </c>
      <c r="J36" s="16">
        <f t="shared" si="0"/>
        <v>22577.303899999999</v>
      </c>
      <c r="K36" s="17">
        <f t="shared" si="1"/>
        <v>-17213.697999999997</v>
      </c>
      <c r="L36" s="11" t="s">
        <v>11</v>
      </c>
      <c r="M36" s="21">
        <v>0.10384</v>
      </c>
      <c r="N36" s="21">
        <v>9.6780000000000005E-2</v>
      </c>
      <c r="O36" s="21">
        <v>9.851E-2</v>
      </c>
      <c r="P36" s="21">
        <v>6.9809999999999997E-2</v>
      </c>
      <c r="Q36" s="21">
        <v>4.095E-2</v>
      </c>
      <c r="R36" s="21">
        <v>3.9609999999999999E-2</v>
      </c>
      <c r="S36" s="21">
        <v>2.231E-2</v>
      </c>
      <c r="T36" s="21">
        <v>1.1180000000000001E-2</v>
      </c>
      <c r="U36" s="21">
        <v>1.3300000000000001E-2</v>
      </c>
    </row>
    <row r="37" spans="1:21" x14ac:dyDescent="0.25">
      <c r="B37" s="128" t="s">
        <v>12</v>
      </c>
      <c r="C37" s="56">
        <v>512293</v>
      </c>
      <c r="D37" s="56">
        <v>0</v>
      </c>
      <c r="E37" s="10">
        <v>0</v>
      </c>
      <c r="F37" s="59">
        <f t="shared" si="2"/>
        <v>512293</v>
      </c>
      <c r="G37" s="126">
        <f t="shared" si="3"/>
        <v>3.6040000000000003E-2</v>
      </c>
      <c r="H37" s="16">
        <f t="shared" si="4"/>
        <v>18463.039720000001</v>
      </c>
      <c r="I37" s="126">
        <f t="shared" si="5"/>
        <v>6.2899999999999998E-2</v>
      </c>
      <c r="J37" s="16">
        <f t="shared" si="0"/>
        <v>32223.2297</v>
      </c>
      <c r="K37" s="17">
        <f t="shared" si="1"/>
        <v>13760.189979999999</v>
      </c>
      <c r="L37" s="11" t="s">
        <v>12</v>
      </c>
      <c r="M37" s="21">
        <v>9.0219999999999995E-2</v>
      </c>
      <c r="N37" s="21">
        <v>0.10299</v>
      </c>
      <c r="O37" s="21">
        <v>0.1061</v>
      </c>
      <c r="P37" s="21">
        <v>3.6040000000000003E-2</v>
      </c>
      <c r="Q37" s="21">
        <v>5.74E-2</v>
      </c>
      <c r="R37" s="21">
        <v>6.2899999999999998E-2</v>
      </c>
      <c r="S37" s="21">
        <v>1.103E-2</v>
      </c>
      <c r="T37" s="21">
        <v>-8.0000000000000002E-3</v>
      </c>
      <c r="U37" s="21">
        <v>-2.7E-4</v>
      </c>
    </row>
    <row r="38" spans="1:21" x14ac:dyDescent="0.25">
      <c r="B38" s="128" t="s">
        <v>13</v>
      </c>
      <c r="C38" s="56">
        <v>405951</v>
      </c>
      <c r="D38" s="56">
        <v>0</v>
      </c>
      <c r="E38" s="10">
        <v>0</v>
      </c>
      <c r="F38" s="59">
        <f t="shared" si="2"/>
        <v>405951</v>
      </c>
      <c r="G38" s="126">
        <f t="shared" si="3"/>
        <v>6.7049999999999998E-2</v>
      </c>
      <c r="H38" s="16">
        <f t="shared" si="4"/>
        <v>27219.01455</v>
      </c>
      <c r="I38" s="126">
        <f t="shared" si="5"/>
        <v>9.5590000000000008E-2</v>
      </c>
      <c r="J38" s="16">
        <f t="shared" si="0"/>
        <v>38804.856090000001</v>
      </c>
      <c r="K38" s="17">
        <f t="shared" si="1"/>
        <v>11585.841540000001</v>
      </c>
      <c r="L38" s="11" t="s">
        <v>13</v>
      </c>
      <c r="M38" s="21">
        <v>0.12114999999999999</v>
      </c>
      <c r="N38" s="21">
        <v>0.11176999999999999</v>
      </c>
      <c r="O38" s="21">
        <v>0.11132</v>
      </c>
      <c r="P38" s="21">
        <v>6.7049999999999998E-2</v>
      </c>
      <c r="Q38" s="21">
        <v>9.2679999999999998E-2</v>
      </c>
      <c r="R38" s="21">
        <v>9.5590000000000008E-2</v>
      </c>
      <c r="S38" s="21">
        <v>-9.6500000000000006E-3</v>
      </c>
      <c r="T38" s="21">
        <v>5.4530000000000002E-2</v>
      </c>
      <c r="U38" s="21">
        <v>5.1979999999999998E-2</v>
      </c>
    </row>
    <row r="39" spans="1:21" x14ac:dyDescent="0.25">
      <c r="B39" s="128" t="s">
        <v>14</v>
      </c>
      <c r="C39" s="56">
        <v>364621</v>
      </c>
      <c r="D39" s="56">
        <v>0</v>
      </c>
      <c r="E39" s="10">
        <v>0</v>
      </c>
      <c r="F39" s="59">
        <f t="shared" si="2"/>
        <v>364621</v>
      </c>
      <c r="G39" s="126">
        <f t="shared" si="3"/>
        <v>9.4159999999999994E-2</v>
      </c>
      <c r="H39" s="16">
        <f t="shared" si="4"/>
        <v>34332.713359999994</v>
      </c>
      <c r="I39" s="126">
        <f t="shared" si="5"/>
        <v>9.6680000000000002E-2</v>
      </c>
      <c r="J39" s="16">
        <f t="shared" si="0"/>
        <v>35251.558279999997</v>
      </c>
      <c r="K39" s="17">
        <f t="shared" si="1"/>
        <v>918.84492000000319</v>
      </c>
      <c r="L39" s="11" t="s">
        <v>14</v>
      </c>
      <c r="M39" s="21">
        <v>0.10405</v>
      </c>
      <c r="N39" s="21">
        <v>0.11493</v>
      </c>
      <c r="O39" s="21">
        <v>0.10749</v>
      </c>
      <c r="P39" s="21">
        <v>9.4159999999999994E-2</v>
      </c>
      <c r="Q39" s="21">
        <v>9.7299999999999998E-2</v>
      </c>
      <c r="R39" s="21">
        <v>9.6680000000000002E-2</v>
      </c>
      <c r="S39" s="21">
        <v>5.3560000000000003E-2</v>
      </c>
      <c r="T39" s="21">
        <v>7.3520000000000002E-2</v>
      </c>
      <c r="U39" s="21">
        <v>7.1959999999999996E-2</v>
      </c>
    </row>
    <row r="40" spans="1:21" x14ac:dyDescent="0.25">
      <c r="B40" s="128" t="s">
        <v>15</v>
      </c>
      <c r="C40" s="56">
        <v>360858</v>
      </c>
      <c r="D40" s="56">
        <v>0</v>
      </c>
      <c r="E40" s="10">
        <v>0</v>
      </c>
      <c r="F40" s="59">
        <f t="shared" si="2"/>
        <v>360858</v>
      </c>
      <c r="G40" s="126">
        <f t="shared" si="3"/>
        <v>9.2280000000000001E-2</v>
      </c>
      <c r="H40" s="16">
        <f t="shared" si="4"/>
        <v>33299.976240000004</v>
      </c>
      <c r="I40" s="126">
        <f t="shared" si="5"/>
        <v>9.5400000000000013E-2</v>
      </c>
      <c r="J40" s="16">
        <f t="shared" si="0"/>
        <v>34425.853200000005</v>
      </c>
      <c r="K40" s="17">
        <f t="shared" si="1"/>
        <v>1125.8769600000014</v>
      </c>
      <c r="L40" s="11" t="s">
        <v>15</v>
      </c>
      <c r="M40" s="21">
        <v>0.11650000000000001</v>
      </c>
      <c r="N40" s="21">
        <v>9.3600000000000003E-2</v>
      </c>
      <c r="O40" s="21">
        <v>9.5449999999999993E-2</v>
      </c>
      <c r="P40" s="21">
        <v>9.2280000000000001E-2</v>
      </c>
      <c r="Q40" s="21">
        <v>9.7680000000000003E-2</v>
      </c>
      <c r="R40" s="21">
        <v>9.5400000000000013E-2</v>
      </c>
      <c r="S40" s="21">
        <v>7.1900000000000006E-2</v>
      </c>
      <c r="T40" s="21">
        <v>6.6640000000000005E-2</v>
      </c>
      <c r="U40" s="21">
        <v>6.0249999999999998E-2</v>
      </c>
    </row>
    <row r="41" spans="1:21" x14ac:dyDescent="0.25">
      <c r="B41" s="128" t="s">
        <v>16</v>
      </c>
      <c r="C41" s="10">
        <v>350185</v>
      </c>
      <c r="D41" s="56">
        <v>0</v>
      </c>
      <c r="E41" s="10">
        <v>0</v>
      </c>
      <c r="F41" s="59">
        <f t="shared" si="2"/>
        <v>350185</v>
      </c>
      <c r="G41" s="126">
        <f t="shared" si="3"/>
        <v>8.8880000000000001E-2</v>
      </c>
      <c r="H41" s="16">
        <f t="shared" si="4"/>
        <v>31124.442800000001</v>
      </c>
      <c r="I41" s="126">
        <f t="shared" si="5"/>
        <v>7.8829999999999997E-2</v>
      </c>
      <c r="J41" s="16">
        <f t="shared" si="0"/>
        <v>27605.083549999999</v>
      </c>
      <c r="K41" s="17">
        <f t="shared" si="1"/>
        <v>-3519.3592500000013</v>
      </c>
      <c r="L41" s="11" t="s">
        <v>16</v>
      </c>
      <c r="M41" s="21">
        <v>7.6670000000000002E-2</v>
      </c>
      <c r="N41" s="21">
        <v>8.412E-2</v>
      </c>
      <c r="O41" s="21">
        <v>8.3059999999999995E-2</v>
      </c>
      <c r="P41" s="21">
        <v>8.8880000000000001E-2</v>
      </c>
      <c r="Q41" s="21">
        <v>8.4129999999999996E-2</v>
      </c>
      <c r="R41" s="21">
        <v>7.8829999999999997E-2</v>
      </c>
      <c r="S41" s="21">
        <v>5.9760000000000001E-2</v>
      </c>
      <c r="T41" s="21">
        <v>5.7529999999999998E-2</v>
      </c>
      <c r="U41" s="21">
        <v>6.2560000000000004E-2</v>
      </c>
    </row>
    <row r="42" spans="1:21" x14ac:dyDescent="0.25">
      <c r="B42" s="128" t="s">
        <v>17</v>
      </c>
      <c r="C42" s="10">
        <v>388461</v>
      </c>
      <c r="D42" s="56">
        <v>0</v>
      </c>
      <c r="E42" s="10">
        <v>0</v>
      </c>
      <c r="F42" s="59">
        <f t="shared" si="2"/>
        <v>388461</v>
      </c>
      <c r="G42" s="126">
        <f t="shared" si="3"/>
        <v>8.8050000000000003E-2</v>
      </c>
      <c r="H42" s="16">
        <f t="shared" si="4"/>
        <v>34203.991050000004</v>
      </c>
      <c r="I42" s="126">
        <f t="shared" si="5"/>
        <v>8.0099999999999991E-2</v>
      </c>
      <c r="J42" s="16">
        <f t="shared" si="0"/>
        <v>31115.726099999996</v>
      </c>
      <c r="K42" s="17">
        <f t="shared" si="1"/>
        <v>-3088.264950000008</v>
      </c>
      <c r="L42" s="11" t="s">
        <v>17</v>
      </c>
      <c r="M42" s="21">
        <v>8.5690000000000002E-2</v>
      </c>
      <c r="N42" s="21">
        <v>7.0499999999999993E-2</v>
      </c>
      <c r="O42" s="21">
        <v>7.1029999999999996E-2</v>
      </c>
      <c r="P42" s="21">
        <v>8.8050000000000003E-2</v>
      </c>
      <c r="Q42" s="21">
        <v>7.3550000000000004E-2</v>
      </c>
      <c r="R42" s="21">
        <v>8.0099999999999991E-2</v>
      </c>
      <c r="S42" s="21">
        <v>6.1079999999999995E-2</v>
      </c>
      <c r="T42" s="21">
        <v>6.8970000000000004E-2</v>
      </c>
      <c r="U42" s="21">
        <v>6.7610000000000003E-2</v>
      </c>
    </row>
    <row r="43" spans="1:21" x14ac:dyDescent="0.25">
      <c r="B43" s="13" t="s">
        <v>18</v>
      </c>
      <c r="C43" s="10">
        <v>419383</v>
      </c>
      <c r="D43" s="56">
        <v>0</v>
      </c>
      <c r="E43" s="10">
        <v>0</v>
      </c>
      <c r="F43" s="59">
        <f t="shared" si="2"/>
        <v>419383</v>
      </c>
      <c r="G43" s="126">
        <f t="shared" si="3"/>
        <v>8.270000000000001E-2</v>
      </c>
      <c r="H43" s="16">
        <f t="shared" si="4"/>
        <v>34682.974100000007</v>
      </c>
      <c r="I43" s="126">
        <f t="shared" si="5"/>
        <v>6.7030000000000006E-2</v>
      </c>
      <c r="J43" s="16">
        <f t="shared" si="0"/>
        <v>28111.242490000004</v>
      </c>
      <c r="K43" s="17">
        <f t="shared" si="1"/>
        <v>-6571.7316100000025</v>
      </c>
      <c r="L43" s="11" t="s">
        <v>18</v>
      </c>
      <c r="M43" s="21">
        <v>7.0599999999999996E-2</v>
      </c>
      <c r="N43" s="21">
        <v>9.1480000000000006E-2</v>
      </c>
      <c r="O43" s="21">
        <v>9.5310000000000006E-2</v>
      </c>
      <c r="P43" s="21">
        <v>8.270000000000001E-2</v>
      </c>
      <c r="Q43" s="21">
        <v>7.1910000000000002E-2</v>
      </c>
      <c r="R43" s="21">
        <v>6.7030000000000006E-2</v>
      </c>
      <c r="S43" s="21">
        <v>8.0489999999999992E-2</v>
      </c>
      <c r="T43" s="21">
        <v>8.072E-2</v>
      </c>
      <c r="U43" s="21">
        <v>7.9629999999999992E-2</v>
      </c>
    </row>
    <row r="44" spans="1:21" x14ac:dyDescent="0.25">
      <c r="B44" s="13" t="s">
        <v>19</v>
      </c>
      <c r="C44" s="10">
        <v>417720</v>
      </c>
      <c r="D44" s="56">
        <v>0</v>
      </c>
      <c r="E44" s="10">
        <v>0</v>
      </c>
      <c r="F44" s="59">
        <f t="shared" si="2"/>
        <v>417720</v>
      </c>
      <c r="G44" s="126">
        <f t="shared" si="3"/>
        <v>6.3710000000000003E-2</v>
      </c>
      <c r="H44" s="16">
        <f t="shared" si="4"/>
        <v>26612.941200000001</v>
      </c>
      <c r="I44" s="126">
        <f t="shared" si="5"/>
        <v>7.5439999999999993E-2</v>
      </c>
      <c r="J44" s="16">
        <f t="shared" si="0"/>
        <v>31512.796799999996</v>
      </c>
      <c r="K44" s="17">
        <f t="shared" si="1"/>
        <v>4899.8555999999953</v>
      </c>
      <c r="L44" s="11" t="s">
        <v>19</v>
      </c>
      <c r="M44" s="21">
        <v>9.7199999999999995E-2</v>
      </c>
      <c r="N44" s="21">
        <v>0.1178</v>
      </c>
      <c r="O44" s="21">
        <v>0.11226</v>
      </c>
      <c r="P44" s="21">
        <v>6.3710000000000003E-2</v>
      </c>
      <c r="Q44" s="21">
        <v>7.1929999999999994E-2</v>
      </c>
      <c r="R44" s="21">
        <v>7.5439999999999993E-2</v>
      </c>
      <c r="S44" s="21">
        <v>7.492E-2</v>
      </c>
      <c r="T44" s="21">
        <v>0.10135</v>
      </c>
      <c r="U44" s="21">
        <v>0.10014000000000001</v>
      </c>
    </row>
    <row r="45" spans="1:21" x14ac:dyDescent="0.25">
      <c r="B45" s="13" t="s">
        <v>20</v>
      </c>
      <c r="C45" s="10">
        <v>438565</v>
      </c>
      <c r="D45" s="56">
        <v>0</v>
      </c>
      <c r="E45" s="10">
        <v>0</v>
      </c>
      <c r="F45" s="59">
        <f t="shared" si="2"/>
        <v>438565</v>
      </c>
      <c r="G45" s="126">
        <f t="shared" si="3"/>
        <v>7.6230000000000006E-2</v>
      </c>
      <c r="H45" s="16">
        <f t="shared" si="4"/>
        <v>33431.809950000003</v>
      </c>
      <c r="I45" s="126">
        <f t="shared" si="5"/>
        <v>0.11320000000000001</v>
      </c>
      <c r="J45" s="16">
        <f t="shared" si="0"/>
        <v>49645.558000000005</v>
      </c>
      <c r="K45" s="17">
        <f t="shared" si="1"/>
        <v>16213.748050000002</v>
      </c>
      <c r="L45" s="11" t="s">
        <v>20</v>
      </c>
      <c r="M45" s="21">
        <v>0.12271</v>
      </c>
      <c r="N45" s="21">
        <v>0.115</v>
      </c>
      <c r="O45" s="21">
        <v>0.11108999999999999</v>
      </c>
      <c r="P45" s="21">
        <v>7.6230000000000006E-2</v>
      </c>
      <c r="Q45" s="21">
        <v>0.12447999999999999</v>
      </c>
      <c r="R45" s="21">
        <v>0.11320000000000001</v>
      </c>
      <c r="S45" s="21">
        <v>9.9010000000000001E-2</v>
      </c>
      <c r="T45" s="21">
        <v>8.5040000000000004E-2</v>
      </c>
      <c r="U45" s="21">
        <v>8.231999999999999E-2</v>
      </c>
    </row>
    <row r="46" spans="1:21" x14ac:dyDescent="0.25">
      <c r="B46" s="13" t="s">
        <v>21</v>
      </c>
      <c r="C46" s="57">
        <v>456861</v>
      </c>
      <c r="D46" s="56">
        <v>0</v>
      </c>
      <c r="E46" s="10">
        <v>0</v>
      </c>
      <c r="F46" s="59">
        <f t="shared" si="2"/>
        <v>456861</v>
      </c>
      <c r="G46" s="126">
        <f t="shared" si="3"/>
        <v>0.11462</v>
      </c>
      <c r="H46" s="16">
        <f t="shared" si="4"/>
        <v>52365.40782</v>
      </c>
      <c r="I46" s="126">
        <f t="shared" si="5"/>
        <v>9.4709999999999989E-2</v>
      </c>
      <c r="J46" s="16">
        <f t="shared" si="0"/>
        <v>43269.305309999996</v>
      </c>
      <c r="K46" s="17">
        <f t="shared" si="1"/>
        <v>-9096.1025100000043</v>
      </c>
      <c r="L46" s="31" t="s">
        <v>21</v>
      </c>
      <c r="M46" s="32">
        <v>0.10594000000000001</v>
      </c>
      <c r="N46" s="32">
        <v>7.8719999999999998E-2</v>
      </c>
      <c r="O46" s="32">
        <v>8.7080000000000005E-2</v>
      </c>
      <c r="P46" s="32">
        <v>0.11462</v>
      </c>
      <c r="Q46" s="32">
        <v>8.8090000000000002E-2</v>
      </c>
      <c r="R46" s="32">
        <v>9.4709999999999989E-2</v>
      </c>
      <c r="S46" s="32">
        <v>7.3180000000000009E-2</v>
      </c>
      <c r="T46" s="32">
        <v>5.7889999999999997E-2</v>
      </c>
      <c r="U46" s="32">
        <v>7.4439999999999992E-2</v>
      </c>
    </row>
    <row r="47" spans="1:21" ht="14.4" thickBot="1" x14ac:dyDescent="0.3">
      <c r="B47" s="91" t="s">
        <v>90</v>
      </c>
      <c r="C47" s="42">
        <f>SUM(C35:C46)</f>
        <v>5282489</v>
      </c>
      <c r="D47" s="42">
        <f>SUM(D35:D46)</f>
        <v>0</v>
      </c>
      <c r="E47" s="42">
        <f>SUM(E35:E46)</f>
        <v>0</v>
      </c>
      <c r="F47" s="42">
        <f>SUM(F35:F46)</f>
        <v>5282489</v>
      </c>
      <c r="G47" s="42"/>
      <c r="H47" s="43">
        <f>SUM(H35:H46)</f>
        <v>398688.19218000007</v>
      </c>
      <c r="I47" s="42"/>
      <c r="J47" s="43">
        <f>SUM(J35:J46)</f>
        <v>404828.93210000009</v>
      </c>
      <c r="K47" s="44">
        <f>SUM(K35:K46)</f>
        <v>6140.7399199999927</v>
      </c>
      <c r="L47" s="35"/>
      <c r="M47" s="36"/>
      <c r="N47" s="36"/>
      <c r="O47" s="36"/>
      <c r="P47" s="36"/>
      <c r="Q47" s="36"/>
      <c r="R47" s="36"/>
      <c r="S47" s="36"/>
      <c r="T47" s="36"/>
      <c r="U47" s="36"/>
    </row>
    <row r="48" spans="1:21" x14ac:dyDescent="0.25">
      <c r="A48" s="1" t="s">
        <v>40</v>
      </c>
      <c r="G48" s="4"/>
      <c r="H48" s="4"/>
      <c r="I48" s="4"/>
      <c r="J48" s="90" t="s">
        <v>144</v>
      </c>
      <c r="K48" s="28">
        <v>0</v>
      </c>
      <c r="L48" s="33"/>
      <c r="M48" s="34"/>
      <c r="N48" s="34"/>
      <c r="O48" s="34"/>
      <c r="P48" s="34"/>
      <c r="Q48" s="34"/>
      <c r="R48" s="34"/>
      <c r="S48" s="34"/>
      <c r="T48" s="34"/>
      <c r="U48" s="34"/>
    </row>
    <row r="49" spans="1:22" ht="14.4" thickBot="1" x14ac:dyDescent="0.3">
      <c r="G49" s="4"/>
      <c r="H49" s="4"/>
      <c r="I49" s="4"/>
      <c r="J49" s="90" t="s">
        <v>89</v>
      </c>
      <c r="K49" s="18">
        <f>K48-K47</f>
        <v>-6140.7399199999927</v>
      </c>
      <c r="L49" s="33"/>
      <c r="M49" s="34"/>
      <c r="N49" s="34"/>
      <c r="O49" s="34"/>
      <c r="P49" s="34"/>
      <c r="Q49" s="34"/>
      <c r="R49" s="34"/>
      <c r="S49" s="34"/>
      <c r="T49" s="34"/>
      <c r="U49" s="34"/>
    </row>
    <row r="50" spans="1:22" ht="14.4" thickTop="1" x14ac:dyDescent="0.25">
      <c r="I50" s="65"/>
      <c r="J50" s="66"/>
      <c r="K50" s="88"/>
      <c r="L50" s="33"/>
      <c r="M50" s="34"/>
      <c r="N50" s="34"/>
      <c r="O50" s="34"/>
      <c r="P50" s="34"/>
      <c r="Q50" s="34"/>
      <c r="R50" s="34"/>
      <c r="S50" s="34"/>
      <c r="T50" s="34"/>
      <c r="U50" s="34"/>
    </row>
    <row r="51" spans="1:22" x14ac:dyDescent="0.25">
      <c r="I51" s="65"/>
      <c r="J51" s="66"/>
      <c r="K51" s="89"/>
      <c r="L51" s="33"/>
      <c r="M51" s="34"/>
      <c r="N51" s="34"/>
      <c r="O51" s="34"/>
      <c r="P51" s="34"/>
      <c r="Q51" s="34"/>
      <c r="R51" s="34"/>
      <c r="S51" s="34"/>
      <c r="T51" s="34"/>
      <c r="U51" s="34"/>
    </row>
    <row r="52" spans="1:22" x14ac:dyDescent="0.25">
      <c r="L52" s="33"/>
      <c r="M52" s="34"/>
      <c r="N52" s="34"/>
      <c r="O52" s="34"/>
      <c r="P52" s="34"/>
      <c r="Q52" s="34"/>
      <c r="R52" s="34"/>
      <c r="S52" s="34"/>
      <c r="T52" s="34"/>
      <c r="U52" s="34"/>
    </row>
    <row r="53" spans="1:22" x14ac:dyDescent="0.25">
      <c r="L53" s="33"/>
      <c r="M53" s="34"/>
      <c r="N53" s="34"/>
      <c r="O53" s="34"/>
      <c r="P53" s="34"/>
      <c r="Q53" s="34"/>
      <c r="R53" s="34"/>
      <c r="S53" s="34"/>
      <c r="T53" s="34"/>
      <c r="U53" s="34"/>
    </row>
    <row r="54" spans="1:22" x14ac:dyDescent="0.25">
      <c r="A54" s="1" t="s">
        <v>41</v>
      </c>
      <c r="B54" s="52" t="s">
        <v>55</v>
      </c>
      <c r="C54" s="2"/>
      <c r="L54" s="33"/>
      <c r="M54" s="34"/>
      <c r="N54" s="34"/>
      <c r="O54" s="34"/>
      <c r="P54" s="34"/>
      <c r="Q54" s="34"/>
      <c r="R54" s="34"/>
      <c r="S54" s="34"/>
      <c r="T54" s="34"/>
      <c r="U54" s="34"/>
    </row>
    <row r="55" spans="1:22" x14ac:dyDescent="0.25">
      <c r="B55" s="3"/>
      <c r="C55" s="2"/>
      <c r="L55" s="33"/>
      <c r="M55" s="33"/>
      <c r="N55" s="33"/>
      <c r="O55" s="33"/>
      <c r="P55" s="33"/>
      <c r="Q55" s="33"/>
      <c r="R55" s="33"/>
      <c r="S55" s="33"/>
      <c r="T55" s="33"/>
      <c r="U55" s="33"/>
    </row>
    <row r="56" spans="1:22" ht="41.4" x14ac:dyDescent="0.25">
      <c r="A56" s="11"/>
      <c r="B56" s="124" t="s">
        <v>52</v>
      </c>
      <c r="C56" s="54" t="s">
        <v>75</v>
      </c>
      <c r="D56" s="54" t="s">
        <v>137</v>
      </c>
      <c r="E56" s="154" t="s">
        <v>51</v>
      </c>
      <c r="F56" s="154"/>
      <c r="G56" s="154"/>
      <c r="H56" s="154"/>
      <c r="I56" s="154"/>
      <c r="M56" s="33"/>
      <c r="N56" s="33"/>
      <c r="O56" s="33"/>
      <c r="P56" s="33"/>
      <c r="Q56" s="33"/>
      <c r="R56" s="33"/>
      <c r="S56" s="33"/>
      <c r="T56" s="33"/>
      <c r="U56" s="33"/>
      <c r="V56" s="33"/>
    </row>
    <row r="57" spans="1:22" ht="27.6" x14ac:dyDescent="0.25">
      <c r="A57" s="92" t="s">
        <v>59</v>
      </c>
      <c r="B57" s="55" t="s">
        <v>70</v>
      </c>
      <c r="C57" s="10"/>
      <c r="D57" s="10"/>
      <c r="E57" s="149"/>
      <c r="F57" s="149"/>
      <c r="G57" s="149"/>
      <c r="H57" s="149"/>
      <c r="I57" s="149"/>
      <c r="M57" s="33"/>
      <c r="N57" s="33"/>
      <c r="O57" s="33"/>
      <c r="P57" s="33"/>
      <c r="Q57" s="33"/>
      <c r="R57" s="33"/>
      <c r="S57" s="33"/>
      <c r="T57" s="33"/>
      <c r="U57" s="33"/>
      <c r="V57" s="33"/>
    </row>
    <row r="58" spans="1:22" ht="27.6" x14ac:dyDescent="0.25">
      <c r="A58" s="92" t="s">
        <v>60</v>
      </c>
      <c r="B58" s="55" t="s">
        <v>91</v>
      </c>
      <c r="C58" s="67"/>
      <c r="D58" s="10"/>
      <c r="E58" s="155"/>
      <c r="F58" s="156"/>
      <c r="G58" s="156"/>
      <c r="H58" s="156"/>
      <c r="I58" s="157"/>
      <c r="J58" s="104"/>
      <c r="K58" s="104"/>
      <c r="L58" s="104"/>
      <c r="M58" s="104"/>
      <c r="N58" s="104"/>
      <c r="O58" s="104"/>
    </row>
    <row r="59" spans="1:22" ht="27.6" x14ac:dyDescent="0.25">
      <c r="A59" s="92" t="s">
        <v>73</v>
      </c>
      <c r="B59" s="55" t="s">
        <v>72</v>
      </c>
      <c r="C59" s="10"/>
      <c r="D59" s="10"/>
      <c r="E59" s="149"/>
      <c r="F59" s="149"/>
      <c r="G59" s="149"/>
      <c r="H59" s="149"/>
      <c r="I59" s="149"/>
      <c r="J59" s="104"/>
      <c r="K59" s="104"/>
      <c r="L59" s="104"/>
      <c r="M59" s="104"/>
      <c r="N59" s="104"/>
      <c r="O59" s="104"/>
    </row>
    <row r="60" spans="1:22" ht="27.6" x14ac:dyDescent="0.25">
      <c r="A60" s="92" t="s">
        <v>74</v>
      </c>
      <c r="B60" s="55" t="s">
        <v>71</v>
      </c>
      <c r="C60" s="67"/>
      <c r="D60" s="10"/>
      <c r="E60" s="155"/>
      <c r="F60" s="156"/>
      <c r="G60" s="156"/>
      <c r="H60" s="156"/>
      <c r="I60" s="157"/>
      <c r="J60" s="104"/>
      <c r="K60" s="104"/>
      <c r="L60" s="104"/>
      <c r="M60" s="104"/>
      <c r="N60" s="104"/>
      <c r="O60" s="104"/>
    </row>
    <row r="61" spans="1:22" ht="27.6" x14ac:dyDescent="0.25">
      <c r="A61" s="92" t="s">
        <v>78</v>
      </c>
      <c r="B61" s="55" t="s">
        <v>80</v>
      </c>
      <c r="C61" s="10"/>
      <c r="D61" s="10"/>
      <c r="E61" s="149"/>
      <c r="F61" s="149"/>
      <c r="G61" s="149"/>
      <c r="H61" s="149"/>
      <c r="I61" s="149"/>
      <c r="J61" s="104"/>
      <c r="K61" s="104"/>
      <c r="L61" s="104"/>
      <c r="M61" s="104"/>
      <c r="N61" s="104"/>
      <c r="O61" s="104"/>
    </row>
    <row r="62" spans="1:22" ht="27.6" x14ac:dyDescent="0.25">
      <c r="A62" s="92" t="s">
        <v>79</v>
      </c>
      <c r="B62" s="55" t="s">
        <v>81</v>
      </c>
      <c r="C62" s="10"/>
      <c r="D62" s="10"/>
      <c r="E62" s="155"/>
      <c r="F62" s="156"/>
      <c r="G62" s="156"/>
      <c r="H62" s="156"/>
      <c r="I62" s="157"/>
      <c r="J62" s="104"/>
      <c r="K62" s="104"/>
      <c r="L62" s="104"/>
      <c r="M62" s="104"/>
      <c r="N62" s="104"/>
      <c r="O62" s="104"/>
    </row>
    <row r="63" spans="1:22" x14ac:dyDescent="0.25">
      <c r="A63" s="92">
        <v>4</v>
      </c>
      <c r="B63" s="55" t="s">
        <v>77</v>
      </c>
      <c r="C63" s="10"/>
      <c r="D63" s="10"/>
      <c r="E63" s="149"/>
      <c r="F63" s="149"/>
      <c r="G63" s="149"/>
      <c r="H63" s="149"/>
      <c r="I63" s="149"/>
      <c r="J63" s="104"/>
      <c r="K63" s="104"/>
      <c r="L63" s="104"/>
      <c r="M63" s="104"/>
      <c r="N63" s="104"/>
      <c r="O63" s="104"/>
    </row>
    <row r="64" spans="1:22" ht="41.4" x14ac:dyDescent="0.25">
      <c r="A64" s="92">
        <v>5</v>
      </c>
      <c r="B64" s="55" t="s">
        <v>93</v>
      </c>
      <c r="C64" s="10"/>
      <c r="D64" s="10"/>
      <c r="E64" s="149"/>
      <c r="F64" s="149"/>
      <c r="G64" s="149"/>
      <c r="H64" s="149"/>
      <c r="I64" s="149"/>
      <c r="J64" s="104"/>
      <c r="K64" s="104"/>
      <c r="L64" s="104"/>
      <c r="M64" s="104"/>
      <c r="N64" s="104"/>
      <c r="O64" s="104"/>
    </row>
    <row r="65" spans="1:17" ht="27.6" x14ac:dyDescent="0.25">
      <c r="A65" s="62">
        <v>6</v>
      </c>
      <c r="B65" s="53" t="s">
        <v>159</v>
      </c>
      <c r="C65" s="141" t="s">
        <v>160</v>
      </c>
      <c r="D65" s="143">
        <v>1256</v>
      </c>
      <c r="E65" s="149" t="s">
        <v>161</v>
      </c>
      <c r="F65" s="149"/>
      <c r="G65" s="149"/>
      <c r="H65" s="149"/>
      <c r="I65" s="149"/>
    </row>
    <row r="66" spans="1:17" ht="27.6" x14ac:dyDescent="0.25">
      <c r="A66" s="62">
        <v>7</v>
      </c>
      <c r="B66" s="51" t="s">
        <v>164</v>
      </c>
      <c r="C66" s="141" t="s">
        <v>160</v>
      </c>
      <c r="D66" s="143">
        <v>-8160.92</v>
      </c>
      <c r="E66" s="149" t="s">
        <v>165</v>
      </c>
      <c r="F66" s="149"/>
      <c r="G66" s="149"/>
      <c r="H66" s="149"/>
      <c r="I66" s="149"/>
    </row>
    <row r="67" spans="1:17" x14ac:dyDescent="0.25">
      <c r="A67" s="62">
        <v>8</v>
      </c>
      <c r="B67" s="51"/>
      <c r="C67" s="10"/>
      <c r="D67" s="10"/>
      <c r="E67" s="149"/>
      <c r="F67" s="149"/>
      <c r="G67" s="149"/>
      <c r="H67" s="149"/>
      <c r="I67" s="149"/>
    </row>
    <row r="68" spans="1:17" x14ac:dyDescent="0.25">
      <c r="A68" s="62">
        <v>9</v>
      </c>
      <c r="B68" s="51"/>
      <c r="C68" s="10"/>
      <c r="D68" s="10"/>
      <c r="E68" s="155"/>
      <c r="F68" s="156"/>
      <c r="G68" s="156"/>
      <c r="H68" s="156"/>
      <c r="I68" s="157"/>
    </row>
    <row r="69" spans="1:17" x14ac:dyDescent="0.25">
      <c r="A69" s="62">
        <v>10</v>
      </c>
      <c r="B69" s="51"/>
      <c r="C69" s="10"/>
      <c r="D69" s="10"/>
      <c r="E69" s="149"/>
      <c r="F69" s="149"/>
      <c r="G69" s="149"/>
      <c r="H69" s="149"/>
      <c r="I69" s="149"/>
    </row>
    <row r="70" spans="1:17" x14ac:dyDescent="0.25">
      <c r="B70" s="2" t="s">
        <v>25</v>
      </c>
      <c r="C70" s="2"/>
      <c r="D70" s="29">
        <f>SUM(D57:D69)</f>
        <v>-6904.92</v>
      </c>
      <c r="E70" s="29"/>
      <c r="F70" s="29"/>
      <c r="G70" s="29"/>
      <c r="H70" s="29"/>
    </row>
    <row r="71" spans="1:17" x14ac:dyDescent="0.25">
      <c r="B71" s="93" t="s">
        <v>76</v>
      </c>
      <c r="C71" s="93"/>
      <c r="D71" s="29">
        <f>K49</f>
        <v>-6140.7399199999927</v>
      </c>
      <c r="E71" s="29"/>
      <c r="F71" s="29"/>
      <c r="G71" s="29"/>
      <c r="H71" s="29"/>
    </row>
    <row r="72" spans="1:17" x14ac:dyDescent="0.25">
      <c r="B72" s="93" t="s">
        <v>24</v>
      </c>
      <c r="C72" s="93"/>
      <c r="D72" s="68">
        <f>D71-D70</f>
        <v>764.18008000000737</v>
      </c>
    </row>
    <row r="73" spans="1:17" ht="28.2" thickBot="1" x14ac:dyDescent="0.3">
      <c r="B73" s="94" t="s">
        <v>82</v>
      </c>
      <c r="C73" s="94"/>
      <c r="D73" s="76">
        <f>IF(ISERROR(D72/J47),0,D72/J47)</f>
        <v>1.8876617242644135E-3</v>
      </c>
      <c r="G73" s="104"/>
      <c r="H73" s="39"/>
      <c r="I73" s="39"/>
      <c r="J73" s="39"/>
      <c r="K73" s="39"/>
    </row>
    <row r="74" spans="1:17" ht="14.4" thickTop="1" x14ac:dyDescent="0.25">
      <c r="B74" s="2"/>
      <c r="C74" s="64"/>
      <c r="D74" s="71"/>
      <c r="G74" s="104"/>
    </row>
    <row r="75" spans="1:17" x14ac:dyDescent="0.25">
      <c r="B75" s="2"/>
      <c r="C75" s="64"/>
      <c r="D75" s="38"/>
    </row>
    <row r="76" spans="1:17" x14ac:dyDescent="0.25">
      <c r="A76" s="1" t="s">
        <v>84</v>
      </c>
      <c r="B76" s="95" t="s">
        <v>48</v>
      </c>
      <c r="C76" s="70"/>
      <c r="D76" s="71"/>
    </row>
    <row r="77" spans="1:17" x14ac:dyDescent="0.25">
      <c r="B77" s="69"/>
      <c r="C77" s="70"/>
      <c r="D77" s="71"/>
    </row>
    <row r="78" spans="1:17" ht="69" x14ac:dyDescent="0.25">
      <c r="B78" s="125" t="s">
        <v>26</v>
      </c>
      <c r="C78" s="54" t="s">
        <v>150</v>
      </c>
      <c r="D78" s="96" t="s">
        <v>151</v>
      </c>
      <c r="E78" s="54" t="s">
        <v>152</v>
      </c>
      <c r="F78" s="54" t="s">
        <v>154</v>
      </c>
      <c r="G78" s="54" t="s">
        <v>24</v>
      </c>
      <c r="H78" s="98" t="s">
        <v>153</v>
      </c>
      <c r="I78" s="54" t="s">
        <v>82</v>
      </c>
      <c r="J78" s="104"/>
      <c r="K78" s="104"/>
      <c r="L78" s="39"/>
      <c r="M78" s="39"/>
      <c r="N78" s="39"/>
      <c r="O78" s="39"/>
      <c r="P78" s="39"/>
      <c r="Q78" s="39"/>
    </row>
    <row r="79" spans="1:17" x14ac:dyDescent="0.25">
      <c r="B79" s="72"/>
      <c r="C79" s="74"/>
      <c r="D79" s="74"/>
      <c r="E79" s="75"/>
      <c r="F79" s="75"/>
      <c r="G79" s="59">
        <f>E79-F79</f>
        <v>0</v>
      </c>
      <c r="H79" s="75"/>
      <c r="I79" s="122">
        <f>IF(ISERROR(G79/H79),0,G79/H79)</f>
        <v>0</v>
      </c>
      <c r="J79" s="104"/>
      <c r="K79" s="104"/>
      <c r="L79" s="39"/>
      <c r="M79" s="39"/>
      <c r="N79" s="39"/>
      <c r="O79" s="39"/>
      <c r="P79" s="39"/>
      <c r="Q79" s="39"/>
    </row>
    <row r="80" spans="1:17" x14ac:dyDescent="0.25">
      <c r="B80" s="72"/>
      <c r="C80" s="74"/>
      <c r="D80" s="74"/>
      <c r="E80" s="75"/>
      <c r="F80" s="75"/>
      <c r="G80" s="59">
        <f t="shared" ref="G80:G82" si="6">E80-F80</f>
        <v>0</v>
      </c>
      <c r="H80" s="75"/>
      <c r="I80" s="122">
        <f>IF(ISERROR(G80/H80),0,G80/H80)</f>
        <v>0</v>
      </c>
      <c r="J80" s="104"/>
      <c r="K80" s="104"/>
      <c r="L80" s="39"/>
      <c r="M80" s="39"/>
      <c r="N80" s="39"/>
      <c r="O80" s="39"/>
      <c r="P80" s="39"/>
      <c r="Q80" s="39"/>
    </row>
    <row r="81" spans="2:17" x14ac:dyDescent="0.25">
      <c r="B81" s="72"/>
      <c r="C81" s="74"/>
      <c r="D81" s="74"/>
      <c r="E81" s="75"/>
      <c r="F81" s="75"/>
      <c r="G81" s="59">
        <f t="shared" si="6"/>
        <v>0</v>
      </c>
      <c r="H81" s="75"/>
      <c r="I81" s="122">
        <f>IF(ISERROR(G81/H81),0,G81/H81)</f>
        <v>0</v>
      </c>
      <c r="J81" s="104"/>
      <c r="K81" s="104"/>
      <c r="L81" s="39"/>
      <c r="M81" s="39"/>
      <c r="N81" s="39"/>
      <c r="O81" s="39"/>
      <c r="P81" s="39"/>
      <c r="Q81" s="39"/>
    </row>
    <row r="82" spans="2:17" ht="14.4" thickBot="1" x14ac:dyDescent="0.3">
      <c r="B82" s="73"/>
      <c r="C82" s="99"/>
      <c r="D82" s="99"/>
      <c r="E82" s="100"/>
      <c r="F82" s="100"/>
      <c r="G82" s="101">
        <f t="shared" si="6"/>
        <v>0</v>
      </c>
      <c r="H82" s="100"/>
      <c r="I82" s="123">
        <f>IF(ISERROR(G82/H82),0,G82/H82)</f>
        <v>0</v>
      </c>
      <c r="J82" s="104"/>
      <c r="K82" s="104"/>
      <c r="L82" s="39"/>
      <c r="M82" s="39"/>
      <c r="N82" s="39"/>
      <c r="O82" s="39"/>
      <c r="P82" s="39"/>
      <c r="Q82" s="39"/>
    </row>
    <row r="83" spans="2:17" ht="14.4" thickBot="1" x14ac:dyDescent="0.3">
      <c r="B83" s="97" t="s">
        <v>83</v>
      </c>
      <c r="C83" s="102">
        <f t="shared" ref="C83:H83" si="7">SUM(C79:C82)</f>
        <v>0</v>
      </c>
      <c r="D83" s="102">
        <f t="shared" si="7"/>
        <v>0</v>
      </c>
      <c r="E83" s="102">
        <f t="shared" si="7"/>
        <v>0</v>
      </c>
      <c r="F83" s="102">
        <f t="shared" si="7"/>
        <v>0</v>
      </c>
      <c r="G83" s="102">
        <f t="shared" si="7"/>
        <v>0</v>
      </c>
      <c r="H83" s="102">
        <f t="shared" si="7"/>
        <v>0</v>
      </c>
      <c r="I83" s="103" t="s">
        <v>92</v>
      </c>
      <c r="J83" s="104"/>
      <c r="K83" s="104"/>
      <c r="L83" s="39"/>
      <c r="M83" s="39"/>
      <c r="N83" s="39"/>
      <c r="O83" s="39"/>
      <c r="P83" s="39"/>
      <c r="Q83" s="39"/>
    </row>
    <row r="84" spans="2:17" x14ac:dyDescent="0.25">
      <c r="B84" s="4"/>
      <c r="C84" s="4"/>
      <c r="D84" s="4"/>
      <c r="E84" s="4"/>
      <c r="F84" s="4"/>
      <c r="G84" s="4"/>
      <c r="J84" s="104"/>
      <c r="K84" s="104"/>
      <c r="L84" s="39"/>
      <c r="M84" s="39"/>
      <c r="N84" s="39"/>
      <c r="O84" s="39"/>
      <c r="P84" s="39"/>
      <c r="Q84" s="39"/>
    </row>
    <row r="85" spans="2:17" x14ac:dyDescent="0.25">
      <c r="J85" s="104"/>
      <c r="K85" s="104"/>
      <c r="L85" s="39"/>
      <c r="M85" s="39"/>
      <c r="N85" s="39"/>
      <c r="O85" s="39"/>
      <c r="P85" s="39"/>
      <c r="Q85" s="39"/>
    </row>
    <row r="86" spans="2:17" x14ac:dyDescent="0.25">
      <c r="B86" s="3" t="s">
        <v>39</v>
      </c>
      <c r="J86" s="104"/>
      <c r="K86" s="104"/>
    </row>
    <row r="87" spans="2:17" x14ac:dyDescent="0.25">
      <c r="B87" s="61"/>
      <c r="C87" s="61"/>
      <c r="D87" s="61"/>
      <c r="E87" s="61"/>
      <c r="F87" s="61"/>
      <c r="G87" s="61"/>
      <c r="H87" s="61"/>
      <c r="J87" s="104"/>
      <c r="K87" s="104"/>
    </row>
    <row r="88" spans="2:17" x14ac:dyDescent="0.25">
      <c r="B88" s="61"/>
      <c r="C88" s="61"/>
      <c r="D88" s="61"/>
      <c r="E88" s="61"/>
      <c r="F88" s="61"/>
      <c r="G88" s="61"/>
      <c r="H88" s="61"/>
      <c r="J88" s="104"/>
      <c r="K88" s="104"/>
    </row>
    <row r="89" spans="2:17" x14ac:dyDescent="0.25">
      <c r="B89" s="61"/>
      <c r="C89" s="61"/>
      <c r="D89" s="61"/>
      <c r="E89" s="61"/>
      <c r="F89" s="61"/>
      <c r="G89" s="61"/>
      <c r="H89" s="61"/>
    </row>
    <row r="90" spans="2:17" x14ac:dyDescent="0.25">
      <c r="B90" s="61"/>
      <c r="C90" s="61"/>
      <c r="D90" s="61"/>
      <c r="E90" s="61"/>
      <c r="F90" s="61"/>
      <c r="G90" s="61"/>
      <c r="H90" s="61"/>
    </row>
    <row r="91" spans="2:17" x14ac:dyDescent="0.25">
      <c r="B91" s="61"/>
      <c r="C91" s="61"/>
      <c r="D91" s="61"/>
      <c r="E91" s="61"/>
      <c r="F91" s="61"/>
      <c r="G91" s="61"/>
      <c r="H91" s="61"/>
    </row>
    <row r="92" spans="2:17" x14ac:dyDescent="0.25">
      <c r="B92" s="61"/>
      <c r="C92" s="61"/>
      <c r="D92" s="61"/>
      <c r="E92" s="61"/>
      <c r="F92" s="61"/>
      <c r="G92" s="61"/>
      <c r="H92" s="61"/>
    </row>
    <row r="93" spans="2:17" x14ac:dyDescent="0.25">
      <c r="B93" s="61"/>
      <c r="C93" s="61"/>
      <c r="D93" s="61"/>
      <c r="E93" s="61"/>
      <c r="F93" s="61"/>
      <c r="G93" s="61"/>
      <c r="H93" s="61"/>
    </row>
    <row r="94" spans="2:17" x14ac:dyDescent="0.25">
      <c r="B94" s="61"/>
      <c r="C94" s="61"/>
      <c r="D94" s="61"/>
      <c r="E94" s="61"/>
      <c r="F94" s="61"/>
      <c r="G94" s="61"/>
      <c r="H94" s="61"/>
    </row>
  </sheetData>
  <mergeCells count="20">
    <mergeCell ref="E68:I68"/>
    <mergeCell ref="E69:I69"/>
    <mergeCell ref="E62:I62"/>
    <mergeCell ref="E63:I63"/>
    <mergeCell ref="E64:I64"/>
    <mergeCell ref="E65:I65"/>
    <mergeCell ref="E66:I66"/>
    <mergeCell ref="E67:I67"/>
    <mergeCell ref="P33:R33"/>
    <mergeCell ref="S33:U33"/>
    <mergeCell ref="E61:I61"/>
    <mergeCell ref="B10:C10"/>
    <mergeCell ref="G10:H10"/>
    <mergeCell ref="B16:H16"/>
    <mergeCell ref="M33:O33"/>
    <mergeCell ref="E56:I56"/>
    <mergeCell ref="E57:I57"/>
    <mergeCell ref="E58:I58"/>
    <mergeCell ref="E59:I59"/>
    <mergeCell ref="E60:I60"/>
  </mergeCells>
  <dataValidations count="3">
    <dataValidation type="list" allowBlank="1" showInputMessage="1" showErrorMessage="1" sqref="E10:F10">
      <formula1>"2016,2015,2014"</formula1>
    </dataValidation>
    <dataValidation type="list" allowBlank="1" showInputMessage="1" showErrorMessage="1" sqref="D10">
      <formula1>"2016, 2015, 2014"</formula1>
    </dataValidation>
    <dataValidation type="list" sqref="C20">
      <formula1>"1st Estimate, 2nd Estimate, Actual, Other"</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A52" zoomScale="60" zoomScaleNormal="60" zoomScaleSheetLayoutView="100" workbookViewId="0">
      <selection activeCell="D64" sqref="D64"/>
    </sheetView>
  </sheetViews>
  <sheetFormatPr defaultColWidth="9.109375" defaultRowHeight="13.8" x14ac:dyDescent="0.25"/>
  <cols>
    <col min="1" max="1" width="8.554687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9.88671875" style="1" customWidth="1"/>
    <col min="13" max="13" width="10.6640625" style="1" customWidth="1"/>
    <col min="14" max="14" width="10.33203125" style="1" customWidth="1"/>
    <col min="15" max="15" width="10.6640625" style="1" customWidth="1"/>
    <col min="16" max="16" width="10.5546875" style="1" customWidth="1"/>
    <col min="17" max="17" width="11" style="1" customWidth="1"/>
    <col min="18" max="18" width="13" style="1" customWidth="1"/>
    <col min="19" max="20" width="9.109375" style="1"/>
    <col min="21" max="21" width="14.33203125" style="1" customWidth="1"/>
    <col min="22" max="16384" width="9.109375" style="1"/>
  </cols>
  <sheetData>
    <row r="1" spans="1:22" x14ac:dyDescent="0.25">
      <c r="A1" s="52" t="s">
        <v>56</v>
      </c>
      <c r="B1" s="4"/>
      <c r="C1" s="52"/>
    </row>
    <row r="2" spans="1:22" x14ac:dyDescent="0.25">
      <c r="A2" s="4"/>
      <c r="B2" s="4"/>
      <c r="C2" s="4"/>
    </row>
    <row r="3" spans="1:22" x14ac:dyDescent="0.25">
      <c r="A3" s="4"/>
      <c r="B3" s="4" t="s">
        <v>34</v>
      </c>
      <c r="C3" s="25"/>
      <c r="D3" s="4"/>
      <c r="E3" s="4"/>
      <c r="F3" s="4"/>
      <c r="V3" s="1">
        <v>2014</v>
      </c>
    </row>
    <row r="4" spans="1:22" x14ac:dyDescent="0.25">
      <c r="A4" s="4"/>
      <c r="B4" s="4" t="s">
        <v>68</v>
      </c>
      <c r="C4" s="63"/>
      <c r="D4" s="4"/>
      <c r="E4" s="4"/>
      <c r="F4" s="4"/>
    </row>
    <row r="5" spans="1:22" x14ac:dyDescent="0.25">
      <c r="A5" s="4"/>
      <c r="B5" s="15"/>
      <c r="C5" s="15"/>
      <c r="D5" s="4"/>
      <c r="E5" s="4"/>
      <c r="F5" s="4"/>
      <c r="V5" s="1">
        <v>2015</v>
      </c>
    </row>
    <row r="6" spans="1:22" x14ac:dyDescent="0.25">
      <c r="A6" s="4" t="s">
        <v>35</v>
      </c>
      <c r="B6" s="15" t="s">
        <v>33</v>
      </c>
      <c r="C6" s="25"/>
      <c r="D6" s="4"/>
      <c r="E6" s="4"/>
      <c r="F6" s="4"/>
      <c r="V6" s="1">
        <v>2016</v>
      </c>
    </row>
    <row r="7" spans="1:22" x14ac:dyDescent="0.25">
      <c r="A7" s="4"/>
      <c r="B7" s="15"/>
      <c r="C7" s="15"/>
      <c r="D7" s="4"/>
      <c r="E7" s="4"/>
      <c r="F7" s="4"/>
    </row>
    <row r="8" spans="1:22" x14ac:dyDescent="0.25">
      <c r="A8" s="4"/>
      <c r="B8" s="15"/>
      <c r="C8" s="15"/>
      <c r="D8" s="4"/>
      <c r="E8" s="4"/>
      <c r="F8" s="4"/>
    </row>
    <row r="9" spans="1:22" x14ac:dyDescent="0.25">
      <c r="A9" s="4" t="s">
        <v>36</v>
      </c>
      <c r="B9" s="24" t="s">
        <v>94</v>
      </c>
      <c r="C9" s="23"/>
      <c r="D9" s="23"/>
      <c r="E9" s="23"/>
      <c r="F9" s="23"/>
      <c r="I9" s="104"/>
      <c r="J9" s="104"/>
      <c r="K9" s="104"/>
      <c r="L9" s="104"/>
      <c r="M9" s="104"/>
      <c r="N9" s="104"/>
      <c r="O9" s="104"/>
      <c r="P9" s="104"/>
      <c r="Q9" s="104"/>
    </row>
    <row r="10" spans="1:22" x14ac:dyDescent="0.25">
      <c r="A10" s="4"/>
      <c r="B10" s="150" t="s">
        <v>26</v>
      </c>
      <c r="C10" s="150"/>
      <c r="D10" s="26">
        <v>2014</v>
      </c>
      <c r="E10" s="26">
        <v>2015</v>
      </c>
      <c r="F10" s="26">
        <v>2016</v>
      </c>
      <c r="G10" s="151"/>
      <c r="H10" s="152"/>
      <c r="I10" s="104"/>
      <c r="J10" s="104"/>
      <c r="K10" s="104"/>
      <c r="L10" s="104"/>
      <c r="M10" s="104"/>
      <c r="N10" s="104"/>
      <c r="O10" s="104"/>
      <c r="P10" s="104"/>
      <c r="Q10" s="104"/>
    </row>
    <row r="11" spans="1:22" ht="14.4" thickBot="1" x14ac:dyDescent="0.3">
      <c r="A11" s="4"/>
      <c r="B11" s="5" t="s">
        <v>3</v>
      </c>
      <c r="C11" s="5" t="s">
        <v>2</v>
      </c>
      <c r="D11" s="80">
        <f>D12+D13</f>
        <v>0</v>
      </c>
      <c r="E11" s="80">
        <f>E12+E13</f>
        <v>0</v>
      </c>
      <c r="F11" s="80">
        <f>F12+F13</f>
        <v>0</v>
      </c>
      <c r="G11" s="6" t="s">
        <v>0</v>
      </c>
      <c r="H11" s="7">
        <v>1</v>
      </c>
      <c r="I11" s="104"/>
      <c r="J11" s="104"/>
      <c r="K11" s="104"/>
      <c r="L11" s="104"/>
      <c r="M11" s="104"/>
      <c r="N11" s="104"/>
      <c r="O11" s="104"/>
      <c r="P11" s="104"/>
      <c r="Q11" s="104"/>
    </row>
    <row r="12" spans="1:22" x14ac:dyDescent="0.25">
      <c r="B12" s="5" t="s">
        <v>7</v>
      </c>
      <c r="C12" s="5" t="s">
        <v>1</v>
      </c>
      <c r="D12" s="79"/>
      <c r="E12" s="79"/>
      <c r="F12" s="79"/>
      <c r="G12" s="6" t="s">
        <v>0</v>
      </c>
      <c r="H12" s="8">
        <f>IFERROR(D12/$D$11,0)</f>
        <v>0</v>
      </c>
    </row>
    <row r="13" spans="1:22" ht="14.4" thickBot="1" x14ac:dyDescent="0.3">
      <c r="B13" s="5" t="s">
        <v>8</v>
      </c>
      <c r="C13" s="5" t="s">
        <v>6</v>
      </c>
      <c r="D13" s="80">
        <f>D14+D15</f>
        <v>0</v>
      </c>
      <c r="E13" s="80">
        <f>E14+E15</f>
        <v>0</v>
      </c>
      <c r="F13" s="80">
        <f>F14+F15</f>
        <v>0</v>
      </c>
      <c r="G13" s="6" t="s">
        <v>0</v>
      </c>
      <c r="H13" s="8">
        <f>IFERROR(D13/$D$11,0)</f>
        <v>0</v>
      </c>
    </row>
    <row r="14" spans="1:22" x14ac:dyDescent="0.25">
      <c r="B14" s="5" t="s">
        <v>9</v>
      </c>
      <c r="C14" s="5" t="s">
        <v>4</v>
      </c>
      <c r="D14" s="79">
        <v>0</v>
      </c>
      <c r="E14" s="79"/>
      <c r="F14" s="79"/>
      <c r="G14" s="6" t="s">
        <v>0</v>
      </c>
      <c r="H14" s="8">
        <f>IFERROR(D14/$D$11,0)</f>
        <v>0</v>
      </c>
    </row>
    <row r="15" spans="1:22" x14ac:dyDescent="0.25">
      <c r="B15" s="5" t="s">
        <v>69</v>
      </c>
      <c r="C15" s="5" t="s">
        <v>5</v>
      </c>
      <c r="D15" s="27"/>
      <c r="E15" s="27"/>
      <c r="F15" s="27"/>
      <c r="G15" s="6" t="s">
        <v>0</v>
      </c>
      <c r="H15" s="8">
        <f>IFERROR(D15/$D$11,0)</f>
        <v>0</v>
      </c>
    </row>
    <row r="16" spans="1:22" ht="34.5" customHeight="1" x14ac:dyDescent="0.25">
      <c r="B16" s="153" t="s">
        <v>87</v>
      </c>
      <c r="C16" s="153"/>
      <c r="D16" s="153"/>
      <c r="E16" s="153"/>
      <c r="F16" s="153"/>
      <c r="G16" s="153"/>
      <c r="H16" s="153"/>
    </row>
    <row r="17" spans="1:12" x14ac:dyDescent="0.25">
      <c r="D17" s="39"/>
      <c r="E17" s="39"/>
      <c r="F17" s="39"/>
      <c r="G17" s="39"/>
    </row>
    <row r="18" spans="1:12" x14ac:dyDescent="0.25">
      <c r="A18" s="1" t="s">
        <v>37</v>
      </c>
      <c r="B18" s="3" t="s">
        <v>46</v>
      </c>
    </row>
    <row r="19" spans="1:12" x14ac:dyDescent="0.25">
      <c r="B19" s="3"/>
    </row>
    <row r="20" spans="1:12" x14ac:dyDescent="0.25">
      <c r="B20" s="2" t="s">
        <v>22</v>
      </c>
      <c r="C20" s="60" t="s">
        <v>158</v>
      </c>
      <c r="E20" s="104"/>
      <c r="F20" s="39"/>
      <c r="G20" s="39"/>
      <c r="H20" s="39"/>
      <c r="I20" s="39"/>
      <c r="J20" s="39"/>
      <c r="K20" s="39"/>
    </row>
    <row r="21" spans="1:12" x14ac:dyDescent="0.25">
      <c r="E21" s="104"/>
      <c r="F21" s="39"/>
      <c r="G21" s="39"/>
      <c r="H21" s="39"/>
      <c r="I21" s="39"/>
      <c r="J21" s="39"/>
      <c r="K21" s="39"/>
    </row>
    <row r="22" spans="1:12" x14ac:dyDescent="0.25">
      <c r="B22" s="2" t="s">
        <v>47</v>
      </c>
    </row>
    <row r="23" spans="1:12" ht="15" customHeight="1" x14ac:dyDescent="0.25">
      <c r="B23" s="40"/>
      <c r="C23" s="40"/>
      <c r="D23" s="40"/>
      <c r="E23" s="40"/>
      <c r="F23" s="40"/>
      <c r="G23" s="40"/>
      <c r="H23" s="40"/>
    </row>
    <row r="24" spans="1:12" ht="15" customHeight="1" x14ac:dyDescent="0.25">
      <c r="B24" s="40"/>
      <c r="C24" s="40"/>
      <c r="D24" s="40"/>
      <c r="E24" s="40"/>
      <c r="F24" s="40"/>
      <c r="G24" s="40"/>
      <c r="H24" s="40"/>
    </row>
    <row r="25" spans="1:12" ht="15" customHeight="1" x14ac:dyDescent="0.25">
      <c r="B25" s="40"/>
      <c r="C25" s="40"/>
      <c r="D25" s="40"/>
      <c r="E25" s="40"/>
      <c r="F25" s="40"/>
      <c r="G25" s="40"/>
      <c r="H25" s="40"/>
    </row>
    <row r="26" spans="1:12" ht="15" customHeight="1" x14ac:dyDescent="0.25">
      <c r="B26" s="40"/>
      <c r="C26" s="40"/>
      <c r="D26" s="40"/>
      <c r="E26" s="40"/>
      <c r="F26" s="40"/>
      <c r="G26" s="40"/>
      <c r="H26" s="40"/>
    </row>
    <row r="27" spans="1:12" ht="14.25" customHeight="1" x14ac:dyDescent="0.25">
      <c r="B27" s="40"/>
      <c r="C27" s="40"/>
      <c r="D27" s="40"/>
      <c r="E27" s="40"/>
      <c r="F27" s="40"/>
      <c r="G27" s="40"/>
      <c r="H27" s="40"/>
    </row>
    <row r="28" spans="1:12" ht="14.25" customHeight="1" x14ac:dyDescent="0.25">
      <c r="B28" s="40"/>
      <c r="C28" s="40"/>
      <c r="D28" s="40"/>
      <c r="E28" s="40"/>
      <c r="F28" s="40"/>
      <c r="G28" s="40"/>
      <c r="H28" s="40"/>
    </row>
    <row r="29" spans="1:12" s="39" customFormat="1" ht="14.25" customHeight="1" x14ac:dyDescent="0.25">
      <c r="B29" s="40"/>
      <c r="C29" s="40"/>
      <c r="D29" s="40"/>
      <c r="E29" s="40"/>
      <c r="F29" s="40"/>
      <c r="G29" s="40"/>
      <c r="H29" s="40"/>
    </row>
    <row r="31" spans="1:12" x14ac:dyDescent="0.25">
      <c r="A31" s="1" t="s">
        <v>38</v>
      </c>
      <c r="B31" s="52" t="s">
        <v>50</v>
      </c>
      <c r="C31" s="3"/>
    </row>
    <row r="32" spans="1:12" ht="14.4" thickBot="1" x14ac:dyDescent="0.3">
      <c r="B32" s="2" t="s">
        <v>26</v>
      </c>
      <c r="C32" s="41">
        <v>2016</v>
      </c>
      <c r="D32" s="104"/>
      <c r="E32" s="104"/>
      <c r="F32" s="105"/>
      <c r="G32" s="37"/>
      <c r="H32" s="37"/>
      <c r="I32" s="37"/>
      <c r="J32" s="37"/>
      <c r="K32" s="37"/>
      <c r="L32" s="3" t="s">
        <v>30</v>
      </c>
    </row>
    <row r="33" spans="1:21" s="9" customFormat="1" ht="95.25" customHeight="1" thickBot="1" x14ac:dyDescent="0.3">
      <c r="B33" s="58" t="s">
        <v>44</v>
      </c>
      <c r="C33" s="81" t="s">
        <v>85</v>
      </c>
      <c r="D33" s="106" t="s">
        <v>95</v>
      </c>
      <c r="E33" s="107" t="s">
        <v>96</v>
      </c>
      <c r="F33" s="86" t="s">
        <v>155</v>
      </c>
      <c r="G33" s="30" t="s">
        <v>57</v>
      </c>
      <c r="H33" s="30" t="s">
        <v>23</v>
      </c>
      <c r="I33" s="30" t="s">
        <v>58</v>
      </c>
      <c r="J33" s="30" t="s">
        <v>86</v>
      </c>
      <c r="K33" s="87" t="s">
        <v>88</v>
      </c>
      <c r="L33" s="11"/>
      <c r="M33" s="148">
        <v>2016</v>
      </c>
      <c r="N33" s="148"/>
      <c r="O33" s="148"/>
      <c r="P33" s="148">
        <v>2015</v>
      </c>
      <c r="Q33" s="148"/>
      <c r="R33" s="148"/>
      <c r="S33" s="148">
        <v>2014</v>
      </c>
      <c r="T33" s="148"/>
      <c r="U33" s="148"/>
    </row>
    <row r="34" spans="1:21" s="9" customFormat="1" ht="41.4" x14ac:dyDescent="0.25">
      <c r="B34" s="12"/>
      <c r="C34" s="82" t="s">
        <v>45</v>
      </c>
      <c r="D34" s="82" t="s">
        <v>43</v>
      </c>
      <c r="E34" s="83" t="s">
        <v>61</v>
      </c>
      <c r="F34" s="83" t="s">
        <v>62</v>
      </c>
      <c r="G34" s="83" t="s">
        <v>63</v>
      </c>
      <c r="H34" s="84" t="s">
        <v>64</v>
      </c>
      <c r="I34" s="83" t="s">
        <v>65</v>
      </c>
      <c r="J34" s="84" t="s">
        <v>66</v>
      </c>
      <c r="K34" s="85" t="s">
        <v>67</v>
      </c>
      <c r="L34" s="19" t="s">
        <v>31</v>
      </c>
      <c r="M34" s="22" t="s">
        <v>27</v>
      </c>
      <c r="N34" s="22" t="s">
        <v>28</v>
      </c>
      <c r="O34" s="22" t="s">
        <v>29</v>
      </c>
      <c r="P34" s="22" t="s">
        <v>27</v>
      </c>
      <c r="Q34" s="22" t="s">
        <v>28</v>
      </c>
      <c r="R34" s="22" t="s">
        <v>29</v>
      </c>
      <c r="S34" s="22" t="s">
        <v>27</v>
      </c>
      <c r="T34" s="22" t="s">
        <v>28</v>
      </c>
      <c r="U34" s="22" t="s">
        <v>29</v>
      </c>
    </row>
    <row r="35" spans="1:21" x14ac:dyDescent="0.25">
      <c r="B35" s="13" t="s">
        <v>10</v>
      </c>
      <c r="C35" s="56">
        <v>529218</v>
      </c>
      <c r="D35" s="56">
        <v>0</v>
      </c>
      <c r="E35" s="10">
        <v>0</v>
      </c>
      <c r="F35" s="59">
        <f>C35-D35+E35</f>
        <v>529218</v>
      </c>
      <c r="G35" s="126">
        <f>M35</f>
        <v>8.4229999999999999E-2</v>
      </c>
      <c r="H35" s="16">
        <f>F35*G35</f>
        <v>44576.032140000003</v>
      </c>
      <c r="I35" s="126">
        <f>O35</f>
        <v>9.1789999999999997E-2</v>
      </c>
      <c r="J35" s="16">
        <f t="shared" ref="J35:J46" si="0">F35*I35</f>
        <v>48576.92022</v>
      </c>
      <c r="K35" s="17">
        <f t="shared" ref="K35:K46" si="1">J35-H35</f>
        <v>4000.888079999997</v>
      </c>
      <c r="L35" s="11" t="s">
        <v>10</v>
      </c>
      <c r="M35" s="20">
        <v>8.4229999999999999E-2</v>
      </c>
      <c r="N35" s="20">
        <v>9.214E-2</v>
      </c>
      <c r="O35" s="20">
        <v>9.1789999999999997E-2</v>
      </c>
      <c r="P35" s="20">
        <v>5.5490000000000005E-2</v>
      </c>
      <c r="Q35" s="20">
        <v>6.1609999999999998E-2</v>
      </c>
      <c r="R35" s="20">
        <v>5.0680000000000003E-2</v>
      </c>
      <c r="S35" s="20">
        <v>3.6260000000000001E-2</v>
      </c>
      <c r="T35" s="20">
        <v>1.806E-2</v>
      </c>
      <c r="U35" s="20">
        <v>1.261E-2</v>
      </c>
    </row>
    <row r="36" spans="1:21" x14ac:dyDescent="0.25">
      <c r="B36" s="13" t="s">
        <v>11</v>
      </c>
      <c r="C36" s="56">
        <v>490427</v>
      </c>
      <c r="D36" s="56">
        <v>0</v>
      </c>
      <c r="E36" s="10">
        <v>0</v>
      </c>
      <c r="F36" s="59">
        <f t="shared" ref="F36:F46" si="2">C36-D36+E36</f>
        <v>490427</v>
      </c>
      <c r="G36" s="126">
        <f>M36</f>
        <v>0.10384</v>
      </c>
      <c r="H36" s="16">
        <f t="shared" ref="H36:H46" si="3">F36*G36</f>
        <v>50925.939680000003</v>
      </c>
      <c r="I36" s="126">
        <f t="shared" ref="I36:I46" si="4">O36</f>
        <v>9.851E-2</v>
      </c>
      <c r="J36" s="16">
        <f t="shared" si="0"/>
        <v>48311.963770000002</v>
      </c>
      <c r="K36" s="17">
        <f t="shared" si="1"/>
        <v>-2613.975910000001</v>
      </c>
      <c r="L36" s="11" t="s">
        <v>11</v>
      </c>
      <c r="M36" s="21">
        <v>0.10384</v>
      </c>
      <c r="N36" s="21">
        <v>9.6780000000000005E-2</v>
      </c>
      <c r="O36" s="21">
        <v>9.851E-2</v>
      </c>
      <c r="P36" s="21">
        <v>6.9809999999999997E-2</v>
      </c>
      <c r="Q36" s="21">
        <v>4.095E-2</v>
      </c>
      <c r="R36" s="21">
        <v>3.9609999999999999E-2</v>
      </c>
      <c r="S36" s="21">
        <v>2.231E-2</v>
      </c>
      <c r="T36" s="21">
        <v>1.1180000000000001E-2</v>
      </c>
      <c r="U36" s="21">
        <v>1.3300000000000001E-2</v>
      </c>
    </row>
    <row r="37" spans="1:21" x14ac:dyDescent="0.25">
      <c r="B37" s="128" t="s">
        <v>12</v>
      </c>
      <c r="C37" s="56">
        <v>484471</v>
      </c>
      <c r="D37" s="56">
        <v>0</v>
      </c>
      <c r="E37" s="10">
        <v>0</v>
      </c>
      <c r="F37" s="59">
        <f t="shared" si="2"/>
        <v>484471</v>
      </c>
      <c r="G37" s="126">
        <f>M37</f>
        <v>9.0219999999999995E-2</v>
      </c>
      <c r="H37" s="16">
        <f t="shared" si="3"/>
        <v>43708.973619999997</v>
      </c>
      <c r="I37" s="126">
        <f t="shared" si="4"/>
        <v>0.1061</v>
      </c>
      <c r="J37" s="16">
        <f t="shared" si="0"/>
        <v>51402.373099999997</v>
      </c>
      <c r="K37" s="17">
        <f t="shared" si="1"/>
        <v>7693.39948</v>
      </c>
      <c r="L37" s="11" t="s">
        <v>12</v>
      </c>
      <c r="M37" s="21">
        <v>9.0219999999999995E-2</v>
      </c>
      <c r="N37" s="21">
        <v>0.10299</v>
      </c>
      <c r="O37" s="21">
        <v>0.1061</v>
      </c>
      <c r="P37" s="21">
        <v>3.6040000000000003E-2</v>
      </c>
      <c r="Q37" s="21">
        <v>5.74E-2</v>
      </c>
      <c r="R37" s="21">
        <v>6.2899999999999998E-2</v>
      </c>
      <c r="S37" s="21">
        <v>1.103E-2</v>
      </c>
      <c r="T37" s="21">
        <v>-8.0000000000000002E-3</v>
      </c>
      <c r="U37" s="21">
        <v>-2.7E-4</v>
      </c>
    </row>
    <row r="38" spans="1:21" x14ac:dyDescent="0.25">
      <c r="B38" s="128" t="s">
        <v>13</v>
      </c>
      <c r="C38" s="56">
        <v>401089</v>
      </c>
      <c r="D38" s="56">
        <v>0</v>
      </c>
      <c r="E38" s="10">
        <v>0</v>
      </c>
      <c r="F38" s="59">
        <f t="shared" si="2"/>
        <v>401089</v>
      </c>
      <c r="G38" s="126">
        <f t="shared" ref="G38:G46" si="5">M38</f>
        <v>0.12114999999999999</v>
      </c>
      <c r="H38" s="16">
        <f t="shared" si="3"/>
        <v>48591.932349999995</v>
      </c>
      <c r="I38" s="126">
        <f t="shared" si="4"/>
        <v>0.11132</v>
      </c>
      <c r="J38" s="16">
        <f t="shared" si="0"/>
        <v>44649.227480000001</v>
      </c>
      <c r="K38" s="17">
        <f t="shared" si="1"/>
        <v>-3942.7048699999941</v>
      </c>
      <c r="L38" s="11" t="s">
        <v>13</v>
      </c>
      <c r="M38" s="21">
        <v>0.12114999999999999</v>
      </c>
      <c r="N38" s="21">
        <v>0.11176999999999999</v>
      </c>
      <c r="O38" s="21">
        <v>0.11132</v>
      </c>
      <c r="P38" s="21">
        <v>6.7049999999999998E-2</v>
      </c>
      <c r="Q38" s="21">
        <v>9.2679999999999998E-2</v>
      </c>
      <c r="R38" s="21">
        <v>9.5590000000000008E-2</v>
      </c>
      <c r="S38" s="21">
        <v>-9.6500000000000006E-3</v>
      </c>
      <c r="T38" s="21">
        <v>5.4530000000000002E-2</v>
      </c>
      <c r="U38" s="21">
        <v>5.1979999999999998E-2</v>
      </c>
    </row>
    <row r="39" spans="1:21" x14ac:dyDescent="0.25">
      <c r="B39" s="128" t="s">
        <v>14</v>
      </c>
      <c r="C39" s="56">
        <v>325536</v>
      </c>
      <c r="D39" s="56">
        <v>0</v>
      </c>
      <c r="E39" s="10">
        <v>0</v>
      </c>
      <c r="F39" s="59">
        <f t="shared" si="2"/>
        <v>325536</v>
      </c>
      <c r="G39" s="126">
        <f>M39</f>
        <v>0.10405</v>
      </c>
      <c r="H39" s="16">
        <f t="shared" si="3"/>
        <v>33872.020799999998</v>
      </c>
      <c r="I39" s="126">
        <f t="shared" si="4"/>
        <v>0.10749</v>
      </c>
      <c r="J39" s="16">
        <f t="shared" si="0"/>
        <v>34991.86464</v>
      </c>
      <c r="K39" s="17">
        <f t="shared" si="1"/>
        <v>1119.8438400000014</v>
      </c>
      <c r="L39" s="11" t="s">
        <v>14</v>
      </c>
      <c r="M39" s="21">
        <v>0.10405</v>
      </c>
      <c r="N39" s="21">
        <v>0.11493</v>
      </c>
      <c r="O39" s="21">
        <v>0.10749</v>
      </c>
      <c r="P39" s="21">
        <v>9.4159999999999994E-2</v>
      </c>
      <c r="Q39" s="21">
        <v>9.7299999999999998E-2</v>
      </c>
      <c r="R39" s="21">
        <v>9.6680000000000002E-2</v>
      </c>
      <c r="S39" s="21">
        <v>5.3560000000000003E-2</v>
      </c>
      <c r="T39" s="21">
        <v>7.3520000000000002E-2</v>
      </c>
      <c r="U39" s="21">
        <v>7.1959999999999996E-2</v>
      </c>
    </row>
    <row r="40" spans="1:21" x14ac:dyDescent="0.25">
      <c r="B40" s="128" t="s">
        <v>15</v>
      </c>
      <c r="C40" s="56">
        <v>332799</v>
      </c>
      <c r="D40" s="56">
        <v>0</v>
      </c>
      <c r="E40" s="10">
        <v>0</v>
      </c>
      <c r="F40" s="59">
        <f t="shared" si="2"/>
        <v>332799</v>
      </c>
      <c r="G40" s="126">
        <f t="shared" si="5"/>
        <v>0.11650000000000001</v>
      </c>
      <c r="H40" s="16">
        <f t="shared" si="3"/>
        <v>38771.083500000001</v>
      </c>
      <c r="I40" s="126">
        <f t="shared" si="4"/>
        <v>9.5449999999999993E-2</v>
      </c>
      <c r="J40" s="16">
        <f t="shared" si="0"/>
        <v>31765.664549999998</v>
      </c>
      <c r="K40" s="17">
        <f t="shared" si="1"/>
        <v>-7005.418950000003</v>
      </c>
      <c r="L40" s="11" t="s">
        <v>15</v>
      </c>
      <c r="M40" s="21">
        <v>0.11650000000000001</v>
      </c>
      <c r="N40" s="21">
        <v>9.3600000000000003E-2</v>
      </c>
      <c r="O40" s="21">
        <v>9.5449999999999993E-2</v>
      </c>
      <c r="P40" s="21">
        <v>9.2280000000000001E-2</v>
      </c>
      <c r="Q40" s="21">
        <v>9.7680000000000003E-2</v>
      </c>
      <c r="R40" s="21">
        <v>9.5400000000000013E-2</v>
      </c>
      <c r="S40" s="21">
        <v>7.1900000000000006E-2</v>
      </c>
      <c r="T40" s="21">
        <v>6.6640000000000005E-2</v>
      </c>
      <c r="U40" s="21">
        <v>6.0249999999999998E-2</v>
      </c>
    </row>
    <row r="41" spans="1:21" x14ac:dyDescent="0.25">
      <c r="B41" s="13" t="s">
        <v>16</v>
      </c>
      <c r="C41" s="10">
        <v>346651</v>
      </c>
      <c r="D41" s="56">
        <v>0</v>
      </c>
      <c r="E41" s="10">
        <v>0</v>
      </c>
      <c r="F41" s="59">
        <f t="shared" si="2"/>
        <v>346651</v>
      </c>
      <c r="G41" s="126">
        <f t="shared" si="5"/>
        <v>7.6670000000000002E-2</v>
      </c>
      <c r="H41" s="16">
        <f t="shared" si="3"/>
        <v>26577.732169999999</v>
      </c>
      <c r="I41" s="126">
        <f t="shared" si="4"/>
        <v>8.3059999999999995E-2</v>
      </c>
      <c r="J41" s="16">
        <f t="shared" si="0"/>
        <v>28792.832059999997</v>
      </c>
      <c r="K41" s="17">
        <f t="shared" si="1"/>
        <v>2215.0998899999977</v>
      </c>
      <c r="L41" s="11" t="s">
        <v>16</v>
      </c>
      <c r="M41" s="21">
        <v>7.6670000000000002E-2</v>
      </c>
      <c r="N41" s="21">
        <v>8.412E-2</v>
      </c>
      <c r="O41" s="21">
        <v>8.3059999999999995E-2</v>
      </c>
      <c r="P41" s="21">
        <v>8.8880000000000001E-2</v>
      </c>
      <c r="Q41" s="21">
        <v>8.4129999999999996E-2</v>
      </c>
      <c r="R41" s="21">
        <v>7.8829999999999997E-2</v>
      </c>
      <c r="S41" s="21">
        <v>5.9760000000000001E-2</v>
      </c>
      <c r="T41" s="21">
        <v>5.7529999999999998E-2</v>
      </c>
      <c r="U41" s="21">
        <v>6.2560000000000004E-2</v>
      </c>
    </row>
    <row r="42" spans="1:21" x14ac:dyDescent="0.25">
      <c r="B42" s="13" t="s">
        <v>17</v>
      </c>
      <c r="C42" s="10">
        <v>420146</v>
      </c>
      <c r="D42" s="56">
        <v>0</v>
      </c>
      <c r="E42" s="10">
        <v>0</v>
      </c>
      <c r="F42" s="59">
        <f t="shared" si="2"/>
        <v>420146</v>
      </c>
      <c r="G42" s="126">
        <f t="shared" si="5"/>
        <v>8.5690000000000002E-2</v>
      </c>
      <c r="H42" s="16">
        <f t="shared" si="3"/>
        <v>36002.310740000001</v>
      </c>
      <c r="I42" s="126">
        <f t="shared" si="4"/>
        <v>7.1029999999999996E-2</v>
      </c>
      <c r="J42" s="16">
        <f t="shared" si="0"/>
        <v>29842.970379999999</v>
      </c>
      <c r="K42" s="17">
        <f t="shared" si="1"/>
        <v>-6159.340360000002</v>
      </c>
      <c r="L42" s="11" t="s">
        <v>17</v>
      </c>
      <c r="M42" s="21">
        <v>8.5690000000000002E-2</v>
      </c>
      <c r="N42" s="21">
        <v>7.0499999999999993E-2</v>
      </c>
      <c r="O42" s="21">
        <v>7.1029999999999996E-2</v>
      </c>
      <c r="P42" s="21">
        <v>8.8050000000000003E-2</v>
      </c>
      <c r="Q42" s="21">
        <v>7.3550000000000004E-2</v>
      </c>
      <c r="R42" s="21">
        <v>8.0099999999999991E-2</v>
      </c>
      <c r="S42" s="21">
        <v>6.1079999999999995E-2</v>
      </c>
      <c r="T42" s="21">
        <v>6.8970000000000004E-2</v>
      </c>
      <c r="U42" s="21">
        <v>6.7610000000000003E-2</v>
      </c>
    </row>
    <row r="43" spans="1:21" x14ac:dyDescent="0.25">
      <c r="B43" s="13" t="s">
        <v>18</v>
      </c>
      <c r="C43" s="10">
        <v>384577</v>
      </c>
      <c r="D43" s="56">
        <v>0</v>
      </c>
      <c r="E43" s="10">
        <v>0</v>
      </c>
      <c r="F43" s="59">
        <f t="shared" si="2"/>
        <v>384577</v>
      </c>
      <c r="G43" s="126">
        <f t="shared" si="5"/>
        <v>7.0599999999999996E-2</v>
      </c>
      <c r="H43" s="16">
        <f t="shared" si="3"/>
        <v>27151.136199999997</v>
      </c>
      <c r="I43" s="126">
        <f t="shared" si="4"/>
        <v>9.5310000000000006E-2</v>
      </c>
      <c r="J43" s="16">
        <f t="shared" si="0"/>
        <v>36654.033869999999</v>
      </c>
      <c r="K43" s="17">
        <f t="shared" si="1"/>
        <v>9502.8976700000021</v>
      </c>
      <c r="L43" s="11" t="s">
        <v>18</v>
      </c>
      <c r="M43" s="21">
        <v>7.0599999999999996E-2</v>
      </c>
      <c r="N43" s="21">
        <v>9.1480000000000006E-2</v>
      </c>
      <c r="O43" s="21">
        <v>9.5310000000000006E-2</v>
      </c>
      <c r="P43" s="21">
        <v>8.270000000000001E-2</v>
      </c>
      <c r="Q43" s="21">
        <v>7.1910000000000002E-2</v>
      </c>
      <c r="R43" s="21">
        <v>6.7030000000000006E-2</v>
      </c>
      <c r="S43" s="21">
        <v>8.0489999999999992E-2</v>
      </c>
      <c r="T43" s="21">
        <v>8.072E-2</v>
      </c>
      <c r="U43" s="21">
        <v>7.9629999999999992E-2</v>
      </c>
    </row>
    <row r="44" spans="1:21" x14ac:dyDescent="0.25">
      <c r="B44" s="13" t="s">
        <v>19</v>
      </c>
      <c r="C44" s="10">
        <v>372254</v>
      </c>
      <c r="D44" s="56">
        <v>0</v>
      </c>
      <c r="E44" s="10">
        <v>0</v>
      </c>
      <c r="F44" s="59">
        <f t="shared" si="2"/>
        <v>372254</v>
      </c>
      <c r="G44" s="126">
        <f t="shared" si="5"/>
        <v>9.7199999999999995E-2</v>
      </c>
      <c r="H44" s="16">
        <f t="shared" si="3"/>
        <v>36183.088799999998</v>
      </c>
      <c r="I44" s="126">
        <f t="shared" si="4"/>
        <v>0.11226</v>
      </c>
      <c r="J44" s="16">
        <f t="shared" si="0"/>
        <v>41789.234040000003</v>
      </c>
      <c r="K44" s="17">
        <f t="shared" si="1"/>
        <v>5606.1452400000053</v>
      </c>
      <c r="L44" s="11" t="s">
        <v>19</v>
      </c>
      <c r="M44" s="21">
        <v>9.7199999999999995E-2</v>
      </c>
      <c r="N44" s="21">
        <v>0.1178</v>
      </c>
      <c r="O44" s="21">
        <v>0.11226</v>
      </c>
      <c r="P44" s="21">
        <v>6.3710000000000003E-2</v>
      </c>
      <c r="Q44" s="21">
        <v>7.1929999999999994E-2</v>
      </c>
      <c r="R44" s="21">
        <v>7.5439999999999993E-2</v>
      </c>
      <c r="S44" s="21">
        <v>7.492E-2</v>
      </c>
      <c r="T44" s="21">
        <v>0.10135</v>
      </c>
      <c r="U44" s="21">
        <v>0.10014000000000001</v>
      </c>
    </row>
    <row r="45" spans="1:21" x14ac:dyDescent="0.25">
      <c r="B45" s="13" t="s">
        <v>20</v>
      </c>
      <c r="C45" s="10">
        <v>384323</v>
      </c>
      <c r="D45" s="56">
        <v>0</v>
      </c>
      <c r="E45" s="10">
        <v>0</v>
      </c>
      <c r="F45" s="59">
        <f t="shared" si="2"/>
        <v>384323</v>
      </c>
      <c r="G45" s="126">
        <f t="shared" si="5"/>
        <v>0.12271</v>
      </c>
      <c r="H45" s="16">
        <f t="shared" si="3"/>
        <v>47160.275329999997</v>
      </c>
      <c r="I45" s="126">
        <f t="shared" si="4"/>
        <v>0.11108999999999999</v>
      </c>
      <c r="J45" s="16">
        <f t="shared" si="0"/>
        <v>42694.442069999997</v>
      </c>
      <c r="K45" s="17">
        <f t="shared" si="1"/>
        <v>-4465.8332599999994</v>
      </c>
      <c r="L45" s="11" t="s">
        <v>20</v>
      </c>
      <c r="M45" s="21">
        <v>0.12271</v>
      </c>
      <c r="N45" s="21">
        <v>0.115</v>
      </c>
      <c r="O45" s="21">
        <v>0.11108999999999999</v>
      </c>
      <c r="P45" s="21">
        <v>7.6230000000000006E-2</v>
      </c>
      <c r="Q45" s="21">
        <v>0.12447999999999999</v>
      </c>
      <c r="R45" s="21">
        <v>0.11320000000000001</v>
      </c>
      <c r="S45" s="21">
        <v>9.9010000000000001E-2</v>
      </c>
      <c r="T45" s="21">
        <v>8.5040000000000004E-2</v>
      </c>
      <c r="U45" s="21">
        <v>8.231999999999999E-2</v>
      </c>
    </row>
    <row r="46" spans="1:21" x14ac:dyDescent="0.25">
      <c r="B46" s="13" t="s">
        <v>21</v>
      </c>
      <c r="C46" s="57">
        <v>440502</v>
      </c>
      <c r="D46" s="56">
        <v>0</v>
      </c>
      <c r="E46" s="10">
        <v>0</v>
      </c>
      <c r="F46" s="59">
        <f t="shared" si="2"/>
        <v>440502</v>
      </c>
      <c r="G46" s="126">
        <f t="shared" si="5"/>
        <v>0.10594000000000001</v>
      </c>
      <c r="H46" s="16">
        <f t="shared" si="3"/>
        <v>46666.781880000002</v>
      </c>
      <c r="I46" s="126">
        <f t="shared" si="4"/>
        <v>8.7080000000000005E-2</v>
      </c>
      <c r="J46" s="16">
        <f t="shared" si="0"/>
        <v>38358.91416</v>
      </c>
      <c r="K46" s="17">
        <f t="shared" si="1"/>
        <v>-8307.867720000002</v>
      </c>
      <c r="L46" s="31" t="s">
        <v>21</v>
      </c>
      <c r="M46" s="32">
        <v>0.10594000000000001</v>
      </c>
      <c r="N46" s="32">
        <v>7.8719999999999998E-2</v>
      </c>
      <c r="O46" s="32">
        <v>8.7080000000000005E-2</v>
      </c>
      <c r="P46" s="32">
        <v>0.11462</v>
      </c>
      <c r="Q46" s="32">
        <v>8.8090000000000002E-2</v>
      </c>
      <c r="R46" s="32">
        <v>9.4709999999999989E-2</v>
      </c>
      <c r="S46" s="32">
        <v>7.3180000000000009E-2</v>
      </c>
      <c r="T46" s="32">
        <v>5.7889999999999997E-2</v>
      </c>
      <c r="U46" s="32">
        <v>7.4439999999999992E-2</v>
      </c>
    </row>
    <row r="47" spans="1:21" ht="14.4" thickBot="1" x14ac:dyDescent="0.3">
      <c r="B47" s="91" t="s">
        <v>90</v>
      </c>
      <c r="C47" s="42">
        <f>SUM(C35:C46)</f>
        <v>4911993</v>
      </c>
      <c r="D47" s="42">
        <f>SUM(D35:D46)</f>
        <v>0</v>
      </c>
      <c r="E47" s="42">
        <f>SUM(E35:E46)</f>
        <v>0</v>
      </c>
      <c r="F47" s="42">
        <f>SUM(F35:F46)</f>
        <v>4911993</v>
      </c>
      <c r="G47" s="42"/>
      <c r="H47" s="43">
        <f>SUM(H35:H46)</f>
        <v>480187.30721</v>
      </c>
      <c r="I47" s="42"/>
      <c r="J47" s="43">
        <f>SUM(J35:J46)</f>
        <v>477830.44033999997</v>
      </c>
      <c r="K47" s="44">
        <f>SUM(K35:K46)</f>
        <v>-2356.866869999998</v>
      </c>
      <c r="L47" s="35"/>
      <c r="M47" s="36"/>
      <c r="N47" s="36"/>
      <c r="O47" s="36"/>
      <c r="P47" s="36"/>
      <c r="Q47" s="36"/>
      <c r="R47" s="36"/>
      <c r="S47" s="36"/>
      <c r="T47" s="36"/>
      <c r="U47" s="36"/>
    </row>
    <row r="48" spans="1:21" x14ac:dyDescent="0.25">
      <c r="A48" s="1" t="s">
        <v>40</v>
      </c>
      <c r="G48" s="4"/>
      <c r="H48" s="4"/>
      <c r="I48" s="4"/>
      <c r="J48" s="90" t="s">
        <v>144</v>
      </c>
      <c r="K48" s="28">
        <f>37231.19-28835.89</f>
        <v>8395.3000000000029</v>
      </c>
      <c r="L48" s="33"/>
      <c r="M48" s="34"/>
      <c r="N48" s="34"/>
      <c r="O48" s="34"/>
      <c r="P48" s="34"/>
      <c r="Q48" s="34"/>
      <c r="R48" s="34"/>
      <c r="S48" s="34"/>
      <c r="T48" s="34"/>
      <c r="U48" s="34"/>
    </row>
    <row r="49" spans="1:22" ht="14.4" thickBot="1" x14ac:dyDescent="0.3">
      <c r="G49" s="4"/>
      <c r="H49" s="4"/>
      <c r="I49" s="4"/>
      <c r="J49" s="90" t="s">
        <v>89</v>
      </c>
      <c r="K49" s="18">
        <f>K48-K47</f>
        <v>10752.166870000001</v>
      </c>
      <c r="L49" s="33"/>
      <c r="M49" s="34"/>
      <c r="N49" s="34"/>
      <c r="O49" s="34"/>
      <c r="P49" s="34"/>
      <c r="Q49" s="34"/>
      <c r="R49" s="34"/>
      <c r="S49" s="34"/>
      <c r="T49" s="34"/>
      <c r="U49" s="34"/>
    </row>
    <row r="50" spans="1:22" ht="14.4" thickTop="1" x14ac:dyDescent="0.25">
      <c r="I50" s="65"/>
      <c r="J50" s="66"/>
      <c r="K50" s="88"/>
      <c r="L50" s="33"/>
      <c r="M50" s="34"/>
      <c r="N50" s="34"/>
      <c r="O50" s="34"/>
      <c r="P50" s="34"/>
      <c r="Q50" s="34"/>
      <c r="R50" s="34"/>
      <c r="S50" s="34"/>
      <c r="T50" s="34"/>
      <c r="U50" s="34"/>
    </row>
    <row r="51" spans="1:22" x14ac:dyDescent="0.25">
      <c r="I51" s="65"/>
      <c r="J51" s="66"/>
      <c r="K51" s="89"/>
      <c r="L51" s="33"/>
      <c r="M51" s="34"/>
      <c r="N51" s="34"/>
      <c r="O51" s="34"/>
      <c r="P51" s="34"/>
      <c r="Q51" s="34"/>
      <c r="R51" s="34"/>
      <c r="S51" s="34"/>
      <c r="T51" s="34"/>
      <c r="U51" s="34"/>
    </row>
    <row r="52" spans="1:22" x14ac:dyDescent="0.25">
      <c r="L52" s="33"/>
      <c r="M52" s="34"/>
      <c r="N52" s="34"/>
      <c r="O52" s="34"/>
      <c r="P52" s="34"/>
      <c r="Q52" s="34"/>
      <c r="R52" s="34"/>
      <c r="S52" s="34"/>
      <c r="T52" s="34"/>
      <c r="U52" s="34"/>
    </row>
    <row r="53" spans="1:22" x14ac:dyDescent="0.25">
      <c r="L53" s="33"/>
      <c r="M53" s="34"/>
      <c r="N53" s="34"/>
      <c r="O53" s="34"/>
      <c r="P53" s="34"/>
      <c r="Q53" s="34"/>
      <c r="R53" s="34"/>
      <c r="S53" s="34"/>
      <c r="T53" s="34"/>
      <c r="U53" s="34"/>
    </row>
    <row r="54" spans="1:22" x14ac:dyDescent="0.25">
      <c r="A54" s="1" t="s">
        <v>41</v>
      </c>
      <c r="B54" s="52" t="s">
        <v>55</v>
      </c>
      <c r="C54" s="2"/>
      <c r="L54" s="33"/>
      <c r="M54" s="34"/>
      <c r="N54" s="34"/>
      <c r="O54" s="34"/>
      <c r="P54" s="34"/>
      <c r="Q54" s="34"/>
      <c r="R54" s="34"/>
      <c r="S54" s="34"/>
      <c r="T54" s="34"/>
      <c r="U54" s="34"/>
    </row>
    <row r="55" spans="1:22" x14ac:dyDescent="0.25">
      <c r="B55" s="3"/>
      <c r="C55" s="2"/>
      <c r="L55" s="33"/>
      <c r="M55" s="33"/>
      <c r="N55" s="33"/>
      <c r="O55" s="33"/>
      <c r="P55" s="33"/>
      <c r="Q55" s="33"/>
      <c r="R55" s="33"/>
      <c r="S55" s="33"/>
      <c r="T55" s="33"/>
      <c r="U55" s="33"/>
    </row>
    <row r="56" spans="1:22" ht="41.4" x14ac:dyDescent="0.25">
      <c r="A56" s="11"/>
      <c r="B56" s="14" t="s">
        <v>52</v>
      </c>
      <c r="C56" s="54" t="s">
        <v>75</v>
      </c>
      <c r="D56" s="54" t="s">
        <v>137</v>
      </c>
      <c r="E56" s="154" t="s">
        <v>51</v>
      </c>
      <c r="F56" s="154"/>
      <c r="G56" s="154"/>
      <c r="H56" s="154"/>
      <c r="I56" s="154"/>
      <c r="M56" s="33"/>
      <c r="N56" s="33"/>
      <c r="O56" s="33"/>
      <c r="P56" s="33"/>
      <c r="Q56" s="33"/>
      <c r="R56" s="33"/>
      <c r="S56" s="33"/>
      <c r="T56" s="33"/>
      <c r="U56" s="33"/>
      <c r="V56" s="33"/>
    </row>
    <row r="57" spans="1:22" ht="27.6" x14ac:dyDescent="0.25">
      <c r="A57" s="92" t="s">
        <v>59</v>
      </c>
      <c r="B57" s="55" t="s">
        <v>70</v>
      </c>
      <c r="C57" s="10"/>
      <c r="D57" s="10"/>
      <c r="E57" s="149"/>
      <c r="F57" s="149"/>
      <c r="G57" s="149"/>
      <c r="H57" s="149"/>
      <c r="I57" s="149"/>
      <c r="M57" s="33"/>
      <c r="N57" s="33"/>
      <c r="O57" s="33"/>
      <c r="P57" s="33"/>
      <c r="Q57" s="33"/>
      <c r="R57" s="33"/>
      <c r="S57" s="33"/>
      <c r="T57" s="33"/>
      <c r="U57" s="33"/>
      <c r="V57" s="33"/>
    </row>
    <row r="58" spans="1:22" ht="27.6" x14ac:dyDescent="0.25">
      <c r="A58" s="92" t="s">
        <v>60</v>
      </c>
      <c r="B58" s="55" t="s">
        <v>91</v>
      </c>
      <c r="C58" s="67"/>
      <c r="D58" s="10"/>
      <c r="E58" s="155"/>
      <c r="F58" s="156"/>
      <c r="G58" s="156"/>
      <c r="H58" s="156"/>
      <c r="I58" s="157"/>
      <c r="J58" s="104"/>
      <c r="K58" s="104"/>
      <c r="L58" s="104"/>
      <c r="M58" s="104"/>
      <c r="N58" s="104"/>
      <c r="O58" s="104"/>
    </row>
    <row r="59" spans="1:22" ht="27.6" x14ac:dyDescent="0.25">
      <c r="A59" s="92" t="s">
        <v>73</v>
      </c>
      <c r="B59" s="55" t="s">
        <v>72</v>
      </c>
      <c r="C59" s="10"/>
      <c r="D59" s="10"/>
      <c r="E59" s="149"/>
      <c r="F59" s="149"/>
      <c r="G59" s="149"/>
      <c r="H59" s="149"/>
      <c r="I59" s="149"/>
      <c r="J59" s="104"/>
      <c r="K59" s="104"/>
      <c r="L59" s="104"/>
      <c r="M59" s="104"/>
      <c r="N59" s="104"/>
      <c r="O59" s="104"/>
    </row>
    <row r="60" spans="1:22" ht="27.6" x14ac:dyDescent="0.25">
      <c r="A60" s="92" t="s">
        <v>74</v>
      </c>
      <c r="B60" s="55" t="s">
        <v>71</v>
      </c>
      <c r="C60" s="67"/>
      <c r="D60" s="10"/>
      <c r="E60" s="155"/>
      <c r="F60" s="156"/>
      <c r="G60" s="156"/>
      <c r="H60" s="156"/>
      <c r="I60" s="157"/>
      <c r="J60" s="104"/>
      <c r="K60" s="104"/>
      <c r="L60" s="104"/>
      <c r="M60" s="104"/>
      <c r="N60" s="104"/>
      <c r="O60" s="104"/>
    </row>
    <row r="61" spans="1:22" ht="27.6" x14ac:dyDescent="0.25">
      <c r="A61" s="92" t="s">
        <v>78</v>
      </c>
      <c r="B61" s="55" t="s">
        <v>80</v>
      </c>
      <c r="C61" s="10"/>
      <c r="D61" s="10"/>
      <c r="E61" s="149"/>
      <c r="F61" s="149"/>
      <c r="G61" s="149"/>
      <c r="H61" s="149"/>
      <c r="I61" s="149"/>
      <c r="J61" s="104"/>
      <c r="K61" s="104"/>
      <c r="L61" s="104"/>
      <c r="M61" s="104"/>
      <c r="N61" s="104"/>
      <c r="O61" s="104"/>
    </row>
    <row r="62" spans="1:22" ht="27.6" x14ac:dyDescent="0.25">
      <c r="A62" s="92" t="s">
        <v>79</v>
      </c>
      <c r="B62" s="55" t="s">
        <v>81</v>
      </c>
      <c r="C62" s="10"/>
      <c r="D62" s="10"/>
      <c r="E62" s="155"/>
      <c r="F62" s="156"/>
      <c r="G62" s="156"/>
      <c r="H62" s="156"/>
      <c r="I62" s="157"/>
      <c r="J62" s="104"/>
      <c r="K62" s="104"/>
      <c r="L62" s="104"/>
      <c r="M62" s="104"/>
      <c r="N62" s="104"/>
      <c r="O62" s="104"/>
    </row>
    <row r="63" spans="1:22" x14ac:dyDescent="0.25">
      <c r="A63" s="92">
        <v>4</v>
      </c>
      <c r="B63" s="55" t="s">
        <v>77</v>
      </c>
      <c r="C63" s="10"/>
      <c r="D63" s="10"/>
      <c r="E63" s="149"/>
      <c r="F63" s="149"/>
      <c r="G63" s="149"/>
      <c r="H63" s="149"/>
      <c r="I63" s="149"/>
      <c r="J63" s="104"/>
      <c r="K63" s="104"/>
      <c r="L63" s="104"/>
      <c r="M63" s="104"/>
      <c r="N63" s="104"/>
      <c r="O63" s="104"/>
    </row>
    <row r="64" spans="1:22" ht="41.4" x14ac:dyDescent="0.25">
      <c r="A64" s="92">
        <v>5</v>
      </c>
      <c r="B64" s="55" t="s">
        <v>93</v>
      </c>
      <c r="C64" s="141" t="s">
        <v>160</v>
      </c>
      <c r="D64" s="143">
        <v>8160.92</v>
      </c>
      <c r="E64" s="149" t="s">
        <v>166</v>
      </c>
      <c r="F64" s="149"/>
      <c r="G64" s="149"/>
      <c r="H64" s="149"/>
      <c r="I64" s="149"/>
      <c r="J64" s="104"/>
      <c r="K64" s="104"/>
      <c r="L64" s="104"/>
      <c r="M64" s="104"/>
      <c r="N64" s="104"/>
      <c r="O64" s="104"/>
    </row>
    <row r="65" spans="1:17" ht="27.6" x14ac:dyDescent="0.25">
      <c r="A65" s="62">
        <v>6</v>
      </c>
      <c r="B65" s="53" t="s">
        <v>159</v>
      </c>
      <c r="C65" s="141" t="s">
        <v>160</v>
      </c>
      <c r="D65" s="143">
        <v>1308</v>
      </c>
      <c r="E65" s="149" t="s">
        <v>161</v>
      </c>
      <c r="F65" s="149"/>
      <c r="G65" s="149"/>
      <c r="H65" s="149"/>
      <c r="I65" s="149"/>
    </row>
    <row r="66" spans="1:17" x14ac:dyDescent="0.25">
      <c r="A66" s="62">
        <v>7</v>
      </c>
      <c r="B66" s="51"/>
      <c r="C66" s="10"/>
      <c r="D66" s="10"/>
      <c r="E66" s="149"/>
      <c r="F66" s="149"/>
      <c r="G66" s="149"/>
      <c r="H66" s="149"/>
      <c r="I66" s="149"/>
    </row>
    <row r="67" spans="1:17" x14ac:dyDescent="0.25">
      <c r="A67" s="62">
        <v>8</v>
      </c>
      <c r="B67" s="51"/>
      <c r="C67" s="10"/>
      <c r="D67" s="10"/>
      <c r="E67" s="149"/>
      <c r="F67" s="149"/>
      <c r="G67" s="149"/>
      <c r="H67" s="149"/>
      <c r="I67" s="149"/>
    </row>
    <row r="68" spans="1:17" x14ac:dyDescent="0.25">
      <c r="A68" s="62">
        <v>9</v>
      </c>
      <c r="B68" s="51"/>
      <c r="C68" s="10"/>
      <c r="D68" s="10"/>
      <c r="E68" s="155"/>
      <c r="F68" s="156"/>
      <c r="G68" s="156"/>
      <c r="H68" s="156"/>
      <c r="I68" s="157"/>
    </row>
    <row r="69" spans="1:17" x14ac:dyDescent="0.25">
      <c r="A69" s="62">
        <v>10</v>
      </c>
      <c r="B69" s="51"/>
      <c r="C69" s="10"/>
      <c r="D69" s="10"/>
      <c r="E69" s="149"/>
      <c r="F69" s="149"/>
      <c r="G69" s="149"/>
      <c r="H69" s="149"/>
      <c r="I69" s="149"/>
    </row>
    <row r="70" spans="1:17" x14ac:dyDescent="0.25">
      <c r="B70" s="2" t="s">
        <v>25</v>
      </c>
      <c r="C70" s="2"/>
      <c r="D70" s="29">
        <f>SUM(D57:D69)</f>
        <v>9468.92</v>
      </c>
      <c r="E70" s="29"/>
      <c r="F70" s="29"/>
      <c r="G70" s="29"/>
      <c r="H70" s="29"/>
    </row>
    <row r="71" spans="1:17" x14ac:dyDescent="0.25">
      <c r="B71" s="93" t="s">
        <v>76</v>
      </c>
      <c r="C71" s="93"/>
      <c r="D71" s="29">
        <f>K49</f>
        <v>10752.166870000001</v>
      </c>
      <c r="E71" s="29"/>
      <c r="F71" s="29"/>
      <c r="G71" s="29"/>
      <c r="H71" s="29"/>
    </row>
    <row r="72" spans="1:17" x14ac:dyDescent="0.25">
      <c r="B72" s="93" t="s">
        <v>24</v>
      </c>
      <c r="C72" s="93"/>
      <c r="D72" s="68">
        <f>D71-D70</f>
        <v>1283.2468700000009</v>
      </c>
    </row>
    <row r="73" spans="1:17" ht="28.2" thickBot="1" x14ac:dyDescent="0.3">
      <c r="B73" s="94" t="s">
        <v>82</v>
      </c>
      <c r="C73" s="94"/>
      <c r="D73" s="76">
        <f>IF(ISERROR(D72/J47),0,D72/J47)</f>
        <v>2.6855695277322794E-3</v>
      </c>
      <c r="G73" s="104"/>
      <c r="H73" s="39"/>
      <c r="I73" s="39"/>
      <c r="J73" s="39"/>
      <c r="K73" s="39"/>
    </row>
    <row r="74" spans="1:17" ht="14.4" thickTop="1" x14ac:dyDescent="0.25">
      <c r="B74" s="2"/>
      <c r="C74" s="64"/>
      <c r="D74" s="71"/>
      <c r="G74" s="104"/>
    </row>
    <row r="75" spans="1:17" x14ac:dyDescent="0.25">
      <c r="B75" s="2"/>
      <c r="C75" s="64"/>
      <c r="D75" s="38"/>
    </row>
    <row r="76" spans="1:17" x14ac:dyDescent="0.25">
      <c r="A76" s="1" t="s">
        <v>84</v>
      </c>
      <c r="B76" s="95" t="s">
        <v>48</v>
      </c>
      <c r="C76" s="70"/>
      <c r="D76" s="71"/>
    </row>
    <row r="77" spans="1:17" x14ac:dyDescent="0.25">
      <c r="B77" s="69"/>
      <c r="C77" s="70"/>
      <c r="D77" s="71"/>
    </row>
    <row r="78" spans="1:17" ht="69" x14ac:dyDescent="0.25">
      <c r="B78" s="77" t="s">
        <v>26</v>
      </c>
      <c r="C78" s="54" t="s">
        <v>150</v>
      </c>
      <c r="D78" s="96" t="s">
        <v>151</v>
      </c>
      <c r="E78" s="54" t="s">
        <v>152</v>
      </c>
      <c r="F78" s="54" t="s">
        <v>154</v>
      </c>
      <c r="G78" s="54" t="s">
        <v>24</v>
      </c>
      <c r="H78" s="98" t="s">
        <v>153</v>
      </c>
      <c r="I78" s="54" t="s">
        <v>82</v>
      </c>
      <c r="J78" s="104"/>
      <c r="K78" s="104"/>
      <c r="L78" s="39"/>
      <c r="M78" s="39"/>
      <c r="N78" s="39"/>
      <c r="O78" s="39"/>
      <c r="P78" s="39"/>
      <c r="Q78" s="39"/>
    </row>
    <row r="79" spans="1:17" x14ac:dyDescent="0.25">
      <c r="B79" s="72"/>
      <c r="C79" s="74"/>
      <c r="D79" s="74"/>
      <c r="E79" s="75"/>
      <c r="F79" s="75"/>
      <c r="G79" s="59">
        <f>E79-F79</f>
        <v>0</v>
      </c>
      <c r="H79" s="75"/>
      <c r="I79" s="122">
        <f>IF(ISERROR(G79/H79),0,G79/H79)</f>
        <v>0</v>
      </c>
      <c r="J79" s="104"/>
      <c r="K79" s="104"/>
      <c r="L79" s="39"/>
      <c r="M79" s="39"/>
      <c r="N79" s="39"/>
      <c r="O79" s="39"/>
      <c r="P79" s="39"/>
      <c r="Q79" s="39"/>
    </row>
    <row r="80" spans="1:17" x14ac:dyDescent="0.25">
      <c r="B80" s="72"/>
      <c r="C80" s="74"/>
      <c r="D80" s="74"/>
      <c r="E80" s="75"/>
      <c r="F80" s="75"/>
      <c r="G80" s="59">
        <f t="shared" ref="G80:G82" si="6">E80-F80</f>
        <v>0</v>
      </c>
      <c r="H80" s="75"/>
      <c r="I80" s="122">
        <f>IF(ISERROR(G80/H80),0,G80/H80)</f>
        <v>0</v>
      </c>
      <c r="J80" s="104"/>
      <c r="K80" s="104"/>
      <c r="L80" s="39"/>
      <c r="M80" s="39"/>
      <c r="N80" s="39"/>
      <c r="O80" s="39"/>
      <c r="P80" s="39"/>
      <c r="Q80" s="39"/>
    </row>
    <row r="81" spans="2:17" x14ac:dyDescent="0.25">
      <c r="B81" s="72"/>
      <c r="C81" s="74"/>
      <c r="D81" s="74"/>
      <c r="E81" s="75"/>
      <c r="F81" s="75"/>
      <c r="G81" s="59">
        <f t="shared" si="6"/>
        <v>0</v>
      </c>
      <c r="H81" s="75"/>
      <c r="I81" s="122">
        <f>IF(ISERROR(G81/H81),0,G81/H81)</f>
        <v>0</v>
      </c>
      <c r="J81" s="104"/>
      <c r="K81" s="104"/>
      <c r="L81" s="39"/>
      <c r="M81" s="39"/>
      <c r="N81" s="39"/>
      <c r="O81" s="39"/>
      <c r="P81" s="39"/>
      <c r="Q81" s="39"/>
    </row>
    <row r="82" spans="2:17" ht="14.4" thickBot="1" x14ac:dyDescent="0.3">
      <c r="B82" s="73"/>
      <c r="C82" s="99"/>
      <c r="D82" s="99"/>
      <c r="E82" s="100"/>
      <c r="F82" s="100"/>
      <c r="G82" s="101">
        <f t="shared" si="6"/>
        <v>0</v>
      </c>
      <c r="H82" s="100"/>
      <c r="I82" s="123">
        <f>IF(ISERROR(G82/H82),0,G82/H82)</f>
        <v>0</v>
      </c>
      <c r="J82" s="104"/>
      <c r="K82" s="104"/>
      <c r="L82" s="39"/>
      <c r="M82" s="39"/>
      <c r="N82" s="39"/>
      <c r="O82" s="39"/>
      <c r="P82" s="39"/>
      <c r="Q82" s="39"/>
    </row>
    <row r="83" spans="2:17" ht="14.4" thickBot="1" x14ac:dyDescent="0.3">
      <c r="B83" s="97" t="s">
        <v>83</v>
      </c>
      <c r="C83" s="102">
        <f t="shared" ref="C83:H83" si="7">SUM(C79:C82)</f>
        <v>0</v>
      </c>
      <c r="D83" s="102">
        <f t="shared" si="7"/>
        <v>0</v>
      </c>
      <c r="E83" s="102">
        <f t="shared" si="7"/>
        <v>0</v>
      </c>
      <c r="F83" s="102">
        <f t="shared" si="7"/>
        <v>0</v>
      </c>
      <c r="G83" s="102">
        <f t="shared" si="7"/>
        <v>0</v>
      </c>
      <c r="H83" s="102">
        <f t="shared" si="7"/>
        <v>0</v>
      </c>
      <c r="I83" s="103" t="s">
        <v>92</v>
      </c>
      <c r="J83" s="104"/>
      <c r="K83" s="104"/>
      <c r="L83" s="39"/>
      <c r="M83" s="39"/>
      <c r="N83" s="39"/>
      <c r="O83" s="39"/>
      <c r="P83" s="39"/>
      <c r="Q83" s="39"/>
    </row>
    <row r="84" spans="2:17" x14ac:dyDescent="0.25">
      <c r="B84" s="4"/>
      <c r="C84" s="4"/>
      <c r="D84" s="4"/>
      <c r="E84" s="4"/>
      <c r="F84" s="4"/>
      <c r="G84" s="4"/>
      <c r="J84" s="104"/>
      <c r="K84" s="104"/>
      <c r="L84" s="39"/>
      <c r="M84" s="39"/>
      <c r="N84" s="39"/>
      <c r="O84" s="39"/>
      <c r="P84" s="39"/>
      <c r="Q84" s="39"/>
    </row>
    <row r="85" spans="2:17" x14ac:dyDescent="0.25">
      <c r="J85" s="104"/>
      <c r="K85" s="104"/>
      <c r="L85" s="39"/>
      <c r="M85" s="39"/>
      <c r="N85" s="39"/>
      <c r="O85" s="39"/>
      <c r="P85" s="39"/>
      <c r="Q85" s="39"/>
    </row>
    <row r="86" spans="2:17" x14ac:dyDescent="0.25">
      <c r="B86" s="3" t="s">
        <v>39</v>
      </c>
      <c r="J86" s="104"/>
      <c r="K86" s="104"/>
    </row>
    <row r="87" spans="2:17" x14ac:dyDescent="0.25">
      <c r="B87" s="61"/>
      <c r="C87" s="61"/>
      <c r="D87" s="61"/>
      <c r="E87" s="61"/>
      <c r="F87" s="61"/>
      <c r="G87" s="61"/>
      <c r="H87" s="61"/>
      <c r="J87" s="104"/>
      <c r="K87" s="104"/>
    </row>
    <row r="88" spans="2:17" x14ac:dyDescent="0.25">
      <c r="B88" s="61"/>
      <c r="C88" s="61"/>
      <c r="D88" s="61"/>
      <c r="E88" s="61"/>
      <c r="F88" s="61"/>
      <c r="G88" s="61"/>
      <c r="H88" s="61"/>
      <c r="J88" s="104"/>
      <c r="K88" s="104"/>
    </row>
    <row r="89" spans="2:17" x14ac:dyDescent="0.25">
      <c r="B89" s="61"/>
      <c r="C89" s="61"/>
      <c r="D89" s="61"/>
      <c r="E89" s="61"/>
      <c r="F89" s="61"/>
      <c r="G89" s="61"/>
      <c r="H89" s="61"/>
    </row>
    <row r="90" spans="2:17" x14ac:dyDescent="0.25">
      <c r="B90" s="61"/>
      <c r="C90" s="61"/>
      <c r="D90" s="61"/>
      <c r="E90" s="61"/>
      <c r="F90" s="61"/>
      <c r="G90" s="61"/>
      <c r="H90" s="61"/>
    </row>
    <row r="91" spans="2:17" x14ac:dyDescent="0.25">
      <c r="B91" s="61"/>
      <c r="C91" s="61"/>
      <c r="D91" s="61"/>
      <c r="E91" s="61"/>
      <c r="F91" s="61"/>
      <c r="G91" s="61"/>
      <c r="H91" s="61"/>
    </row>
    <row r="92" spans="2:17" x14ac:dyDescent="0.25">
      <c r="B92" s="61"/>
      <c r="C92" s="61"/>
      <c r="D92" s="61"/>
      <c r="E92" s="61"/>
      <c r="F92" s="61"/>
      <c r="G92" s="61"/>
      <c r="H92" s="61"/>
    </row>
    <row r="93" spans="2:17" x14ac:dyDescent="0.25">
      <c r="B93" s="61"/>
      <c r="C93" s="61"/>
      <c r="D93" s="61"/>
      <c r="E93" s="61"/>
      <c r="F93" s="61"/>
      <c r="G93" s="61"/>
      <c r="H93" s="61"/>
    </row>
    <row r="94" spans="2:17" x14ac:dyDescent="0.25">
      <c r="B94" s="61"/>
      <c r="C94" s="61"/>
      <c r="D94" s="61"/>
      <c r="E94" s="61"/>
      <c r="F94" s="61"/>
      <c r="G94" s="61"/>
      <c r="H94" s="61"/>
    </row>
  </sheetData>
  <mergeCells count="20">
    <mergeCell ref="M33:O33"/>
    <mergeCell ref="P33:R33"/>
    <mergeCell ref="S33:U33"/>
    <mergeCell ref="B10:C10"/>
    <mergeCell ref="G10:H10"/>
    <mergeCell ref="B16:H16"/>
    <mergeCell ref="E56:I56"/>
    <mergeCell ref="E57:I57"/>
    <mergeCell ref="E59:I59"/>
    <mergeCell ref="E61:I61"/>
    <mergeCell ref="E63:I63"/>
    <mergeCell ref="E58:I58"/>
    <mergeCell ref="E60:I60"/>
    <mergeCell ref="E62:I62"/>
    <mergeCell ref="E64:I64"/>
    <mergeCell ref="E69:I69"/>
    <mergeCell ref="E65:I65"/>
    <mergeCell ref="E66:I66"/>
    <mergeCell ref="E67:I67"/>
    <mergeCell ref="E68:I68"/>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GA Analysis 2014</vt:lpstr>
      <vt:lpstr>GA Analysis 2015</vt:lpstr>
      <vt:lpstr>GA Analysis 2016</vt:lpstr>
      <vt:lpstr>'GA Analysis 2014'!Print_Area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Gascon, Louis-Charles</cp:lastModifiedBy>
  <cp:lastPrinted>2017-07-12T14:02:45Z</cp:lastPrinted>
  <dcterms:created xsi:type="dcterms:W3CDTF">2017-05-01T19:29:01Z</dcterms:created>
  <dcterms:modified xsi:type="dcterms:W3CDTF">2017-10-31T13:04:44Z</dcterms:modified>
</cp:coreProperties>
</file>