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 activeTab="1"/>
  </bookViews>
  <sheets>
    <sheet name="Rate Impacts" sheetId="16" r:id="rId1"/>
    <sheet name="Impacts By Class" sheetId="17" r:id="rId2"/>
  </sheets>
  <definedNames>
    <definedName name="_xlnm.Print_Area" localSheetId="1">'Impacts By Class'!$A$1:$P$315</definedName>
  </definedNames>
  <calcPr calcId="145621"/>
</workbook>
</file>

<file path=xl/calcChain.xml><?xml version="1.0" encoding="utf-8"?>
<calcChain xmlns="http://schemas.openxmlformats.org/spreadsheetml/2006/main">
  <c r="O286" i="17" l="1"/>
  <c r="N286" i="17"/>
  <c r="L286" i="17"/>
  <c r="O285" i="17"/>
  <c r="N285" i="17"/>
  <c r="O248" i="17"/>
  <c r="O247" i="17"/>
  <c r="N248" i="17"/>
  <c r="N247" i="17"/>
  <c r="L248" i="17"/>
  <c r="L247" i="17"/>
  <c r="O211" i="17"/>
  <c r="O210" i="17"/>
  <c r="N211" i="17"/>
  <c r="N210" i="17"/>
  <c r="L211" i="17"/>
  <c r="L210" i="17"/>
  <c r="O174" i="17"/>
  <c r="O173" i="17"/>
  <c r="N174" i="17"/>
  <c r="N173" i="17"/>
  <c r="L174" i="17"/>
  <c r="L173" i="17"/>
  <c r="O135" i="17"/>
  <c r="O134" i="17"/>
  <c r="N135" i="17"/>
  <c r="N134" i="17"/>
  <c r="L135" i="17"/>
  <c r="L134" i="17"/>
  <c r="O94" i="17"/>
  <c r="O93" i="17"/>
  <c r="N94" i="17"/>
  <c r="N93" i="17"/>
  <c r="L94" i="17"/>
  <c r="L93" i="17"/>
  <c r="O53" i="17"/>
  <c r="O52" i="17"/>
  <c r="O13" i="17"/>
  <c r="O12" i="17"/>
  <c r="L53" i="17"/>
  <c r="N53" i="17" s="1"/>
  <c r="L52" i="17"/>
  <c r="N52" i="17" s="1"/>
  <c r="N13" i="17"/>
  <c r="N12" i="17"/>
  <c r="L13" i="17"/>
  <c r="L12" i="17"/>
  <c r="L308" i="17" l="1"/>
  <c r="H308" i="17"/>
  <c r="L307" i="17"/>
  <c r="H307" i="17"/>
  <c r="L306" i="17"/>
  <c r="H306" i="17"/>
  <c r="L217" i="17"/>
  <c r="N217" i="17" s="1"/>
  <c r="L218" i="17"/>
  <c r="N218" i="17" s="1"/>
  <c r="L255" i="17"/>
  <c r="N255" i="17" s="1"/>
  <c r="L254" i="17"/>
  <c r="N254" i="17" s="1"/>
  <c r="L252" i="17"/>
  <c r="N252" i="17" s="1"/>
  <c r="L215" i="17"/>
  <c r="N215" i="17" s="1"/>
  <c r="L181" i="17"/>
  <c r="N181" i="17" s="1"/>
  <c r="L180" i="17"/>
  <c r="N180" i="17" s="1"/>
  <c r="L178" i="17"/>
  <c r="N178" i="17" s="1"/>
  <c r="L144" i="17"/>
  <c r="N144" i="17" s="1"/>
  <c r="L143" i="17"/>
  <c r="N143" i="17" s="1"/>
  <c r="L142" i="17"/>
  <c r="N142" i="17" s="1"/>
  <c r="L141" i="17"/>
  <c r="N141" i="17" s="1"/>
  <c r="L140" i="17"/>
  <c r="N140" i="17" s="1"/>
  <c r="L139" i="17"/>
  <c r="N139" i="17" s="1"/>
  <c r="L102" i="17"/>
  <c r="N102" i="17" s="1"/>
  <c r="L101" i="17"/>
  <c r="N101" i="17" s="1"/>
  <c r="L100" i="17"/>
  <c r="N100" i="17" s="1"/>
  <c r="L98" i="17"/>
  <c r="N98" i="17" s="1"/>
  <c r="L21" i="17"/>
  <c r="N21" i="17" s="1"/>
  <c r="L22" i="17"/>
  <c r="L20" i="17"/>
  <c r="N20" i="17" s="1"/>
  <c r="L19" i="17"/>
  <c r="N19" i="17" s="1"/>
  <c r="L62" i="17"/>
  <c r="N62" i="17" s="1"/>
  <c r="L61" i="17"/>
  <c r="N61" i="17" s="1"/>
  <c r="L60" i="17"/>
  <c r="N60" i="17" s="1"/>
  <c r="L59" i="17"/>
  <c r="N59" i="17" s="1"/>
  <c r="L57" i="17"/>
  <c r="N57" i="17" s="1"/>
  <c r="L17" i="17"/>
  <c r="N17" i="17" s="1"/>
  <c r="L287" i="17" l="1"/>
  <c r="H287" i="17"/>
  <c r="H296" i="17" s="1"/>
  <c r="H299" i="17" s="1"/>
  <c r="L253" i="17"/>
  <c r="N253" i="17" s="1"/>
  <c r="L250" i="17"/>
  <c r="H250" i="17"/>
  <c r="H259" i="17" s="1"/>
  <c r="H262" i="17" s="1"/>
  <c r="L216" i="17"/>
  <c r="N216" i="17" s="1"/>
  <c r="L213" i="17"/>
  <c r="H213" i="17"/>
  <c r="H221" i="17" s="1"/>
  <c r="H224" i="17" s="1"/>
  <c r="N287" i="17" l="1"/>
  <c r="O287" i="17" s="1"/>
  <c r="G9" i="16" s="1"/>
  <c r="H310" i="17"/>
  <c r="H311" i="17" s="1"/>
  <c r="H312" i="17" s="1"/>
  <c r="H229" i="17"/>
  <c r="H230" i="17" s="1"/>
  <c r="H231" i="17" s="1"/>
  <c r="H267" i="17"/>
  <c r="H268" i="17" s="1"/>
  <c r="H269" i="17" s="1"/>
  <c r="L296" i="17"/>
  <c r="L259" i="17"/>
  <c r="N250" i="17"/>
  <c r="L221" i="17"/>
  <c r="N213" i="17"/>
  <c r="L179" i="17"/>
  <c r="N179" i="17" s="1"/>
  <c r="L176" i="17"/>
  <c r="H176" i="17"/>
  <c r="H184" i="17" s="1"/>
  <c r="H187" i="17" s="1"/>
  <c r="H192" i="17" s="1"/>
  <c r="L137" i="17"/>
  <c r="H137" i="17"/>
  <c r="H147" i="17" s="1"/>
  <c r="H150" i="17" s="1"/>
  <c r="H155" i="17" s="1"/>
  <c r="L99" i="17"/>
  <c r="N99" i="17" s="1"/>
  <c r="L97" i="17"/>
  <c r="H97" i="17"/>
  <c r="H106" i="17" s="1"/>
  <c r="L75" i="17"/>
  <c r="H75" i="17"/>
  <c r="K13" i="16"/>
  <c r="J13" i="16"/>
  <c r="L56" i="17"/>
  <c r="H56" i="17"/>
  <c r="H65" i="17" s="1"/>
  <c r="L58" i="17"/>
  <c r="L16" i="17"/>
  <c r="H16" i="17"/>
  <c r="H25" i="17" s="1"/>
  <c r="H28" i="17" s="1"/>
  <c r="H35" i="17" s="1"/>
  <c r="L18" i="17"/>
  <c r="N18" i="17" s="1"/>
  <c r="F9" i="16" l="1"/>
  <c r="O250" i="17"/>
  <c r="G12" i="16" s="1"/>
  <c r="F12" i="16"/>
  <c r="O213" i="17"/>
  <c r="G11" i="16" s="1"/>
  <c r="F11" i="16"/>
  <c r="N296" i="17"/>
  <c r="L299" i="17"/>
  <c r="L310" i="17" s="1"/>
  <c r="L262" i="17"/>
  <c r="L267" i="17" s="1"/>
  <c r="N259" i="17"/>
  <c r="L224" i="17"/>
  <c r="L229" i="17" s="1"/>
  <c r="N221" i="17"/>
  <c r="L106" i="17"/>
  <c r="N106" i="17" s="1"/>
  <c r="O106" i="17" s="1"/>
  <c r="I7" i="16" s="1"/>
  <c r="L184" i="17"/>
  <c r="N184" i="17" s="1"/>
  <c r="H193" i="17"/>
  <c r="H194" i="17" s="1"/>
  <c r="N176" i="17"/>
  <c r="H156" i="17"/>
  <c r="H157" i="17" s="1"/>
  <c r="N137" i="17"/>
  <c r="L147" i="17"/>
  <c r="H109" i="17"/>
  <c r="H116" i="17" s="1"/>
  <c r="H117" i="17" s="1"/>
  <c r="H118" i="17" s="1"/>
  <c r="N97" i="17"/>
  <c r="O97" i="17" s="1"/>
  <c r="G7" i="16" s="1"/>
  <c r="N75" i="17"/>
  <c r="O75" i="17" s="1"/>
  <c r="N16" i="17"/>
  <c r="O16" i="17" s="1"/>
  <c r="G6" i="16" s="1"/>
  <c r="L76" i="17"/>
  <c r="H76" i="17"/>
  <c r="H77" i="17" s="1"/>
  <c r="L65" i="17"/>
  <c r="N65" i="17" s="1"/>
  <c r="L25" i="17"/>
  <c r="L28" i="17" s="1"/>
  <c r="L35" i="17" s="1"/>
  <c r="N35" i="17" s="1"/>
  <c r="O35" i="17" s="1"/>
  <c r="N58" i="17"/>
  <c r="N56" i="17"/>
  <c r="F13" i="16" s="1"/>
  <c r="H36" i="17"/>
  <c r="O137" i="17" l="1"/>
  <c r="G8" i="16" s="1"/>
  <c r="F8" i="16"/>
  <c r="O259" i="17"/>
  <c r="I12" i="16" s="1"/>
  <c r="H12" i="16"/>
  <c r="O221" i="17"/>
  <c r="I11" i="16" s="1"/>
  <c r="H11" i="16"/>
  <c r="N299" i="17"/>
  <c r="H9" i="16"/>
  <c r="O296" i="17"/>
  <c r="I9" i="16" s="1"/>
  <c r="N262" i="17"/>
  <c r="N224" i="17"/>
  <c r="L187" i="17"/>
  <c r="L192" i="17" s="1"/>
  <c r="O176" i="17"/>
  <c r="G10" i="16" s="1"/>
  <c r="F10" i="16"/>
  <c r="H10" i="16"/>
  <c r="O184" i="17"/>
  <c r="I10" i="16" s="1"/>
  <c r="F6" i="16"/>
  <c r="F7" i="16"/>
  <c r="N147" i="17"/>
  <c r="L150" i="17"/>
  <c r="L155" i="17" s="1"/>
  <c r="L109" i="17"/>
  <c r="H7" i="16"/>
  <c r="O56" i="17"/>
  <c r="G13" i="16" s="1"/>
  <c r="N76" i="17"/>
  <c r="O76" i="17" s="1"/>
  <c r="L77" i="17"/>
  <c r="N77" i="17" s="1"/>
  <c r="N25" i="17"/>
  <c r="O25" i="17" s="1"/>
  <c r="I6" i="16" s="1"/>
  <c r="N28" i="17"/>
  <c r="O65" i="17"/>
  <c r="I13" i="16" s="1"/>
  <c r="H13" i="16"/>
  <c r="L36" i="17"/>
  <c r="N36" i="17" s="1"/>
  <c r="O36" i="17" s="1"/>
  <c r="H37" i="17"/>
  <c r="O262" i="17" l="1"/>
  <c r="K12" i="16" s="1"/>
  <c r="J12" i="16"/>
  <c r="L311" i="17"/>
  <c r="N310" i="17"/>
  <c r="O310" i="17" s="1"/>
  <c r="J9" i="16"/>
  <c r="O299" i="17"/>
  <c r="K9" i="16" s="1"/>
  <c r="O147" i="17"/>
  <c r="I8" i="16" s="1"/>
  <c r="H8" i="16"/>
  <c r="O224" i="17"/>
  <c r="K11" i="16" s="1"/>
  <c r="J11" i="16"/>
  <c r="L268" i="17"/>
  <c r="N267" i="17"/>
  <c r="O267" i="17" s="1"/>
  <c r="L230" i="17"/>
  <c r="N229" i="17"/>
  <c r="O229" i="17" s="1"/>
  <c r="N187" i="17"/>
  <c r="O187" i="17" s="1"/>
  <c r="K10" i="16" s="1"/>
  <c r="N192" i="17"/>
  <c r="O192" i="17" s="1"/>
  <c r="L193" i="17"/>
  <c r="N109" i="17"/>
  <c r="J7" i="16" s="1"/>
  <c r="L116" i="17"/>
  <c r="N150" i="17"/>
  <c r="H6" i="16"/>
  <c r="O77" i="17"/>
  <c r="M13" i="16" s="1"/>
  <c r="L13" i="16"/>
  <c r="O28" i="17"/>
  <c r="K6" i="16" s="1"/>
  <c r="J6" i="16"/>
  <c r="L37" i="17"/>
  <c r="N37" i="17" s="1"/>
  <c r="O150" i="17" l="1"/>
  <c r="J8" i="16"/>
  <c r="L312" i="17"/>
  <c r="N312" i="17" s="1"/>
  <c r="N311" i="17"/>
  <c r="O311" i="17" s="1"/>
  <c r="L269" i="17"/>
  <c r="N269" i="17" s="1"/>
  <c r="N268" i="17"/>
  <c r="O268" i="17" s="1"/>
  <c r="J10" i="16"/>
  <c r="L231" i="17"/>
  <c r="N231" i="17" s="1"/>
  <c r="N230" i="17"/>
  <c r="O230" i="17" s="1"/>
  <c r="L194" i="17"/>
  <c r="N194" i="17" s="1"/>
  <c r="N193" i="17"/>
  <c r="O193" i="17" s="1"/>
  <c r="O109" i="17"/>
  <c r="N116" i="17"/>
  <c r="O116" i="17" s="1"/>
  <c r="L117" i="17"/>
  <c r="N117" i="17" s="1"/>
  <c r="O117" i="17" s="1"/>
  <c r="N155" i="17"/>
  <c r="O155" i="17" s="1"/>
  <c r="L156" i="17"/>
  <c r="N156" i="17" s="1"/>
  <c r="O156" i="17" s="1"/>
  <c r="L6" i="16"/>
  <c r="O37" i="17"/>
  <c r="M6" i="16" s="1"/>
  <c r="O312" i="17" l="1"/>
  <c r="M9" i="16" s="1"/>
  <c r="L9" i="16"/>
  <c r="K8" i="16"/>
  <c r="K7" i="16"/>
  <c r="O231" i="17"/>
  <c r="M11" i="16" s="1"/>
  <c r="L11" i="16"/>
  <c r="O269" i="17"/>
  <c r="M12" i="16" s="1"/>
  <c r="L12" i="16"/>
  <c r="O194" i="17"/>
  <c r="M10" i="16" s="1"/>
  <c r="L10" i="16"/>
  <c r="L157" i="17"/>
  <c r="N157" i="17" s="1"/>
  <c r="L8" i="16" s="1"/>
  <c r="L118" i="17"/>
  <c r="N118" i="17" s="1"/>
  <c r="L7" i="16" s="1"/>
  <c r="O157" i="17" l="1"/>
  <c r="M8" i="16" s="1"/>
  <c r="O118" i="17"/>
  <c r="M7" i="16" s="1"/>
</calcChain>
</file>

<file path=xl/sharedStrings.xml><?xml version="1.0" encoding="utf-8"?>
<sst xmlns="http://schemas.openxmlformats.org/spreadsheetml/2006/main" count="611" uniqueCount="81">
  <si>
    <t>Total</t>
  </si>
  <si>
    <t>Residential</t>
  </si>
  <si>
    <t>Embedded Distributor</t>
  </si>
  <si>
    <t>Unmetered Scattered Load</t>
  </si>
  <si>
    <t>Sentinel Lighting</t>
  </si>
  <si>
    <t>Street Lighting</t>
  </si>
  <si>
    <t>kWh</t>
  </si>
  <si>
    <t>kW</t>
  </si>
  <si>
    <t>Rate</t>
  </si>
  <si>
    <t>$</t>
  </si>
  <si>
    <t>%</t>
  </si>
  <si>
    <t>General Service &lt; 50 kW</t>
  </si>
  <si>
    <t>General Service &gt; 50 to 4999 kW</t>
  </si>
  <si>
    <t>RATE CLASSES / CATEGORIES 
(eg: Residential TOU, Residential Retailer)</t>
  </si>
  <si>
    <t>Units</t>
  </si>
  <si>
    <t>Sub-Total</t>
  </si>
  <si>
    <t>A</t>
  </si>
  <si>
    <t>B</t>
  </si>
  <si>
    <t>C</t>
  </si>
  <si>
    <t>A + B + C</t>
  </si>
  <si>
    <t>Residential - RPP</t>
  </si>
  <si>
    <t>GS&lt;50 - RPP</t>
  </si>
  <si>
    <t>USL - RPP</t>
  </si>
  <si>
    <t>Street Lights - Non-RPP</t>
  </si>
  <si>
    <t>Residential 10th Percentile - RPP</t>
  </si>
  <si>
    <t>Embedded Distributor - Non-RPP</t>
  </si>
  <si>
    <t>Customer Class:</t>
  </si>
  <si>
    <t>RPP / Non-RPP:</t>
  </si>
  <si>
    <t>RPP</t>
  </si>
  <si>
    <t>Consumption</t>
  </si>
  <si>
    <t>Demand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</si>
  <si>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</si>
  <si>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</si>
  <si>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</si>
  <si>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</si>
  <si>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</si>
  <si>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</si>
  <si>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</si>
  <si>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</si>
  <si>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</si>
  <si>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</si>
  <si>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</si>
  <si>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</si>
  <si>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</si>
  <si>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</si>
  <si>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Rate Rider for Smart Metering Entity Charge - effective until October 31, 2018</t>
  </si>
  <si>
    <t>Rate Rider for Application of Tax Change (2017) - effective until April 30, 2018</t>
  </si>
  <si>
    <t/>
  </si>
  <si>
    <t>Sub-Total A (excluding pass through)</t>
  </si>
  <si>
    <t>Rate Rider for Disposition of Global Adjustment Account (2015) - approved on an interim basis and effective until April 30. 2018, applicable only for Non-RPP Customers</t>
  </si>
  <si>
    <t>Rate Rider for Deferral / Variance Account Balances (Excluding Global Adjustment)</t>
  </si>
  <si>
    <t>Rate Rider for Deferral / Variance Account Balances (Excluding Global Adjustment) Non-WMP</t>
  </si>
  <si>
    <t>Rate Rider for Group 2 Accounts</t>
  </si>
  <si>
    <t>Rate Rider for Accounts 1575 &amp; 1576</t>
  </si>
  <si>
    <t>LRAM Rider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</si>
  <si>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</si>
  <si>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</si>
  <si>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</si>
  <si>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</si>
  <si>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</si>
  <si>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</si>
  <si>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</si>
  <si>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</si>
  <si>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Ontario Electricity Support Program (OESP)</t>
  </si>
  <si>
    <t>TOU - Off Peak</t>
  </si>
  <si>
    <t>TOU - Mid Peak</t>
  </si>
  <si>
    <t>TOU - On Peak</t>
  </si>
  <si>
    <t>Total Bill on TOU (before Taxes)</t>
  </si>
  <si>
    <t>HST</t>
  </si>
  <si>
    <t>Total Bill on TOU</t>
  </si>
  <si>
    <t>non-RPP</t>
  </si>
  <si>
    <t>Average IESO Wholesale Market Price</t>
  </si>
  <si>
    <t>Rate Rider for Group 1 Deferral / Variance Account Balances (Excluding Global Adjustment) - effective until April 30, 2021</t>
  </si>
  <si>
    <t>Rate Rider for the Recovery of Stranded Meters - effective until April 30, 2021</t>
  </si>
  <si>
    <t>Rate Rider for the Disposition of LRAM - effective until April 30, 2019</t>
  </si>
  <si>
    <t>Rate Rider for the Disposition of Group 2 Accounts - effective until April 30, 2021</t>
  </si>
  <si>
    <t>Rate Rider for RSVA - Power - Global Adjustment - effective until April 30, 2021</t>
  </si>
  <si>
    <t>GS 50-4,999 - Non-RPP</t>
  </si>
  <si>
    <t>Rate Rider for Deferral / Variance Account Balances (Excluding Global Adjustment) Non-WMP - effective until April 30, 2021</t>
  </si>
  <si>
    <t>Sentinel Lights - Non-RPP</t>
  </si>
  <si>
    <t>Rate Impact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</si>
</sst>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0_);_(* \(#,##0.0000\);_(* &quot;-&quot;??_);_(@_)"/>
    <numFmt numFmtId="169" formatCode="0.0%"/>
    <numFmt numFmtId="170" formatCode="_-&quot;$&quot;* #,##0.00_-;\-&quot;$&quot;* #,##0.00_-;_-&quot;$&quot;* &quot;-&quot;??_-;_-@_-"/>
    <numFmt numFmtId="171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4" fillId="4" borderId="7" xfId="3" applyFont="1" applyFill="1" applyBorder="1" applyAlignment="1" applyProtection="1">
      <alignment horizontal="center" vertical="center"/>
    </xf>
    <xf numFmtId="0" fontId="3" fillId="0" borderId="7" xfId="3" applyBorder="1" applyAlignment="1" applyProtection="1">
      <alignment horizontal="center" vertical="center"/>
    </xf>
    <xf numFmtId="44" fontId="0" fillId="0" borderId="7" xfId="4" applyFont="1" applyBorder="1" applyAlignment="1" applyProtection="1">
      <alignment horizontal="center" vertical="center"/>
    </xf>
    <xf numFmtId="169" fontId="0" fillId="0" borderId="7" xfId="5" applyNumberFormat="1" applyFont="1" applyBorder="1" applyAlignment="1" applyProtection="1">
      <alignment horizontal="center" vertical="center"/>
    </xf>
    <xf numFmtId="0" fontId="0" fillId="6" borderId="0" xfId="0" applyNumberFormat="1" applyFill="1" applyBorder="1" applyProtection="1"/>
    <xf numFmtId="0" fontId="0" fillId="0" borderId="0" xfId="0" applyNumberFormat="1"/>
    <xf numFmtId="0" fontId="0" fillId="0" borderId="0" xfId="0" applyNumberFormat="1" applyProtection="1"/>
    <xf numFmtId="0" fontId="4" fillId="0" borderId="0" xfId="3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/>
    <xf numFmtId="0" fontId="3" fillId="0" borderId="13" xfId="0" applyNumberFormat="1" applyFont="1" applyBorder="1" applyProtection="1"/>
    <xf numFmtId="0" fontId="3" fillId="0" borderId="0" xfId="0" applyNumberFormat="1" applyFont="1" applyProtection="1"/>
    <xf numFmtId="0" fontId="3" fillId="0" borderId="7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5" fillId="0" borderId="0" xfId="0" applyNumberFormat="1" applyFont="1" applyFill="1" applyAlignment="1" applyProtection="1">
      <alignment vertical="center"/>
    </xf>
    <xf numFmtId="165" fontId="3" fillId="0" borderId="7" xfId="1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7" xfId="0" applyNumberFormat="1" applyFont="1" applyBorder="1" applyAlignment="1" applyProtection="1">
      <alignment horizontal="center"/>
    </xf>
    <xf numFmtId="170" fontId="4" fillId="0" borderId="9" xfId="0" applyNumberFormat="1" applyFont="1" applyBorder="1" applyAlignment="1" applyProtection="1">
      <alignment horizontal="center"/>
    </xf>
    <xf numFmtId="0" fontId="4" fillId="0" borderId="6" xfId="0" applyNumberFormat="1" applyFont="1" applyBorder="1" applyAlignment="1" applyProtection="1">
      <alignment horizontal="center"/>
    </xf>
    <xf numFmtId="0" fontId="4" fillId="0" borderId="13" xfId="0" quotePrefix="1" applyFont="1" applyBorder="1" applyAlignment="1" applyProtection="1">
      <alignment horizontal="center"/>
    </xf>
    <xf numFmtId="0" fontId="4" fillId="0" borderId="13" xfId="0" quotePrefix="1" applyNumberFormat="1" applyFont="1" applyBorder="1" applyAlignment="1" applyProtection="1">
      <alignment horizontal="center"/>
    </xf>
    <xf numFmtId="170" fontId="4" fillId="0" borderId="12" xfId="0" quotePrefix="1" applyNumberFormat="1" applyFont="1" applyBorder="1" applyAlignment="1" applyProtection="1">
      <alignment horizontal="center"/>
    </xf>
    <xf numFmtId="0" fontId="4" fillId="0" borderId="12" xfId="0" quotePrefix="1" applyNumberFormat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8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18" xfId="0" applyNumberFormat="1" applyFill="1" applyBorder="1" applyAlignment="1" applyProtection="1">
      <alignment vertical="center"/>
    </xf>
    <xf numFmtId="170" fontId="0" fillId="0" borderId="9" xfId="4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170" fontId="0" fillId="0" borderId="18" xfId="0" applyNumberFormat="1" applyBorder="1" applyAlignment="1" applyProtection="1">
      <alignment vertical="center"/>
    </xf>
    <xf numFmtId="10" fontId="0" fillId="0" borderId="9" xfId="5" applyNumberFormat="1" applyFont="1" applyBorder="1" applyAlignment="1" applyProtection="1">
      <alignment vertical="center"/>
    </xf>
    <xf numFmtId="0" fontId="0" fillId="0" borderId="0" xfId="0" applyFill="1" applyProtection="1"/>
    <xf numFmtId="0" fontId="4" fillId="4" borderId="14" xfId="0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/>
    </xf>
    <xf numFmtId="0" fontId="0" fillId="4" borderId="15" xfId="0" applyFill="1" applyBorder="1" applyAlignment="1" applyProtection="1">
      <alignment vertical="top"/>
      <protection locked="0"/>
    </xf>
    <xf numFmtId="171" fontId="0" fillId="4" borderId="7" xfId="4" applyNumberFormat="1" applyFont="1" applyFill="1" applyBorder="1" applyAlignment="1" applyProtection="1">
      <alignment vertical="top"/>
      <protection locked="0"/>
    </xf>
    <xf numFmtId="0" fontId="0" fillId="4" borderId="7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171" fontId="0" fillId="4" borderId="7" xfId="4" applyNumberFormat="1" applyFont="1" applyFill="1" applyBorder="1" applyAlignment="1" applyProtection="1">
      <alignment vertical="center"/>
      <protection locked="0"/>
    </xf>
    <xf numFmtId="0" fontId="0" fillId="4" borderId="16" xfId="0" applyNumberFormat="1" applyFill="1" applyBorder="1" applyAlignment="1" applyProtection="1">
      <alignment vertical="center"/>
      <protection locked="0"/>
    </xf>
    <xf numFmtId="170" fontId="4" fillId="4" borderId="7" xfId="0" applyNumberFormat="1" applyFont="1" applyFill="1" applyBorder="1" applyAlignment="1" applyProtection="1">
      <alignment vertical="center"/>
    </xf>
    <xf numFmtId="10" fontId="4" fillId="4" borderId="16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4" fillId="4" borderId="14" xfId="0" applyFont="1" applyFill="1" applyBorder="1" applyAlignment="1" applyProtection="1">
      <alignment vertical="top" wrapText="1"/>
    </xf>
    <xf numFmtId="0" fontId="0" fillId="4" borderId="15" xfId="0" applyFill="1" applyBorder="1" applyProtection="1"/>
    <xf numFmtId="0" fontId="0" fillId="4" borderId="7" xfId="0" applyFill="1" applyBorder="1" applyProtection="1"/>
    <xf numFmtId="0" fontId="0" fillId="4" borderId="7" xfId="0" applyNumberFormat="1" applyFill="1" applyBorder="1" applyAlignment="1" applyProtection="1">
      <alignment vertical="center"/>
    </xf>
    <xf numFmtId="170" fontId="4" fillId="4" borderId="16" xfId="0" applyNumberFormat="1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16" xfId="0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7" xfId="0" applyFill="1" applyBorder="1" applyAlignment="1" applyProtection="1">
      <alignment vertical="top"/>
    </xf>
    <xf numFmtId="0" fontId="4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16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71" fontId="3" fillId="7" borderId="18" xfId="4" applyNumberFormat="1" applyFill="1" applyBorder="1" applyAlignment="1" applyProtection="1">
      <alignment vertical="top"/>
      <protection locked="0"/>
    </xf>
    <xf numFmtId="170" fontId="3" fillId="0" borderId="9" xfId="4" applyNumberFormat="1" applyBorder="1" applyAlignment="1" applyProtection="1">
      <alignment vertical="center"/>
    </xf>
    <xf numFmtId="10" fontId="3" fillId="0" borderId="9" xfId="5" applyNumberFormat="1" applyBorder="1" applyAlignment="1" applyProtection="1">
      <alignment vertical="center"/>
    </xf>
    <xf numFmtId="171" fontId="3" fillId="0" borderId="18" xfId="4" applyNumberFormat="1" applyFill="1" applyBorder="1" applyAlignment="1" applyProtection="1">
      <alignment vertical="top"/>
      <protection locked="0"/>
    </xf>
    <xf numFmtId="0" fontId="3" fillId="5" borderId="18" xfId="0" applyNumberFormat="1" applyFont="1" applyFill="1" applyBorder="1" applyAlignment="1" applyProtection="1">
      <alignment vertical="center"/>
    </xf>
    <xf numFmtId="0" fontId="3" fillId="9" borderId="1" xfId="0" applyFont="1" applyFill="1" applyBorder="1" applyProtection="1"/>
    <xf numFmtId="0" fontId="0" fillId="9" borderId="2" xfId="0" applyFill="1" applyBorder="1" applyAlignment="1" applyProtection="1">
      <alignment vertical="top"/>
    </xf>
    <xf numFmtId="0" fontId="0" fillId="9" borderId="2" xfId="0" applyFill="1" applyBorder="1" applyAlignment="1" applyProtection="1">
      <alignment vertical="top"/>
      <protection locked="0"/>
    </xf>
    <xf numFmtId="171" fontId="3" fillId="9" borderId="19" xfId="4" applyNumberFormat="1" applyFill="1" applyBorder="1" applyAlignment="1" applyProtection="1">
      <alignment vertical="top"/>
      <protection locked="0"/>
    </xf>
    <xf numFmtId="0" fontId="0" fillId="9" borderId="20" xfId="0" applyNumberFormat="1" applyFill="1" applyBorder="1" applyAlignment="1" applyProtection="1">
      <alignment vertical="center"/>
      <protection locked="0"/>
    </xf>
    <xf numFmtId="170" fontId="3" fillId="9" borderId="2" xfId="4" applyNumberFormat="1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</xf>
    <xf numFmtId="0" fontId="0" fillId="9" borderId="19" xfId="0" applyNumberFormat="1" applyFill="1" applyBorder="1" applyAlignment="1" applyProtection="1">
      <alignment vertical="center"/>
      <protection locked="0"/>
    </xf>
    <xf numFmtId="170" fontId="0" fillId="9" borderId="19" xfId="0" applyNumberFormat="1" applyFill="1" applyBorder="1" applyAlignment="1" applyProtection="1">
      <alignment vertical="center"/>
    </xf>
    <xf numFmtId="10" fontId="3" fillId="9" borderId="3" xfId="5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8" xfId="0" applyNumberForma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center"/>
    </xf>
    <xf numFmtId="170" fontId="4" fillId="0" borderId="8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9" fontId="4" fillId="0" borderId="18" xfId="0" applyNumberFormat="1" applyFont="1" applyFill="1" applyBorder="1" applyAlignment="1" applyProtection="1">
      <alignment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0" fontId="4" fillId="0" borderId="18" xfId="0" applyNumberFormat="1" applyFont="1" applyFill="1" applyBorder="1" applyAlignment="1" applyProtection="1">
      <alignment vertical="center"/>
    </xf>
    <xf numFmtId="10" fontId="4" fillId="0" borderId="9" xfId="5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8" xfId="0" applyNumberFormat="1" applyFill="1" applyBorder="1" applyAlignment="1" applyProtection="1">
      <alignment vertical="top"/>
      <protection locked="0"/>
    </xf>
    <xf numFmtId="170" fontId="3" fillId="0" borderId="8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9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NumberFormat="1" applyFont="1" applyFill="1" applyBorder="1" applyAlignment="1" applyProtection="1">
      <alignment vertical="center"/>
    </xf>
    <xf numFmtId="170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70" fontId="3" fillId="0" borderId="18" xfId="0" applyNumberFormat="1" applyFont="1" applyFill="1" applyBorder="1" applyAlignment="1" applyProtection="1">
      <alignment vertical="center"/>
    </xf>
    <xf numFmtId="10" fontId="3" fillId="0" borderId="9" xfId="5" applyNumberFormat="1" applyFont="1" applyFill="1" applyBorder="1" applyAlignment="1" applyProtection="1">
      <alignment vertical="center"/>
    </xf>
    <xf numFmtId="0" fontId="3" fillId="0" borderId="0" xfId="3" applyProtection="1"/>
    <xf numFmtId="0" fontId="3" fillId="9" borderId="1" xfId="3" applyFont="1" applyFill="1" applyBorder="1" applyProtection="1"/>
    <xf numFmtId="0" fontId="3" fillId="9" borderId="2" xfId="3" applyFill="1" applyBorder="1" applyAlignment="1" applyProtection="1">
      <alignment vertical="top"/>
    </xf>
    <xf numFmtId="0" fontId="3" fillId="9" borderId="2" xfId="3" applyFill="1" applyBorder="1" applyAlignment="1" applyProtection="1">
      <alignment vertical="top"/>
      <protection locked="0"/>
    </xf>
    <xf numFmtId="0" fontId="3" fillId="9" borderId="20" xfId="3" applyNumberFormat="1" applyFill="1" applyBorder="1" applyAlignment="1" applyProtection="1">
      <alignment vertical="center"/>
      <protection locked="0"/>
    </xf>
    <xf numFmtId="0" fontId="3" fillId="9" borderId="2" xfId="3" applyFill="1" applyBorder="1" applyAlignment="1" applyProtection="1">
      <alignment vertical="center"/>
    </xf>
    <xf numFmtId="0" fontId="3" fillId="9" borderId="19" xfId="3" applyNumberFormat="1" applyFill="1" applyBorder="1" applyAlignment="1" applyProtection="1">
      <alignment vertical="center"/>
      <protection locked="0"/>
    </xf>
    <xf numFmtId="170" fontId="3" fillId="9" borderId="19" xfId="3" applyNumberFormat="1" applyFill="1" applyBorder="1" applyAlignment="1" applyProtection="1">
      <alignment vertical="center"/>
    </xf>
    <xf numFmtId="170" fontId="0" fillId="0" borderId="0" xfId="0" applyNumberFormat="1" applyProtection="1"/>
    <xf numFmtId="0" fontId="3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  <protection locked="0"/>
    </xf>
    <xf numFmtId="170" fontId="0" fillId="0" borderId="18" xfId="4" applyNumberFormat="1" applyFont="1" applyFill="1" applyBorder="1" applyAlignment="1" applyProtection="1">
      <alignment vertical="center"/>
      <protection locked="0"/>
    </xf>
    <xf numFmtId="171" fontId="0" fillId="0" borderId="18" xfId="4" applyNumberFormat="1" applyFont="1" applyFill="1" applyBorder="1" applyAlignment="1" applyProtection="1">
      <alignment vertical="center"/>
      <protection locked="0"/>
    </xf>
    <xf numFmtId="170" fontId="0" fillId="0" borderId="9" xfId="4" applyNumberFormat="1" applyFont="1" applyFill="1" applyBorder="1" applyAlignment="1" applyProtection="1">
      <alignment vertical="center"/>
    </xf>
    <xf numFmtId="170" fontId="0" fillId="0" borderId="18" xfId="0" applyNumberFormat="1" applyFill="1" applyBorder="1" applyAlignment="1" applyProtection="1">
      <alignment vertical="center"/>
    </xf>
    <xf numFmtId="10" fontId="0" fillId="0" borderId="9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70" fontId="3" fillId="0" borderId="9" xfId="4" applyNumberFormat="1" applyFill="1" applyBorder="1" applyAlignment="1" applyProtection="1">
      <alignment vertical="center"/>
    </xf>
    <xf numFmtId="171" fontId="3" fillId="0" borderId="18" xfId="4" applyNumberFormat="1" applyFill="1" applyBorder="1" applyAlignment="1" applyProtection="1">
      <alignment vertical="center"/>
      <protection locked="0"/>
    </xf>
    <xf numFmtId="10" fontId="3" fillId="0" borderId="9" xfId="5" applyNumberFormat="1" applyFill="1" applyBorder="1" applyAlignment="1" applyProtection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171" fontId="0" fillId="0" borderId="18" xfId="4" applyNumberFormat="1" applyFont="1" applyFill="1" applyBorder="1" applyAlignment="1" applyProtection="1">
      <alignment vertical="top"/>
      <protection locked="0"/>
    </xf>
    <xf numFmtId="0" fontId="0" fillId="0" borderId="13" xfId="0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center"/>
    </xf>
    <xf numFmtId="170" fontId="4" fillId="0" borderId="10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170" fontId="4" fillId="0" borderId="13" xfId="0" applyNumberFormat="1" applyFont="1" applyFill="1" applyBorder="1" applyAlignment="1" applyProtection="1">
      <alignment vertical="center"/>
    </xf>
    <xf numFmtId="170" fontId="2" fillId="4" borderId="16" xfId="4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71" fontId="2" fillId="4" borderId="7" xfId="4" applyNumberFormat="1" applyFont="1" applyFill="1" applyBorder="1" applyAlignment="1" applyProtection="1">
      <alignment vertical="center"/>
      <protection locked="0"/>
    </xf>
    <xf numFmtId="0" fontId="2" fillId="4" borderId="16" xfId="0" applyNumberFormat="1" applyFont="1" applyFill="1" applyBorder="1" applyAlignment="1" applyProtection="1">
      <alignment vertical="center"/>
      <protection locked="0"/>
    </xf>
    <xf numFmtId="170" fontId="0" fillId="0" borderId="1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</xf>
    <xf numFmtId="10" fontId="4" fillId="4" borderId="7" xfId="2" applyNumberFormat="1" applyFont="1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  <protection locked="0"/>
    </xf>
    <xf numFmtId="0" fontId="2" fillId="0" borderId="0" xfId="0" applyFont="1"/>
    <xf numFmtId="171" fontId="3" fillId="7" borderId="18" xfId="4" applyNumberFormat="1" applyFill="1" applyBorder="1" applyAlignment="1" applyProtection="1">
      <alignment vertical="center"/>
      <protection locked="0"/>
    </xf>
    <xf numFmtId="0" fontId="3" fillId="5" borderId="7" xfId="3" applyFont="1" applyFill="1" applyBorder="1" applyAlignment="1" applyProtection="1">
      <alignment horizontal="left" vertical="top"/>
    </xf>
    <xf numFmtId="0" fontId="3" fillId="5" borderId="7" xfId="3" applyFill="1" applyBorder="1" applyAlignment="1" applyProtection="1">
      <alignment horizontal="left" vertical="top"/>
    </xf>
    <xf numFmtId="0" fontId="4" fillId="0" borderId="4" xfId="3" applyFont="1" applyBorder="1" applyAlignment="1" applyProtection="1">
      <alignment horizontal="left" vertical="center" wrapText="1"/>
    </xf>
    <xf numFmtId="0" fontId="4" fillId="0" borderId="5" xfId="3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0" fontId="4" fillId="0" borderId="11" xfId="3" applyFont="1" applyBorder="1" applyAlignment="1" applyProtection="1">
      <alignment horizontal="left"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7" xfId="3" applyFont="1" applyBorder="1" applyAlignment="1" applyProtection="1">
      <alignment horizontal="center" vertical="center"/>
    </xf>
    <xf numFmtId="0" fontId="4" fillId="3" borderId="7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170" fontId="4" fillId="0" borderId="18" xfId="0" applyNumberFormat="1" applyFont="1" applyFill="1" applyBorder="1" applyAlignment="1" applyProtection="1">
      <alignment horizontal="center" wrapText="1"/>
    </xf>
    <xf numFmtId="170" fontId="0" fillId="0" borderId="13" xfId="0" applyNumberFormat="1" applyBorder="1" applyAlignment="1">
      <alignment wrapText="1"/>
    </xf>
    <xf numFmtId="0" fontId="4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4" fillId="0" borderId="0" xfId="0" applyFont="1" applyFill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center"/>
    </xf>
    <xf numFmtId="0" fontId="3" fillId="0" borderId="7" xfId="0" applyNumberFormat="1" applyFont="1" applyBorder="1" applyAlignment="1" applyProtection="1"/>
    <xf numFmtId="0" fontId="3" fillId="0" borderId="7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</cellXfs>
  <cellStyles count="6">
    <cellStyle name="Comma" xfId="1" builtinId="3"/>
    <cellStyle name="Currency 2" xfId="4"/>
    <cellStyle name="Normal" xfId="0" builtinId="0"/>
    <cellStyle name="Normal 2" xfId="3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3"/>
  <sheetViews>
    <sheetView workbookViewId="0">
      <selection activeCell="G6" sqref="G6"/>
    </sheetView>
  </sheetViews>
  <sheetFormatPr defaultRowHeight="15" x14ac:dyDescent="0.25"/>
  <cols>
    <col min="2" max="2" width="11.5703125" customWidth="1"/>
    <col min="6" max="6" width="9.7109375" bestFit="1" customWidth="1"/>
    <col min="8" max="8" width="9.7109375" bestFit="1" customWidth="1"/>
    <col min="10" max="10" width="10.5703125" bestFit="1" customWidth="1"/>
    <col min="12" max="12" width="11.5703125" bestFit="1" customWidth="1"/>
  </cols>
  <sheetData>
    <row r="2" spans="2:13" x14ac:dyDescent="0.25">
      <c r="B2" s="141" t="s">
        <v>80</v>
      </c>
    </row>
    <row r="3" spans="2:13" x14ac:dyDescent="0.25">
      <c r="B3" s="145" t="s">
        <v>13</v>
      </c>
      <c r="C3" s="146"/>
      <c r="D3" s="147"/>
      <c r="E3" s="154" t="s">
        <v>14</v>
      </c>
      <c r="F3" s="155" t="s">
        <v>15</v>
      </c>
      <c r="G3" s="155"/>
      <c r="H3" s="155"/>
      <c r="I3" s="155"/>
      <c r="J3" s="155"/>
      <c r="K3" s="155"/>
      <c r="L3" s="155" t="s">
        <v>0</v>
      </c>
      <c r="M3" s="155"/>
    </row>
    <row r="4" spans="2:13" x14ac:dyDescent="0.25">
      <c r="B4" s="148"/>
      <c r="C4" s="149"/>
      <c r="D4" s="150"/>
      <c r="E4" s="154"/>
      <c r="F4" s="156" t="s">
        <v>16</v>
      </c>
      <c r="G4" s="156"/>
      <c r="H4" s="156" t="s">
        <v>17</v>
      </c>
      <c r="I4" s="156"/>
      <c r="J4" s="156" t="s">
        <v>18</v>
      </c>
      <c r="K4" s="156"/>
      <c r="L4" s="156" t="s">
        <v>19</v>
      </c>
      <c r="M4" s="156"/>
    </row>
    <row r="5" spans="2:13" x14ac:dyDescent="0.25">
      <c r="B5" s="151"/>
      <c r="C5" s="152"/>
      <c r="D5" s="153"/>
      <c r="E5" s="154"/>
      <c r="F5" s="1" t="s">
        <v>9</v>
      </c>
      <c r="G5" s="1" t="s">
        <v>10</v>
      </c>
      <c r="H5" s="1" t="s">
        <v>9</v>
      </c>
      <c r="I5" s="1" t="s">
        <v>10</v>
      </c>
      <c r="J5" s="1" t="s">
        <v>9</v>
      </c>
      <c r="K5" s="1" t="s">
        <v>10</v>
      </c>
      <c r="L5" s="1" t="s">
        <v>9</v>
      </c>
      <c r="M5" s="1" t="s">
        <v>10</v>
      </c>
    </row>
    <row r="6" spans="2:13" x14ac:dyDescent="0.25">
      <c r="B6" s="143" t="s">
        <v>20</v>
      </c>
      <c r="C6" s="144"/>
      <c r="D6" s="144"/>
      <c r="E6" s="2" t="s">
        <v>6</v>
      </c>
      <c r="F6" s="3">
        <f>'Impacts By Class'!N16</f>
        <v>0.79000000000000625</v>
      </c>
      <c r="G6" s="4">
        <f>'Impacts By Class'!O16</f>
        <v>2.9422718808193908E-2</v>
      </c>
      <c r="H6" s="3">
        <f>'Impacts By Class'!N25</f>
        <v>-0.13111482160437404</v>
      </c>
      <c r="I6" s="4">
        <f>'Impacts By Class'!O25</f>
        <v>-4.4939402554473413E-3</v>
      </c>
      <c r="J6" s="3">
        <f>'Impacts By Class'!N28</f>
        <v>-0.5899648216043758</v>
      </c>
      <c r="K6" s="4">
        <f>'Impacts By Class'!O28</f>
        <v>-1.6601370472632729E-2</v>
      </c>
      <c r="L6" s="3">
        <f>'Impacts By Class'!N37</f>
        <v>-0.74829992341295792</v>
      </c>
      <c r="M6" s="4">
        <f>'Impacts By Class'!O37</f>
        <v>-5.9100665433121429E-3</v>
      </c>
    </row>
    <row r="7" spans="2:13" x14ac:dyDescent="0.25">
      <c r="B7" s="143" t="s">
        <v>21</v>
      </c>
      <c r="C7" s="144"/>
      <c r="D7" s="144"/>
      <c r="E7" s="2" t="s">
        <v>6</v>
      </c>
      <c r="F7" s="3">
        <f>'Impacts By Class'!N97</f>
        <v>1.240000000000002</v>
      </c>
      <c r="G7" s="4">
        <f>'Impacts By Class'!O97</f>
        <v>2.0763563295378467E-2</v>
      </c>
      <c r="H7" s="3">
        <f>'Impacts By Class'!N106</f>
        <v>0.1042354287531424</v>
      </c>
      <c r="I7" s="4">
        <f>'Impacts By Class'!O106</f>
        <v>1.5811827690730192E-3</v>
      </c>
      <c r="J7" s="3">
        <f>'Impacts By Class'!N109</f>
        <v>-0.8678045712468645</v>
      </c>
      <c r="K7" s="4">
        <f>'Impacts By Class'!O109</f>
        <v>-1.0716642422420668E-2</v>
      </c>
      <c r="L7" s="3">
        <f>'Impacts By Class'!N118</f>
        <v>-1.1983249655089594</v>
      </c>
      <c r="M7" s="4">
        <f>'Impacts By Class'!O118</f>
        <v>-3.7208389991395443E-3</v>
      </c>
    </row>
    <row r="8" spans="2:13" x14ac:dyDescent="0.25">
      <c r="B8" s="143" t="s">
        <v>77</v>
      </c>
      <c r="C8" s="144"/>
      <c r="D8" s="144"/>
      <c r="E8" s="2" t="s">
        <v>7</v>
      </c>
      <c r="F8" s="3">
        <f>'Impacts By Class'!N137</f>
        <v>9.9599999999999795</v>
      </c>
      <c r="G8" s="4">
        <f>'Impacts By Class'!O137</f>
        <v>2.2046128646686394E-2</v>
      </c>
      <c r="H8" s="3">
        <f>'Impacts By Class'!N147</f>
        <v>-301.36008205546585</v>
      </c>
      <c r="I8" s="4">
        <f>'Impacts By Class'!O147</f>
        <v>-0.38094095055787486</v>
      </c>
      <c r="J8" s="3">
        <f>'Impacts By Class'!N150</f>
        <v>-364.24233005546591</v>
      </c>
      <c r="K8" s="4">
        <f>'Impacts By Class'!O109</f>
        <v>-1.0716642422420668E-2</v>
      </c>
      <c r="L8" s="3">
        <f>'Impacts By Class'!N157</f>
        <v>-415.9479489626774</v>
      </c>
      <c r="M8" s="4">
        <f>'Impacts By Class'!O157</f>
        <v>-6.3016715532371759E-2</v>
      </c>
    </row>
    <row r="9" spans="2:13" x14ac:dyDescent="0.25">
      <c r="B9" s="143" t="s">
        <v>25</v>
      </c>
      <c r="C9" s="144"/>
      <c r="D9" s="144"/>
      <c r="E9" s="2" t="s">
        <v>7</v>
      </c>
      <c r="F9" s="3">
        <f>'Impacts By Class'!N287</f>
        <v>-180.49000000000024</v>
      </c>
      <c r="G9" s="4">
        <f>'Impacts By Class'!O287</f>
        <v>-0.13492158416433703</v>
      </c>
      <c r="H9" s="3">
        <f>'Impacts By Class'!N296</f>
        <v>-284.44735999999966</v>
      </c>
      <c r="I9" s="4">
        <f>'Impacts By Class'!O296</f>
        <v>-0.17877293393008892</v>
      </c>
      <c r="J9" s="3">
        <f>'Impacts By Class'!N299</f>
        <v>-284.44735999999966</v>
      </c>
      <c r="K9" s="4">
        <f>'Impacts By Class'!O299</f>
        <v>-0.17877293393008892</v>
      </c>
      <c r="L9" s="3">
        <f>'Impacts By Class'!N312</f>
        <v>-343.19609679999121</v>
      </c>
      <c r="M9" s="4">
        <f>'Impacts By Class'!O312</f>
        <v>-6.7760073591349463E-3</v>
      </c>
    </row>
    <row r="10" spans="2:13" x14ac:dyDescent="0.25">
      <c r="B10" s="143" t="s">
        <v>22</v>
      </c>
      <c r="C10" s="144"/>
      <c r="D10" s="144"/>
      <c r="E10" s="2" t="s">
        <v>6</v>
      </c>
      <c r="F10" s="3">
        <f>'Impacts By Class'!N176</f>
        <v>-1.6999999999999993</v>
      </c>
      <c r="G10" s="4">
        <f>'Impacts By Class'!O176</f>
        <v>-5.6328694499668631E-2</v>
      </c>
      <c r="H10" s="3">
        <f>'Impacts By Class'!N184</f>
        <v>-8.5894631999364002</v>
      </c>
      <c r="I10" s="4">
        <f>'Impacts By Class'!O184</f>
        <v>-0.23605990574950941</v>
      </c>
      <c r="J10" s="3">
        <f>'Impacts By Class'!N187</f>
        <v>-8.9296771999363997</v>
      </c>
      <c r="K10" s="4">
        <f>'Impacts By Class'!O187</f>
        <v>-0.2143671917141336</v>
      </c>
      <c r="L10" s="3">
        <f>'Impacts By Class'!N194</f>
        <v>-10.166732265928118</v>
      </c>
      <c r="M10" s="4">
        <f>'Impacts By Class'!O194</f>
        <v>-7.2762506151373488E-2</v>
      </c>
    </row>
    <row r="11" spans="2:13" x14ac:dyDescent="0.25">
      <c r="B11" s="143" t="s">
        <v>79</v>
      </c>
      <c r="C11" s="144"/>
      <c r="D11" s="144"/>
      <c r="E11" s="2" t="s">
        <v>7</v>
      </c>
      <c r="F11" s="3">
        <f>'Impacts By Class'!N213</f>
        <v>-0.13744999999999941</v>
      </c>
      <c r="G11" s="4">
        <f>'Impacts By Class'!O213</f>
        <v>-3.1350500650046624E-2</v>
      </c>
      <c r="H11" s="3">
        <f>'Impacts By Class'!N221</f>
        <v>-0.35524379562948916</v>
      </c>
      <c r="I11" s="4">
        <f>'Impacts By Class'!O221</f>
        <v>-7.5649511939276798E-2</v>
      </c>
      <c r="J11" s="3">
        <f>'Impacts By Class'!N224</f>
        <v>-0.37197722862948979</v>
      </c>
      <c r="K11" s="4">
        <f>'Impacts By Class'!O224</f>
        <v>-7.5408825037322449E-2</v>
      </c>
      <c r="L11" s="3">
        <f>'Impacts By Class'!N231</f>
        <v>-0.42425297275132223</v>
      </c>
      <c r="M11" s="4">
        <f>'Impacts By Class'!O231</f>
        <v>-4.1033778295803833E-2</v>
      </c>
    </row>
    <row r="12" spans="2:13" x14ac:dyDescent="0.25">
      <c r="B12" s="143" t="s">
        <v>23</v>
      </c>
      <c r="C12" s="144"/>
      <c r="D12" s="144"/>
      <c r="E12" s="2" t="s">
        <v>7</v>
      </c>
      <c r="F12" s="3">
        <f>'Impacts By Class'!N250</f>
        <v>8.18500000000002E-2</v>
      </c>
      <c r="G12" s="4">
        <f>'Impacts By Class'!O250</f>
        <v>1.9540995504496745E-2</v>
      </c>
      <c r="H12" s="3">
        <f>'Impacts By Class'!N259</f>
        <v>-0.12329900218078116</v>
      </c>
      <c r="I12" s="4">
        <f>'Impacts By Class'!O259</f>
        <v>-2.7515486651009304E-2</v>
      </c>
      <c r="J12" s="3">
        <f>'Impacts By Class'!N262</f>
        <v>-0.13984815418078167</v>
      </c>
      <c r="K12" s="4">
        <f>'Impacts By Class'!O262</f>
        <v>-2.9657804313483541E-2</v>
      </c>
      <c r="L12" s="3">
        <f>'Impacts By Class'!N269</f>
        <v>-0.16194711862428157</v>
      </c>
      <c r="M12" s="4">
        <f>'Impacts By Class'!O269</f>
        <v>-1.6044797162406258E-2</v>
      </c>
    </row>
    <row r="13" spans="2:13" x14ac:dyDescent="0.25">
      <c r="B13" s="143" t="s">
        <v>24</v>
      </c>
      <c r="C13" s="144"/>
      <c r="D13" s="144"/>
      <c r="E13" s="2" t="s">
        <v>6</v>
      </c>
      <c r="F13" s="3">
        <f>'Impacts By Class'!N56</f>
        <v>2.6748000000000012</v>
      </c>
      <c r="G13" s="4">
        <f>'Impacts By Class'!O56</f>
        <v>0.11639078899274195</v>
      </c>
      <c r="H13" s="3">
        <f>'Impacts By Class'!N65</f>
        <v>0.3062347137499799</v>
      </c>
      <c r="I13" s="4">
        <f>'Impacts By Class'!O65</f>
        <v>1.2883834920408418E-2</v>
      </c>
      <c r="J13" s="3">
        <f>'Impacts By Class'!N68</f>
        <v>1.0241375137499809</v>
      </c>
      <c r="K13" s="4">
        <f>'Impacts By Class'!O68</f>
        <v>3.7106920389091975E-2</v>
      </c>
      <c r="L13" s="3">
        <f>'Impacts By Class'!N77</f>
        <v>1.1296267539374867</v>
      </c>
      <c r="M13" s="4">
        <f>'Impacts By Class'!O77</f>
        <v>1.8681437400174902E-2</v>
      </c>
    </row>
  </sheetData>
  <mergeCells count="16">
    <mergeCell ref="B3:D5"/>
    <mergeCell ref="E3:E5"/>
    <mergeCell ref="F3:K3"/>
    <mergeCell ref="L3:M3"/>
    <mergeCell ref="F4:G4"/>
    <mergeCell ref="H4:I4"/>
    <mergeCell ref="J4:K4"/>
    <mergeCell ref="L4:M4"/>
    <mergeCell ref="B12:D12"/>
    <mergeCell ref="B13:D13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tabSelected="1" view="pageBreakPreview" zoomScale="80" zoomScaleNormal="115" zoomScaleSheetLayoutView="80" workbookViewId="0">
      <selection activeCell="S307" sqref="S307"/>
    </sheetView>
  </sheetViews>
  <sheetFormatPr defaultRowHeight="15" x14ac:dyDescent="0.25"/>
  <cols>
    <col min="1" max="1" width="2.140625" customWidth="1"/>
    <col min="2" max="2" width="4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2" customWidth="1"/>
    <col min="9" max="9" width="0" hidden="1" customWidth="1"/>
    <col min="10" max="10" width="12.140625" customWidth="1"/>
    <col min="11" max="11" width="8.5703125" customWidth="1"/>
    <col min="12" max="12" width="12.7109375" customWidth="1"/>
    <col min="13" max="13" width="0" hidden="1" customWidth="1"/>
    <col min="14" max="14" width="12.7109375" customWidth="1"/>
    <col min="15" max="15" width="10.85546875" customWidth="1"/>
    <col min="16" max="16" width="3.85546875" customWidth="1"/>
  </cols>
  <sheetData>
    <row r="1" spans="1:16" ht="18" x14ac:dyDescent="0.25">
      <c r="A1" s="7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6"/>
    </row>
    <row r="2" spans="1:16" ht="17.45" x14ac:dyDescent="0.3">
      <c r="A2" s="7"/>
      <c r="B2" s="8" t="s">
        <v>26</v>
      </c>
      <c r="C2" s="9"/>
      <c r="D2" s="165" t="s">
        <v>1</v>
      </c>
      <c r="E2" s="165"/>
      <c r="F2" s="165"/>
      <c r="G2" s="165"/>
      <c r="H2" s="165"/>
      <c r="I2" s="165"/>
      <c r="J2" s="165"/>
      <c r="K2" s="9"/>
      <c r="L2" s="9"/>
      <c r="M2" s="9"/>
      <c r="N2" s="9"/>
      <c r="O2" s="9"/>
      <c r="P2" s="6"/>
    </row>
    <row r="3" spans="1:16" ht="14.45" x14ac:dyDescent="0.3">
      <c r="A3" s="7"/>
      <c r="B3" s="8" t="s">
        <v>27</v>
      </c>
      <c r="C3" s="7"/>
      <c r="D3" s="166" t="s">
        <v>28</v>
      </c>
      <c r="E3" s="166"/>
      <c r="F3" s="166"/>
      <c r="G3" s="166"/>
      <c r="H3" s="166"/>
      <c r="I3" s="166"/>
      <c r="J3" s="166"/>
      <c r="K3" s="7"/>
      <c r="L3" s="6"/>
      <c r="M3" s="6"/>
      <c r="N3" s="6"/>
      <c r="O3" s="6"/>
      <c r="P3" s="6"/>
    </row>
    <row r="4" spans="1:16" ht="14.45" x14ac:dyDescent="0.3">
      <c r="A4" s="7"/>
      <c r="B4" s="8" t="s">
        <v>29</v>
      </c>
      <c r="C4" s="7"/>
      <c r="D4" s="10">
        <v>750</v>
      </c>
      <c r="E4" s="11"/>
      <c r="F4" s="11" t="s">
        <v>6</v>
      </c>
      <c r="G4" s="11"/>
      <c r="H4" s="11"/>
      <c r="I4" s="11"/>
      <c r="J4" s="11"/>
      <c r="K4" s="7"/>
      <c r="L4" s="6"/>
      <c r="M4" s="6"/>
      <c r="N4" s="6"/>
      <c r="O4" s="6"/>
      <c r="P4" s="6"/>
    </row>
    <row r="5" spans="1:16" ht="15.6" x14ac:dyDescent="0.3">
      <c r="A5" s="7"/>
      <c r="B5" s="8" t="s">
        <v>30</v>
      </c>
      <c r="C5" s="7"/>
      <c r="D5" s="12">
        <v>0</v>
      </c>
      <c r="E5" s="13"/>
      <c r="F5" s="14" t="s">
        <v>7</v>
      </c>
      <c r="G5" s="13"/>
      <c r="H5" s="13"/>
      <c r="I5" s="13"/>
      <c r="J5" s="13"/>
      <c r="K5" s="15"/>
      <c r="L5" s="15"/>
      <c r="M5" s="15"/>
      <c r="N5" s="15"/>
      <c r="O5" s="15"/>
      <c r="P5" s="7"/>
    </row>
    <row r="6" spans="1:16" ht="15.6" x14ac:dyDescent="0.3">
      <c r="A6" s="7"/>
      <c r="B6" s="8" t="s">
        <v>31</v>
      </c>
      <c r="C6" s="7"/>
      <c r="D6" s="16">
        <v>1.0602</v>
      </c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7"/>
    </row>
    <row r="7" spans="1:16" ht="15.6" x14ac:dyDescent="0.3">
      <c r="A7" s="7"/>
      <c r="B7" s="8" t="s">
        <v>32</v>
      </c>
      <c r="C7" s="7"/>
      <c r="D7" s="16">
        <v>1.0355000000000001</v>
      </c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7"/>
    </row>
    <row r="8" spans="1:16" ht="14.45" x14ac:dyDescent="0.3">
      <c r="A8" s="7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4.45" x14ac:dyDescent="0.3">
      <c r="A9" s="19"/>
      <c r="B9" s="20"/>
      <c r="C9" s="19"/>
      <c r="D9" s="21"/>
      <c r="E9" s="21"/>
      <c r="F9" s="167" t="s">
        <v>33</v>
      </c>
      <c r="G9" s="168"/>
      <c r="H9" s="169"/>
      <c r="I9" s="19"/>
      <c r="J9" s="167" t="s">
        <v>34</v>
      </c>
      <c r="K9" s="168"/>
      <c r="L9" s="169"/>
      <c r="M9" s="19"/>
      <c r="N9" s="167" t="s">
        <v>35</v>
      </c>
      <c r="O9" s="169"/>
      <c r="P9" s="19"/>
    </row>
    <row r="10" spans="1:16" ht="13.15" customHeight="1" x14ac:dyDescent="0.25">
      <c r="A10" s="19"/>
      <c r="B10" s="20"/>
      <c r="C10" s="19"/>
      <c r="D10" s="157" t="s">
        <v>36</v>
      </c>
      <c r="E10" s="22"/>
      <c r="F10" s="23" t="s">
        <v>8</v>
      </c>
      <c r="G10" s="24" t="s">
        <v>37</v>
      </c>
      <c r="H10" s="25" t="s">
        <v>38</v>
      </c>
      <c r="I10" s="19"/>
      <c r="J10" s="23" t="s">
        <v>8</v>
      </c>
      <c r="K10" s="26" t="s">
        <v>37</v>
      </c>
      <c r="L10" s="25" t="s">
        <v>38</v>
      </c>
      <c r="M10" s="19"/>
      <c r="N10" s="159" t="s">
        <v>39</v>
      </c>
      <c r="O10" s="161" t="s">
        <v>40</v>
      </c>
      <c r="P10" s="19"/>
    </row>
    <row r="11" spans="1:16" x14ac:dyDescent="0.25">
      <c r="A11" s="19"/>
      <c r="B11" s="20"/>
      <c r="C11" s="19"/>
      <c r="D11" s="158"/>
      <c r="E11" s="22"/>
      <c r="F11" s="27" t="s">
        <v>41</v>
      </c>
      <c r="G11" s="28"/>
      <c r="H11" s="29" t="s">
        <v>41</v>
      </c>
      <c r="I11" s="19"/>
      <c r="J11" s="27" t="s">
        <v>41</v>
      </c>
      <c r="K11" s="30"/>
      <c r="L11" s="29" t="s">
        <v>41</v>
      </c>
      <c r="M11" s="19"/>
      <c r="N11" s="160"/>
      <c r="O11" s="162"/>
      <c r="P11" s="19"/>
    </row>
    <row r="12" spans="1:16" ht="14.45" x14ac:dyDescent="0.3">
      <c r="A12" s="19"/>
      <c r="B12" s="31" t="s">
        <v>42</v>
      </c>
      <c r="C12" s="31"/>
      <c r="D12" s="32" t="s">
        <v>43</v>
      </c>
      <c r="E12" s="33"/>
      <c r="F12" s="113">
        <v>20.309999999999999</v>
      </c>
      <c r="G12" s="34">
        <v>1</v>
      </c>
      <c r="H12" s="35">
        <v>20.309999999999999</v>
      </c>
      <c r="I12" s="36"/>
      <c r="J12" s="113">
        <v>23.85</v>
      </c>
      <c r="K12" s="37">
        <v>1</v>
      </c>
      <c r="L12" s="35">
        <f>J12</f>
        <v>23.85</v>
      </c>
      <c r="M12" s="36"/>
      <c r="N12" s="38">
        <f>L12-H12</f>
        <v>3.5400000000000027</v>
      </c>
      <c r="O12" s="39">
        <f>N12/H12</f>
        <v>0.17429837518463825</v>
      </c>
      <c r="P12" s="19"/>
    </row>
    <row r="13" spans="1:16" ht="14.45" x14ac:dyDescent="0.3">
      <c r="A13" s="19"/>
      <c r="B13" s="31" t="s">
        <v>44</v>
      </c>
      <c r="C13" s="31"/>
      <c r="D13" s="32" t="s">
        <v>6</v>
      </c>
      <c r="E13" s="33"/>
      <c r="F13" s="114">
        <v>7.7999999999999996E-3</v>
      </c>
      <c r="G13" s="34">
        <v>750</v>
      </c>
      <c r="H13" s="35">
        <v>5.85</v>
      </c>
      <c r="I13" s="36"/>
      <c r="J13" s="114">
        <v>4.0000000000000001E-3</v>
      </c>
      <c r="K13" s="34">
        <v>750</v>
      </c>
      <c r="L13" s="35">
        <f>K13*J13</f>
        <v>3</v>
      </c>
      <c r="M13" s="36"/>
      <c r="N13" s="38">
        <f>L13-H13</f>
        <v>-2.8499999999999996</v>
      </c>
      <c r="O13" s="39">
        <f>N13/H13</f>
        <v>-0.48717948717948717</v>
      </c>
      <c r="P13" s="19"/>
    </row>
    <row r="14" spans="1:16" ht="28.9" x14ac:dyDescent="0.3">
      <c r="A14" s="19"/>
      <c r="B14" s="112" t="s">
        <v>45</v>
      </c>
      <c r="C14" s="31"/>
      <c r="D14" s="32" t="s">
        <v>43</v>
      </c>
      <c r="E14" s="33"/>
      <c r="F14" s="114">
        <v>0.79</v>
      </c>
      <c r="G14" s="34">
        <v>1</v>
      </c>
      <c r="H14" s="35">
        <v>0.79</v>
      </c>
      <c r="I14" s="36"/>
      <c r="J14" s="114">
        <v>0.79</v>
      </c>
      <c r="K14" s="34">
        <v>1</v>
      </c>
      <c r="L14" s="35">
        <v>0.79</v>
      </c>
      <c r="M14" s="36"/>
      <c r="N14" s="38">
        <v>0</v>
      </c>
      <c r="O14" s="39">
        <v>0</v>
      </c>
      <c r="P14" s="19"/>
    </row>
    <row r="15" spans="1:16" ht="28.9" x14ac:dyDescent="0.3">
      <c r="A15" s="19"/>
      <c r="B15" s="112" t="s">
        <v>46</v>
      </c>
      <c r="C15" s="31"/>
      <c r="D15" s="32" t="s">
        <v>43</v>
      </c>
      <c r="E15" s="33"/>
      <c r="F15" s="114">
        <v>-0.1</v>
      </c>
      <c r="G15" s="34">
        <v>1</v>
      </c>
      <c r="H15" s="35">
        <v>-0.1</v>
      </c>
      <c r="I15" s="36"/>
      <c r="J15" s="114">
        <v>0</v>
      </c>
      <c r="K15" s="34">
        <v>1</v>
      </c>
      <c r="L15" s="35">
        <v>0</v>
      </c>
      <c r="M15" s="36"/>
      <c r="N15" s="38">
        <v>0.1</v>
      </c>
      <c r="O15" s="39">
        <v>-1</v>
      </c>
      <c r="P15" s="19"/>
    </row>
    <row r="16" spans="1:16" ht="14.45" x14ac:dyDescent="0.3">
      <c r="A16" s="40"/>
      <c r="B16" s="41" t="s">
        <v>48</v>
      </c>
      <c r="C16" s="42"/>
      <c r="D16" s="43"/>
      <c r="E16" s="42"/>
      <c r="F16" s="44"/>
      <c r="G16" s="45"/>
      <c r="H16" s="131">
        <f>SUM(H12:H15)</f>
        <v>26.849999999999994</v>
      </c>
      <c r="I16" s="132"/>
      <c r="J16" s="133"/>
      <c r="K16" s="134"/>
      <c r="L16" s="131">
        <f>SUM(L12:L15)</f>
        <v>27.64</v>
      </c>
      <c r="M16" s="46"/>
      <c r="N16" s="49">
        <f>L16-H16</f>
        <v>0.79000000000000625</v>
      </c>
      <c r="O16" s="50">
        <f>N16/H16</f>
        <v>2.9422718808193908E-2</v>
      </c>
      <c r="P16" s="40"/>
    </row>
    <row r="17" spans="1:16" ht="38.25" x14ac:dyDescent="0.25">
      <c r="A17" s="19"/>
      <c r="B17" s="111" t="s">
        <v>72</v>
      </c>
      <c r="C17" s="31"/>
      <c r="D17" s="59" t="s">
        <v>6</v>
      </c>
      <c r="E17" s="33"/>
      <c r="F17" s="114">
        <v>0</v>
      </c>
      <c r="G17" s="34">
        <v>750</v>
      </c>
      <c r="H17" s="115">
        <v>0</v>
      </c>
      <c r="I17" s="60"/>
      <c r="J17" s="114">
        <v>-2.3999999999999998E-3</v>
      </c>
      <c r="K17" s="34">
        <v>750</v>
      </c>
      <c r="L17" s="115">
        <f t="shared" ref="L17:L22" si="0">K17*J17</f>
        <v>-1.7999999999999998</v>
      </c>
      <c r="M17" s="60"/>
      <c r="N17" s="116">
        <f>L17</f>
        <v>-1.7999999999999998</v>
      </c>
      <c r="O17" s="117" t="s">
        <v>47</v>
      </c>
      <c r="P17" s="19"/>
    </row>
    <row r="18" spans="1:16" ht="25.5" x14ac:dyDescent="0.25">
      <c r="A18" s="19"/>
      <c r="B18" s="111" t="s">
        <v>76</v>
      </c>
      <c r="C18" s="31"/>
      <c r="D18" s="59" t="s">
        <v>6</v>
      </c>
      <c r="E18" s="33"/>
      <c r="F18" s="114">
        <v>0</v>
      </c>
      <c r="G18" s="34">
        <v>750</v>
      </c>
      <c r="H18" s="115">
        <v>0</v>
      </c>
      <c r="I18" s="60"/>
      <c r="J18" s="114">
        <v>3.0000000000000001E-3</v>
      </c>
      <c r="K18" s="34">
        <v>750</v>
      </c>
      <c r="L18" s="115">
        <f t="shared" si="0"/>
        <v>2.25</v>
      </c>
      <c r="M18" s="60"/>
      <c r="N18" s="116">
        <f>L18</f>
        <v>2.25</v>
      </c>
      <c r="O18" s="117"/>
      <c r="P18" s="19"/>
    </row>
    <row r="19" spans="1:16" ht="25.5" x14ac:dyDescent="0.25">
      <c r="A19" s="19"/>
      <c r="B19" s="111" t="s">
        <v>75</v>
      </c>
      <c r="C19" s="31"/>
      <c r="D19" s="59" t="s">
        <v>43</v>
      </c>
      <c r="E19" s="33"/>
      <c r="F19" s="114">
        <v>0</v>
      </c>
      <c r="G19" s="34">
        <v>1</v>
      </c>
      <c r="H19" s="115">
        <v>0</v>
      </c>
      <c r="I19" s="60"/>
      <c r="J19" s="114">
        <v>-0.25</v>
      </c>
      <c r="K19" s="34">
        <v>1</v>
      </c>
      <c r="L19" s="115">
        <f t="shared" si="0"/>
        <v>-0.25</v>
      </c>
      <c r="M19" s="60"/>
      <c r="N19" s="116">
        <f>L19</f>
        <v>-0.25</v>
      </c>
      <c r="O19" s="117" t="s">
        <v>47</v>
      </c>
      <c r="P19" s="19"/>
    </row>
    <row r="20" spans="1:16" ht="25.5" x14ac:dyDescent="0.25">
      <c r="A20" s="19"/>
      <c r="B20" s="111" t="s">
        <v>75</v>
      </c>
      <c r="C20" s="31"/>
      <c r="D20" s="59" t="s">
        <v>43</v>
      </c>
      <c r="E20" s="33"/>
      <c r="F20" s="114">
        <v>0</v>
      </c>
      <c r="G20" s="34">
        <v>1</v>
      </c>
      <c r="H20" s="115">
        <v>0</v>
      </c>
      <c r="I20" s="60"/>
      <c r="J20" s="114">
        <v>-3.8929</v>
      </c>
      <c r="K20" s="34">
        <v>1</v>
      </c>
      <c r="L20" s="115">
        <f t="shared" si="0"/>
        <v>-3.8929</v>
      </c>
      <c r="M20" s="60"/>
      <c r="N20" s="116">
        <f>L20</f>
        <v>-3.8929</v>
      </c>
      <c r="O20" s="117" t="s">
        <v>47</v>
      </c>
      <c r="P20" s="19"/>
    </row>
    <row r="21" spans="1:16" ht="25.5" x14ac:dyDescent="0.25">
      <c r="A21" s="19"/>
      <c r="B21" s="111" t="s">
        <v>74</v>
      </c>
      <c r="C21" s="31"/>
      <c r="D21" s="59" t="s">
        <v>6</v>
      </c>
      <c r="E21" s="33"/>
      <c r="F21" s="114">
        <v>0</v>
      </c>
      <c r="G21" s="34">
        <v>750</v>
      </c>
      <c r="H21" s="115">
        <v>0</v>
      </c>
      <c r="I21" s="60"/>
      <c r="J21" s="114">
        <v>1.1000000000000001E-3</v>
      </c>
      <c r="K21" s="34">
        <v>750</v>
      </c>
      <c r="L21" s="115">
        <f t="shared" si="0"/>
        <v>0.82500000000000007</v>
      </c>
      <c r="M21" s="60"/>
      <c r="N21" s="116">
        <f>L21</f>
        <v>0.82500000000000007</v>
      </c>
      <c r="O21" s="117" t="s">
        <v>47</v>
      </c>
      <c r="P21" s="19"/>
    </row>
    <row r="22" spans="1:16" ht="25.5" x14ac:dyDescent="0.25">
      <c r="A22" s="19"/>
      <c r="B22" s="111" t="s">
        <v>73</v>
      </c>
      <c r="C22" s="31"/>
      <c r="D22" s="59" t="s">
        <v>43</v>
      </c>
      <c r="E22" s="33"/>
      <c r="F22" s="114">
        <v>0</v>
      </c>
      <c r="G22" s="34">
        <v>1</v>
      </c>
      <c r="H22" s="115">
        <v>0</v>
      </c>
      <c r="I22" s="60"/>
      <c r="J22" s="114">
        <v>1.0330999999999999</v>
      </c>
      <c r="K22" s="34">
        <v>1</v>
      </c>
      <c r="L22" s="115">
        <f t="shared" si="0"/>
        <v>1.0330999999999999</v>
      </c>
      <c r="M22" s="60"/>
      <c r="N22" s="116">
        <v>1.0330999999999999</v>
      </c>
      <c r="O22" s="117" t="s">
        <v>47</v>
      </c>
      <c r="P22" s="19"/>
    </row>
    <row r="23" spans="1:16" x14ac:dyDescent="0.25">
      <c r="A23" s="19"/>
      <c r="B23" s="51" t="s">
        <v>55</v>
      </c>
      <c r="C23" s="31"/>
      <c r="D23" s="59" t="s">
        <v>6</v>
      </c>
      <c r="E23" s="33"/>
      <c r="F23" s="114">
        <v>1E-3</v>
      </c>
      <c r="G23" s="34">
        <v>750</v>
      </c>
      <c r="H23" s="115">
        <v>0.75</v>
      </c>
      <c r="I23" s="60"/>
      <c r="J23" s="114">
        <v>3.0803757045274878E-3</v>
      </c>
      <c r="K23" s="34">
        <v>750</v>
      </c>
      <c r="L23" s="115">
        <v>2.3102817783956158</v>
      </c>
      <c r="M23" s="60"/>
      <c r="N23" s="116">
        <v>1.5602817783956158</v>
      </c>
      <c r="O23" s="117">
        <v>2.0803757045274875</v>
      </c>
      <c r="P23" s="19"/>
    </row>
    <row r="24" spans="1:16" x14ac:dyDescent="0.25">
      <c r="A24" s="19"/>
      <c r="B24" s="51" t="s">
        <v>56</v>
      </c>
      <c r="C24" s="31"/>
      <c r="D24" s="59" t="s">
        <v>6</v>
      </c>
      <c r="E24" s="33"/>
      <c r="F24" s="114">
        <v>3.4903999999999998E-2</v>
      </c>
      <c r="G24" s="34">
        <v>45.149999999999977</v>
      </c>
      <c r="H24" s="115">
        <v>1.5759155999999992</v>
      </c>
      <c r="I24" s="60"/>
      <c r="J24" s="114">
        <v>3.4903999999999998E-2</v>
      </c>
      <c r="K24" s="34">
        <v>26.625000000000114</v>
      </c>
      <c r="L24" s="115">
        <v>0.92931900000000389</v>
      </c>
      <c r="M24" s="60"/>
      <c r="N24" s="116">
        <v>-0.6465965999999953</v>
      </c>
      <c r="O24" s="117">
        <v>-0.41029900332225638</v>
      </c>
      <c r="P24" s="19"/>
    </row>
    <row r="25" spans="1:16" ht="25.5" x14ac:dyDescent="0.25">
      <c r="A25" s="19"/>
      <c r="B25" s="52" t="s">
        <v>57</v>
      </c>
      <c r="C25" s="53"/>
      <c r="D25" s="53"/>
      <c r="E25" s="53"/>
      <c r="F25" s="54"/>
      <c r="G25" s="55"/>
      <c r="H25" s="56">
        <f>SUM(H16:H24)</f>
        <v>29.175915599999993</v>
      </c>
      <c r="I25" s="46"/>
      <c r="J25" s="57"/>
      <c r="K25" s="58"/>
      <c r="L25" s="56">
        <f>SUM(L16:L24)</f>
        <v>29.044800778395619</v>
      </c>
      <c r="M25" s="46"/>
      <c r="N25" s="49">
        <f>L25-H25</f>
        <v>-0.13111482160437404</v>
      </c>
      <c r="O25" s="50">
        <f>N25/H25</f>
        <v>-4.4939402554473413E-3</v>
      </c>
      <c r="P25" s="19"/>
    </row>
    <row r="26" spans="1:16" x14ac:dyDescent="0.25">
      <c r="A26" s="19"/>
      <c r="B26" s="36" t="s">
        <v>58</v>
      </c>
      <c r="C26" s="36"/>
      <c r="D26" s="59" t="s">
        <v>6</v>
      </c>
      <c r="E26" s="60"/>
      <c r="F26" s="114">
        <v>4.7999999999999996E-3</v>
      </c>
      <c r="G26" s="34">
        <v>795.15</v>
      </c>
      <c r="H26" s="115">
        <v>3.8167199999999997</v>
      </c>
      <c r="I26" s="60"/>
      <c r="J26" s="114">
        <v>4.5999999999999999E-3</v>
      </c>
      <c r="K26" s="37">
        <v>776.62500000000011</v>
      </c>
      <c r="L26" s="115">
        <v>3.5724750000000003</v>
      </c>
      <c r="M26" s="36"/>
      <c r="N26" s="38">
        <v>-0.24424499999999938</v>
      </c>
      <c r="O26" s="39">
        <v>-6.399342891278359E-2</v>
      </c>
      <c r="P26" s="19"/>
    </row>
    <row r="27" spans="1:16" x14ac:dyDescent="0.25">
      <c r="A27" s="19"/>
      <c r="B27" s="61" t="s">
        <v>59</v>
      </c>
      <c r="C27" s="36"/>
      <c r="D27" s="59" t="s">
        <v>6</v>
      </c>
      <c r="E27" s="60"/>
      <c r="F27" s="114">
        <v>3.2000000000000002E-3</v>
      </c>
      <c r="G27" s="34">
        <v>795.15</v>
      </c>
      <c r="H27" s="115">
        <v>2.5444800000000001</v>
      </c>
      <c r="I27" s="60"/>
      <c r="J27" s="114">
        <v>3.0000000000000001E-3</v>
      </c>
      <c r="K27" s="37">
        <v>776.62500000000011</v>
      </c>
      <c r="L27" s="115">
        <v>2.3298750000000004</v>
      </c>
      <c r="M27" s="36"/>
      <c r="N27" s="38">
        <v>-0.21460499999999971</v>
      </c>
      <c r="O27" s="39">
        <v>-8.4341397849462249E-2</v>
      </c>
      <c r="P27" s="19"/>
    </row>
    <row r="28" spans="1:16" x14ac:dyDescent="0.25">
      <c r="A28" s="19"/>
      <c r="B28" s="52" t="s">
        <v>60</v>
      </c>
      <c r="C28" s="42"/>
      <c r="D28" s="42"/>
      <c r="E28" s="42"/>
      <c r="F28" s="62"/>
      <c r="G28" s="55"/>
      <c r="H28" s="56">
        <f>SUM(H25:H27)</f>
        <v>35.537115599999993</v>
      </c>
      <c r="I28" s="63"/>
      <c r="J28" s="64"/>
      <c r="K28" s="65"/>
      <c r="L28" s="56">
        <f>SUM(L25:L27)</f>
        <v>34.947150778395617</v>
      </c>
      <c r="M28" s="63"/>
      <c r="N28" s="49">
        <f>L28-H28</f>
        <v>-0.5899648216043758</v>
      </c>
      <c r="O28" s="50">
        <f>N28/H28</f>
        <v>-1.6601370472632729E-2</v>
      </c>
      <c r="P28" s="19"/>
    </row>
    <row r="29" spans="1:16" x14ac:dyDescent="0.25">
      <c r="A29" s="19"/>
      <c r="B29" s="61" t="s">
        <v>61</v>
      </c>
      <c r="C29" s="31"/>
      <c r="D29" s="32" t="s">
        <v>6</v>
      </c>
      <c r="E29" s="33"/>
      <c r="F29" s="70">
        <v>3.5999999999999999E-3</v>
      </c>
      <c r="G29" s="34">
        <v>795.15</v>
      </c>
      <c r="H29" s="119">
        <v>2.8625399999999996</v>
      </c>
      <c r="I29" s="60"/>
      <c r="J29" s="120">
        <v>3.5999999999999999E-3</v>
      </c>
      <c r="K29" s="37">
        <v>776.62500000000011</v>
      </c>
      <c r="L29" s="119">
        <v>2.7958500000000002</v>
      </c>
      <c r="M29" s="60"/>
      <c r="N29" s="116">
        <v>-6.6689999999999472E-2</v>
      </c>
      <c r="O29" s="121">
        <v>-2.3297491039426341E-2</v>
      </c>
      <c r="P29" s="19"/>
    </row>
    <row r="30" spans="1:16" x14ac:dyDescent="0.25">
      <c r="A30" s="19"/>
      <c r="B30" s="61" t="s">
        <v>62</v>
      </c>
      <c r="C30" s="31"/>
      <c r="D30" s="32" t="s">
        <v>6</v>
      </c>
      <c r="E30" s="33"/>
      <c r="F30" s="70">
        <v>2.9999999999999997E-4</v>
      </c>
      <c r="G30" s="34">
        <v>795.15</v>
      </c>
      <c r="H30" s="119">
        <v>0.23854499999999998</v>
      </c>
      <c r="I30" s="60"/>
      <c r="J30" s="120">
        <v>2.9999999999999997E-4</v>
      </c>
      <c r="K30" s="37">
        <v>776.62500000000011</v>
      </c>
      <c r="L30" s="119">
        <v>0.23298750000000001</v>
      </c>
      <c r="M30" s="60"/>
      <c r="N30" s="116">
        <v>-5.5574999999999652E-3</v>
      </c>
      <c r="O30" s="121">
        <v>-2.3297491039426379E-2</v>
      </c>
      <c r="P30" s="19"/>
    </row>
    <row r="31" spans="1:16" x14ac:dyDescent="0.25">
      <c r="A31" s="19"/>
      <c r="B31" s="118" t="s">
        <v>64</v>
      </c>
      <c r="C31" s="31"/>
      <c r="D31" s="32" t="s">
        <v>6</v>
      </c>
      <c r="E31" s="33"/>
      <c r="F31" s="70">
        <v>7.6999999999999999E-2</v>
      </c>
      <c r="G31" s="97">
        <v>480</v>
      </c>
      <c r="H31" s="119">
        <v>36.96</v>
      </c>
      <c r="I31" s="60"/>
      <c r="J31" s="70">
        <v>7.6999999999999999E-2</v>
      </c>
      <c r="K31" s="97">
        <v>480</v>
      </c>
      <c r="L31" s="119">
        <v>36.96</v>
      </c>
      <c r="M31" s="60"/>
      <c r="N31" s="116">
        <v>0</v>
      </c>
      <c r="O31" s="121">
        <v>0</v>
      </c>
      <c r="P31" s="19"/>
    </row>
    <row r="32" spans="1:16" x14ac:dyDescent="0.25">
      <c r="A32" s="19"/>
      <c r="B32" s="118" t="s">
        <v>65</v>
      </c>
      <c r="C32" s="31"/>
      <c r="D32" s="32" t="s">
        <v>6</v>
      </c>
      <c r="E32" s="33"/>
      <c r="F32" s="70">
        <v>0.113</v>
      </c>
      <c r="G32" s="97">
        <v>135</v>
      </c>
      <c r="H32" s="119">
        <v>15.255000000000001</v>
      </c>
      <c r="I32" s="60"/>
      <c r="J32" s="70">
        <v>0.113</v>
      </c>
      <c r="K32" s="97">
        <v>135</v>
      </c>
      <c r="L32" s="119">
        <v>15.255000000000001</v>
      </c>
      <c r="M32" s="60"/>
      <c r="N32" s="116">
        <v>0</v>
      </c>
      <c r="O32" s="121">
        <v>0</v>
      </c>
      <c r="P32" s="19"/>
    </row>
    <row r="33" spans="1:16" ht="15.75" thickBot="1" x14ac:dyDescent="0.3">
      <c r="A33" s="19"/>
      <c r="B33" s="118" t="s">
        <v>66</v>
      </c>
      <c r="C33" s="31"/>
      <c r="D33" s="32" t="s">
        <v>6</v>
      </c>
      <c r="E33" s="33"/>
      <c r="F33" s="70">
        <v>0.157</v>
      </c>
      <c r="G33" s="97">
        <v>135</v>
      </c>
      <c r="H33" s="119">
        <v>21.195</v>
      </c>
      <c r="I33" s="60"/>
      <c r="J33" s="70">
        <v>0.157</v>
      </c>
      <c r="K33" s="97">
        <v>135</v>
      </c>
      <c r="L33" s="119">
        <v>21.195</v>
      </c>
      <c r="M33" s="60"/>
      <c r="N33" s="116">
        <v>0</v>
      </c>
      <c r="O33" s="121">
        <v>0</v>
      </c>
      <c r="P33" s="19"/>
    </row>
    <row r="34" spans="1:16" ht="15.75" thickBot="1" x14ac:dyDescent="0.3">
      <c r="A34" s="19"/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  <c r="P34" s="19"/>
    </row>
    <row r="35" spans="1:16" x14ac:dyDescent="0.25">
      <c r="A35" s="19"/>
      <c r="B35" s="82" t="s">
        <v>67</v>
      </c>
      <c r="C35" s="31"/>
      <c r="D35" s="31"/>
      <c r="E35" s="31"/>
      <c r="F35" s="83"/>
      <c r="G35" s="84"/>
      <c r="H35" s="85">
        <f>SUM(H28:H33)</f>
        <v>112.0482006</v>
      </c>
      <c r="I35" s="86"/>
      <c r="J35" s="87"/>
      <c r="K35" s="88"/>
      <c r="L35" s="85">
        <f>SUM(L28:L33)</f>
        <v>111.38598827839562</v>
      </c>
      <c r="M35" s="89"/>
      <c r="N35" s="90">
        <f>L35-H35</f>
        <v>-0.66221232160438603</v>
      </c>
      <c r="O35" s="91">
        <f>N35/H35</f>
        <v>-5.9100665433121291E-3</v>
      </c>
      <c r="P35" s="19"/>
    </row>
    <row r="36" spans="1:16" x14ac:dyDescent="0.25">
      <c r="A36" s="19"/>
      <c r="B36" s="92" t="s">
        <v>68</v>
      </c>
      <c r="C36" s="31"/>
      <c r="D36" s="31"/>
      <c r="E36" s="31"/>
      <c r="F36" s="93">
        <v>0.13</v>
      </c>
      <c r="G36" s="84"/>
      <c r="H36" s="94">
        <f>H35*0.13</f>
        <v>14.566266078</v>
      </c>
      <c r="I36" s="95"/>
      <c r="J36" s="96">
        <v>0.13</v>
      </c>
      <c r="K36" s="97"/>
      <c r="L36" s="98">
        <f>L35*0.13</f>
        <v>14.48017847619143</v>
      </c>
      <c r="M36" s="99"/>
      <c r="N36" s="100">
        <f>L36-H36</f>
        <v>-8.6087601808570113E-2</v>
      </c>
      <c r="O36" s="101">
        <f>N36/H36</f>
        <v>-5.9100665433121239E-3</v>
      </c>
      <c r="P36" s="19"/>
    </row>
    <row r="37" spans="1:16" ht="15.75" thickBot="1" x14ac:dyDescent="0.3">
      <c r="A37" s="19"/>
      <c r="B37" s="163" t="s">
        <v>69</v>
      </c>
      <c r="C37" s="163"/>
      <c r="D37" s="163"/>
      <c r="E37" s="33"/>
      <c r="F37" s="124"/>
      <c r="G37" s="125"/>
      <c r="H37" s="126">
        <f>H35+H36</f>
        <v>126.614466678</v>
      </c>
      <c r="I37" s="127"/>
      <c r="J37" s="127"/>
      <c r="K37" s="128"/>
      <c r="L37" s="126">
        <f>L35+L36</f>
        <v>125.86616675458704</v>
      </c>
      <c r="M37" s="129"/>
      <c r="N37" s="130">
        <f>L37-H37</f>
        <v>-0.74829992341295792</v>
      </c>
      <c r="O37" s="91">
        <f>N37/H37</f>
        <v>-5.9100665433121429E-3</v>
      </c>
      <c r="P37" s="19"/>
    </row>
    <row r="38" spans="1:16" ht="15.75" thickBot="1" x14ac:dyDescent="0.3">
      <c r="A38" s="102"/>
      <c r="B38" s="103"/>
      <c r="C38" s="104"/>
      <c r="D38" s="105"/>
      <c r="E38" s="104"/>
      <c r="F38" s="75"/>
      <c r="G38" s="106"/>
      <c r="H38" s="77"/>
      <c r="I38" s="107"/>
      <c r="J38" s="75"/>
      <c r="K38" s="108"/>
      <c r="L38" s="77"/>
      <c r="M38" s="107"/>
      <c r="N38" s="109"/>
      <c r="O38" s="81"/>
      <c r="P38" s="102"/>
    </row>
    <row r="39" spans="1:16" x14ac:dyDescent="0.25">
      <c r="A39" s="19"/>
      <c r="B39" s="19"/>
      <c r="C39" s="19"/>
      <c r="D39" s="19"/>
      <c r="E39" s="19"/>
      <c r="F39" s="19"/>
      <c r="G39" s="7"/>
      <c r="H39" s="110"/>
      <c r="I39" s="19"/>
      <c r="J39" s="19"/>
      <c r="K39" s="7"/>
      <c r="L39" s="110"/>
      <c r="M39" s="19"/>
      <c r="N39" s="110"/>
      <c r="O39" s="19"/>
      <c r="P39" s="19"/>
    </row>
    <row r="40" spans="1:1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6"/>
      <c r="M40" s="6"/>
      <c r="N40" s="6"/>
      <c r="O40" s="6"/>
      <c r="P40" s="6"/>
    </row>
    <row r="41" spans="1:16" ht="18" x14ac:dyDescent="0.25">
      <c r="A41" s="7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6"/>
    </row>
    <row r="42" spans="1:16" ht="18" x14ac:dyDescent="0.25">
      <c r="A42" s="7"/>
      <c r="B42" s="8" t="s">
        <v>26</v>
      </c>
      <c r="C42" s="9"/>
      <c r="D42" s="165" t="s">
        <v>1</v>
      </c>
      <c r="E42" s="165"/>
      <c r="F42" s="165"/>
      <c r="G42" s="165"/>
      <c r="H42" s="165"/>
      <c r="I42" s="165"/>
      <c r="J42" s="165"/>
      <c r="K42" s="9"/>
      <c r="L42" s="9"/>
      <c r="M42" s="9"/>
      <c r="N42" s="9"/>
      <c r="O42" s="9"/>
      <c r="P42" s="6"/>
    </row>
    <row r="43" spans="1:16" x14ac:dyDescent="0.25">
      <c r="A43" s="7"/>
      <c r="B43" s="8" t="s">
        <v>27</v>
      </c>
      <c r="C43" s="7"/>
      <c r="D43" s="166" t="s">
        <v>28</v>
      </c>
      <c r="E43" s="166"/>
      <c r="F43" s="166"/>
      <c r="G43" s="166"/>
      <c r="H43" s="166"/>
      <c r="I43" s="166"/>
      <c r="J43" s="166"/>
      <c r="K43" s="7"/>
      <c r="L43" s="6"/>
      <c r="M43" s="6"/>
      <c r="N43" s="6"/>
      <c r="O43" s="6"/>
      <c r="P43" s="6"/>
    </row>
    <row r="44" spans="1:16" x14ac:dyDescent="0.25">
      <c r="A44" s="7"/>
      <c r="B44" s="8" t="s">
        <v>29</v>
      </c>
      <c r="C44" s="7"/>
      <c r="D44" s="10">
        <v>254</v>
      </c>
      <c r="E44" s="11"/>
      <c r="F44" s="11" t="s">
        <v>6</v>
      </c>
      <c r="G44" s="11"/>
      <c r="H44" s="11"/>
      <c r="I44" s="11"/>
      <c r="J44" s="11"/>
      <c r="K44" s="7"/>
      <c r="L44" s="6"/>
      <c r="M44" s="6"/>
      <c r="N44" s="6"/>
      <c r="O44" s="6"/>
      <c r="P44" s="6"/>
    </row>
    <row r="45" spans="1:16" ht="15.75" x14ac:dyDescent="0.25">
      <c r="A45" s="7"/>
      <c r="B45" s="8" t="s">
        <v>30</v>
      </c>
      <c r="C45" s="7"/>
      <c r="D45" s="12">
        <v>0</v>
      </c>
      <c r="E45" s="13"/>
      <c r="F45" s="14" t="s">
        <v>7</v>
      </c>
      <c r="G45" s="13"/>
      <c r="H45" s="13"/>
      <c r="I45" s="13"/>
      <c r="J45" s="13"/>
      <c r="K45" s="15"/>
      <c r="L45" s="15"/>
      <c r="M45" s="15"/>
      <c r="N45" s="15"/>
      <c r="O45" s="15"/>
      <c r="P45" s="7"/>
    </row>
    <row r="46" spans="1:16" ht="15.75" x14ac:dyDescent="0.25">
      <c r="A46" s="7"/>
      <c r="B46" s="8" t="s">
        <v>31</v>
      </c>
      <c r="C46" s="7"/>
      <c r="D46" s="16">
        <v>1.0602</v>
      </c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7"/>
    </row>
    <row r="47" spans="1:16" ht="15.75" x14ac:dyDescent="0.25">
      <c r="A47" s="7"/>
      <c r="B47" s="8" t="s">
        <v>32</v>
      </c>
      <c r="C47" s="7"/>
      <c r="D47" s="16">
        <v>1.0355000000000001</v>
      </c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7"/>
    </row>
    <row r="48" spans="1:16" ht="13.15" customHeight="1" x14ac:dyDescent="0.25">
      <c r="A48" s="7"/>
      <c r="B48" s="1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19"/>
      <c r="B49" s="20"/>
      <c r="C49" s="19"/>
      <c r="D49" s="21"/>
      <c r="E49" s="21"/>
      <c r="F49" s="167" t="s">
        <v>33</v>
      </c>
      <c r="G49" s="168"/>
      <c r="H49" s="169"/>
      <c r="I49" s="19"/>
      <c r="J49" s="167" t="s">
        <v>34</v>
      </c>
      <c r="K49" s="168"/>
      <c r="L49" s="169"/>
      <c r="M49" s="19"/>
      <c r="N49" s="167" t="s">
        <v>35</v>
      </c>
      <c r="O49" s="169"/>
      <c r="P49" s="19"/>
    </row>
    <row r="50" spans="1:16" x14ac:dyDescent="0.25">
      <c r="A50" s="19"/>
      <c r="B50" s="20"/>
      <c r="C50" s="19"/>
      <c r="D50" s="157" t="s">
        <v>36</v>
      </c>
      <c r="E50" s="22"/>
      <c r="F50" s="23" t="s">
        <v>8</v>
      </c>
      <c r="G50" s="24" t="s">
        <v>37</v>
      </c>
      <c r="H50" s="25" t="s">
        <v>38</v>
      </c>
      <c r="I50" s="19"/>
      <c r="J50" s="23" t="s">
        <v>8</v>
      </c>
      <c r="K50" s="26" t="s">
        <v>37</v>
      </c>
      <c r="L50" s="25" t="s">
        <v>38</v>
      </c>
      <c r="M50" s="19"/>
      <c r="N50" s="159" t="s">
        <v>39</v>
      </c>
      <c r="O50" s="161" t="s">
        <v>40</v>
      </c>
      <c r="P50" s="19"/>
    </row>
    <row r="51" spans="1:16" x14ac:dyDescent="0.25">
      <c r="A51" s="19"/>
      <c r="B51" s="20"/>
      <c r="C51" s="19"/>
      <c r="D51" s="158"/>
      <c r="E51" s="22"/>
      <c r="F51" s="27" t="s">
        <v>41</v>
      </c>
      <c r="G51" s="28"/>
      <c r="H51" s="29" t="s">
        <v>41</v>
      </c>
      <c r="I51" s="19"/>
      <c r="J51" s="27" t="s">
        <v>41</v>
      </c>
      <c r="K51" s="30"/>
      <c r="L51" s="29" t="s">
        <v>41</v>
      </c>
      <c r="M51" s="19"/>
      <c r="N51" s="160"/>
      <c r="O51" s="162"/>
      <c r="P51" s="19"/>
    </row>
    <row r="52" spans="1:16" x14ac:dyDescent="0.25">
      <c r="A52" s="19"/>
      <c r="B52" s="31" t="s">
        <v>42</v>
      </c>
      <c r="C52" s="31"/>
      <c r="D52" s="122" t="s">
        <v>43</v>
      </c>
      <c r="E52" s="33"/>
      <c r="F52" s="113">
        <v>20.309999999999999</v>
      </c>
      <c r="G52" s="34">
        <v>1</v>
      </c>
      <c r="H52" s="115">
        <v>20.309999999999999</v>
      </c>
      <c r="I52" s="60"/>
      <c r="J52" s="113">
        <v>23.85</v>
      </c>
      <c r="K52" s="37">
        <v>1</v>
      </c>
      <c r="L52" s="115">
        <f>J52</f>
        <v>23.85</v>
      </c>
      <c r="M52" s="36"/>
      <c r="N52" s="38">
        <f>L52-H52</f>
        <v>3.5400000000000027</v>
      </c>
      <c r="O52" s="39">
        <f>N52/H52</f>
        <v>0.17429837518463825</v>
      </c>
      <c r="P52" s="19"/>
    </row>
    <row r="53" spans="1:16" x14ac:dyDescent="0.25">
      <c r="A53" s="19"/>
      <c r="B53" s="31" t="s">
        <v>44</v>
      </c>
      <c r="C53" s="31"/>
      <c r="D53" s="122" t="s">
        <v>6</v>
      </c>
      <c r="E53" s="33"/>
      <c r="F53" s="114">
        <v>7.7999999999999996E-3</v>
      </c>
      <c r="G53" s="34">
        <v>254</v>
      </c>
      <c r="H53" s="115">
        <v>1.9811999999999999</v>
      </c>
      <c r="I53" s="60"/>
      <c r="J53" s="114">
        <v>4.0000000000000001E-3</v>
      </c>
      <c r="K53" s="34">
        <v>254</v>
      </c>
      <c r="L53" s="115">
        <f>K53*J53</f>
        <v>1.016</v>
      </c>
      <c r="M53" s="36"/>
      <c r="N53" s="38">
        <f>L53-H53</f>
        <v>-0.96519999999999984</v>
      </c>
      <c r="O53" s="39">
        <f>N53/H53</f>
        <v>-0.48717948717948711</v>
      </c>
      <c r="P53" s="19"/>
    </row>
    <row r="54" spans="1:16" ht="30" x14ac:dyDescent="0.25">
      <c r="A54" s="19"/>
      <c r="B54" s="112" t="s">
        <v>45</v>
      </c>
      <c r="C54" s="31"/>
      <c r="D54" s="122" t="s">
        <v>43</v>
      </c>
      <c r="E54" s="33"/>
      <c r="F54" s="114">
        <v>0.79</v>
      </c>
      <c r="G54" s="34">
        <v>1</v>
      </c>
      <c r="H54" s="115">
        <v>0.79</v>
      </c>
      <c r="I54" s="60"/>
      <c r="J54" s="114">
        <v>0.79</v>
      </c>
      <c r="K54" s="34">
        <v>1</v>
      </c>
      <c r="L54" s="115">
        <v>0.79</v>
      </c>
      <c r="M54" s="36"/>
      <c r="N54" s="38">
        <v>0</v>
      </c>
      <c r="O54" s="39">
        <v>0</v>
      </c>
      <c r="P54" s="19"/>
    </row>
    <row r="55" spans="1:16" ht="30" x14ac:dyDescent="0.25">
      <c r="A55" s="19"/>
      <c r="B55" s="112" t="s">
        <v>46</v>
      </c>
      <c r="C55" s="31"/>
      <c r="D55" s="122" t="s">
        <v>43</v>
      </c>
      <c r="E55" s="33"/>
      <c r="F55" s="114">
        <v>-0.1</v>
      </c>
      <c r="G55" s="34">
        <v>1</v>
      </c>
      <c r="H55" s="115">
        <v>-0.1</v>
      </c>
      <c r="I55" s="60"/>
      <c r="J55" s="114">
        <v>0</v>
      </c>
      <c r="K55" s="34">
        <v>1</v>
      </c>
      <c r="L55" s="115">
        <v>0</v>
      </c>
      <c r="M55" s="36"/>
      <c r="N55" s="38">
        <v>0.1</v>
      </c>
      <c r="O55" s="39">
        <v>-1</v>
      </c>
      <c r="P55" s="19"/>
    </row>
    <row r="56" spans="1:16" x14ac:dyDescent="0.25">
      <c r="A56" s="40"/>
      <c r="B56" s="41" t="s">
        <v>48</v>
      </c>
      <c r="C56" s="42"/>
      <c r="D56" s="43"/>
      <c r="E56" s="42"/>
      <c r="F56" s="44"/>
      <c r="G56" s="45"/>
      <c r="H56" s="131">
        <f>SUM(H52:H55)</f>
        <v>22.981199999999998</v>
      </c>
      <c r="I56" s="132"/>
      <c r="J56" s="133"/>
      <c r="K56" s="134"/>
      <c r="L56" s="131">
        <f>SUM(L52:L55)</f>
        <v>25.655999999999999</v>
      </c>
      <c r="M56" s="46"/>
      <c r="N56" s="49">
        <f>L56-H56</f>
        <v>2.6748000000000012</v>
      </c>
      <c r="O56" s="50">
        <f>N56/H56</f>
        <v>0.11639078899274195</v>
      </c>
      <c r="P56" s="40"/>
    </row>
    <row r="57" spans="1:16" ht="38.25" x14ac:dyDescent="0.25">
      <c r="A57" s="19"/>
      <c r="B57" s="111" t="s">
        <v>72</v>
      </c>
      <c r="C57" s="31"/>
      <c r="D57" s="32" t="s">
        <v>6</v>
      </c>
      <c r="E57" s="33"/>
      <c r="F57" s="114">
        <v>0</v>
      </c>
      <c r="G57" s="34">
        <v>254</v>
      </c>
      <c r="H57" s="35">
        <v>0</v>
      </c>
      <c r="I57" s="36"/>
      <c r="J57" s="114">
        <v>-2.3999999999999998E-3</v>
      </c>
      <c r="K57" s="34">
        <v>254</v>
      </c>
      <c r="L57" s="115">
        <f t="shared" ref="L57:L62" si="1">K57*J57</f>
        <v>-0.60959999999999992</v>
      </c>
      <c r="M57" s="36"/>
      <c r="N57" s="38">
        <f t="shared" ref="N57:N62" si="2">L57</f>
        <v>-0.60959999999999992</v>
      </c>
      <c r="O57" s="39" t="s">
        <v>47</v>
      </c>
      <c r="P57" s="19"/>
    </row>
    <row r="58" spans="1:16" ht="25.5" x14ac:dyDescent="0.25">
      <c r="A58" s="19"/>
      <c r="B58" s="111" t="s">
        <v>76</v>
      </c>
      <c r="C58" s="31"/>
      <c r="D58" s="59" t="s">
        <v>6</v>
      </c>
      <c r="E58" s="33"/>
      <c r="F58" s="114">
        <v>0</v>
      </c>
      <c r="G58" s="34">
        <v>254</v>
      </c>
      <c r="H58" s="115">
        <v>0</v>
      </c>
      <c r="I58" s="60"/>
      <c r="J58" s="114">
        <v>3.0000000000000001E-3</v>
      </c>
      <c r="K58" s="34">
        <v>254</v>
      </c>
      <c r="L58" s="115">
        <f t="shared" si="1"/>
        <v>0.76200000000000001</v>
      </c>
      <c r="M58" s="60"/>
      <c r="N58" s="116">
        <f t="shared" si="2"/>
        <v>0.76200000000000001</v>
      </c>
      <c r="O58" s="117"/>
      <c r="P58" s="19"/>
    </row>
    <row r="59" spans="1:16" ht="25.5" x14ac:dyDescent="0.25">
      <c r="A59" s="19"/>
      <c r="B59" s="111" t="s">
        <v>75</v>
      </c>
      <c r="C59" s="31"/>
      <c r="D59" s="32" t="s">
        <v>43</v>
      </c>
      <c r="E59" s="33"/>
      <c r="F59" s="114">
        <v>0</v>
      </c>
      <c r="G59" s="34">
        <v>1</v>
      </c>
      <c r="H59" s="35">
        <v>0</v>
      </c>
      <c r="I59" s="36"/>
      <c r="J59" s="114">
        <v>-0.25</v>
      </c>
      <c r="K59" s="34">
        <v>1</v>
      </c>
      <c r="L59" s="115">
        <f t="shared" si="1"/>
        <v>-0.25</v>
      </c>
      <c r="M59" s="36"/>
      <c r="N59" s="116">
        <f t="shared" si="2"/>
        <v>-0.25</v>
      </c>
      <c r="O59" s="39" t="s">
        <v>47</v>
      </c>
      <c r="P59" s="19"/>
    </row>
    <row r="60" spans="1:16" ht="25.5" x14ac:dyDescent="0.25">
      <c r="A60" s="19"/>
      <c r="B60" s="111" t="s">
        <v>75</v>
      </c>
      <c r="C60" s="31"/>
      <c r="D60" s="32" t="s">
        <v>43</v>
      </c>
      <c r="E60" s="33"/>
      <c r="F60" s="114">
        <v>0</v>
      </c>
      <c r="G60" s="34">
        <v>1</v>
      </c>
      <c r="H60" s="35">
        <v>0</v>
      </c>
      <c r="I60" s="36"/>
      <c r="J60" s="114">
        <v>-3.8929</v>
      </c>
      <c r="K60" s="34">
        <v>1</v>
      </c>
      <c r="L60" s="115">
        <f t="shared" si="1"/>
        <v>-3.8929</v>
      </c>
      <c r="M60" s="36"/>
      <c r="N60" s="116">
        <f t="shared" si="2"/>
        <v>-3.8929</v>
      </c>
      <c r="O60" s="39" t="s">
        <v>47</v>
      </c>
      <c r="P60" s="19"/>
    </row>
    <row r="61" spans="1:16" ht="25.5" x14ac:dyDescent="0.25">
      <c r="A61" s="19"/>
      <c r="B61" s="111" t="s">
        <v>74</v>
      </c>
      <c r="C61" s="31"/>
      <c r="D61" s="32" t="s">
        <v>6</v>
      </c>
      <c r="E61" s="33"/>
      <c r="F61" s="114">
        <v>0</v>
      </c>
      <c r="G61" s="34">
        <v>254</v>
      </c>
      <c r="H61" s="35">
        <v>0</v>
      </c>
      <c r="I61" s="36"/>
      <c r="J61" s="114">
        <v>1.1000000000000001E-3</v>
      </c>
      <c r="K61" s="34">
        <v>254</v>
      </c>
      <c r="L61" s="115">
        <f t="shared" si="1"/>
        <v>0.27940000000000004</v>
      </c>
      <c r="M61" s="36"/>
      <c r="N61" s="116">
        <f t="shared" si="2"/>
        <v>0.27940000000000004</v>
      </c>
      <c r="O61" s="39" t="s">
        <v>47</v>
      </c>
      <c r="P61" s="19"/>
    </row>
    <row r="62" spans="1:16" ht="25.5" x14ac:dyDescent="0.25">
      <c r="A62" s="19"/>
      <c r="B62" s="111" t="s">
        <v>73</v>
      </c>
      <c r="C62" s="31"/>
      <c r="D62" s="32" t="s">
        <v>43</v>
      </c>
      <c r="E62" s="33"/>
      <c r="F62" s="114">
        <v>0</v>
      </c>
      <c r="G62" s="34">
        <v>1</v>
      </c>
      <c r="H62" s="35">
        <v>0</v>
      </c>
      <c r="I62" s="36"/>
      <c r="J62" s="114">
        <v>1.0330999999999999</v>
      </c>
      <c r="K62" s="34">
        <v>1</v>
      </c>
      <c r="L62" s="115">
        <f t="shared" si="1"/>
        <v>1.0330999999999999</v>
      </c>
      <c r="M62" s="36"/>
      <c r="N62" s="116">
        <f t="shared" si="2"/>
        <v>1.0330999999999999</v>
      </c>
      <c r="O62" s="39" t="s">
        <v>47</v>
      </c>
      <c r="P62" s="19"/>
    </row>
    <row r="63" spans="1:16" x14ac:dyDescent="0.25">
      <c r="A63" s="19"/>
      <c r="B63" s="51" t="s">
        <v>55</v>
      </c>
      <c r="C63" s="31"/>
      <c r="D63" s="32" t="s">
        <v>6</v>
      </c>
      <c r="E63" s="33"/>
      <c r="F63" s="114">
        <v>1E-3</v>
      </c>
      <c r="G63" s="34">
        <v>254</v>
      </c>
      <c r="H63" s="35">
        <v>0.254</v>
      </c>
      <c r="I63" s="36"/>
      <c r="J63" s="114">
        <v>3.0803757045274878E-3</v>
      </c>
      <c r="K63" s="34">
        <v>254</v>
      </c>
      <c r="L63" s="35">
        <v>0.78241542894998195</v>
      </c>
      <c r="M63" s="36"/>
      <c r="N63" s="38">
        <v>0.52841542894998195</v>
      </c>
      <c r="O63" s="39">
        <v>2.080375704527488</v>
      </c>
      <c r="P63" s="19"/>
    </row>
    <row r="64" spans="1:16" x14ac:dyDescent="0.25">
      <c r="A64" s="19"/>
      <c r="B64" s="51" t="s">
        <v>56</v>
      </c>
      <c r="C64" s="31"/>
      <c r="D64" s="32" t="s">
        <v>6</v>
      </c>
      <c r="E64" s="33"/>
      <c r="F64" s="114">
        <v>3.4903999999999998E-2</v>
      </c>
      <c r="G64" s="34">
        <v>15.29079999999999</v>
      </c>
      <c r="H64" s="35">
        <v>0.53371008319999957</v>
      </c>
      <c r="I64" s="36"/>
      <c r="J64" s="114">
        <v>3.4903999999999998E-2</v>
      </c>
      <c r="K64" s="34">
        <v>9.0169999999999959</v>
      </c>
      <c r="L64" s="35">
        <v>0.31472936799999984</v>
      </c>
      <c r="M64" s="36"/>
      <c r="N64" s="38">
        <v>-0.21898071519999973</v>
      </c>
      <c r="O64" s="39">
        <v>-0.41029900332225894</v>
      </c>
      <c r="P64" s="19"/>
    </row>
    <row r="65" spans="1:16" ht="25.5" x14ac:dyDescent="0.25">
      <c r="A65" s="19"/>
      <c r="B65" s="52" t="s">
        <v>57</v>
      </c>
      <c r="C65" s="53"/>
      <c r="D65" s="53"/>
      <c r="E65" s="53"/>
      <c r="F65" s="54"/>
      <c r="G65" s="55"/>
      <c r="H65" s="56">
        <f>SUM(H56:H64)</f>
        <v>23.768910083199998</v>
      </c>
      <c r="I65" s="46"/>
      <c r="J65" s="57"/>
      <c r="K65" s="58"/>
      <c r="L65" s="56">
        <f>SUM(L56:L64)</f>
        <v>24.075144796949978</v>
      </c>
      <c r="M65" s="46"/>
      <c r="N65" s="49">
        <f>L65-H65</f>
        <v>0.3062347137499799</v>
      </c>
      <c r="O65" s="50">
        <f>N65/H65</f>
        <v>1.2883834920408418E-2</v>
      </c>
      <c r="P65" s="19"/>
    </row>
    <row r="66" spans="1:16" x14ac:dyDescent="0.25">
      <c r="A66" s="19"/>
      <c r="B66" s="36" t="s">
        <v>58</v>
      </c>
      <c r="C66" s="36"/>
      <c r="D66" s="59" t="s">
        <v>6</v>
      </c>
      <c r="E66" s="60"/>
      <c r="F66" s="114">
        <v>4.7999999999999996E-3</v>
      </c>
      <c r="G66" s="34">
        <v>269.29079999999999</v>
      </c>
      <c r="H66" s="115">
        <v>1.2925958399999999</v>
      </c>
      <c r="I66" s="60"/>
      <c r="J66" s="114">
        <v>4.5999999999999999E-3</v>
      </c>
      <c r="K66" s="37">
        <v>263.017</v>
      </c>
      <c r="L66" s="115">
        <v>1.2098781999999999</v>
      </c>
      <c r="M66" s="60"/>
      <c r="N66" s="116">
        <v>-8.2717640000000037E-2</v>
      </c>
      <c r="O66" s="39">
        <v>-6.3993428912783784E-2</v>
      </c>
      <c r="P66" s="19"/>
    </row>
    <row r="67" spans="1:16" x14ac:dyDescent="0.25">
      <c r="A67" s="19"/>
      <c r="B67" s="61" t="s">
        <v>59</v>
      </c>
      <c r="C67" s="36"/>
      <c r="D67" s="59" t="s">
        <v>6</v>
      </c>
      <c r="E67" s="60"/>
      <c r="F67" s="114">
        <v>3.2000000000000002E-3</v>
      </c>
      <c r="G67" s="34">
        <v>269.29079999999999</v>
      </c>
      <c r="H67" s="115">
        <v>0.86173056000000003</v>
      </c>
      <c r="I67" s="60"/>
      <c r="J67" s="114">
        <v>3.0000000000000001E-3</v>
      </c>
      <c r="K67" s="37">
        <v>263.017</v>
      </c>
      <c r="L67" s="115">
        <v>0.78905100000000006</v>
      </c>
      <c r="M67" s="60"/>
      <c r="N67" s="116">
        <v>-7.2679559999999976E-2</v>
      </c>
      <c r="O67" s="39">
        <v>-8.4341397849462332E-2</v>
      </c>
      <c r="P67" s="19"/>
    </row>
    <row r="68" spans="1:16" x14ac:dyDescent="0.25">
      <c r="A68" s="19"/>
      <c r="B68" s="52" t="s">
        <v>60</v>
      </c>
      <c r="C68" s="42"/>
      <c r="D68" s="42"/>
      <c r="E68" s="42"/>
      <c r="F68" s="62"/>
      <c r="G68" s="55"/>
      <c r="H68" s="56">
        <v>27.599636483200001</v>
      </c>
      <c r="I68" s="63"/>
      <c r="J68" s="64"/>
      <c r="K68" s="65"/>
      <c r="L68" s="56">
        <v>28.623773996949982</v>
      </c>
      <c r="M68" s="63"/>
      <c r="N68" s="49">
        <v>1.0241375137499809</v>
      </c>
      <c r="O68" s="50">
        <v>3.7106920389091975E-2</v>
      </c>
      <c r="P68" s="19"/>
    </row>
    <row r="69" spans="1:16" x14ac:dyDescent="0.25">
      <c r="A69" s="19"/>
      <c r="B69" s="66" t="s">
        <v>61</v>
      </c>
      <c r="C69" s="31"/>
      <c r="D69" s="32" t="s">
        <v>6</v>
      </c>
      <c r="E69" s="33"/>
      <c r="F69" s="70">
        <v>3.5999999999999999E-3</v>
      </c>
      <c r="G69" s="34">
        <v>269.29079999999999</v>
      </c>
      <c r="H69" s="119">
        <v>0.9694468799999999</v>
      </c>
      <c r="I69" s="60"/>
      <c r="J69" s="120">
        <v>3.5999999999999999E-3</v>
      </c>
      <c r="K69" s="37">
        <v>263.017</v>
      </c>
      <c r="L69" s="119">
        <v>0.94686119999999996</v>
      </c>
      <c r="M69" s="60"/>
      <c r="N69" s="116">
        <v>-2.2585679999999941E-2</v>
      </c>
      <c r="O69" s="121">
        <v>-2.3297491039426466E-2</v>
      </c>
      <c r="P69" s="19"/>
    </row>
    <row r="70" spans="1:16" x14ac:dyDescent="0.25">
      <c r="A70" s="19"/>
      <c r="B70" s="66" t="s">
        <v>62</v>
      </c>
      <c r="C70" s="31"/>
      <c r="D70" s="32" t="s">
        <v>6</v>
      </c>
      <c r="E70" s="33"/>
      <c r="F70" s="70">
        <v>2.9999999999999997E-4</v>
      </c>
      <c r="G70" s="34">
        <v>269.29079999999999</v>
      </c>
      <c r="H70" s="119">
        <v>8.0787239999999996E-2</v>
      </c>
      <c r="I70" s="60"/>
      <c r="J70" s="120">
        <v>2.9999999999999997E-4</v>
      </c>
      <c r="K70" s="37">
        <v>263.017</v>
      </c>
      <c r="L70" s="119">
        <v>7.8905099999999992E-2</v>
      </c>
      <c r="M70" s="60"/>
      <c r="N70" s="116">
        <v>-1.8821400000000044E-3</v>
      </c>
      <c r="O70" s="121">
        <v>-2.329749103942658E-2</v>
      </c>
      <c r="P70" s="19"/>
    </row>
    <row r="71" spans="1:16" x14ac:dyDescent="0.25">
      <c r="A71" s="19"/>
      <c r="B71" s="51" t="s">
        <v>64</v>
      </c>
      <c r="C71" s="31"/>
      <c r="D71" s="32" t="s">
        <v>6</v>
      </c>
      <c r="E71" s="33"/>
      <c r="F71" s="70">
        <v>7.6999999999999999E-2</v>
      </c>
      <c r="G71" s="97">
        <v>162.56</v>
      </c>
      <c r="H71" s="119">
        <v>12.51712</v>
      </c>
      <c r="I71" s="60"/>
      <c r="J71" s="70">
        <v>7.6999999999999999E-2</v>
      </c>
      <c r="K71" s="97">
        <v>162.56</v>
      </c>
      <c r="L71" s="119">
        <v>12.51712</v>
      </c>
      <c r="M71" s="60"/>
      <c r="N71" s="116">
        <v>0</v>
      </c>
      <c r="O71" s="121">
        <v>0</v>
      </c>
      <c r="P71" s="19"/>
    </row>
    <row r="72" spans="1:16" x14ac:dyDescent="0.25">
      <c r="A72" s="19"/>
      <c r="B72" s="51" t="s">
        <v>65</v>
      </c>
      <c r="C72" s="31"/>
      <c r="D72" s="32" t="s">
        <v>6</v>
      </c>
      <c r="E72" s="33"/>
      <c r="F72" s="70">
        <v>0.113</v>
      </c>
      <c r="G72" s="97">
        <v>45.72</v>
      </c>
      <c r="H72" s="119">
        <v>5.1663600000000001</v>
      </c>
      <c r="I72" s="60"/>
      <c r="J72" s="70">
        <v>0.113</v>
      </c>
      <c r="K72" s="97">
        <v>45.72</v>
      </c>
      <c r="L72" s="119">
        <v>5.1663600000000001</v>
      </c>
      <c r="M72" s="60"/>
      <c r="N72" s="116">
        <v>0</v>
      </c>
      <c r="O72" s="121">
        <v>0</v>
      </c>
      <c r="P72" s="19"/>
    </row>
    <row r="73" spans="1:16" ht="15.75" thickBot="1" x14ac:dyDescent="0.3">
      <c r="A73" s="19"/>
      <c r="B73" s="20" t="s">
        <v>66</v>
      </c>
      <c r="C73" s="31"/>
      <c r="D73" s="32" t="s">
        <v>6</v>
      </c>
      <c r="E73" s="33"/>
      <c r="F73" s="70">
        <v>0.157</v>
      </c>
      <c r="G73" s="97">
        <v>45.72</v>
      </c>
      <c r="H73" s="119">
        <v>7.1780400000000002</v>
      </c>
      <c r="I73" s="60"/>
      <c r="J73" s="70">
        <v>0.157</v>
      </c>
      <c r="K73" s="97">
        <v>45.72</v>
      </c>
      <c r="L73" s="119">
        <v>7.1780400000000002</v>
      </c>
      <c r="M73" s="60"/>
      <c r="N73" s="116">
        <v>0</v>
      </c>
      <c r="O73" s="121">
        <v>0</v>
      </c>
      <c r="P73" s="19"/>
    </row>
    <row r="74" spans="1:16" ht="15.75" thickBot="1" x14ac:dyDescent="0.3">
      <c r="A74" s="19"/>
      <c r="B74" s="72"/>
      <c r="C74" s="73"/>
      <c r="D74" s="74"/>
      <c r="E74" s="73"/>
      <c r="F74" s="75"/>
      <c r="G74" s="76"/>
      <c r="H74" s="77"/>
      <c r="I74" s="78"/>
      <c r="J74" s="75"/>
      <c r="K74" s="79"/>
      <c r="L74" s="77"/>
      <c r="M74" s="78"/>
      <c r="N74" s="80"/>
      <c r="O74" s="81"/>
      <c r="P74" s="19"/>
    </row>
    <row r="75" spans="1:16" x14ac:dyDescent="0.25">
      <c r="A75" s="19"/>
      <c r="B75" s="82" t="s">
        <v>67</v>
      </c>
      <c r="C75" s="31"/>
      <c r="D75" s="31"/>
      <c r="E75" s="31"/>
      <c r="F75" s="83"/>
      <c r="G75" s="84"/>
      <c r="H75" s="85">
        <f>SUM(H68:H73)</f>
        <v>53.511390603199999</v>
      </c>
      <c r="I75" s="86"/>
      <c r="J75" s="87"/>
      <c r="K75" s="88"/>
      <c r="L75" s="85">
        <f>SUM(L68:L73)</f>
        <v>54.511060296949985</v>
      </c>
      <c r="M75" s="89"/>
      <c r="N75" s="90">
        <f>L75-H75</f>
        <v>0.99966969374998627</v>
      </c>
      <c r="O75" s="91">
        <f>N75/H75</f>
        <v>1.8681437400174864E-2</v>
      </c>
      <c r="P75" s="19"/>
    </row>
    <row r="76" spans="1:16" x14ac:dyDescent="0.25">
      <c r="A76" s="19"/>
      <c r="B76" s="92" t="s">
        <v>68</v>
      </c>
      <c r="C76" s="31"/>
      <c r="D76" s="31"/>
      <c r="E76" s="31"/>
      <c r="F76" s="93">
        <v>0.13</v>
      </c>
      <c r="G76" s="84"/>
      <c r="H76" s="94">
        <f>H75*0.13</f>
        <v>6.9564807784160001</v>
      </c>
      <c r="I76" s="95"/>
      <c r="J76" s="96">
        <v>0.13</v>
      </c>
      <c r="K76" s="97"/>
      <c r="L76" s="98">
        <f>L75*0.13</f>
        <v>7.0864378386034987</v>
      </c>
      <c r="M76" s="99"/>
      <c r="N76" s="100">
        <f>L76-H76</f>
        <v>0.12995706018749864</v>
      </c>
      <c r="O76" s="101">
        <f>N76/H76</f>
        <v>1.8681437400174927E-2</v>
      </c>
      <c r="P76" s="19"/>
    </row>
    <row r="77" spans="1:16" ht="15.75" thickBot="1" x14ac:dyDescent="0.3">
      <c r="A77" s="19"/>
      <c r="B77" s="163" t="s">
        <v>69</v>
      </c>
      <c r="C77" s="163"/>
      <c r="D77" s="163"/>
      <c r="E77" s="33"/>
      <c r="F77" s="124"/>
      <c r="G77" s="125"/>
      <c r="H77" s="126">
        <f>H75+H76</f>
        <v>60.467871381616</v>
      </c>
      <c r="I77" s="127"/>
      <c r="J77" s="127"/>
      <c r="K77" s="128"/>
      <c r="L77" s="126">
        <f>L75+L76</f>
        <v>61.597498135553487</v>
      </c>
      <c r="M77" s="129"/>
      <c r="N77" s="130">
        <f>L77-H77</f>
        <v>1.1296267539374867</v>
      </c>
      <c r="O77" s="91">
        <f>N77/H77</f>
        <v>1.8681437400174902E-2</v>
      </c>
      <c r="P77" s="19"/>
    </row>
    <row r="78" spans="1:16" ht="15.75" thickBot="1" x14ac:dyDescent="0.3">
      <c r="A78" s="102"/>
      <c r="B78" s="103"/>
      <c r="C78" s="104"/>
      <c r="D78" s="105"/>
      <c r="E78" s="104"/>
      <c r="F78" s="75"/>
      <c r="G78" s="106"/>
      <c r="H78" s="77"/>
      <c r="I78" s="107"/>
      <c r="J78" s="75"/>
      <c r="K78" s="108"/>
      <c r="L78" s="77"/>
      <c r="M78" s="107"/>
      <c r="N78" s="109"/>
      <c r="O78" s="81"/>
      <c r="P78" s="102"/>
    </row>
    <row r="79" spans="1:16" x14ac:dyDescent="0.25">
      <c r="A79" s="19"/>
      <c r="B79" s="19"/>
      <c r="C79" s="19"/>
      <c r="D79" s="19"/>
      <c r="E79" s="19"/>
      <c r="F79" s="19"/>
      <c r="G79" s="7"/>
      <c r="H79" s="110"/>
      <c r="I79" s="19"/>
      <c r="J79" s="19"/>
      <c r="K79" s="7"/>
      <c r="L79" s="110"/>
      <c r="M79" s="19"/>
      <c r="N79" s="110"/>
      <c r="O79" s="19"/>
      <c r="P79" s="19"/>
    </row>
    <row r="80" spans="1:16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7"/>
      <c r="O80" s="6"/>
      <c r="P80" s="6"/>
    </row>
    <row r="81" spans="1:1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6"/>
      <c r="M81" s="6"/>
      <c r="N81" s="6"/>
      <c r="O81" s="6"/>
      <c r="P81" s="6"/>
    </row>
    <row r="82" spans="1:16" ht="18" x14ac:dyDescent="0.25">
      <c r="A82" s="7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6"/>
    </row>
    <row r="83" spans="1:16" ht="18" x14ac:dyDescent="0.25">
      <c r="A83" s="7"/>
      <c r="B83" s="8" t="s">
        <v>26</v>
      </c>
      <c r="C83" s="9"/>
      <c r="D83" s="165" t="s">
        <v>11</v>
      </c>
      <c r="E83" s="165"/>
      <c r="F83" s="165"/>
      <c r="G83" s="165"/>
      <c r="H83" s="165"/>
      <c r="I83" s="165"/>
      <c r="J83" s="165"/>
      <c r="K83" s="9"/>
      <c r="L83" s="9"/>
      <c r="M83" s="9"/>
      <c r="N83" s="9"/>
      <c r="O83" s="9"/>
      <c r="P83" s="6"/>
    </row>
    <row r="84" spans="1:16" x14ac:dyDescent="0.25">
      <c r="A84" s="7"/>
      <c r="B84" s="8" t="s">
        <v>27</v>
      </c>
      <c r="C84" s="7"/>
      <c r="D84" s="166" t="s">
        <v>28</v>
      </c>
      <c r="E84" s="166"/>
      <c r="F84" s="166"/>
      <c r="G84" s="166"/>
      <c r="H84" s="166"/>
      <c r="I84" s="166"/>
      <c r="J84" s="166"/>
      <c r="K84" s="7"/>
      <c r="L84" s="6"/>
      <c r="M84" s="6"/>
      <c r="N84" s="6"/>
      <c r="O84" s="6"/>
      <c r="P84" s="6"/>
    </row>
    <row r="85" spans="1:16" x14ac:dyDescent="0.25">
      <c r="A85" s="7"/>
      <c r="B85" s="8" t="s">
        <v>29</v>
      </c>
      <c r="C85" s="7"/>
      <c r="D85" s="10">
        <v>2000</v>
      </c>
      <c r="E85" s="11"/>
      <c r="F85" s="11" t="s">
        <v>6</v>
      </c>
      <c r="G85" s="11"/>
      <c r="H85" s="11"/>
      <c r="I85" s="11"/>
      <c r="J85" s="11"/>
      <c r="K85" s="7"/>
      <c r="L85" s="6"/>
      <c r="M85" s="6"/>
      <c r="N85" s="6"/>
      <c r="O85" s="6"/>
      <c r="P85" s="6"/>
    </row>
    <row r="86" spans="1:16" ht="15.75" x14ac:dyDescent="0.25">
      <c r="A86" s="7"/>
      <c r="B86" s="8" t="s">
        <v>30</v>
      </c>
      <c r="C86" s="7"/>
      <c r="D86" s="12">
        <v>0</v>
      </c>
      <c r="E86" s="13"/>
      <c r="F86" s="14" t="s">
        <v>7</v>
      </c>
      <c r="G86" s="13"/>
      <c r="H86" s="13"/>
      <c r="I86" s="13"/>
      <c r="J86" s="13"/>
      <c r="K86" s="15"/>
      <c r="L86" s="15"/>
      <c r="M86" s="15"/>
      <c r="N86" s="15"/>
      <c r="O86" s="15"/>
      <c r="P86" s="7"/>
    </row>
    <row r="87" spans="1:16" ht="15.75" x14ac:dyDescent="0.25">
      <c r="A87" s="7"/>
      <c r="B87" s="8" t="s">
        <v>31</v>
      </c>
      <c r="C87" s="7"/>
      <c r="D87" s="16">
        <v>1.0602</v>
      </c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7"/>
    </row>
    <row r="88" spans="1:16" ht="15.75" x14ac:dyDescent="0.25">
      <c r="A88" s="7"/>
      <c r="B88" s="8" t="s">
        <v>32</v>
      </c>
      <c r="C88" s="7"/>
      <c r="D88" s="16">
        <v>1.0355000000000001</v>
      </c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7"/>
    </row>
    <row r="89" spans="1:16" ht="13.15" customHeight="1" x14ac:dyDescent="0.25">
      <c r="A89" s="7"/>
      <c r="B89" s="11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5">
      <c r="A90" s="19"/>
      <c r="B90" s="20"/>
      <c r="C90" s="19"/>
      <c r="D90" s="21"/>
      <c r="E90" s="21"/>
      <c r="F90" s="167" t="s">
        <v>33</v>
      </c>
      <c r="G90" s="168"/>
      <c r="H90" s="169"/>
      <c r="I90" s="19"/>
      <c r="J90" s="167" t="s">
        <v>34</v>
      </c>
      <c r="K90" s="168"/>
      <c r="L90" s="169"/>
      <c r="M90" s="19"/>
      <c r="N90" s="167" t="s">
        <v>35</v>
      </c>
      <c r="O90" s="169"/>
      <c r="P90" s="19"/>
    </row>
    <row r="91" spans="1:16" x14ac:dyDescent="0.25">
      <c r="A91" s="19"/>
      <c r="B91" s="20"/>
      <c r="C91" s="19"/>
      <c r="D91" s="157" t="s">
        <v>36</v>
      </c>
      <c r="E91" s="22"/>
      <c r="F91" s="23" t="s">
        <v>8</v>
      </c>
      <c r="G91" s="24" t="s">
        <v>37</v>
      </c>
      <c r="H91" s="25" t="s">
        <v>38</v>
      </c>
      <c r="I91" s="19"/>
      <c r="J91" s="23" t="s">
        <v>8</v>
      </c>
      <c r="K91" s="26" t="s">
        <v>37</v>
      </c>
      <c r="L91" s="25" t="s">
        <v>38</v>
      </c>
      <c r="M91" s="19"/>
      <c r="N91" s="159" t="s">
        <v>39</v>
      </c>
      <c r="O91" s="161" t="s">
        <v>40</v>
      </c>
      <c r="P91" s="19"/>
    </row>
    <row r="92" spans="1:16" x14ac:dyDescent="0.25">
      <c r="A92" s="19"/>
      <c r="B92" s="20"/>
      <c r="C92" s="19"/>
      <c r="D92" s="158"/>
      <c r="E92" s="22"/>
      <c r="F92" s="27" t="s">
        <v>41</v>
      </c>
      <c r="G92" s="28"/>
      <c r="H92" s="29" t="s">
        <v>41</v>
      </c>
      <c r="I92" s="19"/>
      <c r="J92" s="27" t="s">
        <v>41</v>
      </c>
      <c r="K92" s="30"/>
      <c r="L92" s="29" t="s">
        <v>41</v>
      </c>
      <c r="M92" s="19"/>
      <c r="N92" s="160"/>
      <c r="O92" s="162"/>
      <c r="P92" s="19"/>
    </row>
    <row r="93" spans="1:16" x14ac:dyDescent="0.25">
      <c r="A93" s="19"/>
      <c r="B93" s="31" t="s">
        <v>42</v>
      </c>
      <c r="C93" s="31"/>
      <c r="D93" s="59" t="s">
        <v>43</v>
      </c>
      <c r="E93" s="33"/>
      <c r="F93" s="113">
        <v>35.130000000000003</v>
      </c>
      <c r="G93" s="34">
        <v>1</v>
      </c>
      <c r="H93" s="115">
        <v>35.130000000000003</v>
      </c>
      <c r="I93" s="60"/>
      <c r="J93" s="113">
        <v>35.770000000000003</v>
      </c>
      <c r="K93" s="37">
        <v>1</v>
      </c>
      <c r="L93" s="115">
        <f>J93</f>
        <v>35.770000000000003</v>
      </c>
      <c r="M93" s="60"/>
      <c r="N93" s="116">
        <f>L93-H93</f>
        <v>0.64000000000000057</v>
      </c>
      <c r="O93" s="117">
        <f>N93/H93</f>
        <v>1.8218047253060077E-2</v>
      </c>
      <c r="P93" s="19"/>
    </row>
    <row r="94" spans="1:16" x14ac:dyDescent="0.25">
      <c r="A94" s="19"/>
      <c r="B94" s="31" t="s">
        <v>44</v>
      </c>
      <c r="C94" s="31"/>
      <c r="D94" s="59" t="s">
        <v>6</v>
      </c>
      <c r="E94" s="33"/>
      <c r="F94" s="114">
        <v>1.2E-2</v>
      </c>
      <c r="G94" s="34">
        <v>2000</v>
      </c>
      <c r="H94" s="115">
        <v>24</v>
      </c>
      <c r="I94" s="60"/>
      <c r="J94" s="114">
        <v>1.2200000000000001E-2</v>
      </c>
      <c r="K94" s="34">
        <v>2000</v>
      </c>
      <c r="L94" s="115">
        <f>K94*J94</f>
        <v>24.400000000000002</v>
      </c>
      <c r="M94" s="60"/>
      <c r="N94" s="116">
        <f>L94-H94</f>
        <v>0.40000000000000213</v>
      </c>
      <c r="O94" s="117">
        <f>N94/H94</f>
        <v>1.6666666666666757E-2</v>
      </c>
      <c r="P94" s="19"/>
    </row>
    <row r="95" spans="1:16" ht="30" x14ac:dyDescent="0.25">
      <c r="A95" s="19"/>
      <c r="B95" s="112" t="s">
        <v>45</v>
      </c>
      <c r="C95" s="31"/>
      <c r="D95" s="59" t="s">
        <v>43</v>
      </c>
      <c r="E95" s="33"/>
      <c r="F95" s="114">
        <v>0.79</v>
      </c>
      <c r="G95" s="34">
        <v>1</v>
      </c>
      <c r="H95" s="115">
        <v>0.79</v>
      </c>
      <c r="I95" s="60"/>
      <c r="J95" s="114">
        <v>0.79</v>
      </c>
      <c r="K95" s="34">
        <v>1</v>
      </c>
      <c r="L95" s="115">
        <v>0.79</v>
      </c>
      <c r="M95" s="60"/>
      <c r="N95" s="116">
        <v>0</v>
      </c>
      <c r="O95" s="117">
        <v>0</v>
      </c>
      <c r="P95" s="19"/>
    </row>
    <row r="96" spans="1:16" ht="30" x14ac:dyDescent="0.25">
      <c r="A96" s="19"/>
      <c r="B96" s="112" t="s">
        <v>46</v>
      </c>
      <c r="C96" s="31"/>
      <c r="D96" s="59" t="s">
        <v>6</v>
      </c>
      <c r="E96" s="33"/>
      <c r="F96" s="114">
        <v>-1E-4</v>
      </c>
      <c r="G96" s="34">
        <v>2000</v>
      </c>
      <c r="H96" s="115">
        <v>-0.2</v>
      </c>
      <c r="I96" s="60"/>
      <c r="J96" s="114">
        <v>0</v>
      </c>
      <c r="K96" s="34">
        <v>2000</v>
      </c>
      <c r="L96" s="115">
        <v>0</v>
      </c>
      <c r="M96" s="60"/>
      <c r="N96" s="116">
        <v>0.2</v>
      </c>
      <c r="O96" s="117">
        <v>-1</v>
      </c>
      <c r="P96" s="19"/>
    </row>
    <row r="97" spans="1:16" x14ac:dyDescent="0.25">
      <c r="A97" s="40"/>
      <c r="B97" s="41" t="s">
        <v>48</v>
      </c>
      <c r="C97" s="42"/>
      <c r="D97" s="43"/>
      <c r="E97" s="42"/>
      <c r="F97" s="44"/>
      <c r="G97" s="45"/>
      <c r="H97" s="131">
        <f>SUM(H93:H96)</f>
        <v>59.72</v>
      </c>
      <c r="I97" s="132"/>
      <c r="J97" s="133"/>
      <c r="K97" s="134"/>
      <c r="L97" s="131">
        <f>SUM(L93:L96)</f>
        <v>60.96</v>
      </c>
      <c r="M97" s="46"/>
      <c r="N97" s="49">
        <f>L97-H97</f>
        <v>1.240000000000002</v>
      </c>
      <c r="O97" s="50">
        <f>N97/H97</f>
        <v>2.0763563295378467E-2</v>
      </c>
      <c r="P97" s="40"/>
    </row>
    <row r="98" spans="1:16" ht="38.25" x14ac:dyDescent="0.25">
      <c r="A98" s="19"/>
      <c r="B98" s="111" t="s">
        <v>72</v>
      </c>
      <c r="C98" s="31"/>
      <c r="D98" s="32" t="s">
        <v>6</v>
      </c>
      <c r="E98" s="33"/>
      <c r="F98" s="123">
        <v>0</v>
      </c>
      <c r="G98" s="34">
        <v>2000</v>
      </c>
      <c r="H98" s="115">
        <v>0</v>
      </c>
      <c r="I98" s="60"/>
      <c r="J98" s="114">
        <v>-2.3999999999999998E-3</v>
      </c>
      <c r="K98" s="34">
        <v>2000</v>
      </c>
      <c r="L98" s="115">
        <f>K98*J98</f>
        <v>-4.8</v>
      </c>
      <c r="M98" s="60"/>
      <c r="N98" s="116">
        <f>L98</f>
        <v>-4.8</v>
      </c>
      <c r="O98" s="117" t="s">
        <v>47</v>
      </c>
      <c r="P98" s="19"/>
    </row>
    <row r="99" spans="1:16" ht="25.5" x14ac:dyDescent="0.25">
      <c r="A99" s="19"/>
      <c r="B99" s="111" t="s">
        <v>76</v>
      </c>
      <c r="C99" s="31"/>
      <c r="D99" s="59" t="s">
        <v>6</v>
      </c>
      <c r="E99" s="33"/>
      <c r="F99" s="114">
        <v>0</v>
      </c>
      <c r="G99" s="34">
        <v>2000</v>
      </c>
      <c r="H99" s="115">
        <v>0</v>
      </c>
      <c r="I99" s="60"/>
      <c r="J99" s="114">
        <v>3.0000000000000001E-3</v>
      </c>
      <c r="K99" s="34">
        <v>2000</v>
      </c>
      <c r="L99" s="115">
        <f>K99*J99</f>
        <v>6</v>
      </c>
      <c r="M99" s="60"/>
      <c r="N99" s="116">
        <f>L99</f>
        <v>6</v>
      </c>
      <c r="O99" s="117"/>
      <c r="P99" s="19"/>
    </row>
    <row r="100" spans="1:16" ht="25.5" x14ac:dyDescent="0.25">
      <c r="A100" s="19"/>
      <c r="B100" s="111" t="s">
        <v>75</v>
      </c>
      <c r="C100" s="31"/>
      <c r="D100" s="32" t="s">
        <v>6</v>
      </c>
      <c r="E100" s="33"/>
      <c r="F100" s="123">
        <v>0</v>
      </c>
      <c r="G100" s="34">
        <v>2000</v>
      </c>
      <c r="H100" s="115">
        <v>0</v>
      </c>
      <c r="I100" s="60"/>
      <c r="J100" s="114">
        <v>-2.9999999999999997E-4</v>
      </c>
      <c r="K100" s="34">
        <v>2000</v>
      </c>
      <c r="L100" s="115">
        <f>K100*J100</f>
        <v>-0.6</v>
      </c>
      <c r="M100" s="60"/>
      <c r="N100" s="116">
        <f>L100</f>
        <v>-0.6</v>
      </c>
      <c r="O100" s="117" t="s">
        <v>47</v>
      </c>
      <c r="P100" s="19"/>
    </row>
    <row r="101" spans="1:16" ht="25.5" x14ac:dyDescent="0.25">
      <c r="A101" s="19"/>
      <c r="B101" s="111" t="s">
        <v>75</v>
      </c>
      <c r="C101" s="31"/>
      <c r="D101" s="32" t="s">
        <v>6</v>
      </c>
      <c r="E101" s="33"/>
      <c r="F101" s="123">
        <v>0</v>
      </c>
      <c r="G101" s="34">
        <v>2000</v>
      </c>
      <c r="H101" s="115">
        <v>0</v>
      </c>
      <c r="I101" s="60"/>
      <c r="J101" s="114">
        <v>-5.1999999999999998E-3</v>
      </c>
      <c r="K101" s="34">
        <v>2000</v>
      </c>
      <c r="L101" s="115">
        <f>K101*J101</f>
        <v>-10.4</v>
      </c>
      <c r="M101" s="60"/>
      <c r="N101" s="116">
        <f>L101</f>
        <v>-10.4</v>
      </c>
      <c r="O101" s="117" t="s">
        <v>47</v>
      </c>
      <c r="P101" s="19"/>
    </row>
    <row r="102" spans="1:16" ht="25.5" x14ac:dyDescent="0.25">
      <c r="A102" s="19"/>
      <c r="B102" s="111" t="s">
        <v>74</v>
      </c>
      <c r="C102" s="31"/>
      <c r="D102" s="32" t="s">
        <v>6</v>
      </c>
      <c r="E102" s="33"/>
      <c r="F102" s="123">
        <v>0</v>
      </c>
      <c r="G102" s="34">
        <v>2000</v>
      </c>
      <c r="H102" s="115">
        <v>0</v>
      </c>
      <c r="I102" s="60"/>
      <c r="J102" s="114">
        <v>2.7000000000000001E-3</v>
      </c>
      <c r="K102" s="34">
        <v>2000</v>
      </c>
      <c r="L102" s="115">
        <f>K102*J102</f>
        <v>5.4</v>
      </c>
      <c r="M102" s="60"/>
      <c r="N102" s="116">
        <f>L102</f>
        <v>5.4</v>
      </c>
      <c r="O102" s="117" t="s">
        <v>47</v>
      </c>
      <c r="P102" s="19"/>
    </row>
    <row r="103" spans="1:16" ht="25.5" x14ac:dyDescent="0.25">
      <c r="A103" s="19"/>
      <c r="B103" s="111" t="s">
        <v>73</v>
      </c>
      <c r="C103" s="31"/>
      <c r="D103" s="32" t="s">
        <v>43</v>
      </c>
      <c r="E103" s="33"/>
      <c r="F103" s="123">
        <v>0</v>
      </c>
      <c r="G103" s="34">
        <v>1</v>
      </c>
      <c r="H103" s="115">
        <v>0</v>
      </c>
      <c r="I103" s="60"/>
      <c r="J103" s="114">
        <v>1.0330999999999999</v>
      </c>
      <c r="K103" s="34">
        <v>1</v>
      </c>
      <c r="L103" s="115">
        <v>1.0330999999999999</v>
      </c>
      <c r="M103" s="60"/>
      <c r="N103" s="116">
        <v>1.0330999999999999</v>
      </c>
      <c r="O103" s="117" t="s">
        <v>47</v>
      </c>
      <c r="P103" s="19"/>
    </row>
    <row r="104" spans="1:16" x14ac:dyDescent="0.25">
      <c r="A104" s="19"/>
      <c r="B104" s="51" t="s">
        <v>55</v>
      </c>
      <c r="C104" s="31"/>
      <c r="D104" s="32" t="s">
        <v>6</v>
      </c>
      <c r="E104" s="33"/>
      <c r="F104" s="123">
        <v>1E-3</v>
      </c>
      <c r="G104" s="34">
        <v>2000</v>
      </c>
      <c r="H104" s="115">
        <v>2</v>
      </c>
      <c r="I104" s="60"/>
      <c r="J104" s="114">
        <v>2.977696514376571E-3</v>
      </c>
      <c r="K104" s="34">
        <v>2000</v>
      </c>
      <c r="L104" s="115">
        <v>5.955393028753142</v>
      </c>
      <c r="M104" s="60"/>
      <c r="N104" s="116">
        <v>3.955393028753142</v>
      </c>
      <c r="O104" s="117">
        <v>1.977696514376571</v>
      </c>
      <c r="P104" s="19"/>
    </row>
    <row r="105" spans="1:16" x14ac:dyDescent="0.25">
      <c r="A105" s="19"/>
      <c r="B105" s="51" t="s">
        <v>56</v>
      </c>
      <c r="C105" s="31"/>
      <c r="D105" s="32" t="s">
        <v>6</v>
      </c>
      <c r="E105" s="33"/>
      <c r="F105" s="123">
        <v>3.4903999999999998E-2</v>
      </c>
      <c r="G105" s="34">
        <v>120.40000000000009</v>
      </c>
      <c r="H105" s="115">
        <v>4.2024416000000029</v>
      </c>
      <c r="I105" s="60"/>
      <c r="J105" s="114">
        <v>3.4903999999999998E-2</v>
      </c>
      <c r="K105" s="34">
        <v>71</v>
      </c>
      <c r="L105" s="115">
        <v>2.4781839999999997</v>
      </c>
      <c r="M105" s="60"/>
      <c r="N105" s="116">
        <v>-1.7242576000000032</v>
      </c>
      <c r="O105" s="117">
        <v>-0.4102990033222596</v>
      </c>
      <c r="P105" s="19"/>
    </row>
    <row r="106" spans="1:16" ht="25.5" x14ac:dyDescent="0.25">
      <c r="A106" s="19"/>
      <c r="B106" s="52" t="s">
        <v>57</v>
      </c>
      <c r="C106" s="53"/>
      <c r="D106" s="53"/>
      <c r="E106" s="53"/>
      <c r="F106" s="54"/>
      <c r="G106" s="55"/>
      <c r="H106" s="56">
        <f>SUM(H97:H105)</f>
        <v>65.922441599999999</v>
      </c>
      <c r="I106" s="46"/>
      <c r="J106" s="57"/>
      <c r="K106" s="58"/>
      <c r="L106" s="56">
        <f>SUM(L97:L105)</f>
        <v>66.026677028753141</v>
      </c>
      <c r="M106" s="46"/>
      <c r="N106" s="49">
        <f>L106-H106</f>
        <v>0.1042354287531424</v>
      </c>
      <c r="O106" s="50">
        <f>N106/H106</f>
        <v>1.5811827690730192E-3</v>
      </c>
      <c r="P106" s="19"/>
    </row>
    <row r="107" spans="1:16" x14ac:dyDescent="0.25">
      <c r="A107" s="19"/>
      <c r="B107" s="36" t="s">
        <v>58</v>
      </c>
      <c r="C107" s="36"/>
      <c r="D107" s="59" t="s">
        <v>6</v>
      </c>
      <c r="E107" s="60"/>
      <c r="F107" s="114">
        <v>4.1000000000000003E-3</v>
      </c>
      <c r="G107" s="34">
        <v>2120.4</v>
      </c>
      <c r="H107" s="115">
        <v>8.6936400000000003</v>
      </c>
      <c r="I107" s="60"/>
      <c r="J107" s="114">
        <v>3.8999999999999998E-3</v>
      </c>
      <c r="K107" s="37">
        <v>2071</v>
      </c>
      <c r="L107" s="115">
        <v>8.0769000000000002</v>
      </c>
      <c r="M107" s="60"/>
      <c r="N107" s="116">
        <v>-0.61674000000000007</v>
      </c>
      <c r="O107" s="117">
        <v>-7.0941515866771582E-2</v>
      </c>
      <c r="P107" s="19"/>
    </row>
    <row r="108" spans="1:16" x14ac:dyDescent="0.25">
      <c r="A108" s="19"/>
      <c r="B108" s="61" t="s">
        <v>59</v>
      </c>
      <c r="C108" s="36"/>
      <c r="D108" s="59" t="s">
        <v>6</v>
      </c>
      <c r="E108" s="60"/>
      <c r="F108" s="114">
        <v>3.0000000000000001E-3</v>
      </c>
      <c r="G108" s="34">
        <v>2120.4</v>
      </c>
      <c r="H108" s="115">
        <v>6.3612000000000002</v>
      </c>
      <c r="I108" s="60"/>
      <c r="J108" s="114">
        <v>2.8999999999999998E-3</v>
      </c>
      <c r="K108" s="37">
        <v>2071</v>
      </c>
      <c r="L108" s="115">
        <v>6.0058999999999996</v>
      </c>
      <c r="M108" s="60"/>
      <c r="N108" s="116">
        <v>-0.35530000000000062</v>
      </c>
      <c r="O108" s="117">
        <v>-5.5854241338112398E-2</v>
      </c>
      <c r="P108" s="19"/>
    </row>
    <row r="109" spans="1:16" x14ac:dyDescent="0.25">
      <c r="A109" s="19"/>
      <c r="B109" s="52" t="s">
        <v>60</v>
      </c>
      <c r="C109" s="42"/>
      <c r="D109" s="42"/>
      <c r="E109" s="42"/>
      <c r="F109" s="62"/>
      <c r="G109" s="55"/>
      <c r="H109" s="56">
        <f>SUM(H106:H108)</f>
        <v>80.977281599999998</v>
      </c>
      <c r="I109" s="63"/>
      <c r="J109" s="64"/>
      <c r="K109" s="65"/>
      <c r="L109" s="56">
        <f>SUM(L106:L108)</f>
        <v>80.109477028753133</v>
      </c>
      <c r="M109" s="63"/>
      <c r="N109" s="49">
        <f>L109-H109</f>
        <v>-0.8678045712468645</v>
      </c>
      <c r="O109" s="137">
        <f>N109/H109</f>
        <v>-1.0716642422420668E-2</v>
      </c>
      <c r="P109" s="19"/>
    </row>
    <row r="110" spans="1:16" x14ac:dyDescent="0.25">
      <c r="A110" s="19"/>
      <c r="B110" s="66" t="s">
        <v>61</v>
      </c>
      <c r="C110" s="31"/>
      <c r="D110" s="32" t="s">
        <v>6</v>
      </c>
      <c r="E110" s="33"/>
      <c r="F110" s="70">
        <v>3.5999999999999999E-3</v>
      </c>
      <c r="G110" s="34">
        <v>2120.4</v>
      </c>
      <c r="H110" s="119">
        <v>7.6334400000000002</v>
      </c>
      <c r="I110" s="60"/>
      <c r="J110" s="120">
        <v>3.5999999999999999E-3</v>
      </c>
      <c r="K110" s="37">
        <v>2071</v>
      </c>
      <c r="L110" s="119">
        <v>7.4555999999999996</v>
      </c>
      <c r="M110" s="60"/>
      <c r="N110" s="116">
        <v>-0.17784000000000066</v>
      </c>
      <c r="O110" s="121">
        <v>-2.3297491039426611E-2</v>
      </c>
      <c r="P110" s="19"/>
    </row>
    <row r="111" spans="1:16" x14ac:dyDescent="0.25">
      <c r="A111" s="19"/>
      <c r="B111" s="66" t="s">
        <v>62</v>
      </c>
      <c r="C111" s="31"/>
      <c r="D111" s="32" t="s">
        <v>6</v>
      </c>
      <c r="E111" s="33"/>
      <c r="F111" s="70">
        <v>2.9999999999999997E-4</v>
      </c>
      <c r="G111" s="34">
        <v>2120.4</v>
      </c>
      <c r="H111" s="119">
        <v>0.63612000000000002</v>
      </c>
      <c r="I111" s="60"/>
      <c r="J111" s="120">
        <v>2.9999999999999997E-4</v>
      </c>
      <c r="K111" s="37">
        <v>2071</v>
      </c>
      <c r="L111" s="119">
        <v>0.62129999999999996</v>
      </c>
      <c r="M111" s="60"/>
      <c r="N111" s="116">
        <v>-1.4820000000000055E-2</v>
      </c>
      <c r="O111" s="121">
        <v>-2.3297491039426611E-2</v>
      </c>
      <c r="P111" s="19"/>
    </row>
    <row r="112" spans="1:16" x14ac:dyDescent="0.25">
      <c r="A112" s="19"/>
      <c r="B112" s="51" t="s">
        <v>64</v>
      </c>
      <c r="C112" s="31"/>
      <c r="D112" s="32" t="s">
        <v>6</v>
      </c>
      <c r="E112" s="33"/>
      <c r="F112" s="70">
        <v>7.6999999999999999E-2</v>
      </c>
      <c r="G112" s="97">
        <v>1280</v>
      </c>
      <c r="H112" s="119">
        <v>98.56</v>
      </c>
      <c r="I112" s="60"/>
      <c r="J112" s="70">
        <v>7.6999999999999999E-2</v>
      </c>
      <c r="K112" s="97">
        <v>1280</v>
      </c>
      <c r="L112" s="119">
        <v>98.56</v>
      </c>
      <c r="M112" s="60"/>
      <c r="N112" s="116">
        <v>0</v>
      </c>
      <c r="O112" s="121">
        <v>0</v>
      </c>
      <c r="P112" s="19"/>
    </row>
    <row r="113" spans="1:16" x14ac:dyDescent="0.25">
      <c r="A113" s="19"/>
      <c r="B113" s="51" t="s">
        <v>65</v>
      </c>
      <c r="C113" s="31"/>
      <c r="D113" s="32" t="s">
        <v>6</v>
      </c>
      <c r="E113" s="33"/>
      <c r="F113" s="70">
        <v>0.113</v>
      </c>
      <c r="G113" s="97">
        <v>360</v>
      </c>
      <c r="H113" s="119">
        <v>40.68</v>
      </c>
      <c r="I113" s="60"/>
      <c r="J113" s="70">
        <v>0.113</v>
      </c>
      <c r="K113" s="97">
        <v>360</v>
      </c>
      <c r="L113" s="119">
        <v>40.68</v>
      </c>
      <c r="M113" s="60"/>
      <c r="N113" s="116">
        <v>0</v>
      </c>
      <c r="O113" s="121">
        <v>0</v>
      </c>
      <c r="P113" s="19"/>
    </row>
    <row r="114" spans="1:16" ht="15.75" thickBot="1" x14ac:dyDescent="0.3">
      <c r="A114" s="19"/>
      <c r="B114" s="20" t="s">
        <v>66</v>
      </c>
      <c r="C114" s="31"/>
      <c r="D114" s="32" t="s">
        <v>6</v>
      </c>
      <c r="E114" s="33"/>
      <c r="F114" s="70">
        <v>0.157</v>
      </c>
      <c r="G114" s="97">
        <v>360</v>
      </c>
      <c r="H114" s="119">
        <v>56.52</v>
      </c>
      <c r="I114" s="60"/>
      <c r="J114" s="70">
        <v>0.157</v>
      </c>
      <c r="K114" s="97">
        <v>360</v>
      </c>
      <c r="L114" s="119">
        <v>56.52</v>
      </c>
      <c r="M114" s="60"/>
      <c r="N114" s="116">
        <v>0</v>
      </c>
      <c r="O114" s="121">
        <v>0</v>
      </c>
      <c r="P114" s="19"/>
    </row>
    <row r="115" spans="1:16" ht="15.75" thickBot="1" x14ac:dyDescent="0.3">
      <c r="A115" s="19"/>
      <c r="B115" s="72"/>
      <c r="C115" s="73"/>
      <c r="D115" s="74"/>
      <c r="E115" s="73"/>
      <c r="F115" s="75"/>
      <c r="G115" s="76"/>
      <c r="H115" s="77"/>
      <c r="I115" s="78"/>
      <c r="J115" s="75"/>
      <c r="K115" s="79"/>
      <c r="L115" s="77"/>
      <c r="M115" s="78"/>
      <c r="N115" s="80"/>
      <c r="O115" s="81"/>
      <c r="P115" s="19"/>
    </row>
    <row r="116" spans="1:16" x14ac:dyDescent="0.25">
      <c r="A116" s="19"/>
      <c r="B116" s="82" t="s">
        <v>67</v>
      </c>
      <c r="C116" s="31"/>
      <c r="D116" s="31"/>
      <c r="E116" s="31"/>
      <c r="F116" s="83"/>
      <c r="G116" s="84"/>
      <c r="H116" s="85">
        <f>SUM(H109:H114)</f>
        <v>285.00684160000003</v>
      </c>
      <c r="I116" s="86"/>
      <c r="J116" s="87"/>
      <c r="K116" s="88"/>
      <c r="L116" s="85">
        <f>SUM(L109:L114)</f>
        <v>283.94637702875315</v>
      </c>
      <c r="M116" s="89"/>
      <c r="N116" s="90">
        <f>L116-H116</f>
        <v>-1.0604645712468823</v>
      </c>
      <c r="O116" s="91">
        <f>N116/H116</f>
        <v>-3.7208389991395989E-3</v>
      </c>
      <c r="P116" s="19"/>
    </row>
    <row r="117" spans="1:16" x14ac:dyDescent="0.25">
      <c r="A117" s="19"/>
      <c r="B117" s="92" t="s">
        <v>68</v>
      </c>
      <c r="C117" s="31"/>
      <c r="D117" s="31"/>
      <c r="E117" s="31"/>
      <c r="F117" s="93">
        <v>0.13</v>
      </c>
      <c r="G117" s="84"/>
      <c r="H117" s="94">
        <f>H116*0.13</f>
        <v>37.050889408000003</v>
      </c>
      <c r="I117" s="95"/>
      <c r="J117" s="96">
        <v>0.13</v>
      </c>
      <c r="K117" s="97"/>
      <c r="L117" s="98">
        <f>L116*0.13</f>
        <v>36.913029013737912</v>
      </c>
      <c r="M117" s="99"/>
      <c r="N117" s="100">
        <f>L117-H117</f>
        <v>-0.13786039426209129</v>
      </c>
      <c r="O117" s="101">
        <f>N117/H117</f>
        <v>-3.720838999139507E-3</v>
      </c>
      <c r="P117" s="19"/>
    </row>
    <row r="118" spans="1:16" ht="15.75" thickBot="1" x14ac:dyDescent="0.3">
      <c r="A118" s="19"/>
      <c r="B118" s="163" t="s">
        <v>69</v>
      </c>
      <c r="C118" s="163"/>
      <c r="D118" s="163"/>
      <c r="E118" s="33"/>
      <c r="F118" s="124"/>
      <c r="G118" s="125"/>
      <c r="H118" s="126">
        <f>H116+H117</f>
        <v>322.05773100800002</v>
      </c>
      <c r="I118" s="127"/>
      <c r="J118" s="127"/>
      <c r="K118" s="128"/>
      <c r="L118" s="126">
        <f>L116+L117</f>
        <v>320.85940604249106</v>
      </c>
      <c r="M118" s="129"/>
      <c r="N118" s="130">
        <f>L118-H118</f>
        <v>-1.1983249655089594</v>
      </c>
      <c r="O118" s="91">
        <f>N118/H118</f>
        <v>-3.7208389991395443E-3</v>
      </c>
      <c r="P118" s="19"/>
    </row>
    <row r="119" spans="1:16" ht="15.75" thickBot="1" x14ac:dyDescent="0.3">
      <c r="A119" s="102"/>
      <c r="B119" s="103"/>
      <c r="C119" s="104"/>
      <c r="D119" s="105"/>
      <c r="E119" s="104"/>
      <c r="F119" s="75"/>
      <c r="G119" s="106"/>
      <c r="H119" s="77"/>
      <c r="I119" s="107"/>
      <c r="J119" s="75"/>
      <c r="K119" s="108"/>
      <c r="L119" s="77"/>
      <c r="M119" s="107"/>
      <c r="N119" s="109"/>
      <c r="O119" s="81"/>
      <c r="P119" s="102"/>
    </row>
    <row r="120" spans="1:16" x14ac:dyDescent="0.25">
      <c r="A120" s="19"/>
      <c r="B120" s="19"/>
      <c r="C120" s="19"/>
      <c r="D120" s="19"/>
      <c r="E120" s="19"/>
      <c r="F120" s="19"/>
      <c r="G120" s="7"/>
      <c r="H120" s="110"/>
      <c r="I120" s="19"/>
      <c r="J120" s="19"/>
      <c r="K120" s="7"/>
      <c r="L120" s="110"/>
      <c r="M120" s="19"/>
      <c r="N120" s="110"/>
      <c r="O120" s="19"/>
      <c r="P120" s="19"/>
    </row>
    <row r="121" spans="1:16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7"/>
      <c r="O121" s="6"/>
      <c r="P121" s="6"/>
    </row>
    <row r="122" spans="1:16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6"/>
      <c r="M122" s="6"/>
      <c r="N122" s="6"/>
      <c r="O122" s="6"/>
      <c r="P122" s="6"/>
    </row>
    <row r="123" spans="1:16" ht="18" x14ac:dyDescent="0.25">
      <c r="A123" s="7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6"/>
    </row>
    <row r="124" spans="1:16" ht="18" x14ac:dyDescent="0.25">
      <c r="A124" s="7"/>
      <c r="B124" s="8" t="s">
        <v>26</v>
      </c>
      <c r="C124" s="9"/>
      <c r="D124" s="165" t="s">
        <v>12</v>
      </c>
      <c r="E124" s="165"/>
      <c r="F124" s="165"/>
      <c r="G124" s="165"/>
      <c r="H124" s="165"/>
      <c r="I124" s="165"/>
      <c r="J124" s="165"/>
      <c r="K124" s="9"/>
      <c r="L124" s="9"/>
      <c r="M124" s="9"/>
      <c r="N124" s="9"/>
      <c r="O124" s="9"/>
      <c r="P124" s="6"/>
    </row>
    <row r="125" spans="1:16" x14ac:dyDescent="0.25">
      <c r="A125" s="7"/>
      <c r="B125" s="8" t="s">
        <v>27</v>
      </c>
      <c r="C125" s="7"/>
      <c r="D125" s="166" t="s">
        <v>70</v>
      </c>
      <c r="E125" s="166"/>
      <c r="F125" s="166"/>
      <c r="G125" s="166"/>
      <c r="H125" s="166"/>
      <c r="I125" s="166"/>
      <c r="J125" s="166"/>
      <c r="K125" s="7"/>
      <c r="L125" s="6"/>
      <c r="M125" s="6"/>
      <c r="N125" s="6"/>
      <c r="O125" s="6"/>
      <c r="P125" s="6"/>
    </row>
    <row r="126" spans="1:16" x14ac:dyDescent="0.25">
      <c r="A126" s="7"/>
      <c r="B126" s="8" t="s">
        <v>29</v>
      </c>
      <c r="C126" s="7"/>
      <c r="D126" s="10">
        <v>40000</v>
      </c>
      <c r="E126" s="11"/>
      <c r="F126" s="11" t="s">
        <v>6</v>
      </c>
      <c r="G126" s="11"/>
      <c r="H126" s="11"/>
      <c r="I126" s="11"/>
      <c r="J126" s="11"/>
      <c r="K126" s="7"/>
      <c r="L126" s="6"/>
      <c r="M126" s="6"/>
      <c r="N126" s="6"/>
      <c r="O126" s="6"/>
      <c r="P126" s="6"/>
    </row>
    <row r="127" spans="1:16" ht="15.75" x14ac:dyDescent="0.25">
      <c r="A127" s="7"/>
      <c r="B127" s="8" t="s">
        <v>30</v>
      </c>
      <c r="C127" s="7"/>
      <c r="D127" s="12">
        <v>100</v>
      </c>
      <c r="E127" s="13"/>
      <c r="F127" s="14" t="s">
        <v>7</v>
      </c>
      <c r="G127" s="13"/>
      <c r="H127" s="13"/>
      <c r="I127" s="13"/>
      <c r="J127" s="13"/>
      <c r="K127" s="15"/>
      <c r="L127" s="15"/>
      <c r="M127" s="15"/>
      <c r="N127" s="15"/>
      <c r="O127" s="15"/>
      <c r="P127" s="7"/>
    </row>
    <row r="128" spans="1:16" ht="15.75" x14ac:dyDescent="0.25">
      <c r="A128" s="7"/>
      <c r="B128" s="8" t="s">
        <v>31</v>
      </c>
      <c r="C128" s="7"/>
      <c r="D128" s="16">
        <v>1.0602</v>
      </c>
      <c r="E128" s="17"/>
      <c r="F128" s="17"/>
      <c r="G128" s="17"/>
      <c r="H128" s="17"/>
      <c r="I128" s="17"/>
      <c r="J128" s="17"/>
      <c r="K128" s="18"/>
      <c r="L128" s="18"/>
      <c r="M128" s="18"/>
      <c r="N128" s="18"/>
      <c r="O128" s="18"/>
      <c r="P128" s="7"/>
    </row>
    <row r="129" spans="1:16" ht="15.75" x14ac:dyDescent="0.25">
      <c r="A129" s="7"/>
      <c r="B129" s="8" t="s">
        <v>32</v>
      </c>
      <c r="C129" s="7"/>
      <c r="D129" s="16">
        <v>1.0355000000000001</v>
      </c>
      <c r="E129" s="17"/>
      <c r="F129" s="17"/>
      <c r="G129" s="17"/>
      <c r="H129" s="17"/>
      <c r="I129" s="17"/>
      <c r="J129" s="17"/>
      <c r="K129" s="18"/>
      <c r="L129" s="18"/>
      <c r="M129" s="18"/>
      <c r="N129" s="18"/>
      <c r="O129" s="18"/>
      <c r="P129" s="7"/>
    </row>
    <row r="130" spans="1:16" ht="13.15" customHeight="1" x14ac:dyDescent="0.25">
      <c r="A130" s="7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 x14ac:dyDescent="0.25">
      <c r="A131" s="19"/>
      <c r="B131" s="20"/>
      <c r="C131" s="19"/>
      <c r="D131" s="21"/>
      <c r="E131" s="21"/>
      <c r="F131" s="167" t="s">
        <v>33</v>
      </c>
      <c r="G131" s="168"/>
      <c r="H131" s="169"/>
      <c r="I131" s="19"/>
      <c r="J131" s="167" t="s">
        <v>34</v>
      </c>
      <c r="K131" s="168"/>
      <c r="L131" s="169"/>
      <c r="M131" s="19"/>
      <c r="N131" s="167" t="s">
        <v>35</v>
      </c>
      <c r="O131" s="169"/>
      <c r="P131" s="19"/>
    </row>
    <row r="132" spans="1:16" x14ac:dyDescent="0.25">
      <c r="A132" s="19"/>
      <c r="B132" s="20"/>
      <c r="C132" s="19"/>
      <c r="D132" s="157" t="s">
        <v>36</v>
      </c>
      <c r="E132" s="22"/>
      <c r="F132" s="23" t="s">
        <v>8</v>
      </c>
      <c r="G132" s="24" t="s">
        <v>37</v>
      </c>
      <c r="H132" s="25" t="s">
        <v>38</v>
      </c>
      <c r="I132" s="19"/>
      <c r="J132" s="23" t="s">
        <v>8</v>
      </c>
      <c r="K132" s="26" t="s">
        <v>37</v>
      </c>
      <c r="L132" s="25" t="s">
        <v>38</v>
      </c>
      <c r="M132" s="19"/>
      <c r="N132" s="159" t="s">
        <v>39</v>
      </c>
      <c r="O132" s="161" t="s">
        <v>40</v>
      </c>
      <c r="P132" s="19"/>
    </row>
    <row r="133" spans="1:16" x14ac:dyDescent="0.25">
      <c r="A133" s="19"/>
      <c r="B133" s="20"/>
      <c r="C133" s="19"/>
      <c r="D133" s="158"/>
      <c r="E133" s="22"/>
      <c r="F133" s="27" t="s">
        <v>41</v>
      </c>
      <c r="G133" s="28"/>
      <c r="H133" s="29" t="s">
        <v>41</v>
      </c>
      <c r="I133" s="19"/>
      <c r="J133" s="27" t="s">
        <v>41</v>
      </c>
      <c r="K133" s="30"/>
      <c r="L133" s="29" t="s">
        <v>41</v>
      </c>
      <c r="M133" s="19"/>
      <c r="N133" s="160"/>
      <c r="O133" s="162"/>
      <c r="P133" s="19"/>
    </row>
    <row r="134" spans="1:16" x14ac:dyDescent="0.25">
      <c r="A134" s="19"/>
      <c r="B134" s="31" t="s">
        <v>42</v>
      </c>
      <c r="C134" s="31"/>
      <c r="D134" s="122" t="s">
        <v>43</v>
      </c>
      <c r="E134" s="33"/>
      <c r="F134" s="135">
        <v>232.69</v>
      </c>
      <c r="G134" s="34">
        <v>1</v>
      </c>
      <c r="H134" s="35">
        <v>232.69</v>
      </c>
      <c r="I134" s="36"/>
      <c r="J134" s="135">
        <v>236.96</v>
      </c>
      <c r="K134" s="37">
        <v>1</v>
      </c>
      <c r="L134" s="35">
        <f>J134</f>
        <v>236.96</v>
      </c>
      <c r="M134" s="36"/>
      <c r="N134" s="38">
        <f>L134-H134</f>
        <v>4.2700000000000102</v>
      </c>
      <c r="O134" s="39">
        <f>N134/H134</f>
        <v>1.8350595212514548E-2</v>
      </c>
      <c r="P134" s="19"/>
    </row>
    <row r="135" spans="1:16" x14ac:dyDescent="0.25">
      <c r="A135" s="19"/>
      <c r="B135" s="31" t="s">
        <v>44</v>
      </c>
      <c r="C135" s="31"/>
      <c r="D135" s="122" t="s">
        <v>7</v>
      </c>
      <c r="E135" s="33"/>
      <c r="F135" s="123">
        <v>2.2101000000000002</v>
      </c>
      <c r="G135" s="34">
        <v>100</v>
      </c>
      <c r="H135" s="35">
        <v>221.01000000000002</v>
      </c>
      <c r="I135" s="36"/>
      <c r="J135" s="114">
        <v>2.2477999999999998</v>
      </c>
      <c r="K135" s="34">
        <v>100</v>
      </c>
      <c r="L135" s="35">
        <f>K135*J135</f>
        <v>224.77999999999997</v>
      </c>
      <c r="M135" s="36"/>
      <c r="N135" s="38">
        <f>L135-H135</f>
        <v>3.7699999999999534</v>
      </c>
      <c r="O135" s="39">
        <f>N135/H135</f>
        <v>1.7058051671869839E-2</v>
      </c>
      <c r="P135" s="19"/>
    </row>
    <row r="136" spans="1:16" ht="30" x14ac:dyDescent="0.25">
      <c r="A136" s="19"/>
      <c r="B136" s="112" t="s">
        <v>46</v>
      </c>
      <c r="C136" s="31"/>
      <c r="D136" s="122" t="s">
        <v>7</v>
      </c>
      <c r="E136" s="33"/>
      <c r="F136" s="123">
        <v>-1.9199999999999998E-2</v>
      </c>
      <c r="G136" s="34">
        <v>100</v>
      </c>
      <c r="H136" s="35">
        <v>-1.92</v>
      </c>
      <c r="I136" s="36"/>
      <c r="J136" s="114">
        <v>0</v>
      </c>
      <c r="K136" s="34">
        <v>100</v>
      </c>
      <c r="L136" s="35">
        <v>0</v>
      </c>
      <c r="M136" s="36"/>
      <c r="N136" s="38">
        <v>1.92</v>
      </c>
      <c r="O136" s="39">
        <v>-1</v>
      </c>
      <c r="P136" s="19"/>
    </row>
    <row r="137" spans="1:16" x14ac:dyDescent="0.25">
      <c r="A137" s="40"/>
      <c r="B137" s="41" t="s">
        <v>48</v>
      </c>
      <c r="C137" s="42"/>
      <c r="D137" s="43"/>
      <c r="E137" s="42"/>
      <c r="F137" s="44"/>
      <c r="G137" s="45"/>
      <c r="H137" s="131">
        <f>SUM(H134:H136)</f>
        <v>451.78000000000003</v>
      </c>
      <c r="I137" s="46"/>
      <c r="J137" s="47"/>
      <c r="K137" s="48"/>
      <c r="L137" s="131">
        <f>SUM(L134:L136)</f>
        <v>461.74</v>
      </c>
      <c r="M137" s="46"/>
      <c r="N137" s="49">
        <f>L137-H137</f>
        <v>9.9599999999999795</v>
      </c>
      <c r="O137" s="50">
        <f>N137/H137</f>
        <v>2.2046128646686394E-2</v>
      </c>
      <c r="P137" s="40"/>
    </row>
    <row r="138" spans="1:16" ht="51" x14ac:dyDescent="0.25">
      <c r="A138" s="19"/>
      <c r="B138" s="111" t="s">
        <v>49</v>
      </c>
      <c r="C138" s="31"/>
      <c r="D138" s="122" t="s">
        <v>7</v>
      </c>
      <c r="E138" s="33"/>
      <c r="F138" s="114">
        <v>2.5358000000000001</v>
      </c>
      <c r="G138" s="34">
        <v>100</v>
      </c>
      <c r="H138" s="115">
        <v>253.58</v>
      </c>
      <c r="I138" s="60"/>
      <c r="J138" s="114">
        <v>0</v>
      </c>
      <c r="K138" s="34">
        <v>100</v>
      </c>
      <c r="L138" s="115">
        <v>0</v>
      </c>
      <c r="M138" s="60"/>
      <c r="N138" s="116">
        <v>-253.58</v>
      </c>
      <c r="O138" s="117">
        <v>-1</v>
      </c>
      <c r="P138" s="19"/>
    </row>
    <row r="139" spans="1:16" ht="38.25" x14ac:dyDescent="0.25">
      <c r="A139" s="19"/>
      <c r="B139" s="111" t="s">
        <v>72</v>
      </c>
      <c r="C139" s="31"/>
      <c r="D139" s="122" t="s">
        <v>7</v>
      </c>
      <c r="E139" s="33"/>
      <c r="F139" s="114">
        <v>0</v>
      </c>
      <c r="G139" s="34">
        <v>100</v>
      </c>
      <c r="H139" s="115">
        <v>0</v>
      </c>
      <c r="I139" s="60"/>
      <c r="J139" s="114">
        <v>2.3746999999999998</v>
      </c>
      <c r="K139" s="34">
        <v>100</v>
      </c>
      <c r="L139" s="115">
        <f t="shared" ref="L139:L144" si="3">K139*J139</f>
        <v>237.46999999999997</v>
      </c>
      <c r="M139" s="60"/>
      <c r="N139" s="116">
        <f t="shared" ref="N139:N144" si="4">L139</f>
        <v>237.46999999999997</v>
      </c>
      <c r="O139" s="117" t="s">
        <v>47</v>
      </c>
      <c r="P139" s="19"/>
    </row>
    <row r="140" spans="1:16" ht="38.25" x14ac:dyDescent="0.25">
      <c r="A140" s="19"/>
      <c r="B140" s="111" t="s">
        <v>78</v>
      </c>
      <c r="C140" s="31"/>
      <c r="D140" s="122" t="s">
        <v>7</v>
      </c>
      <c r="E140" s="33"/>
      <c r="F140" s="114">
        <v>0</v>
      </c>
      <c r="G140" s="34">
        <v>100</v>
      </c>
      <c r="H140" s="115">
        <v>0</v>
      </c>
      <c r="I140" s="60"/>
      <c r="J140" s="114">
        <v>-2.8397000000000001</v>
      </c>
      <c r="K140" s="34">
        <v>100</v>
      </c>
      <c r="L140" s="115">
        <f t="shared" si="3"/>
        <v>-283.97000000000003</v>
      </c>
      <c r="M140" s="60"/>
      <c r="N140" s="116">
        <f t="shared" si="4"/>
        <v>-283.97000000000003</v>
      </c>
      <c r="O140" s="117" t="s">
        <v>47</v>
      </c>
      <c r="P140" s="19"/>
    </row>
    <row r="141" spans="1:16" ht="25.5" x14ac:dyDescent="0.25">
      <c r="A141" s="19"/>
      <c r="B141" s="111" t="s">
        <v>76</v>
      </c>
      <c r="C141" s="31"/>
      <c r="D141" s="122" t="s">
        <v>6</v>
      </c>
      <c r="E141" s="33"/>
      <c r="F141" s="114">
        <v>0</v>
      </c>
      <c r="G141" s="34">
        <v>40000</v>
      </c>
      <c r="H141" s="115">
        <v>0</v>
      </c>
      <c r="I141" s="60"/>
      <c r="J141" s="114">
        <v>3.0000000000000001E-3</v>
      </c>
      <c r="K141" s="34">
        <v>40000</v>
      </c>
      <c r="L141" s="115">
        <f t="shared" si="3"/>
        <v>120</v>
      </c>
      <c r="M141" s="60"/>
      <c r="N141" s="116">
        <f t="shared" si="4"/>
        <v>120</v>
      </c>
      <c r="O141" s="117"/>
      <c r="P141" s="19"/>
    </row>
    <row r="142" spans="1:16" ht="25.5" x14ac:dyDescent="0.25">
      <c r="A142" s="19"/>
      <c r="B142" s="111" t="s">
        <v>75</v>
      </c>
      <c r="C142" s="31"/>
      <c r="D142" s="122" t="s">
        <v>7</v>
      </c>
      <c r="E142" s="33"/>
      <c r="F142" s="114">
        <v>0</v>
      </c>
      <c r="G142" s="34">
        <v>100</v>
      </c>
      <c r="H142" s="115">
        <v>0</v>
      </c>
      <c r="I142" s="60"/>
      <c r="J142" s="114">
        <v>-0.1351</v>
      </c>
      <c r="K142" s="34">
        <v>100</v>
      </c>
      <c r="L142" s="115">
        <f t="shared" si="3"/>
        <v>-13.51</v>
      </c>
      <c r="M142" s="60"/>
      <c r="N142" s="116">
        <f t="shared" si="4"/>
        <v>-13.51</v>
      </c>
      <c r="O142" s="117" t="s">
        <v>47</v>
      </c>
      <c r="P142" s="19"/>
    </row>
    <row r="143" spans="1:16" ht="25.5" x14ac:dyDescent="0.25">
      <c r="A143" s="19"/>
      <c r="B143" s="111" t="s">
        <v>75</v>
      </c>
      <c r="C143" s="31"/>
      <c r="D143" s="122" t="s">
        <v>7</v>
      </c>
      <c r="E143" s="33"/>
      <c r="F143" s="114">
        <v>0</v>
      </c>
      <c r="G143" s="34">
        <v>100</v>
      </c>
      <c r="H143" s="115">
        <v>0</v>
      </c>
      <c r="I143" s="60"/>
      <c r="J143" s="114">
        <v>-2.0669</v>
      </c>
      <c r="K143" s="34">
        <v>100</v>
      </c>
      <c r="L143" s="115">
        <f t="shared" si="3"/>
        <v>-206.69</v>
      </c>
      <c r="M143" s="60"/>
      <c r="N143" s="116">
        <f t="shared" si="4"/>
        <v>-206.69</v>
      </c>
      <c r="O143" s="117" t="s">
        <v>47</v>
      </c>
      <c r="P143" s="19"/>
    </row>
    <row r="144" spans="1:16" ht="25.5" x14ac:dyDescent="0.25">
      <c r="A144" s="19"/>
      <c r="B144" s="111" t="s">
        <v>74</v>
      </c>
      <c r="C144" s="31"/>
      <c r="D144" s="122" t="s">
        <v>7</v>
      </c>
      <c r="E144" s="33"/>
      <c r="F144" s="114">
        <v>0</v>
      </c>
      <c r="G144" s="34">
        <v>100</v>
      </c>
      <c r="H144" s="115">
        <v>0</v>
      </c>
      <c r="I144" s="60"/>
      <c r="J144" s="114">
        <v>0.17630000000000001</v>
      </c>
      <c r="K144" s="34">
        <v>100</v>
      </c>
      <c r="L144" s="115">
        <f t="shared" si="3"/>
        <v>17.630000000000003</v>
      </c>
      <c r="M144" s="60"/>
      <c r="N144" s="116">
        <f t="shared" si="4"/>
        <v>17.630000000000003</v>
      </c>
      <c r="O144" s="117" t="s">
        <v>47</v>
      </c>
      <c r="P144" s="19"/>
    </row>
    <row r="145" spans="1:16" x14ac:dyDescent="0.25">
      <c r="A145" s="19"/>
      <c r="B145" s="136" t="s">
        <v>55</v>
      </c>
      <c r="C145" s="31"/>
      <c r="D145" s="122" t="s">
        <v>7</v>
      </c>
      <c r="E145" s="33"/>
      <c r="F145" s="114">
        <v>0.35060000000000002</v>
      </c>
      <c r="G145" s="34">
        <v>100</v>
      </c>
      <c r="H145" s="115">
        <v>35.06</v>
      </c>
      <c r="I145" s="60"/>
      <c r="J145" s="114">
        <v>1.2718138994453418</v>
      </c>
      <c r="K145" s="34">
        <v>100</v>
      </c>
      <c r="L145" s="115">
        <v>127.18138994453419</v>
      </c>
      <c r="M145" s="60"/>
      <c r="N145" s="116">
        <v>92.121389944534187</v>
      </c>
      <c r="O145" s="117">
        <v>2.6275353663586474</v>
      </c>
      <c r="P145" s="19"/>
    </row>
    <row r="146" spans="1:16" x14ac:dyDescent="0.25">
      <c r="A146" s="19"/>
      <c r="B146" s="51" t="s">
        <v>56</v>
      </c>
      <c r="C146" s="31"/>
      <c r="D146" s="122" t="s">
        <v>6</v>
      </c>
      <c r="E146" s="33"/>
      <c r="F146" s="114">
        <v>2.1044E-2</v>
      </c>
      <c r="G146" s="34">
        <v>2408</v>
      </c>
      <c r="H146" s="115">
        <v>50.673952</v>
      </c>
      <c r="I146" s="60"/>
      <c r="J146" s="114">
        <v>2.1044E-2</v>
      </c>
      <c r="K146" s="34">
        <v>1420</v>
      </c>
      <c r="L146" s="115">
        <v>29.882480000000001</v>
      </c>
      <c r="M146" s="60"/>
      <c r="N146" s="116">
        <v>-20.791471999999999</v>
      </c>
      <c r="O146" s="117">
        <v>-0.4102990033222591</v>
      </c>
      <c r="P146" s="19"/>
    </row>
    <row r="147" spans="1:16" ht="25.5" x14ac:dyDescent="0.25">
      <c r="A147" s="19"/>
      <c r="B147" s="52" t="s">
        <v>57</v>
      </c>
      <c r="C147" s="53"/>
      <c r="D147" s="53"/>
      <c r="E147" s="53"/>
      <c r="F147" s="54"/>
      <c r="G147" s="55"/>
      <c r="H147" s="56">
        <f>SUM(H137:H146)</f>
        <v>791.09395200000006</v>
      </c>
      <c r="I147" s="46"/>
      <c r="J147" s="57"/>
      <c r="K147" s="58"/>
      <c r="L147" s="56">
        <f>SUM(L137:L146)</f>
        <v>489.73386994453421</v>
      </c>
      <c r="M147" s="46"/>
      <c r="N147" s="49">
        <f>L147-H147</f>
        <v>-301.36008205546585</v>
      </c>
      <c r="O147" s="50">
        <f>N147/H147</f>
        <v>-0.38094095055787486</v>
      </c>
      <c r="P147" s="19"/>
    </row>
    <row r="148" spans="1:16" x14ac:dyDescent="0.25">
      <c r="A148" s="19"/>
      <c r="B148" s="36" t="s">
        <v>58</v>
      </c>
      <c r="C148" s="36"/>
      <c r="D148" s="59" t="s">
        <v>7</v>
      </c>
      <c r="E148" s="60"/>
      <c r="F148" s="114">
        <v>2.0924</v>
      </c>
      <c r="G148" s="34">
        <v>106.02000000000001</v>
      </c>
      <c r="H148" s="115">
        <v>221.83624800000001</v>
      </c>
      <c r="I148" s="60"/>
      <c r="J148" s="114">
        <v>1.6326000000000001</v>
      </c>
      <c r="K148" s="37">
        <v>103.55000000000001</v>
      </c>
      <c r="L148" s="115">
        <v>169.05573000000001</v>
      </c>
      <c r="M148" s="60"/>
      <c r="N148" s="116">
        <v>-52.780518000000001</v>
      </c>
      <c r="O148" s="39">
        <v>-0.23792558013332427</v>
      </c>
      <c r="P148" s="19"/>
    </row>
    <row r="149" spans="1:16" x14ac:dyDescent="0.25">
      <c r="A149" s="19"/>
      <c r="B149" s="61" t="s">
        <v>59</v>
      </c>
      <c r="C149" s="36"/>
      <c r="D149" s="59" t="s">
        <v>7</v>
      </c>
      <c r="E149" s="60"/>
      <c r="F149" s="114">
        <v>1.3480000000000001</v>
      </c>
      <c r="G149" s="34">
        <v>106.02000000000001</v>
      </c>
      <c r="H149" s="115">
        <v>142.91496000000004</v>
      </c>
      <c r="I149" s="60"/>
      <c r="J149" s="114">
        <v>1.2826</v>
      </c>
      <c r="K149" s="37">
        <v>103.55000000000001</v>
      </c>
      <c r="L149" s="115">
        <v>132.81323</v>
      </c>
      <c r="M149" s="60"/>
      <c r="N149" s="116">
        <v>-10.101730000000032</v>
      </c>
      <c r="O149" s="39">
        <v>-7.0683502972677101E-2</v>
      </c>
      <c r="P149" s="19"/>
    </row>
    <row r="150" spans="1:16" x14ac:dyDescent="0.25">
      <c r="A150" s="19"/>
      <c r="B150" s="52" t="s">
        <v>60</v>
      </c>
      <c r="C150" s="42"/>
      <c r="D150" s="42"/>
      <c r="E150" s="42"/>
      <c r="F150" s="62"/>
      <c r="G150" s="55"/>
      <c r="H150" s="56">
        <f>SUM(H147:H149)</f>
        <v>1155.8451600000001</v>
      </c>
      <c r="I150" s="63"/>
      <c r="J150" s="64"/>
      <c r="K150" s="65"/>
      <c r="L150" s="56">
        <f>SUM(L147:L149)</f>
        <v>791.60282994453416</v>
      </c>
      <c r="M150" s="63"/>
      <c r="N150" s="49">
        <f>L150-H150</f>
        <v>-364.24233005546591</v>
      </c>
      <c r="O150" s="50">
        <f>N150/H150</f>
        <v>-0.31513073088048049</v>
      </c>
      <c r="P150" s="19"/>
    </row>
    <row r="151" spans="1:16" x14ac:dyDescent="0.25">
      <c r="A151" s="19"/>
      <c r="B151" s="66" t="s">
        <v>61</v>
      </c>
      <c r="C151" s="31"/>
      <c r="D151" s="32" t="s">
        <v>6</v>
      </c>
      <c r="E151" s="33"/>
      <c r="F151" s="70">
        <v>3.5999999999999999E-3</v>
      </c>
      <c r="G151" s="34">
        <v>42408</v>
      </c>
      <c r="H151" s="119">
        <v>152.6688</v>
      </c>
      <c r="I151" s="60"/>
      <c r="J151" s="120">
        <v>3.5999999999999999E-3</v>
      </c>
      <c r="K151" s="37">
        <v>41420</v>
      </c>
      <c r="L151" s="119">
        <v>149.11199999999999</v>
      </c>
      <c r="M151" s="60"/>
      <c r="N151" s="116">
        <v>-3.5568000000000097</v>
      </c>
      <c r="O151" s="121">
        <v>-2.3297491039426587E-2</v>
      </c>
      <c r="P151" s="19"/>
    </row>
    <row r="152" spans="1:16" x14ac:dyDescent="0.25">
      <c r="A152" s="19"/>
      <c r="B152" s="66" t="s">
        <v>62</v>
      </c>
      <c r="C152" s="31"/>
      <c r="D152" s="32" t="s">
        <v>6</v>
      </c>
      <c r="E152" s="33"/>
      <c r="F152" s="70">
        <v>2.9999999999999997E-4</v>
      </c>
      <c r="G152" s="34">
        <v>42408</v>
      </c>
      <c r="H152" s="119">
        <v>12.722399999999999</v>
      </c>
      <c r="I152" s="60"/>
      <c r="J152" s="120">
        <v>2.9999999999999997E-4</v>
      </c>
      <c r="K152" s="37">
        <v>41420</v>
      </c>
      <c r="L152" s="119">
        <v>12.425999999999998</v>
      </c>
      <c r="M152" s="60"/>
      <c r="N152" s="116">
        <v>-0.29640000000000022</v>
      </c>
      <c r="O152" s="121">
        <v>-2.3297491039426542E-2</v>
      </c>
      <c r="P152" s="19"/>
    </row>
    <row r="153" spans="1:16" ht="22.5" customHeight="1" thickBot="1" x14ac:dyDescent="0.3">
      <c r="A153" s="19"/>
      <c r="B153" s="118" t="s">
        <v>71</v>
      </c>
      <c r="C153" s="31"/>
      <c r="D153" s="32" t="s">
        <v>6</v>
      </c>
      <c r="E153" s="33"/>
      <c r="F153" s="120">
        <v>0.113</v>
      </c>
      <c r="G153" s="71">
        <v>40000</v>
      </c>
      <c r="H153" s="68">
        <v>4520</v>
      </c>
      <c r="I153" s="36"/>
      <c r="J153" s="142">
        <v>0.113</v>
      </c>
      <c r="K153" s="71">
        <v>40000</v>
      </c>
      <c r="L153" s="68">
        <v>4520</v>
      </c>
      <c r="M153" s="36"/>
      <c r="N153" s="38">
        <v>0</v>
      </c>
      <c r="O153" s="69">
        <v>0</v>
      </c>
      <c r="P153" s="19"/>
    </row>
    <row r="154" spans="1:16" ht="15.75" thickBot="1" x14ac:dyDescent="0.3">
      <c r="A154" s="19"/>
      <c r="B154" s="72"/>
      <c r="C154" s="73"/>
      <c r="D154" s="74"/>
      <c r="E154" s="73"/>
      <c r="F154" s="75"/>
      <c r="G154" s="76"/>
      <c r="H154" s="77"/>
      <c r="I154" s="78"/>
      <c r="J154" s="75"/>
      <c r="K154" s="79"/>
      <c r="L154" s="77"/>
      <c r="M154" s="78"/>
      <c r="N154" s="80"/>
      <c r="O154" s="81"/>
      <c r="P154" s="19"/>
    </row>
    <row r="155" spans="1:16" x14ac:dyDescent="0.25">
      <c r="A155" s="19"/>
      <c r="B155" s="82" t="s">
        <v>67</v>
      </c>
      <c r="C155" s="31"/>
      <c r="D155" s="31"/>
      <c r="E155" s="31"/>
      <c r="F155" s="83"/>
      <c r="G155" s="84"/>
      <c r="H155" s="85">
        <f>SUM(H150:H153)</f>
        <v>5841.2363599999999</v>
      </c>
      <c r="I155" s="86"/>
      <c r="J155" s="87"/>
      <c r="K155" s="88"/>
      <c r="L155" s="85">
        <f>SUM(L150:L153)</f>
        <v>5473.1408299445338</v>
      </c>
      <c r="M155" s="89"/>
      <c r="N155" s="90">
        <f>L155-H155</f>
        <v>-368.09553005546604</v>
      </c>
      <c r="O155" s="91">
        <f>N155/H155</f>
        <v>-6.3016715532371648E-2</v>
      </c>
      <c r="P155" s="19"/>
    </row>
    <row r="156" spans="1:16" x14ac:dyDescent="0.25">
      <c r="A156" s="19"/>
      <c r="B156" s="92" t="s">
        <v>68</v>
      </c>
      <c r="C156" s="31"/>
      <c r="D156" s="31"/>
      <c r="E156" s="31"/>
      <c r="F156" s="93">
        <v>0.13</v>
      </c>
      <c r="G156" s="84"/>
      <c r="H156" s="94">
        <f>H155*0.13</f>
        <v>759.36072680000007</v>
      </c>
      <c r="I156" s="95"/>
      <c r="J156" s="96">
        <v>0.13</v>
      </c>
      <c r="K156" s="97"/>
      <c r="L156" s="94">
        <f>L155*0.13</f>
        <v>711.50830789278939</v>
      </c>
      <c r="M156" s="99"/>
      <c r="N156" s="100">
        <f>L156-H156</f>
        <v>-47.852418907210676</v>
      </c>
      <c r="O156" s="101">
        <f>N156/H156</f>
        <v>-6.3016715532371759E-2</v>
      </c>
      <c r="P156" s="19"/>
    </row>
    <row r="157" spans="1:16" ht="15.75" thickBot="1" x14ac:dyDescent="0.3">
      <c r="A157" s="19"/>
      <c r="B157" s="163" t="s">
        <v>69</v>
      </c>
      <c r="C157" s="163"/>
      <c r="D157" s="163"/>
      <c r="E157" s="33"/>
      <c r="F157" s="124"/>
      <c r="G157" s="125"/>
      <c r="H157" s="126">
        <f>SUM(H155:H156)</f>
        <v>6600.5970868000004</v>
      </c>
      <c r="I157" s="127"/>
      <c r="J157" s="127"/>
      <c r="K157" s="128"/>
      <c r="L157" s="126">
        <f>SUM(L155:L156)</f>
        <v>6184.649137837323</v>
      </c>
      <c r="M157" s="129"/>
      <c r="N157" s="90">
        <f>L157-H157</f>
        <v>-415.9479489626774</v>
      </c>
      <c r="O157" s="91">
        <f>N157/H157</f>
        <v>-6.3016715532371759E-2</v>
      </c>
      <c r="P157" s="19"/>
    </row>
    <row r="158" spans="1:16" ht="15.75" thickBot="1" x14ac:dyDescent="0.3">
      <c r="A158" s="102"/>
      <c r="B158" s="103"/>
      <c r="C158" s="104"/>
      <c r="D158" s="105"/>
      <c r="E158" s="104"/>
      <c r="F158" s="75"/>
      <c r="G158" s="106"/>
      <c r="H158" s="77"/>
      <c r="I158" s="107"/>
      <c r="J158" s="75"/>
      <c r="K158" s="108"/>
      <c r="L158" s="77"/>
      <c r="M158" s="107"/>
      <c r="N158" s="109"/>
      <c r="O158" s="81"/>
      <c r="P158" s="102"/>
    </row>
    <row r="159" spans="1:16" x14ac:dyDescent="0.25">
      <c r="A159" s="19"/>
      <c r="B159" s="19"/>
      <c r="C159" s="19"/>
      <c r="D159" s="19"/>
      <c r="E159" s="19"/>
      <c r="F159" s="19"/>
      <c r="G159" s="7"/>
      <c r="H159" s="110"/>
      <c r="I159" s="19"/>
      <c r="J159" s="19"/>
      <c r="K159" s="7"/>
      <c r="L159" s="110"/>
      <c r="M159" s="19"/>
      <c r="N159" s="110"/>
      <c r="O159" s="19"/>
      <c r="P159" s="19"/>
    </row>
    <row r="160" spans="1:16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7"/>
      <c r="O160" s="6"/>
      <c r="P160" s="6"/>
    </row>
    <row r="161" spans="1:16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6"/>
      <c r="M161" s="6"/>
      <c r="N161" s="6"/>
      <c r="O161" s="6"/>
      <c r="P161" s="6"/>
    </row>
    <row r="162" spans="1:16" ht="18" x14ac:dyDescent="0.25">
      <c r="A162" s="7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6"/>
    </row>
    <row r="163" spans="1:16" ht="18" x14ac:dyDescent="0.25">
      <c r="A163" s="7"/>
      <c r="B163" s="8" t="s">
        <v>26</v>
      </c>
      <c r="C163" s="9"/>
      <c r="D163" s="165" t="s">
        <v>3</v>
      </c>
      <c r="E163" s="165"/>
      <c r="F163" s="165"/>
      <c r="G163" s="165"/>
      <c r="H163" s="165"/>
      <c r="I163" s="165"/>
      <c r="J163" s="165"/>
      <c r="K163" s="9"/>
      <c r="L163" s="9"/>
      <c r="M163" s="9"/>
      <c r="N163" s="9"/>
      <c r="O163" s="9"/>
      <c r="P163" s="6"/>
    </row>
    <row r="164" spans="1:16" x14ac:dyDescent="0.25">
      <c r="A164" s="7"/>
      <c r="B164" s="8" t="s">
        <v>27</v>
      </c>
      <c r="C164" s="7"/>
      <c r="D164" s="166" t="s">
        <v>70</v>
      </c>
      <c r="E164" s="166"/>
      <c r="F164" s="166"/>
      <c r="G164" s="166"/>
      <c r="H164" s="166"/>
      <c r="I164" s="166"/>
      <c r="J164" s="166"/>
      <c r="K164" s="7"/>
      <c r="L164" s="6"/>
      <c r="M164" s="6"/>
      <c r="N164" s="6"/>
      <c r="O164" s="6"/>
      <c r="P164" s="6"/>
    </row>
    <row r="165" spans="1:16" x14ac:dyDescent="0.25">
      <c r="A165" s="7"/>
      <c r="B165" s="8" t="s">
        <v>29</v>
      </c>
      <c r="C165" s="7"/>
      <c r="D165" s="10">
        <v>700</v>
      </c>
      <c r="E165" s="11"/>
      <c r="F165" s="11" t="s">
        <v>6</v>
      </c>
      <c r="G165" s="11"/>
      <c r="H165" s="11"/>
      <c r="I165" s="11"/>
      <c r="J165" s="11"/>
      <c r="K165" s="7"/>
      <c r="L165" s="6"/>
      <c r="M165" s="6"/>
      <c r="N165" s="6"/>
      <c r="O165" s="6"/>
      <c r="P165" s="6"/>
    </row>
    <row r="166" spans="1:16" ht="15.75" x14ac:dyDescent="0.25">
      <c r="A166" s="7"/>
      <c r="B166" s="8" t="s">
        <v>30</v>
      </c>
      <c r="C166" s="7"/>
      <c r="D166" s="12">
        <v>0</v>
      </c>
      <c r="E166" s="13"/>
      <c r="F166" s="14" t="s">
        <v>7</v>
      </c>
      <c r="G166" s="13"/>
      <c r="H166" s="13"/>
      <c r="I166" s="13"/>
      <c r="J166" s="13"/>
      <c r="K166" s="15"/>
      <c r="L166" s="15"/>
      <c r="M166" s="15"/>
      <c r="N166" s="15"/>
      <c r="O166" s="15"/>
      <c r="P166" s="7"/>
    </row>
    <row r="167" spans="1:16" ht="15.75" x14ac:dyDescent="0.25">
      <c r="A167" s="7"/>
      <c r="B167" s="8" t="s">
        <v>31</v>
      </c>
      <c r="C167" s="7"/>
      <c r="D167" s="16">
        <v>1.0602</v>
      </c>
      <c r="E167" s="17"/>
      <c r="F167" s="17"/>
      <c r="G167" s="17"/>
      <c r="H167" s="17"/>
      <c r="I167" s="17"/>
      <c r="J167" s="17"/>
      <c r="K167" s="18"/>
      <c r="L167" s="18"/>
      <c r="M167" s="18"/>
      <c r="N167" s="18"/>
      <c r="O167" s="18"/>
      <c r="P167" s="7"/>
    </row>
    <row r="168" spans="1:16" ht="15.75" x14ac:dyDescent="0.25">
      <c r="A168" s="7"/>
      <c r="B168" s="8" t="s">
        <v>32</v>
      </c>
      <c r="C168" s="7"/>
      <c r="D168" s="16">
        <v>1.0355000000000001</v>
      </c>
      <c r="E168" s="17"/>
      <c r="F168" s="17"/>
      <c r="G168" s="17"/>
      <c r="H168" s="17"/>
      <c r="I168" s="17"/>
      <c r="J168" s="17"/>
      <c r="K168" s="18"/>
      <c r="L168" s="18"/>
      <c r="M168" s="18"/>
      <c r="N168" s="18"/>
      <c r="O168" s="18"/>
      <c r="P168" s="7"/>
    </row>
    <row r="169" spans="1:16" ht="13.15" customHeight="1" x14ac:dyDescent="0.25">
      <c r="A169" s="7"/>
      <c r="B169" s="11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 x14ac:dyDescent="0.25">
      <c r="A170" s="19"/>
      <c r="B170" s="20"/>
      <c r="C170" s="19"/>
      <c r="D170" s="21"/>
      <c r="E170" s="21"/>
      <c r="F170" s="167" t="s">
        <v>33</v>
      </c>
      <c r="G170" s="168"/>
      <c r="H170" s="169"/>
      <c r="I170" s="19"/>
      <c r="J170" s="167" t="s">
        <v>34</v>
      </c>
      <c r="K170" s="168"/>
      <c r="L170" s="169"/>
      <c r="M170" s="19"/>
      <c r="N170" s="167" t="s">
        <v>35</v>
      </c>
      <c r="O170" s="169"/>
      <c r="P170" s="19"/>
    </row>
    <row r="171" spans="1:16" x14ac:dyDescent="0.25">
      <c r="A171" s="19"/>
      <c r="B171" s="20"/>
      <c r="C171" s="19"/>
      <c r="D171" s="157" t="s">
        <v>36</v>
      </c>
      <c r="E171" s="22"/>
      <c r="F171" s="23" t="s">
        <v>8</v>
      </c>
      <c r="G171" s="24" t="s">
        <v>37</v>
      </c>
      <c r="H171" s="25" t="s">
        <v>38</v>
      </c>
      <c r="I171" s="19"/>
      <c r="J171" s="23" t="s">
        <v>8</v>
      </c>
      <c r="K171" s="26" t="s">
        <v>37</v>
      </c>
      <c r="L171" s="25" t="s">
        <v>38</v>
      </c>
      <c r="M171" s="19"/>
      <c r="N171" s="159" t="s">
        <v>39</v>
      </c>
      <c r="O171" s="161" t="s">
        <v>40</v>
      </c>
      <c r="P171" s="19"/>
    </row>
    <row r="172" spans="1:16" x14ac:dyDescent="0.25">
      <c r="A172" s="19"/>
      <c r="B172" s="20"/>
      <c r="C172" s="19"/>
      <c r="D172" s="158"/>
      <c r="E172" s="22"/>
      <c r="F172" s="27" t="s">
        <v>41</v>
      </c>
      <c r="G172" s="28"/>
      <c r="H172" s="29" t="s">
        <v>41</v>
      </c>
      <c r="I172" s="19"/>
      <c r="J172" s="27" t="s">
        <v>41</v>
      </c>
      <c r="K172" s="30"/>
      <c r="L172" s="29" t="s">
        <v>41</v>
      </c>
      <c r="M172" s="19"/>
      <c r="N172" s="160"/>
      <c r="O172" s="162"/>
      <c r="P172" s="19"/>
    </row>
    <row r="173" spans="1:16" x14ac:dyDescent="0.25">
      <c r="A173" s="19"/>
      <c r="B173" s="31" t="s">
        <v>42</v>
      </c>
      <c r="C173" s="31"/>
      <c r="D173" s="32" t="s">
        <v>43</v>
      </c>
      <c r="E173" s="33"/>
      <c r="F173" s="135">
        <v>9.5299999999999994</v>
      </c>
      <c r="G173" s="34">
        <v>1</v>
      </c>
      <c r="H173" s="115">
        <v>9.5299999999999994</v>
      </c>
      <c r="I173" s="60"/>
      <c r="J173" s="135">
        <v>8.9499999999999993</v>
      </c>
      <c r="K173" s="37">
        <v>1</v>
      </c>
      <c r="L173" s="115">
        <f>J173</f>
        <v>8.9499999999999993</v>
      </c>
      <c r="M173" s="60"/>
      <c r="N173" s="116">
        <f>L173-H173</f>
        <v>-0.58000000000000007</v>
      </c>
      <c r="O173" s="39">
        <f>N173/H173</f>
        <v>-6.0860440713536211E-2</v>
      </c>
      <c r="P173" s="19"/>
    </row>
    <row r="174" spans="1:16" x14ac:dyDescent="0.25">
      <c r="A174" s="19"/>
      <c r="B174" s="31" t="s">
        <v>44</v>
      </c>
      <c r="C174" s="31"/>
      <c r="D174" s="32" t="s">
        <v>6</v>
      </c>
      <c r="E174" s="33"/>
      <c r="F174" s="123">
        <v>2.9700000000000001E-2</v>
      </c>
      <c r="G174" s="34">
        <v>700</v>
      </c>
      <c r="H174" s="115">
        <v>20.79</v>
      </c>
      <c r="I174" s="60"/>
      <c r="J174" s="114">
        <v>2.7900000000000001E-2</v>
      </c>
      <c r="K174" s="34">
        <v>700</v>
      </c>
      <c r="L174" s="115">
        <f>K174*J174</f>
        <v>19.53</v>
      </c>
      <c r="M174" s="60"/>
      <c r="N174" s="116">
        <f>L174-H174</f>
        <v>-1.259999999999998</v>
      </c>
      <c r="O174" s="39">
        <f>N174/H174</f>
        <v>-6.0606060606060511E-2</v>
      </c>
      <c r="P174" s="19"/>
    </row>
    <row r="175" spans="1:16" ht="30" x14ac:dyDescent="0.25">
      <c r="A175" s="19"/>
      <c r="B175" s="112" t="s">
        <v>46</v>
      </c>
      <c r="C175" s="31"/>
      <c r="D175" s="32" t="s">
        <v>6</v>
      </c>
      <c r="E175" s="33"/>
      <c r="F175" s="123">
        <v>-2.0000000000000001E-4</v>
      </c>
      <c r="G175" s="34">
        <v>700</v>
      </c>
      <c r="H175" s="115">
        <v>-0.14000000000000001</v>
      </c>
      <c r="I175" s="60"/>
      <c r="J175" s="114">
        <v>0</v>
      </c>
      <c r="K175" s="34">
        <v>700</v>
      </c>
      <c r="L175" s="115">
        <v>0</v>
      </c>
      <c r="M175" s="60"/>
      <c r="N175" s="116">
        <v>0.14000000000000001</v>
      </c>
      <c r="O175" s="39">
        <v>-1</v>
      </c>
      <c r="P175" s="19"/>
    </row>
    <row r="176" spans="1:16" x14ac:dyDescent="0.25">
      <c r="A176" s="40"/>
      <c r="B176" s="41" t="s">
        <v>48</v>
      </c>
      <c r="C176" s="42"/>
      <c r="D176" s="43"/>
      <c r="E176" s="42"/>
      <c r="F176" s="44"/>
      <c r="G176" s="45"/>
      <c r="H176" s="131">
        <f>SUM(H173:H175)</f>
        <v>30.18</v>
      </c>
      <c r="I176" s="46"/>
      <c r="J176" s="47"/>
      <c r="K176" s="48"/>
      <c r="L176" s="131">
        <f>SUM(L173:L175)</f>
        <v>28.48</v>
      </c>
      <c r="M176" s="46"/>
      <c r="N176" s="49">
        <f>L176-H176</f>
        <v>-1.6999999999999993</v>
      </c>
      <c r="O176" s="50">
        <f>N176/H176</f>
        <v>-5.6328694499668631E-2</v>
      </c>
      <c r="P176" s="40"/>
    </row>
    <row r="177" spans="1:16" ht="51" x14ac:dyDescent="0.25">
      <c r="A177" s="19"/>
      <c r="B177" s="111" t="s">
        <v>49</v>
      </c>
      <c r="C177" s="31"/>
      <c r="D177" s="59" t="s">
        <v>6</v>
      </c>
      <c r="E177" s="33"/>
      <c r="F177" s="114">
        <v>6.6E-3</v>
      </c>
      <c r="G177" s="34">
        <v>700</v>
      </c>
      <c r="H177" s="115">
        <v>4.62</v>
      </c>
      <c r="I177" s="60"/>
      <c r="J177" s="114">
        <v>0</v>
      </c>
      <c r="K177" s="34">
        <v>700</v>
      </c>
      <c r="L177" s="115">
        <v>0</v>
      </c>
      <c r="M177" s="60"/>
      <c r="N177" s="116">
        <v>-4.62</v>
      </c>
      <c r="O177" s="117">
        <v>-1</v>
      </c>
      <c r="P177" s="19"/>
    </row>
    <row r="178" spans="1:16" ht="38.25" x14ac:dyDescent="0.25">
      <c r="A178" s="19"/>
      <c r="B178" s="111" t="s">
        <v>72</v>
      </c>
      <c r="C178" s="31"/>
      <c r="D178" s="32" t="s">
        <v>6</v>
      </c>
      <c r="E178" s="33"/>
      <c r="F178" s="114">
        <v>0</v>
      </c>
      <c r="G178" s="34">
        <v>700</v>
      </c>
      <c r="H178" s="115">
        <v>0</v>
      </c>
      <c r="I178" s="60"/>
      <c r="J178" s="114">
        <v>-2.2000000000000001E-3</v>
      </c>
      <c r="K178" s="34">
        <v>700</v>
      </c>
      <c r="L178" s="115">
        <f>K178*J178</f>
        <v>-1.54</v>
      </c>
      <c r="M178" s="60"/>
      <c r="N178" s="116">
        <f>L178</f>
        <v>-1.54</v>
      </c>
      <c r="O178" s="117" t="s">
        <v>47</v>
      </c>
      <c r="P178" s="19"/>
    </row>
    <row r="179" spans="1:16" ht="25.5" x14ac:dyDescent="0.25">
      <c r="A179" s="19"/>
      <c r="B179" s="111" t="s">
        <v>76</v>
      </c>
      <c r="C179" s="31"/>
      <c r="D179" s="59" t="s">
        <v>6</v>
      </c>
      <c r="E179" s="33"/>
      <c r="F179" s="114">
        <v>0</v>
      </c>
      <c r="G179" s="34">
        <v>700</v>
      </c>
      <c r="H179" s="115">
        <v>0</v>
      </c>
      <c r="I179" s="60"/>
      <c r="J179" s="114">
        <v>3.0000000000000001E-3</v>
      </c>
      <c r="K179" s="34">
        <v>700</v>
      </c>
      <c r="L179" s="115">
        <f>K179*J179</f>
        <v>2.1</v>
      </c>
      <c r="M179" s="60"/>
      <c r="N179" s="116">
        <f>L179</f>
        <v>2.1</v>
      </c>
      <c r="O179" s="117"/>
      <c r="P179" s="19"/>
    </row>
    <row r="180" spans="1:16" ht="25.5" x14ac:dyDescent="0.25">
      <c r="A180" s="19"/>
      <c r="B180" s="111" t="s">
        <v>75</v>
      </c>
      <c r="C180" s="31"/>
      <c r="D180" s="32" t="s">
        <v>6</v>
      </c>
      <c r="E180" s="33"/>
      <c r="F180" s="114">
        <v>0</v>
      </c>
      <c r="G180" s="34">
        <v>700</v>
      </c>
      <c r="H180" s="115">
        <v>0</v>
      </c>
      <c r="I180" s="60"/>
      <c r="J180" s="114">
        <v>-2.9999999999999997E-4</v>
      </c>
      <c r="K180" s="34">
        <v>700</v>
      </c>
      <c r="L180" s="115">
        <f>K180*J180</f>
        <v>-0.21</v>
      </c>
      <c r="M180" s="60"/>
      <c r="N180" s="116">
        <f>L180</f>
        <v>-0.21</v>
      </c>
      <c r="O180" s="117" t="s">
        <v>47</v>
      </c>
      <c r="P180" s="19"/>
    </row>
    <row r="181" spans="1:16" ht="25.5" x14ac:dyDescent="0.25">
      <c r="A181" s="19"/>
      <c r="B181" s="111" t="s">
        <v>75</v>
      </c>
      <c r="C181" s="31"/>
      <c r="D181" s="32" t="s">
        <v>6</v>
      </c>
      <c r="E181" s="33"/>
      <c r="F181" s="114">
        <v>0</v>
      </c>
      <c r="G181" s="34">
        <v>700</v>
      </c>
      <c r="H181" s="115">
        <v>0</v>
      </c>
      <c r="I181" s="60"/>
      <c r="J181" s="114">
        <v>-5.1999999999999998E-3</v>
      </c>
      <c r="K181" s="34">
        <v>700</v>
      </c>
      <c r="L181" s="115">
        <f>K181*J181</f>
        <v>-3.6399999999999997</v>
      </c>
      <c r="M181" s="60"/>
      <c r="N181" s="116">
        <f>L181</f>
        <v>-3.6399999999999997</v>
      </c>
      <c r="O181" s="117" t="s">
        <v>47</v>
      </c>
      <c r="P181" s="19"/>
    </row>
    <row r="182" spans="1:16" x14ac:dyDescent="0.25">
      <c r="A182" s="19"/>
      <c r="B182" s="136" t="s">
        <v>55</v>
      </c>
      <c r="C182" s="31"/>
      <c r="D182" s="32" t="s">
        <v>6</v>
      </c>
      <c r="E182" s="33"/>
      <c r="F182" s="114">
        <v>1E-3</v>
      </c>
      <c r="G182" s="34">
        <v>700</v>
      </c>
      <c r="H182" s="115">
        <v>0.70000000000000007</v>
      </c>
      <c r="I182" s="60"/>
      <c r="J182" s="114">
        <v>2.9776965143765719E-3</v>
      </c>
      <c r="K182" s="34">
        <v>700</v>
      </c>
      <c r="L182" s="115">
        <v>2.0843875600636004</v>
      </c>
      <c r="M182" s="60"/>
      <c r="N182" s="116">
        <v>1.3843875600636002</v>
      </c>
      <c r="O182" s="117">
        <v>1.9776965143765715</v>
      </c>
      <c r="P182" s="19"/>
    </row>
    <row r="183" spans="1:16" x14ac:dyDescent="0.25">
      <c r="A183" s="19"/>
      <c r="B183" s="51" t="s">
        <v>56</v>
      </c>
      <c r="C183" s="31"/>
      <c r="D183" s="32" t="s">
        <v>6</v>
      </c>
      <c r="E183" s="33"/>
      <c r="F183" s="114">
        <v>2.1044E-2</v>
      </c>
      <c r="G183" s="34">
        <v>42.139999999999986</v>
      </c>
      <c r="H183" s="115">
        <v>0.88679415999999978</v>
      </c>
      <c r="I183" s="60"/>
      <c r="J183" s="114">
        <v>2.1044E-2</v>
      </c>
      <c r="K183" s="34">
        <v>24.850000000000023</v>
      </c>
      <c r="L183" s="115">
        <v>0.5229434000000005</v>
      </c>
      <c r="M183" s="60"/>
      <c r="N183" s="116">
        <v>-0.36385075999999927</v>
      </c>
      <c r="O183" s="117">
        <v>-0.41029900332225844</v>
      </c>
      <c r="P183" s="19"/>
    </row>
    <row r="184" spans="1:16" ht="25.5" x14ac:dyDescent="0.25">
      <c r="A184" s="19"/>
      <c r="B184" s="52" t="s">
        <v>57</v>
      </c>
      <c r="C184" s="53"/>
      <c r="D184" s="53"/>
      <c r="E184" s="53"/>
      <c r="F184" s="54"/>
      <c r="G184" s="55"/>
      <c r="H184" s="56">
        <f>SUM(H176:H183)</f>
        <v>36.386794160000001</v>
      </c>
      <c r="I184" s="46"/>
      <c r="J184" s="57"/>
      <c r="K184" s="58"/>
      <c r="L184" s="56">
        <f>SUM(L176:L183)</f>
        <v>27.797330960063601</v>
      </c>
      <c r="M184" s="46"/>
      <c r="N184" s="49">
        <f>L184-H184</f>
        <v>-8.5894631999364002</v>
      </c>
      <c r="O184" s="50">
        <f>N184/H184</f>
        <v>-0.23605990574950941</v>
      </c>
      <c r="P184" s="19"/>
    </row>
    <row r="185" spans="1:16" x14ac:dyDescent="0.25">
      <c r="A185" s="19"/>
      <c r="B185" s="36" t="s">
        <v>58</v>
      </c>
      <c r="C185" s="36"/>
      <c r="D185" s="59" t="s">
        <v>6</v>
      </c>
      <c r="E185" s="60"/>
      <c r="F185" s="114">
        <v>4.1000000000000003E-3</v>
      </c>
      <c r="G185" s="34">
        <v>742.14</v>
      </c>
      <c r="H185" s="115">
        <v>3.0427740000000001</v>
      </c>
      <c r="I185" s="60"/>
      <c r="J185" s="114">
        <v>3.8999999999999998E-3</v>
      </c>
      <c r="K185" s="37">
        <v>724.85</v>
      </c>
      <c r="L185" s="115">
        <v>2.8269150000000001</v>
      </c>
      <c r="M185" s="36"/>
      <c r="N185" s="38">
        <v>-0.21585900000000002</v>
      </c>
      <c r="O185" s="39">
        <v>-7.0941515866771582E-2</v>
      </c>
      <c r="P185" s="19"/>
    </row>
    <row r="186" spans="1:16" x14ac:dyDescent="0.25">
      <c r="A186" s="19"/>
      <c r="B186" s="61" t="s">
        <v>59</v>
      </c>
      <c r="C186" s="36"/>
      <c r="D186" s="59" t="s">
        <v>6</v>
      </c>
      <c r="E186" s="60"/>
      <c r="F186" s="114">
        <v>3.0000000000000001E-3</v>
      </c>
      <c r="G186" s="34">
        <v>742.14</v>
      </c>
      <c r="H186" s="115">
        <v>2.2264200000000001</v>
      </c>
      <c r="I186" s="60"/>
      <c r="J186" s="114">
        <v>2.8999999999999998E-3</v>
      </c>
      <c r="K186" s="37">
        <v>724.85</v>
      </c>
      <c r="L186" s="115">
        <v>2.1020650000000001</v>
      </c>
      <c r="M186" s="36"/>
      <c r="N186" s="38">
        <v>-0.12435499999999999</v>
      </c>
      <c r="O186" s="39">
        <v>-5.5854241338112301E-2</v>
      </c>
      <c r="P186" s="19"/>
    </row>
    <row r="187" spans="1:16" x14ac:dyDescent="0.25">
      <c r="A187" s="19"/>
      <c r="B187" s="52" t="s">
        <v>60</v>
      </c>
      <c r="C187" s="42"/>
      <c r="D187" s="42"/>
      <c r="E187" s="42"/>
      <c r="F187" s="62"/>
      <c r="G187" s="55"/>
      <c r="H187" s="56">
        <f>SUM(H184:H186)</f>
        <v>41.65598816</v>
      </c>
      <c r="I187" s="63"/>
      <c r="J187" s="64"/>
      <c r="K187" s="65"/>
      <c r="L187" s="56">
        <f>SUM(L184:L186)</f>
        <v>32.7263109600636</v>
      </c>
      <c r="M187" s="63"/>
      <c r="N187" s="49">
        <f>L187-H187</f>
        <v>-8.9296771999363997</v>
      </c>
      <c r="O187" s="50">
        <f>N187/H187</f>
        <v>-0.2143671917141336</v>
      </c>
      <c r="P187" s="19"/>
    </row>
    <row r="188" spans="1:16" x14ac:dyDescent="0.25">
      <c r="A188" s="19"/>
      <c r="B188" s="66" t="s">
        <v>61</v>
      </c>
      <c r="C188" s="31"/>
      <c r="D188" s="32" t="s">
        <v>6</v>
      </c>
      <c r="E188" s="33"/>
      <c r="F188" s="70">
        <v>3.5999999999999999E-3</v>
      </c>
      <c r="G188" s="34">
        <v>742.14</v>
      </c>
      <c r="H188" s="119">
        <v>2.6717040000000001</v>
      </c>
      <c r="I188" s="60"/>
      <c r="J188" s="120">
        <v>3.5999999999999999E-3</v>
      </c>
      <c r="K188" s="37">
        <v>724.85</v>
      </c>
      <c r="L188" s="119">
        <v>2.6094599999999999</v>
      </c>
      <c r="M188" s="60"/>
      <c r="N188" s="116">
        <v>-6.2244000000000188E-2</v>
      </c>
      <c r="O188" s="69">
        <v>-2.3297491039426594E-2</v>
      </c>
      <c r="P188" s="19"/>
    </row>
    <row r="189" spans="1:16" x14ac:dyDescent="0.25">
      <c r="A189" s="19"/>
      <c r="B189" s="66" t="s">
        <v>62</v>
      </c>
      <c r="C189" s="31"/>
      <c r="D189" s="32" t="s">
        <v>6</v>
      </c>
      <c r="E189" s="33"/>
      <c r="F189" s="70">
        <v>2.9999999999999997E-4</v>
      </c>
      <c r="G189" s="34">
        <v>742.14</v>
      </c>
      <c r="H189" s="119">
        <v>0.22264199999999998</v>
      </c>
      <c r="I189" s="60"/>
      <c r="J189" s="120">
        <v>2.9999999999999997E-4</v>
      </c>
      <c r="K189" s="37">
        <v>724.85</v>
      </c>
      <c r="L189" s="119">
        <v>0.21745499999999998</v>
      </c>
      <c r="M189" s="60"/>
      <c r="N189" s="116">
        <v>-5.1869999999999972E-3</v>
      </c>
      <c r="O189" s="69">
        <v>-2.3297491039426514E-2</v>
      </c>
      <c r="P189" s="19"/>
    </row>
    <row r="190" spans="1:16" ht="17.25" customHeight="1" thickBot="1" x14ac:dyDescent="0.3">
      <c r="A190" s="19"/>
      <c r="B190" s="51" t="s">
        <v>71</v>
      </c>
      <c r="C190" s="31"/>
      <c r="D190" s="32" t="s">
        <v>6</v>
      </c>
      <c r="E190" s="33"/>
      <c r="F190" s="70">
        <v>0.113</v>
      </c>
      <c r="G190" s="71">
        <v>700</v>
      </c>
      <c r="H190" s="68">
        <v>79.100000000000009</v>
      </c>
      <c r="I190" s="36"/>
      <c r="J190" s="67">
        <v>0.113</v>
      </c>
      <c r="K190" s="71">
        <v>700</v>
      </c>
      <c r="L190" s="68">
        <v>79.100000000000009</v>
      </c>
      <c r="M190" s="36"/>
      <c r="N190" s="38">
        <v>0</v>
      </c>
      <c r="O190" s="69">
        <v>0</v>
      </c>
      <c r="P190" s="19"/>
    </row>
    <row r="191" spans="1:16" ht="15.75" thickBot="1" x14ac:dyDescent="0.3">
      <c r="A191" s="19"/>
      <c r="B191" s="72"/>
      <c r="C191" s="73"/>
      <c r="D191" s="74"/>
      <c r="E191" s="73"/>
      <c r="F191" s="75"/>
      <c r="G191" s="76"/>
      <c r="H191" s="77"/>
      <c r="I191" s="78"/>
      <c r="J191" s="75"/>
      <c r="K191" s="79"/>
      <c r="L191" s="77"/>
      <c r="M191" s="78"/>
      <c r="N191" s="80"/>
      <c r="O191" s="81"/>
      <c r="P191" s="19"/>
    </row>
    <row r="192" spans="1:16" x14ac:dyDescent="0.25">
      <c r="A192" s="19"/>
      <c r="B192" s="82" t="s">
        <v>67</v>
      </c>
      <c r="C192" s="31"/>
      <c r="D192" s="31"/>
      <c r="E192" s="31"/>
      <c r="F192" s="83"/>
      <c r="G192" s="84"/>
      <c r="H192" s="85">
        <f>SUM(H187:H190)</f>
        <v>123.65033416</v>
      </c>
      <c r="I192" s="86"/>
      <c r="J192" s="87"/>
      <c r="K192" s="88"/>
      <c r="L192" s="85">
        <f>SUM(L187:L190)</f>
        <v>114.65322596006361</v>
      </c>
      <c r="M192" s="89"/>
      <c r="N192" s="90">
        <f>L192-H192</f>
        <v>-8.9971081999363918</v>
      </c>
      <c r="O192" s="91">
        <f>N192/H192</f>
        <v>-7.2762506151373529E-2</v>
      </c>
      <c r="P192" s="19"/>
    </row>
    <row r="193" spans="1:16" x14ac:dyDescent="0.25">
      <c r="A193" s="19"/>
      <c r="B193" s="92" t="s">
        <v>68</v>
      </c>
      <c r="C193" s="31"/>
      <c r="D193" s="31"/>
      <c r="E193" s="31"/>
      <c r="F193" s="93">
        <v>0.13</v>
      </c>
      <c r="G193" s="84"/>
      <c r="H193" s="94">
        <f>H192*0.13</f>
        <v>16.074543440799999</v>
      </c>
      <c r="I193" s="95"/>
      <c r="J193" s="96">
        <v>0.13</v>
      </c>
      <c r="K193" s="97"/>
      <c r="L193" s="94">
        <f>L192*0.13</f>
        <v>14.904919374808269</v>
      </c>
      <c r="M193" s="99"/>
      <c r="N193" s="100">
        <f>L193-H193</f>
        <v>-1.1696240659917301</v>
      </c>
      <c r="O193" s="101">
        <f>N193/H193</f>
        <v>-7.2762506151373474E-2</v>
      </c>
      <c r="P193" s="19"/>
    </row>
    <row r="194" spans="1:16" ht="15.75" thickBot="1" x14ac:dyDescent="0.3">
      <c r="A194" s="19"/>
      <c r="B194" s="163" t="s">
        <v>69</v>
      </c>
      <c r="C194" s="163"/>
      <c r="D194" s="163"/>
      <c r="E194" s="33"/>
      <c r="F194" s="124"/>
      <c r="G194" s="125"/>
      <c r="H194" s="126">
        <f>SUM(H192:H193)</f>
        <v>139.7248776008</v>
      </c>
      <c r="I194" s="127"/>
      <c r="J194" s="127"/>
      <c r="K194" s="128"/>
      <c r="L194" s="126">
        <f>SUM(L192:L193)</f>
        <v>129.55814533487188</v>
      </c>
      <c r="M194" s="129"/>
      <c r="N194" s="90">
        <f>L194-H194</f>
        <v>-10.166732265928118</v>
      </c>
      <c r="O194" s="91">
        <f>N194/H194</f>
        <v>-7.2762506151373488E-2</v>
      </c>
      <c r="P194" s="19"/>
    </row>
    <row r="195" spans="1:16" ht="15.75" thickBot="1" x14ac:dyDescent="0.3">
      <c r="A195" s="102"/>
      <c r="B195" s="103"/>
      <c r="C195" s="104"/>
      <c r="D195" s="105"/>
      <c r="E195" s="104"/>
      <c r="F195" s="75"/>
      <c r="G195" s="106"/>
      <c r="H195" s="77"/>
      <c r="I195" s="107"/>
      <c r="J195" s="75"/>
      <c r="K195" s="108"/>
      <c r="L195" s="77"/>
      <c r="M195" s="107"/>
      <c r="N195" s="109"/>
      <c r="O195" s="81"/>
      <c r="P195" s="102"/>
    </row>
    <row r="196" spans="1:16" x14ac:dyDescent="0.25">
      <c r="A196" s="19"/>
      <c r="B196" s="19"/>
      <c r="C196" s="19"/>
      <c r="D196" s="19"/>
      <c r="E196" s="19"/>
      <c r="F196" s="19"/>
      <c r="G196" s="7"/>
      <c r="H196" s="110"/>
      <c r="I196" s="19"/>
      <c r="J196" s="19"/>
      <c r="K196" s="7"/>
      <c r="L196" s="110"/>
      <c r="M196" s="19"/>
      <c r="N196" s="110"/>
      <c r="O196" s="19"/>
      <c r="P196" s="19"/>
    </row>
    <row r="197" spans="1:16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7"/>
      <c r="O197" s="6"/>
      <c r="P197" s="6"/>
    </row>
    <row r="198" spans="1:16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6"/>
      <c r="M198" s="6"/>
      <c r="N198" s="6"/>
      <c r="O198" s="6"/>
      <c r="P198" s="6"/>
    </row>
    <row r="199" spans="1:16" ht="18" x14ac:dyDescent="0.25">
      <c r="A199" s="7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6"/>
    </row>
    <row r="200" spans="1:16" ht="18" x14ac:dyDescent="0.25">
      <c r="A200" s="7"/>
      <c r="B200" s="8" t="s">
        <v>26</v>
      </c>
      <c r="C200" s="9"/>
      <c r="D200" s="165" t="s">
        <v>4</v>
      </c>
      <c r="E200" s="165"/>
      <c r="F200" s="165"/>
      <c r="G200" s="165"/>
      <c r="H200" s="165"/>
      <c r="I200" s="165"/>
      <c r="J200" s="165"/>
      <c r="K200" s="9"/>
      <c r="L200" s="9"/>
      <c r="M200" s="9"/>
      <c r="N200" s="9"/>
      <c r="O200" s="9"/>
      <c r="P200" s="6"/>
    </row>
    <row r="201" spans="1:16" x14ac:dyDescent="0.25">
      <c r="A201" s="7"/>
      <c r="B201" s="8" t="s">
        <v>27</v>
      </c>
      <c r="C201" s="7"/>
      <c r="D201" s="166" t="s">
        <v>70</v>
      </c>
      <c r="E201" s="166"/>
      <c r="F201" s="166"/>
      <c r="G201" s="166"/>
      <c r="H201" s="166"/>
      <c r="I201" s="166"/>
      <c r="J201" s="166"/>
      <c r="K201" s="7"/>
      <c r="L201" s="6"/>
      <c r="M201" s="6"/>
      <c r="N201" s="6"/>
      <c r="O201" s="6"/>
      <c r="P201" s="6"/>
    </row>
    <row r="202" spans="1:16" x14ac:dyDescent="0.25">
      <c r="A202" s="7"/>
      <c r="B202" s="8" t="s">
        <v>29</v>
      </c>
      <c r="C202" s="7"/>
      <c r="D202" s="10">
        <v>36</v>
      </c>
      <c r="E202" s="11"/>
      <c r="F202" s="11" t="s">
        <v>6</v>
      </c>
      <c r="G202" s="11"/>
      <c r="H202" s="11"/>
      <c r="I202" s="11"/>
      <c r="J202" s="11"/>
      <c r="K202" s="7"/>
      <c r="L202" s="6"/>
      <c r="M202" s="6"/>
      <c r="N202" s="6"/>
      <c r="O202" s="6"/>
      <c r="P202" s="6"/>
    </row>
    <row r="203" spans="1:16" ht="15.75" x14ac:dyDescent="0.25">
      <c r="A203" s="7"/>
      <c r="B203" s="8" t="s">
        <v>30</v>
      </c>
      <c r="C203" s="7"/>
      <c r="D203" s="12">
        <v>0.1</v>
      </c>
      <c r="E203" s="13"/>
      <c r="F203" s="14" t="s">
        <v>7</v>
      </c>
      <c r="G203" s="13"/>
      <c r="H203" s="13"/>
      <c r="I203" s="13"/>
      <c r="J203" s="13"/>
      <c r="K203" s="15"/>
      <c r="L203" s="15"/>
      <c r="M203" s="15"/>
      <c r="N203" s="15"/>
      <c r="O203" s="15"/>
      <c r="P203" s="7"/>
    </row>
    <row r="204" spans="1:16" ht="15.75" x14ac:dyDescent="0.25">
      <c r="A204" s="7"/>
      <c r="B204" s="8" t="s">
        <v>31</v>
      </c>
      <c r="C204" s="7"/>
      <c r="D204" s="16">
        <v>1.0602</v>
      </c>
      <c r="E204" s="17"/>
      <c r="F204" s="17"/>
      <c r="G204" s="17"/>
      <c r="H204" s="17"/>
      <c r="I204" s="17"/>
      <c r="J204" s="17"/>
      <c r="K204" s="18"/>
      <c r="L204" s="18"/>
      <c r="M204" s="18"/>
      <c r="N204" s="18"/>
      <c r="O204" s="18"/>
      <c r="P204" s="7"/>
    </row>
    <row r="205" spans="1:16" ht="15.75" x14ac:dyDescent="0.25">
      <c r="A205" s="7"/>
      <c r="B205" s="8" t="s">
        <v>32</v>
      </c>
      <c r="C205" s="7"/>
      <c r="D205" s="16">
        <v>1.0355000000000001</v>
      </c>
      <c r="E205" s="17"/>
      <c r="F205" s="17"/>
      <c r="G205" s="17"/>
      <c r="H205" s="17"/>
      <c r="I205" s="17"/>
      <c r="J205" s="17"/>
      <c r="K205" s="18"/>
      <c r="L205" s="18"/>
      <c r="M205" s="18"/>
      <c r="N205" s="18"/>
      <c r="O205" s="18"/>
      <c r="P205" s="7"/>
    </row>
    <row r="206" spans="1:16" ht="13.15" customHeight="1" x14ac:dyDescent="0.25">
      <c r="A206" s="7"/>
      <c r="B206" s="11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1:16" x14ac:dyDescent="0.25">
      <c r="A207" s="19"/>
      <c r="B207" s="20"/>
      <c r="C207" s="19"/>
      <c r="D207" s="21"/>
      <c r="E207" s="21"/>
      <c r="F207" s="167" t="s">
        <v>33</v>
      </c>
      <c r="G207" s="168"/>
      <c r="H207" s="169"/>
      <c r="I207" s="19"/>
      <c r="J207" s="167" t="s">
        <v>34</v>
      </c>
      <c r="K207" s="168"/>
      <c r="L207" s="169"/>
      <c r="M207" s="19"/>
      <c r="N207" s="167" t="s">
        <v>35</v>
      </c>
      <c r="O207" s="169"/>
      <c r="P207" s="19"/>
    </row>
    <row r="208" spans="1:16" x14ac:dyDescent="0.25">
      <c r="A208" s="19"/>
      <c r="B208" s="20"/>
      <c r="C208" s="19"/>
      <c r="D208" s="157" t="s">
        <v>36</v>
      </c>
      <c r="E208" s="22"/>
      <c r="F208" s="23" t="s">
        <v>8</v>
      </c>
      <c r="G208" s="24" t="s">
        <v>37</v>
      </c>
      <c r="H208" s="25" t="s">
        <v>38</v>
      </c>
      <c r="I208" s="19"/>
      <c r="J208" s="23" t="s">
        <v>8</v>
      </c>
      <c r="K208" s="26" t="s">
        <v>37</v>
      </c>
      <c r="L208" s="25" t="s">
        <v>38</v>
      </c>
      <c r="M208" s="19"/>
      <c r="N208" s="159" t="s">
        <v>39</v>
      </c>
      <c r="O208" s="161" t="s">
        <v>40</v>
      </c>
      <c r="P208" s="19"/>
    </row>
    <row r="209" spans="1:16" x14ac:dyDescent="0.25">
      <c r="A209" s="19"/>
      <c r="B209" s="20"/>
      <c r="C209" s="19"/>
      <c r="D209" s="158"/>
      <c r="E209" s="22"/>
      <c r="F209" s="27" t="s">
        <v>41</v>
      </c>
      <c r="G209" s="28"/>
      <c r="H209" s="29" t="s">
        <v>41</v>
      </c>
      <c r="I209" s="19"/>
      <c r="J209" s="27" t="s">
        <v>41</v>
      </c>
      <c r="K209" s="30"/>
      <c r="L209" s="29" t="s">
        <v>41</v>
      </c>
      <c r="M209" s="19"/>
      <c r="N209" s="160"/>
      <c r="O209" s="162"/>
      <c r="P209" s="19"/>
    </row>
    <row r="210" spans="1:16" x14ac:dyDescent="0.25">
      <c r="A210" s="19"/>
      <c r="B210" s="31" t="s">
        <v>42</v>
      </c>
      <c r="C210" s="31"/>
      <c r="D210" s="59" t="s">
        <v>43</v>
      </c>
      <c r="E210" s="33"/>
      <c r="F210" s="113">
        <v>3.41</v>
      </c>
      <c r="G210" s="34">
        <v>1</v>
      </c>
      <c r="H210" s="115">
        <v>3.41</v>
      </c>
      <c r="I210" s="60"/>
      <c r="J210" s="113">
        <v>3.3</v>
      </c>
      <c r="K210" s="37">
        <v>1</v>
      </c>
      <c r="L210" s="35">
        <f>J210</f>
        <v>3.3</v>
      </c>
      <c r="M210" s="36"/>
      <c r="N210" s="38">
        <f>L210-H210</f>
        <v>-0.11000000000000032</v>
      </c>
      <c r="O210" s="39">
        <f>N210/H210</f>
        <v>-3.2258064516129122E-2</v>
      </c>
      <c r="P210" s="19"/>
    </row>
    <row r="211" spans="1:16" x14ac:dyDescent="0.25">
      <c r="A211" s="19"/>
      <c r="B211" s="31" t="s">
        <v>44</v>
      </c>
      <c r="C211" s="31"/>
      <c r="D211" s="59" t="s">
        <v>7</v>
      </c>
      <c r="E211" s="33"/>
      <c r="F211" s="114">
        <v>9.7921999999999993</v>
      </c>
      <c r="G211" s="34">
        <v>0.1</v>
      </c>
      <c r="H211" s="115">
        <v>0.97921999999999998</v>
      </c>
      <c r="I211" s="60"/>
      <c r="J211" s="114">
        <v>9.4685000000000006</v>
      </c>
      <c r="K211" s="34">
        <v>0.1</v>
      </c>
      <c r="L211" s="35">
        <f>K211*J211</f>
        <v>0.94685000000000008</v>
      </c>
      <c r="M211" s="36"/>
      <c r="N211" s="38">
        <f>L211-H211</f>
        <v>-3.2369999999999899E-2</v>
      </c>
      <c r="O211" s="39">
        <f>N211/H211</f>
        <v>-3.3056922856967687E-2</v>
      </c>
      <c r="P211" s="19"/>
    </row>
    <row r="212" spans="1:16" ht="30" x14ac:dyDescent="0.25">
      <c r="A212" s="19"/>
      <c r="B212" s="112" t="s">
        <v>46</v>
      </c>
      <c r="C212" s="31"/>
      <c r="D212" s="59" t="s">
        <v>7</v>
      </c>
      <c r="E212" s="33"/>
      <c r="F212" s="114">
        <v>-4.9200000000000001E-2</v>
      </c>
      <c r="G212" s="34">
        <v>0.1</v>
      </c>
      <c r="H212" s="115">
        <v>-4.9200000000000008E-3</v>
      </c>
      <c r="I212" s="60"/>
      <c r="J212" s="114">
        <v>0</v>
      </c>
      <c r="K212" s="34">
        <v>0.1</v>
      </c>
      <c r="L212" s="35">
        <v>0</v>
      </c>
      <c r="M212" s="36"/>
      <c r="N212" s="38">
        <v>4.9200000000000008E-3</v>
      </c>
      <c r="O212" s="39">
        <v>-1</v>
      </c>
      <c r="P212" s="19"/>
    </row>
    <row r="213" spans="1:16" x14ac:dyDescent="0.25">
      <c r="A213" s="40"/>
      <c r="B213" s="41" t="s">
        <v>48</v>
      </c>
      <c r="C213" s="42"/>
      <c r="D213" s="138"/>
      <c r="E213" s="42"/>
      <c r="F213" s="44"/>
      <c r="G213" s="45"/>
      <c r="H213" s="131">
        <f>SUM(H210:H212)</f>
        <v>4.3842999999999996</v>
      </c>
      <c r="I213" s="46"/>
      <c r="J213" s="47"/>
      <c r="K213" s="48"/>
      <c r="L213" s="131">
        <f>SUM(L210:L212)</f>
        <v>4.2468500000000002</v>
      </c>
      <c r="M213" s="46"/>
      <c r="N213" s="49">
        <f>L213-H213</f>
        <v>-0.13744999999999941</v>
      </c>
      <c r="O213" s="50">
        <f>N213/H213</f>
        <v>-3.1350500650046624E-2</v>
      </c>
      <c r="P213" s="40"/>
    </row>
    <row r="214" spans="1:16" ht="51" x14ac:dyDescent="0.25">
      <c r="A214" s="19"/>
      <c r="B214" s="111" t="s">
        <v>49</v>
      </c>
      <c r="C214" s="31"/>
      <c r="D214" s="59" t="s">
        <v>7</v>
      </c>
      <c r="E214" s="33"/>
      <c r="F214" s="114">
        <v>2.3784999999999998</v>
      </c>
      <c r="G214" s="34">
        <v>0.1</v>
      </c>
      <c r="H214" s="115">
        <v>0.23785000000000001</v>
      </c>
      <c r="I214" s="60"/>
      <c r="J214" s="114">
        <v>0</v>
      </c>
      <c r="K214" s="34">
        <v>0.1</v>
      </c>
      <c r="L214" s="115">
        <v>0</v>
      </c>
      <c r="M214" s="60"/>
      <c r="N214" s="116">
        <v>-0.23785000000000001</v>
      </c>
      <c r="O214" s="117">
        <v>-1</v>
      </c>
      <c r="P214" s="19"/>
    </row>
    <row r="215" spans="1:16" ht="38.25" x14ac:dyDescent="0.25">
      <c r="A215" s="19"/>
      <c r="B215" s="111" t="s">
        <v>72</v>
      </c>
      <c r="C215" s="31"/>
      <c r="D215" s="59" t="s">
        <v>7</v>
      </c>
      <c r="E215" s="33"/>
      <c r="F215" s="114">
        <v>0</v>
      </c>
      <c r="G215" s="34">
        <v>0.1</v>
      </c>
      <c r="H215" s="115">
        <v>0</v>
      </c>
      <c r="I215" s="60"/>
      <c r="J215" s="114">
        <v>-0.38519999999999999</v>
      </c>
      <c r="K215" s="34">
        <v>0.1</v>
      </c>
      <c r="L215" s="115">
        <f>K215*J215</f>
        <v>-3.8519999999999999E-2</v>
      </c>
      <c r="M215" s="60"/>
      <c r="N215" s="115">
        <f>L215</f>
        <v>-3.8519999999999999E-2</v>
      </c>
      <c r="O215" s="117" t="s">
        <v>47</v>
      </c>
      <c r="P215" s="19"/>
    </row>
    <row r="216" spans="1:16" ht="25.5" x14ac:dyDescent="0.25">
      <c r="A216" s="19"/>
      <c r="B216" s="111" t="s">
        <v>76</v>
      </c>
      <c r="C216" s="31"/>
      <c r="D216" s="59" t="s">
        <v>6</v>
      </c>
      <c r="E216" s="33"/>
      <c r="F216" s="114">
        <v>0</v>
      </c>
      <c r="G216" s="34">
        <v>36</v>
      </c>
      <c r="H216" s="115">
        <v>0</v>
      </c>
      <c r="I216" s="60"/>
      <c r="J216" s="114">
        <v>3.0000000000000001E-3</v>
      </c>
      <c r="K216" s="34">
        <v>36</v>
      </c>
      <c r="L216" s="115">
        <f>K216*J216</f>
        <v>0.108</v>
      </c>
      <c r="M216" s="60"/>
      <c r="N216" s="116">
        <f>L216</f>
        <v>0.108</v>
      </c>
      <c r="O216" s="117"/>
      <c r="P216" s="19"/>
    </row>
    <row r="217" spans="1:16" ht="25.5" x14ac:dyDescent="0.25">
      <c r="A217" s="19"/>
      <c r="B217" s="111" t="s">
        <v>75</v>
      </c>
      <c r="C217" s="31"/>
      <c r="D217" s="59" t="s">
        <v>7</v>
      </c>
      <c r="E217" s="33"/>
      <c r="F217" s="114">
        <v>0</v>
      </c>
      <c r="G217" s="34">
        <v>0.1</v>
      </c>
      <c r="H217" s="115">
        <v>0</v>
      </c>
      <c r="I217" s="60"/>
      <c r="J217" s="114">
        <v>-5.5199999999999999E-2</v>
      </c>
      <c r="K217" s="34">
        <v>0.1</v>
      </c>
      <c r="L217" s="115">
        <f>K217*J217</f>
        <v>-5.5200000000000006E-3</v>
      </c>
      <c r="M217" s="60"/>
      <c r="N217" s="116">
        <f>L217</f>
        <v>-5.5200000000000006E-3</v>
      </c>
      <c r="O217" s="117" t="s">
        <v>47</v>
      </c>
      <c r="P217" s="19"/>
    </row>
    <row r="218" spans="1:16" ht="25.5" x14ac:dyDescent="0.25">
      <c r="A218" s="19"/>
      <c r="B218" s="111" t="s">
        <v>75</v>
      </c>
      <c r="C218" s="31"/>
      <c r="D218" s="59" t="s">
        <v>7</v>
      </c>
      <c r="E218" s="33"/>
      <c r="F218" s="114">
        <v>0</v>
      </c>
      <c r="G218" s="34">
        <v>0.1</v>
      </c>
      <c r="H218" s="115">
        <v>0</v>
      </c>
      <c r="I218" s="60"/>
      <c r="J218" s="114">
        <v>-0.84460000000000002</v>
      </c>
      <c r="K218" s="34">
        <v>0.1</v>
      </c>
      <c r="L218" s="115">
        <f>K218*J218</f>
        <v>-8.4460000000000007E-2</v>
      </c>
      <c r="M218" s="60"/>
      <c r="N218" s="116">
        <f>L218</f>
        <v>-8.4460000000000007E-2</v>
      </c>
      <c r="O218" s="117" t="s">
        <v>47</v>
      </c>
      <c r="P218" s="19"/>
    </row>
    <row r="219" spans="1:16" x14ac:dyDescent="0.25">
      <c r="A219" s="19"/>
      <c r="B219" s="136" t="s">
        <v>55</v>
      </c>
      <c r="C219" s="31"/>
      <c r="D219" s="59" t="s">
        <v>7</v>
      </c>
      <c r="E219" s="33"/>
      <c r="F219" s="114">
        <v>0.28160000000000002</v>
      </c>
      <c r="G219" s="34">
        <v>0.1</v>
      </c>
      <c r="H219" s="115">
        <v>2.8160000000000004E-2</v>
      </c>
      <c r="I219" s="60"/>
      <c r="J219" s="114">
        <v>0.87428529170509772</v>
      </c>
      <c r="K219" s="34">
        <v>0.1</v>
      </c>
      <c r="L219" s="115">
        <v>8.7428529170509778E-2</v>
      </c>
      <c r="M219" s="60"/>
      <c r="N219" s="116">
        <v>5.9268529170509773E-2</v>
      </c>
      <c r="O219" s="117">
        <v>2.1047062915663979</v>
      </c>
      <c r="P219" s="19"/>
    </row>
    <row r="220" spans="1:16" x14ac:dyDescent="0.25">
      <c r="A220" s="19"/>
      <c r="B220" s="136" t="s">
        <v>56</v>
      </c>
      <c r="C220" s="31"/>
      <c r="D220" s="59" t="s">
        <v>6</v>
      </c>
      <c r="E220" s="33"/>
      <c r="F220" s="114">
        <v>2.1044E-2</v>
      </c>
      <c r="G220" s="34">
        <v>2.1672000000000011</v>
      </c>
      <c r="H220" s="115">
        <v>4.5606556800000024E-2</v>
      </c>
      <c r="I220" s="60"/>
      <c r="J220" s="114">
        <v>2.1044E-2</v>
      </c>
      <c r="K220" s="34">
        <v>1.2780000000000058</v>
      </c>
      <c r="L220" s="115">
        <v>2.6894232000000122E-2</v>
      </c>
      <c r="M220" s="60"/>
      <c r="N220" s="116">
        <v>-1.8712324799999902E-2</v>
      </c>
      <c r="O220" s="117">
        <v>-0.41029900332225677</v>
      </c>
      <c r="P220" s="19"/>
    </row>
    <row r="221" spans="1:16" ht="25.5" x14ac:dyDescent="0.25">
      <c r="A221" s="19"/>
      <c r="B221" s="52" t="s">
        <v>57</v>
      </c>
      <c r="C221" s="53"/>
      <c r="D221" s="139"/>
      <c r="E221" s="53"/>
      <c r="F221" s="54"/>
      <c r="G221" s="55"/>
      <c r="H221" s="56">
        <f>SUM(H213:H220)</f>
        <v>4.6959165567999994</v>
      </c>
      <c r="I221" s="46"/>
      <c r="J221" s="57"/>
      <c r="K221" s="58"/>
      <c r="L221" s="56">
        <f>SUM(L213:L220)</f>
        <v>4.3406727611705103</v>
      </c>
      <c r="M221" s="46"/>
      <c r="N221" s="49">
        <f>L221-H221</f>
        <v>-0.35524379562948916</v>
      </c>
      <c r="O221" s="50">
        <f>N221/H221</f>
        <v>-7.5649511939276798E-2</v>
      </c>
      <c r="P221" s="19"/>
    </row>
    <row r="222" spans="1:16" x14ac:dyDescent="0.25">
      <c r="A222" s="19"/>
      <c r="B222" s="36" t="s">
        <v>58</v>
      </c>
      <c r="C222" s="36"/>
      <c r="D222" s="59" t="s">
        <v>7</v>
      </c>
      <c r="E222" s="60"/>
      <c r="F222" s="114">
        <v>1.3077000000000001</v>
      </c>
      <c r="G222" s="34">
        <v>0.10602</v>
      </c>
      <c r="H222" s="115">
        <v>0.13864235400000002</v>
      </c>
      <c r="I222" s="60"/>
      <c r="J222" s="114">
        <v>1.2444</v>
      </c>
      <c r="K222" s="37">
        <v>0.10355000000000002</v>
      </c>
      <c r="L222" s="115">
        <v>0.12885762000000001</v>
      </c>
      <c r="M222" s="60"/>
      <c r="N222" s="116">
        <v>-9.7847340000000171E-3</v>
      </c>
      <c r="O222" s="117">
        <v>-7.0575359676884997E-2</v>
      </c>
      <c r="P222" s="19"/>
    </row>
    <row r="223" spans="1:16" x14ac:dyDescent="0.25">
      <c r="A223" s="19"/>
      <c r="B223" s="61" t="s">
        <v>59</v>
      </c>
      <c r="C223" s="36"/>
      <c r="D223" s="59" t="s">
        <v>7</v>
      </c>
      <c r="E223" s="60"/>
      <c r="F223" s="114">
        <v>0.92669999999999997</v>
      </c>
      <c r="G223" s="34">
        <v>0.10602</v>
      </c>
      <c r="H223" s="115">
        <v>9.8248734000000004E-2</v>
      </c>
      <c r="I223" s="60"/>
      <c r="J223" s="114">
        <v>0.88170000000000004</v>
      </c>
      <c r="K223" s="37">
        <v>0.10355000000000002</v>
      </c>
      <c r="L223" s="115">
        <v>9.1300035000000015E-2</v>
      </c>
      <c r="M223" s="60"/>
      <c r="N223" s="116">
        <v>-6.9486989999999887E-3</v>
      </c>
      <c r="O223" s="117">
        <v>-7.0725583089956037E-2</v>
      </c>
      <c r="P223" s="19"/>
    </row>
    <row r="224" spans="1:16" x14ac:dyDescent="0.25">
      <c r="A224" s="19"/>
      <c r="B224" s="52" t="s">
        <v>60</v>
      </c>
      <c r="C224" s="42"/>
      <c r="D224" s="139"/>
      <c r="E224" s="42"/>
      <c r="F224" s="62"/>
      <c r="G224" s="55"/>
      <c r="H224" s="56">
        <f>SUM(H221:H223)</f>
        <v>4.9328076447999996</v>
      </c>
      <c r="I224" s="63"/>
      <c r="J224" s="64"/>
      <c r="K224" s="65"/>
      <c r="L224" s="56">
        <f>SUM(L221:L223)</f>
        <v>4.5608304161705098</v>
      </c>
      <c r="M224" s="63"/>
      <c r="N224" s="49">
        <f>L224-H224</f>
        <v>-0.37197722862948979</v>
      </c>
      <c r="O224" s="50">
        <f>N224/H224</f>
        <v>-7.5408825037322449E-2</v>
      </c>
      <c r="P224" s="19"/>
    </row>
    <row r="225" spans="1:16" x14ac:dyDescent="0.25">
      <c r="A225" s="19"/>
      <c r="B225" s="66" t="s">
        <v>61</v>
      </c>
      <c r="C225" s="31"/>
      <c r="D225" s="59" t="s">
        <v>6</v>
      </c>
      <c r="E225" s="33"/>
      <c r="F225" s="70">
        <v>3.5999999999999999E-3</v>
      </c>
      <c r="G225" s="34">
        <v>38.167200000000001</v>
      </c>
      <c r="H225" s="119">
        <v>0.13740192000000001</v>
      </c>
      <c r="I225" s="60"/>
      <c r="J225" s="120">
        <v>3.5999999999999999E-3</v>
      </c>
      <c r="K225" s="37">
        <v>37.278000000000006</v>
      </c>
      <c r="L225" s="119">
        <v>0.13420080000000001</v>
      </c>
      <c r="M225" s="60"/>
      <c r="N225" s="116">
        <v>-3.2011200000000017E-3</v>
      </c>
      <c r="O225" s="121">
        <v>-2.3297491039426535E-2</v>
      </c>
      <c r="P225" s="19"/>
    </row>
    <row r="226" spans="1:16" x14ac:dyDescent="0.25">
      <c r="A226" s="19"/>
      <c r="B226" s="66" t="s">
        <v>62</v>
      </c>
      <c r="C226" s="31"/>
      <c r="D226" s="59" t="s">
        <v>6</v>
      </c>
      <c r="E226" s="33"/>
      <c r="F226" s="70">
        <v>2.9999999999999997E-4</v>
      </c>
      <c r="G226" s="34">
        <v>38.167200000000001</v>
      </c>
      <c r="H226" s="119">
        <v>1.1450159999999999E-2</v>
      </c>
      <c r="I226" s="60"/>
      <c r="J226" s="120">
        <v>2.9999999999999997E-4</v>
      </c>
      <c r="K226" s="37">
        <v>37.278000000000006</v>
      </c>
      <c r="L226" s="119">
        <v>1.1183400000000001E-2</v>
      </c>
      <c r="M226" s="60"/>
      <c r="N226" s="116">
        <v>-2.6675999999999783E-4</v>
      </c>
      <c r="O226" s="121">
        <v>-2.3297491039426337E-2</v>
      </c>
      <c r="P226" s="19"/>
    </row>
    <row r="227" spans="1:16" ht="18" customHeight="1" thickBot="1" x14ac:dyDescent="0.3">
      <c r="A227" s="19"/>
      <c r="B227" s="51" t="s">
        <v>71</v>
      </c>
      <c r="C227" s="31"/>
      <c r="D227" s="32" t="s">
        <v>6</v>
      </c>
      <c r="E227" s="33"/>
      <c r="F227" s="70">
        <v>0.113</v>
      </c>
      <c r="G227" s="71">
        <v>36</v>
      </c>
      <c r="H227" s="68">
        <v>4.0680000000000005</v>
      </c>
      <c r="I227" s="36"/>
      <c r="J227" s="67">
        <v>0.113</v>
      </c>
      <c r="K227" s="71">
        <v>36</v>
      </c>
      <c r="L227" s="68">
        <v>4.0680000000000005</v>
      </c>
      <c r="M227" s="36"/>
      <c r="N227" s="38">
        <v>0</v>
      </c>
      <c r="O227" s="69">
        <v>0</v>
      </c>
      <c r="P227" s="19"/>
    </row>
    <row r="228" spans="1:16" ht="15.75" thickBot="1" x14ac:dyDescent="0.3">
      <c r="A228" s="19"/>
      <c r="B228" s="72"/>
      <c r="C228" s="73"/>
      <c r="D228" s="74"/>
      <c r="E228" s="73"/>
      <c r="F228" s="75"/>
      <c r="G228" s="76"/>
      <c r="H228" s="77"/>
      <c r="I228" s="78"/>
      <c r="J228" s="75"/>
      <c r="K228" s="79"/>
      <c r="L228" s="77"/>
      <c r="M228" s="78"/>
      <c r="N228" s="80"/>
      <c r="O228" s="81"/>
      <c r="P228" s="19"/>
    </row>
    <row r="229" spans="1:16" x14ac:dyDescent="0.25">
      <c r="A229" s="19"/>
      <c r="B229" s="82" t="s">
        <v>67</v>
      </c>
      <c r="C229" s="31"/>
      <c r="D229" s="31"/>
      <c r="E229" s="31"/>
      <c r="F229" s="83"/>
      <c r="G229" s="84"/>
      <c r="H229" s="85">
        <f>SUM(H224:H227)</f>
        <v>9.1496597247999993</v>
      </c>
      <c r="I229" s="86"/>
      <c r="J229" s="87"/>
      <c r="K229" s="88"/>
      <c r="L229" s="85">
        <f>SUM(L224:L227)</f>
        <v>8.7742146161705108</v>
      </c>
      <c r="M229" s="89"/>
      <c r="N229" s="90">
        <f>L229-H229</f>
        <v>-0.37544510862948854</v>
      </c>
      <c r="O229" s="91">
        <f>N229/H229</f>
        <v>-4.1033778295803819E-2</v>
      </c>
      <c r="P229" s="19"/>
    </row>
    <row r="230" spans="1:16" x14ac:dyDescent="0.25">
      <c r="A230" s="19"/>
      <c r="B230" s="92" t="s">
        <v>68</v>
      </c>
      <c r="C230" s="31"/>
      <c r="D230" s="31"/>
      <c r="E230" s="31"/>
      <c r="F230" s="93">
        <v>0.13</v>
      </c>
      <c r="G230" s="84"/>
      <c r="H230" s="94">
        <f>H229*0.13</f>
        <v>1.189455764224</v>
      </c>
      <c r="I230" s="95"/>
      <c r="J230" s="96">
        <v>0.13</v>
      </c>
      <c r="K230" s="97"/>
      <c r="L230" s="94">
        <f>L229*0.13</f>
        <v>1.1406479001021665</v>
      </c>
      <c r="M230" s="99"/>
      <c r="N230" s="100">
        <f>L230-H230</f>
        <v>-4.8807864121833466E-2</v>
      </c>
      <c r="O230" s="101">
        <f>N230/H230</f>
        <v>-4.1033778295803777E-2</v>
      </c>
      <c r="P230" s="19"/>
    </row>
    <row r="231" spans="1:16" ht="15.75" thickBot="1" x14ac:dyDescent="0.3">
      <c r="A231" s="19"/>
      <c r="B231" s="163" t="s">
        <v>69</v>
      </c>
      <c r="C231" s="163"/>
      <c r="D231" s="163"/>
      <c r="E231" s="33"/>
      <c r="F231" s="124"/>
      <c r="G231" s="125"/>
      <c r="H231" s="126">
        <f>H230+H229</f>
        <v>10.339115489024</v>
      </c>
      <c r="I231" s="127"/>
      <c r="J231" s="127"/>
      <c r="K231" s="128"/>
      <c r="L231" s="126">
        <f>L230+L229</f>
        <v>9.9148625162726773</v>
      </c>
      <c r="M231" s="129"/>
      <c r="N231" s="90">
        <f>L231-H231</f>
        <v>-0.42425297275132223</v>
      </c>
      <c r="O231" s="91">
        <f>N231/H231</f>
        <v>-4.1033778295803833E-2</v>
      </c>
      <c r="P231" s="19"/>
    </row>
    <row r="232" spans="1:16" ht="15.75" thickBot="1" x14ac:dyDescent="0.3">
      <c r="A232" s="102"/>
      <c r="B232" s="103"/>
      <c r="C232" s="104"/>
      <c r="D232" s="105"/>
      <c r="E232" s="104"/>
      <c r="F232" s="75"/>
      <c r="G232" s="106"/>
      <c r="H232" s="77"/>
      <c r="I232" s="107"/>
      <c r="J232" s="75"/>
      <c r="K232" s="108"/>
      <c r="L232" s="77"/>
      <c r="M232" s="107"/>
      <c r="N232" s="109"/>
      <c r="O232" s="81"/>
      <c r="P232" s="102"/>
    </row>
    <row r="233" spans="1:16" x14ac:dyDescent="0.25">
      <c r="A233" s="19"/>
      <c r="B233" s="19"/>
      <c r="C233" s="19"/>
      <c r="D233" s="19"/>
      <c r="E233" s="19"/>
      <c r="F233" s="19"/>
      <c r="G233" s="7"/>
      <c r="H233" s="110"/>
      <c r="I233" s="19"/>
      <c r="J233" s="19"/>
      <c r="K233" s="7"/>
      <c r="L233" s="110"/>
      <c r="M233" s="19"/>
      <c r="N233" s="110"/>
      <c r="O233" s="19"/>
      <c r="P233" s="19"/>
    </row>
    <row r="234" spans="1:16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7"/>
      <c r="O234" s="6"/>
      <c r="P234" s="6"/>
    </row>
    <row r="235" spans="1:16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6"/>
      <c r="M235" s="6"/>
      <c r="N235" s="6"/>
      <c r="O235" s="6"/>
      <c r="P235" s="6"/>
    </row>
    <row r="236" spans="1:16" ht="18" x14ac:dyDescent="0.25">
      <c r="A236" s="7"/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6"/>
    </row>
    <row r="237" spans="1:16" ht="18" x14ac:dyDescent="0.25">
      <c r="A237" s="7"/>
      <c r="B237" s="8" t="s">
        <v>26</v>
      </c>
      <c r="C237" s="9"/>
      <c r="D237" s="165" t="s">
        <v>5</v>
      </c>
      <c r="E237" s="165"/>
      <c r="F237" s="165"/>
      <c r="G237" s="165"/>
      <c r="H237" s="165"/>
      <c r="I237" s="165"/>
      <c r="J237" s="165"/>
      <c r="K237" s="9"/>
      <c r="L237" s="9"/>
      <c r="M237" s="9"/>
      <c r="N237" s="9"/>
      <c r="O237" s="9"/>
      <c r="P237" s="6"/>
    </row>
    <row r="238" spans="1:16" x14ac:dyDescent="0.25">
      <c r="A238" s="7"/>
      <c r="B238" s="8" t="s">
        <v>27</v>
      </c>
      <c r="C238" s="7"/>
      <c r="D238" s="166" t="s">
        <v>70</v>
      </c>
      <c r="E238" s="166"/>
      <c r="F238" s="166"/>
      <c r="G238" s="166"/>
      <c r="H238" s="166"/>
      <c r="I238" s="166"/>
      <c r="J238" s="166"/>
      <c r="K238" s="7"/>
      <c r="L238" s="6"/>
      <c r="M238" s="6"/>
      <c r="N238" s="6"/>
      <c r="O238" s="6"/>
      <c r="P238" s="6"/>
    </row>
    <row r="239" spans="1:16" x14ac:dyDescent="0.25">
      <c r="A239" s="7"/>
      <c r="B239" s="8" t="s">
        <v>29</v>
      </c>
      <c r="C239" s="7"/>
      <c r="D239" s="10">
        <v>36</v>
      </c>
      <c r="E239" s="11"/>
      <c r="F239" s="11" t="s">
        <v>6</v>
      </c>
      <c r="G239" s="11"/>
      <c r="H239" s="11"/>
      <c r="I239" s="11"/>
      <c r="J239" s="11"/>
      <c r="K239" s="7"/>
      <c r="L239" s="6"/>
      <c r="M239" s="6"/>
      <c r="N239" s="6"/>
      <c r="O239" s="6"/>
      <c r="P239" s="6"/>
    </row>
    <row r="240" spans="1:16" ht="15.75" x14ac:dyDescent="0.25">
      <c r="A240" s="7"/>
      <c r="B240" s="8" t="s">
        <v>30</v>
      </c>
      <c r="C240" s="7"/>
      <c r="D240" s="12">
        <v>0.1</v>
      </c>
      <c r="E240" s="13"/>
      <c r="F240" s="14" t="s">
        <v>7</v>
      </c>
      <c r="G240" s="13"/>
      <c r="H240" s="13"/>
      <c r="I240" s="13"/>
      <c r="J240" s="13"/>
      <c r="K240" s="15"/>
      <c r="L240" s="15"/>
      <c r="M240" s="15"/>
      <c r="N240" s="15"/>
      <c r="O240" s="15"/>
      <c r="P240" s="7"/>
    </row>
    <row r="241" spans="1:16" ht="15.75" x14ac:dyDescent="0.25">
      <c r="A241" s="7"/>
      <c r="B241" s="8" t="s">
        <v>31</v>
      </c>
      <c r="C241" s="7"/>
      <c r="D241" s="16">
        <v>1.0602</v>
      </c>
      <c r="E241" s="17"/>
      <c r="F241" s="17"/>
      <c r="G241" s="17"/>
      <c r="H241" s="17"/>
      <c r="I241" s="17"/>
      <c r="J241" s="17"/>
      <c r="K241" s="18"/>
      <c r="L241" s="18"/>
      <c r="M241" s="18"/>
      <c r="N241" s="18"/>
      <c r="O241" s="18"/>
      <c r="P241" s="7"/>
    </row>
    <row r="242" spans="1:16" ht="15.75" x14ac:dyDescent="0.25">
      <c r="A242" s="7"/>
      <c r="B242" s="8" t="s">
        <v>32</v>
      </c>
      <c r="C242" s="7"/>
      <c r="D242" s="16">
        <v>1.0355000000000001</v>
      </c>
      <c r="E242" s="17"/>
      <c r="F242" s="17"/>
      <c r="G242" s="17"/>
      <c r="H242" s="17"/>
      <c r="I242" s="17"/>
      <c r="J242" s="17"/>
      <c r="K242" s="18"/>
      <c r="L242" s="18"/>
      <c r="M242" s="18"/>
      <c r="N242" s="18"/>
      <c r="O242" s="18"/>
      <c r="P242" s="7"/>
    </row>
    <row r="243" spans="1:16" ht="13.15" customHeight="1" x14ac:dyDescent="0.25">
      <c r="A243" s="7"/>
      <c r="B243" s="11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1:16" x14ac:dyDescent="0.25">
      <c r="A244" s="19"/>
      <c r="B244" s="20"/>
      <c r="C244" s="19"/>
      <c r="D244" s="21"/>
      <c r="E244" s="21"/>
      <c r="F244" s="167" t="s">
        <v>33</v>
      </c>
      <c r="G244" s="168"/>
      <c r="H244" s="169"/>
      <c r="I244" s="19"/>
      <c r="J244" s="167" t="s">
        <v>34</v>
      </c>
      <c r="K244" s="168"/>
      <c r="L244" s="169"/>
      <c r="M244" s="19"/>
      <c r="N244" s="167" t="s">
        <v>35</v>
      </c>
      <c r="O244" s="169"/>
      <c r="P244" s="19"/>
    </row>
    <row r="245" spans="1:16" x14ac:dyDescent="0.25">
      <c r="A245" s="19"/>
      <c r="B245" s="20"/>
      <c r="C245" s="19"/>
      <c r="D245" s="157" t="s">
        <v>36</v>
      </c>
      <c r="E245" s="22"/>
      <c r="F245" s="23" t="s">
        <v>8</v>
      </c>
      <c r="G245" s="24" t="s">
        <v>37</v>
      </c>
      <c r="H245" s="25" t="s">
        <v>38</v>
      </c>
      <c r="I245" s="19"/>
      <c r="J245" s="23" t="s">
        <v>8</v>
      </c>
      <c r="K245" s="26" t="s">
        <v>37</v>
      </c>
      <c r="L245" s="25" t="s">
        <v>38</v>
      </c>
      <c r="M245" s="19"/>
      <c r="N245" s="159" t="s">
        <v>39</v>
      </c>
      <c r="O245" s="161" t="s">
        <v>40</v>
      </c>
      <c r="P245" s="19"/>
    </row>
    <row r="246" spans="1:16" x14ac:dyDescent="0.25">
      <c r="A246" s="19"/>
      <c r="B246" s="20"/>
      <c r="C246" s="19"/>
      <c r="D246" s="158"/>
      <c r="E246" s="22"/>
      <c r="F246" s="27" t="s">
        <v>41</v>
      </c>
      <c r="G246" s="28"/>
      <c r="H246" s="29" t="s">
        <v>41</v>
      </c>
      <c r="I246" s="19"/>
      <c r="J246" s="27" t="s">
        <v>41</v>
      </c>
      <c r="K246" s="30"/>
      <c r="L246" s="29" t="s">
        <v>41</v>
      </c>
      <c r="M246" s="19"/>
      <c r="N246" s="160"/>
      <c r="O246" s="162"/>
      <c r="P246" s="19"/>
    </row>
    <row r="247" spans="1:16" x14ac:dyDescent="0.25">
      <c r="A247" s="19"/>
      <c r="B247" s="31" t="s">
        <v>42</v>
      </c>
      <c r="C247" s="31"/>
      <c r="D247" s="59" t="s">
        <v>43</v>
      </c>
      <c r="E247" s="33"/>
      <c r="F247" s="113">
        <v>3.3</v>
      </c>
      <c r="G247" s="34">
        <v>1</v>
      </c>
      <c r="H247" s="115">
        <v>3.3</v>
      </c>
      <c r="I247" s="60"/>
      <c r="J247" s="113">
        <v>3.36</v>
      </c>
      <c r="K247" s="37">
        <v>1</v>
      </c>
      <c r="L247" s="115">
        <f>J247</f>
        <v>3.36</v>
      </c>
      <c r="M247" s="60"/>
      <c r="N247" s="116">
        <f>L247-H247</f>
        <v>6.0000000000000053E-2</v>
      </c>
      <c r="O247" s="117">
        <f>N247/H247</f>
        <v>1.8181818181818198E-2</v>
      </c>
      <c r="P247" s="19"/>
    </row>
    <row r="248" spans="1:16" x14ac:dyDescent="0.25">
      <c r="A248" s="19"/>
      <c r="B248" s="31" t="s">
        <v>44</v>
      </c>
      <c r="C248" s="31"/>
      <c r="D248" s="59" t="s">
        <v>7</v>
      </c>
      <c r="E248" s="33"/>
      <c r="F248" s="114">
        <v>8.9406999999999996</v>
      </c>
      <c r="G248" s="34">
        <v>0.1</v>
      </c>
      <c r="H248" s="115">
        <v>0.89407000000000003</v>
      </c>
      <c r="I248" s="60"/>
      <c r="J248" s="114">
        <v>9.1047999999999991</v>
      </c>
      <c r="K248" s="34">
        <v>0.1</v>
      </c>
      <c r="L248" s="115">
        <f>K248*J248</f>
        <v>0.91047999999999996</v>
      </c>
      <c r="M248" s="60"/>
      <c r="N248" s="116">
        <f>L248-H248</f>
        <v>1.6409999999999925E-2</v>
      </c>
      <c r="O248" s="117">
        <f>N248/H248</f>
        <v>1.8354267562942415E-2</v>
      </c>
      <c r="P248" s="19"/>
    </row>
    <row r="249" spans="1:16" ht="30" x14ac:dyDescent="0.25">
      <c r="A249" s="19"/>
      <c r="B249" s="112" t="s">
        <v>46</v>
      </c>
      <c r="C249" s="31"/>
      <c r="D249" s="59" t="s">
        <v>7</v>
      </c>
      <c r="E249" s="33"/>
      <c r="F249" s="114">
        <v>-5.4399999999999997E-2</v>
      </c>
      <c r="G249" s="34">
        <v>0.1</v>
      </c>
      <c r="H249" s="115">
        <v>-5.4400000000000004E-3</v>
      </c>
      <c r="I249" s="60"/>
      <c r="J249" s="114">
        <v>0</v>
      </c>
      <c r="K249" s="34">
        <v>0.1</v>
      </c>
      <c r="L249" s="115">
        <v>0</v>
      </c>
      <c r="M249" s="60"/>
      <c r="N249" s="116">
        <v>5.4400000000000004E-3</v>
      </c>
      <c r="O249" s="117">
        <v>-1</v>
      </c>
      <c r="P249" s="19"/>
    </row>
    <row r="250" spans="1:16" x14ac:dyDescent="0.25">
      <c r="A250" s="40"/>
      <c r="B250" s="41" t="s">
        <v>48</v>
      </c>
      <c r="C250" s="42"/>
      <c r="D250" s="138"/>
      <c r="E250" s="42"/>
      <c r="F250" s="44"/>
      <c r="G250" s="45"/>
      <c r="H250" s="131">
        <f>SUM(H247:H249)</f>
        <v>4.1886299999999999</v>
      </c>
      <c r="I250" s="46"/>
      <c r="J250" s="47"/>
      <c r="K250" s="48"/>
      <c r="L250" s="131">
        <f>SUM(L247:L249)</f>
        <v>4.2704800000000001</v>
      </c>
      <c r="M250" s="46"/>
      <c r="N250" s="49">
        <f>L250-H250</f>
        <v>8.18500000000002E-2</v>
      </c>
      <c r="O250" s="50">
        <f>N250/H250</f>
        <v>1.9540995504496745E-2</v>
      </c>
      <c r="P250" s="40"/>
    </row>
    <row r="251" spans="1:16" ht="51" x14ac:dyDescent="0.25">
      <c r="A251" s="19"/>
      <c r="B251" s="111" t="s">
        <v>49</v>
      </c>
      <c r="C251" s="31"/>
      <c r="D251" s="59" t="s">
        <v>7</v>
      </c>
      <c r="E251" s="33"/>
      <c r="F251" s="114">
        <v>2.1886000000000001</v>
      </c>
      <c r="G251" s="34">
        <v>0.1</v>
      </c>
      <c r="H251" s="115">
        <v>0.21886000000000003</v>
      </c>
      <c r="I251" s="60"/>
      <c r="J251" s="114">
        <v>0</v>
      </c>
      <c r="K251" s="34">
        <v>0.1</v>
      </c>
      <c r="L251" s="115">
        <v>0</v>
      </c>
      <c r="M251" s="60"/>
      <c r="N251" s="116">
        <v>-0.21886000000000003</v>
      </c>
      <c r="O251" s="117">
        <v>-1</v>
      </c>
      <c r="P251" s="19"/>
    </row>
    <row r="252" spans="1:16" ht="38.25" x14ac:dyDescent="0.25">
      <c r="A252" s="19"/>
      <c r="B252" s="111" t="s">
        <v>72</v>
      </c>
      <c r="C252" s="31"/>
      <c r="D252" s="59" t="s">
        <v>7</v>
      </c>
      <c r="E252" s="33"/>
      <c r="F252" s="114">
        <v>0</v>
      </c>
      <c r="G252" s="34">
        <v>0.1</v>
      </c>
      <c r="H252" s="115">
        <v>0</v>
      </c>
      <c r="I252" s="60"/>
      <c r="J252" s="114">
        <v>-0.59470000000000001</v>
      </c>
      <c r="K252" s="34">
        <v>0.1</v>
      </c>
      <c r="L252" s="115">
        <f>K252*J252</f>
        <v>-5.9470000000000002E-2</v>
      </c>
      <c r="M252" s="60"/>
      <c r="N252" s="115">
        <f>L252</f>
        <v>-5.9470000000000002E-2</v>
      </c>
      <c r="O252" s="117" t="s">
        <v>47</v>
      </c>
      <c r="P252" s="19"/>
    </row>
    <row r="253" spans="1:16" ht="25.5" x14ac:dyDescent="0.25">
      <c r="A253" s="19"/>
      <c r="B253" s="111" t="s">
        <v>76</v>
      </c>
      <c r="C253" s="31"/>
      <c r="D253" s="59" t="s">
        <v>6</v>
      </c>
      <c r="E253" s="33"/>
      <c r="F253" s="114">
        <v>0</v>
      </c>
      <c r="G253" s="34">
        <v>36</v>
      </c>
      <c r="H253" s="115">
        <v>0</v>
      </c>
      <c r="I253" s="60"/>
      <c r="J253" s="114">
        <v>3.0000000000000001E-3</v>
      </c>
      <c r="K253" s="34">
        <v>36</v>
      </c>
      <c r="L253" s="115">
        <f>K253*J253</f>
        <v>0.108</v>
      </c>
      <c r="M253" s="60"/>
      <c r="N253" s="116">
        <f>L253</f>
        <v>0.108</v>
      </c>
      <c r="O253" s="117"/>
      <c r="P253" s="19"/>
    </row>
    <row r="254" spans="1:16" ht="25.5" x14ac:dyDescent="0.25">
      <c r="A254" s="19"/>
      <c r="B254" s="111" t="s">
        <v>75</v>
      </c>
      <c r="C254" s="31"/>
      <c r="D254" s="59" t="s">
        <v>7</v>
      </c>
      <c r="E254" s="33"/>
      <c r="F254" s="114">
        <v>0</v>
      </c>
      <c r="G254" s="34">
        <v>0.1</v>
      </c>
      <c r="H254" s="115">
        <v>0</v>
      </c>
      <c r="I254" s="60"/>
      <c r="J254" s="114">
        <v>-0.1082</v>
      </c>
      <c r="K254" s="34">
        <v>0.1</v>
      </c>
      <c r="L254" s="115">
        <f>K254*J254</f>
        <v>-1.0820000000000001E-2</v>
      </c>
      <c r="M254" s="60"/>
      <c r="N254" s="116">
        <f>L254</f>
        <v>-1.0820000000000001E-2</v>
      </c>
      <c r="O254" s="117" t="s">
        <v>47</v>
      </c>
      <c r="P254" s="19"/>
    </row>
    <row r="255" spans="1:16" ht="25.5" x14ac:dyDescent="0.25">
      <c r="A255" s="19"/>
      <c r="B255" s="111" t="s">
        <v>75</v>
      </c>
      <c r="C255" s="31"/>
      <c r="D255" s="59" t="s">
        <v>7</v>
      </c>
      <c r="E255" s="33"/>
      <c r="F255" s="114">
        <v>0</v>
      </c>
      <c r="G255" s="34">
        <v>0.1</v>
      </c>
      <c r="H255" s="115">
        <v>0</v>
      </c>
      <c r="I255" s="60"/>
      <c r="J255" s="114">
        <v>-1.6557999999999999</v>
      </c>
      <c r="K255" s="34">
        <v>0.1</v>
      </c>
      <c r="L255" s="115">
        <f>K255*J255</f>
        <v>-0.16558</v>
      </c>
      <c r="M255" s="60"/>
      <c r="N255" s="116">
        <f>L255</f>
        <v>-0.16558</v>
      </c>
      <c r="O255" s="117" t="s">
        <v>47</v>
      </c>
      <c r="P255" s="19"/>
    </row>
    <row r="256" spans="1:16" ht="25.5" x14ac:dyDescent="0.25">
      <c r="A256" s="19"/>
      <c r="B256" s="111" t="s">
        <v>74</v>
      </c>
      <c r="C256" s="31"/>
      <c r="D256" s="59" t="s">
        <v>7</v>
      </c>
      <c r="E256" s="33"/>
      <c r="F256" s="114">
        <v>0</v>
      </c>
      <c r="G256" s="34">
        <v>0.1</v>
      </c>
      <c r="H256" s="115">
        <v>0</v>
      </c>
      <c r="I256" s="60"/>
      <c r="J256" s="114">
        <v>1.0141</v>
      </c>
      <c r="K256" s="34">
        <v>0.1</v>
      </c>
      <c r="L256" s="115">
        <v>0.10141</v>
      </c>
      <c r="M256" s="60"/>
      <c r="N256" s="116">
        <v>0.10141</v>
      </c>
      <c r="O256" s="117" t="s">
        <v>47</v>
      </c>
      <c r="P256" s="19"/>
    </row>
    <row r="257" spans="1:16" x14ac:dyDescent="0.25">
      <c r="A257" s="19"/>
      <c r="B257" s="51" t="s">
        <v>55</v>
      </c>
      <c r="C257" s="31"/>
      <c r="D257" s="59" t="s">
        <v>7</v>
      </c>
      <c r="E257" s="33"/>
      <c r="F257" s="114">
        <v>0.27979999999999999</v>
      </c>
      <c r="G257" s="34">
        <v>0.1</v>
      </c>
      <c r="H257" s="115">
        <v>2.7980000000000001E-2</v>
      </c>
      <c r="I257" s="60"/>
      <c r="J257" s="114">
        <v>0.86863322619220318</v>
      </c>
      <c r="K257" s="34">
        <v>0.1</v>
      </c>
      <c r="L257" s="115">
        <v>8.6863322619220321E-2</v>
      </c>
      <c r="M257" s="60"/>
      <c r="N257" s="116">
        <v>5.8883322619220316E-2</v>
      </c>
      <c r="O257" s="117">
        <v>2.1044790071200969</v>
      </c>
      <c r="P257" s="19"/>
    </row>
    <row r="258" spans="1:16" x14ac:dyDescent="0.25">
      <c r="A258" s="19"/>
      <c r="B258" s="51" t="s">
        <v>56</v>
      </c>
      <c r="C258" s="31"/>
      <c r="D258" s="59" t="s">
        <v>6</v>
      </c>
      <c r="E258" s="33"/>
      <c r="F258" s="114">
        <v>2.1044E-2</v>
      </c>
      <c r="G258" s="34">
        <v>2.1672000000000011</v>
      </c>
      <c r="H258" s="115">
        <v>4.5606556800000024E-2</v>
      </c>
      <c r="I258" s="60"/>
      <c r="J258" s="114">
        <v>2.1044E-2</v>
      </c>
      <c r="K258" s="34">
        <v>1.2780000000000058</v>
      </c>
      <c r="L258" s="115">
        <v>2.6894232000000122E-2</v>
      </c>
      <c r="M258" s="60"/>
      <c r="N258" s="116">
        <v>-1.8712324799999902E-2</v>
      </c>
      <c r="O258" s="117">
        <v>-0.41029900332225677</v>
      </c>
      <c r="P258" s="19"/>
    </row>
    <row r="259" spans="1:16" ht="25.5" x14ac:dyDescent="0.25">
      <c r="A259" s="19"/>
      <c r="B259" s="52" t="s">
        <v>57</v>
      </c>
      <c r="C259" s="53"/>
      <c r="D259" s="139"/>
      <c r="E259" s="53"/>
      <c r="F259" s="54"/>
      <c r="G259" s="55"/>
      <c r="H259" s="56">
        <f>SUM(H250:H258)</f>
        <v>4.4810765568000006</v>
      </c>
      <c r="I259" s="46"/>
      <c r="J259" s="57"/>
      <c r="K259" s="58"/>
      <c r="L259" s="56">
        <f>SUM(L250:L258)</f>
        <v>4.3577775546192195</v>
      </c>
      <c r="M259" s="46"/>
      <c r="N259" s="49">
        <f>L259-H259</f>
        <v>-0.12329900218078116</v>
      </c>
      <c r="O259" s="50">
        <f>N259/H259</f>
        <v>-2.7515486651009304E-2</v>
      </c>
      <c r="P259" s="19"/>
    </row>
    <row r="260" spans="1:16" x14ac:dyDescent="0.25">
      <c r="A260" s="19"/>
      <c r="B260" s="36" t="s">
        <v>58</v>
      </c>
      <c r="C260" s="36"/>
      <c r="D260" s="59" t="s">
        <v>7</v>
      </c>
      <c r="E260" s="60"/>
      <c r="F260" s="114">
        <v>1.2894000000000001</v>
      </c>
      <c r="G260" s="34">
        <v>0.10602</v>
      </c>
      <c r="H260" s="115">
        <v>0.136702188</v>
      </c>
      <c r="I260" s="60"/>
      <c r="J260" s="114">
        <v>1.2270000000000001</v>
      </c>
      <c r="K260" s="37">
        <v>0.10355000000000002</v>
      </c>
      <c r="L260" s="115">
        <v>0.12705585000000003</v>
      </c>
      <c r="M260" s="36"/>
      <c r="N260" s="38">
        <v>-9.6463379999999765E-3</v>
      </c>
      <c r="O260" s="39">
        <v>-7.0564620370231215E-2</v>
      </c>
      <c r="P260" s="19"/>
    </row>
    <row r="261" spans="1:16" x14ac:dyDescent="0.25">
      <c r="A261" s="19"/>
      <c r="B261" s="61" t="s">
        <v>59</v>
      </c>
      <c r="C261" s="36"/>
      <c r="D261" s="59" t="s">
        <v>7</v>
      </c>
      <c r="E261" s="60"/>
      <c r="F261" s="114">
        <v>0.92069999999999996</v>
      </c>
      <c r="G261" s="34">
        <v>0.10602</v>
      </c>
      <c r="H261" s="115">
        <v>9.7612614E-2</v>
      </c>
      <c r="I261" s="60"/>
      <c r="J261" s="114">
        <v>0.876</v>
      </c>
      <c r="K261" s="37">
        <v>0.10355000000000002</v>
      </c>
      <c r="L261" s="115">
        <v>9.0709800000000021E-2</v>
      </c>
      <c r="M261" s="36"/>
      <c r="N261" s="38">
        <v>-6.9028139999999794E-3</v>
      </c>
      <c r="O261" s="39">
        <v>-7.0716413761852323E-2</v>
      </c>
      <c r="P261" s="19"/>
    </row>
    <row r="262" spans="1:16" x14ac:dyDescent="0.25">
      <c r="A262" s="19"/>
      <c r="B262" s="52" t="s">
        <v>60</v>
      </c>
      <c r="C262" s="42"/>
      <c r="D262" s="139"/>
      <c r="E262" s="42"/>
      <c r="F262" s="62"/>
      <c r="G262" s="55"/>
      <c r="H262" s="56">
        <f>SUM(H259:H261)</f>
        <v>4.7153913588000007</v>
      </c>
      <c r="I262" s="63"/>
      <c r="J262" s="64"/>
      <c r="K262" s="65"/>
      <c r="L262" s="56">
        <f>SUM(L259:L261)</f>
        <v>4.575543204619219</v>
      </c>
      <c r="M262" s="63"/>
      <c r="N262" s="49">
        <f>L262-H262</f>
        <v>-0.13984815418078167</v>
      </c>
      <c r="O262" s="50">
        <f>N262/H262</f>
        <v>-2.9657804313483541E-2</v>
      </c>
      <c r="P262" s="19"/>
    </row>
    <row r="263" spans="1:16" x14ac:dyDescent="0.25">
      <c r="A263" s="19"/>
      <c r="B263" s="66" t="s">
        <v>61</v>
      </c>
      <c r="C263" s="31"/>
      <c r="D263" s="59" t="s">
        <v>6</v>
      </c>
      <c r="E263" s="33"/>
      <c r="F263" s="70">
        <v>3.5999999999999999E-3</v>
      </c>
      <c r="G263" s="34">
        <v>38.167200000000001</v>
      </c>
      <c r="H263" s="119">
        <v>0.13740192000000001</v>
      </c>
      <c r="I263" s="60"/>
      <c r="J263" s="120">
        <v>3.5999999999999999E-3</v>
      </c>
      <c r="K263" s="37">
        <v>37.278000000000006</v>
      </c>
      <c r="L263" s="119">
        <v>0.13420080000000001</v>
      </c>
      <c r="M263" s="36"/>
      <c r="N263" s="38">
        <v>-3.2011200000000017E-3</v>
      </c>
      <c r="O263" s="69">
        <v>-2.3297491039426535E-2</v>
      </c>
      <c r="P263" s="19"/>
    </row>
    <row r="264" spans="1:16" x14ac:dyDescent="0.25">
      <c r="A264" s="19"/>
      <c r="B264" s="66" t="s">
        <v>62</v>
      </c>
      <c r="C264" s="31"/>
      <c r="D264" s="59" t="s">
        <v>6</v>
      </c>
      <c r="E264" s="33"/>
      <c r="F264" s="70">
        <v>2.9999999999999997E-4</v>
      </c>
      <c r="G264" s="34">
        <v>38.167200000000001</v>
      </c>
      <c r="H264" s="119">
        <v>1.1450159999999999E-2</v>
      </c>
      <c r="I264" s="60"/>
      <c r="J264" s="120">
        <v>2.9999999999999997E-4</v>
      </c>
      <c r="K264" s="37">
        <v>37.278000000000006</v>
      </c>
      <c r="L264" s="119">
        <v>1.1183400000000001E-2</v>
      </c>
      <c r="M264" s="36"/>
      <c r="N264" s="38">
        <v>-2.6675999999999783E-4</v>
      </c>
      <c r="O264" s="69">
        <v>-2.3297491039426337E-2</v>
      </c>
      <c r="P264" s="19"/>
    </row>
    <row r="265" spans="1:16" ht="15.75" thickBot="1" x14ac:dyDescent="0.3">
      <c r="A265" s="19"/>
      <c r="B265" s="51" t="s">
        <v>71</v>
      </c>
      <c r="C265" s="31"/>
      <c r="D265" s="59" t="s">
        <v>6</v>
      </c>
      <c r="E265" s="33"/>
      <c r="F265" s="70">
        <v>0.113</v>
      </c>
      <c r="G265" s="71">
        <v>36</v>
      </c>
      <c r="H265" s="68">
        <v>4.0680000000000005</v>
      </c>
      <c r="I265" s="36"/>
      <c r="J265" s="67">
        <v>0.113</v>
      </c>
      <c r="K265" s="71">
        <v>36</v>
      </c>
      <c r="L265" s="68">
        <v>4.0680000000000005</v>
      </c>
      <c r="M265" s="36"/>
      <c r="N265" s="38">
        <v>0</v>
      </c>
      <c r="O265" s="69">
        <v>0</v>
      </c>
      <c r="P265" s="19"/>
    </row>
    <row r="266" spans="1:16" ht="15.75" thickBot="1" x14ac:dyDescent="0.3">
      <c r="A266" s="19"/>
      <c r="B266" s="72"/>
      <c r="C266" s="73"/>
      <c r="D266" s="140"/>
      <c r="E266" s="73"/>
      <c r="F266" s="75"/>
      <c r="G266" s="76"/>
      <c r="H266" s="77"/>
      <c r="I266" s="78"/>
      <c r="J266" s="75"/>
      <c r="K266" s="79"/>
      <c r="L266" s="77"/>
      <c r="M266" s="78"/>
      <c r="N266" s="80"/>
      <c r="O266" s="81"/>
      <c r="P266" s="19"/>
    </row>
    <row r="267" spans="1:16" x14ac:dyDescent="0.25">
      <c r="A267" s="19"/>
      <c r="B267" s="82" t="s">
        <v>67</v>
      </c>
      <c r="C267" s="31"/>
      <c r="D267" s="36"/>
      <c r="E267" s="31"/>
      <c r="F267" s="83"/>
      <c r="G267" s="84"/>
      <c r="H267" s="85">
        <f>SUM(H262:H265)</f>
        <v>8.9322434388000005</v>
      </c>
      <c r="I267" s="86"/>
      <c r="J267" s="87"/>
      <c r="K267" s="88"/>
      <c r="L267" s="85">
        <f>SUM(L262:L265)</f>
        <v>8.7889274046192192</v>
      </c>
      <c r="M267" s="89"/>
      <c r="N267" s="90">
        <f>L267-H267</f>
        <v>-0.14331603418078132</v>
      </c>
      <c r="O267" s="91">
        <f>N267/H267</f>
        <v>-1.6044797162406386E-2</v>
      </c>
      <c r="P267" s="19"/>
    </row>
    <row r="268" spans="1:16" x14ac:dyDescent="0.25">
      <c r="A268" s="19"/>
      <c r="B268" s="92" t="s">
        <v>68</v>
      </c>
      <c r="C268" s="31"/>
      <c r="D268" s="36"/>
      <c r="E268" s="31"/>
      <c r="F268" s="93">
        <v>0.13</v>
      </c>
      <c r="G268" s="84"/>
      <c r="H268" s="94">
        <f>H267*0.13</f>
        <v>1.161191647044</v>
      </c>
      <c r="I268" s="95"/>
      <c r="J268" s="96">
        <v>0.13</v>
      </c>
      <c r="K268" s="97"/>
      <c r="L268" s="94">
        <f>L267*0.13</f>
        <v>1.1425605626004984</v>
      </c>
      <c r="M268" s="99"/>
      <c r="N268" s="100">
        <f>L268-H268</f>
        <v>-1.8631084443501589E-2</v>
      </c>
      <c r="O268" s="101">
        <f>N268/H268</f>
        <v>-1.6044797162406404E-2</v>
      </c>
      <c r="P268" s="19"/>
    </row>
    <row r="269" spans="1:16" ht="15.75" thickBot="1" x14ac:dyDescent="0.3">
      <c r="A269" s="19"/>
      <c r="B269" s="163" t="s">
        <v>69</v>
      </c>
      <c r="C269" s="163"/>
      <c r="D269" s="163"/>
      <c r="E269" s="33"/>
      <c r="F269" s="124"/>
      <c r="G269" s="125"/>
      <c r="H269" s="126">
        <f>H268+H267</f>
        <v>10.093435085844</v>
      </c>
      <c r="I269" s="127"/>
      <c r="J269" s="127"/>
      <c r="K269" s="128"/>
      <c r="L269" s="126">
        <f>L268+L267</f>
        <v>9.9314879672197183</v>
      </c>
      <c r="M269" s="129"/>
      <c r="N269" s="90">
        <f>L269-H269</f>
        <v>-0.16194711862428157</v>
      </c>
      <c r="O269" s="91">
        <f>N269/H269</f>
        <v>-1.6044797162406258E-2</v>
      </c>
      <c r="P269" s="40"/>
    </row>
    <row r="270" spans="1:16" ht="15.75" thickBot="1" x14ac:dyDescent="0.3">
      <c r="A270" s="102"/>
      <c r="B270" s="103"/>
      <c r="C270" s="104"/>
      <c r="D270" s="105"/>
      <c r="E270" s="104"/>
      <c r="F270" s="75"/>
      <c r="G270" s="106"/>
      <c r="H270" s="77"/>
      <c r="I270" s="107"/>
      <c r="J270" s="75"/>
      <c r="K270" s="108"/>
      <c r="L270" s="77"/>
      <c r="M270" s="107"/>
      <c r="N270" s="109"/>
      <c r="O270" s="81"/>
      <c r="P270" s="102"/>
    </row>
    <row r="271" spans="1:16" x14ac:dyDescent="0.25">
      <c r="A271" s="19"/>
      <c r="B271" s="19"/>
      <c r="C271" s="19"/>
      <c r="D271" s="19"/>
      <c r="E271" s="19"/>
      <c r="F271" s="19"/>
      <c r="G271" s="7"/>
      <c r="H271" s="110"/>
      <c r="I271" s="19"/>
      <c r="J271" s="19"/>
      <c r="K271" s="7"/>
      <c r="L271" s="110"/>
      <c r="M271" s="19"/>
      <c r="N271" s="110"/>
      <c r="O271" s="19"/>
      <c r="P271" s="19"/>
    </row>
    <row r="272" spans="1:16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7"/>
      <c r="O272" s="6"/>
      <c r="P272" s="6"/>
    </row>
    <row r="273" spans="1:16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6"/>
      <c r="M273" s="6"/>
      <c r="N273" s="6"/>
      <c r="O273" s="6"/>
      <c r="P273" s="6"/>
    </row>
    <row r="274" spans="1:16" ht="18" x14ac:dyDescent="0.25">
      <c r="A274" s="7"/>
      <c r="B274" s="164"/>
      <c r="C274" s="164"/>
      <c r="D274" s="164"/>
      <c r="E274" s="164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6"/>
    </row>
    <row r="275" spans="1:16" ht="18" x14ac:dyDescent="0.25">
      <c r="A275" s="7"/>
      <c r="B275" s="8" t="s">
        <v>26</v>
      </c>
      <c r="C275" s="9"/>
      <c r="D275" s="165" t="s">
        <v>2</v>
      </c>
      <c r="E275" s="165"/>
      <c r="F275" s="165"/>
      <c r="G275" s="165"/>
      <c r="H275" s="165"/>
      <c r="I275" s="165"/>
      <c r="J275" s="165"/>
      <c r="K275" s="9"/>
      <c r="L275" s="9"/>
      <c r="M275" s="9"/>
      <c r="N275" s="9"/>
      <c r="O275" s="9"/>
      <c r="P275" s="6"/>
    </row>
    <row r="276" spans="1:16" x14ac:dyDescent="0.25">
      <c r="A276" s="7"/>
      <c r="B276" s="8" t="s">
        <v>27</v>
      </c>
      <c r="C276" s="7"/>
      <c r="D276" s="166" t="s">
        <v>70</v>
      </c>
      <c r="E276" s="166"/>
      <c r="F276" s="166"/>
      <c r="G276" s="166"/>
      <c r="H276" s="166"/>
      <c r="I276" s="166"/>
      <c r="J276" s="166"/>
      <c r="K276" s="7"/>
      <c r="L276" s="6"/>
      <c r="M276" s="6"/>
      <c r="N276" s="6"/>
      <c r="O276" s="6"/>
      <c r="P276" s="6"/>
    </row>
    <row r="277" spans="1:16" x14ac:dyDescent="0.25">
      <c r="A277" s="7"/>
      <c r="B277" s="8" t="s">
        <v>29</v>
      </c>
      <c r="C277" s="7"/>
      <c r="D277" s="10">
        <v>200000</v>
      </c>
      <c r="E277" s="11"/>
      <c r="F277" s="11" t="s">
        <v>6</v>
      </c>
      <c r="G277" s="11"/>
      <c r="H277" s="11"/>
      <c r="I277" s="11"/>
      <c r="J277" s="11"/>
      <c r="K277" s="7"/>
      <c r="L277" s="6"/>
      <c r="M277" s="6"/>
      <c r="N277" s="6"/>
      <c r="O277" s="6"/>
      <c r="P277" s="6"/>
    </row>
    <row r="278" spans="1:16" ht="15.75" x14ac:dyDescent="0.25">
      <c r="A278" s="7"/>
      <c r="B278" s="8" t="s">
        <v>30</v>
      </c>
      <c r="C278" s="7"/>
      <c r="D278" s="12">
        <v>500</v>
      </c>
      <c r="E278" s="13"/>
      <c r="F278" s="14" t="s">
        <v>7</v>
      </c>
      <c r="G278" s="13"/>
      <c r="H278" s="13"/>
      <c r="I278" s="13"/>
      <c r="J278" s="13"/>
      <c r="K278" s="15"/>
      <c r="L278" s="15"/>
      <c r="M278" s="15"/>
      <c r="N278" s="15"/>
      <c r="O278" s="15"/>
      <c r="P278" s="7"/>
    </row>
    <row r="279" spans="1:16" ht="15.75" x14ac:dyDescent="0.25">
      <c r="A279" s="7"/>
      <c r="B279" s="8" t="s">
        <v>31</v>
      </c>
      <c r="C279" s="7"/>
      <c r="D279" s="16">
        <v>1.0602</v>
      </c>
      <c r="E279" s="17"/>
      <c r="F279" s="17"/>
      <c r="G279" s="17"/>
      <c r="H279" s="17"/>
      <c r="I279" s="17"/>
      <c r="J279" s="17"/>
      <c r="K279" s="18"/>
      <c r="L279" s="18"/>
      <c r="M279" s="18"/>
      <c r="N279" s="18"/>
      <c r="O279" s="18"/>
      <c r="P279" s="7"/>
    </row>
    <row r="280" spans="1:16" ht="15.75" x14ac:dyDescent="0.25">
      <c r="A280" s="7"/>
      <c r="B280" s="8" t="s">
        <v>32</v>
      </c>
      <c r="C280" s="7"/>
      <c r="D280" s="16">
        <v>1.0355000000000001</v>
      </c>
      <c r="E280" s="17"/>
      <c r="F280" s="17"/>
      <c r="G280" s="17"/>
      <c r="H280" s="17"/>
      <c r="I280" s="17"/>
      <c r="J280" s="17"/>
      <c r="K280" s="18"/>
      <c r="L280" s="18"/>
      <c r="M280" s="18"/>
      <c r="N280" s="18"/>
      <c r="O280" s="18"/>
      <c r="P280" s="7"/>
    </row>
    <row r="281" spans="1:16" ht="13.15" customHeight="1" x14ac:dyDescent="0.25">
      <c r="A281" s="7"/>
      <c r="B281" s="11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16" x14ac:dyDescent="0.25">
      <c r="A282" s="19"/>
      <c r="B282" s="20"/>
      <c r="C282" s="19"/>
      <c r="D282" s="21"/>
      <c r="E282" s="21"/>
      <c r="F282" s="167" t="s">
        <v>33</v>
      </c>
      <c r="G282" s="168"/>
      <c r="H282" s="169"/>
      <c r="I282" s="19"/>
      <c r="J282" s="167" t="s">
        <v>34</v>
      </c>
      <c r="K282" s="168"/>
      <c r="L282" s="169"/>
      <c r="M282" s="19"/>
      <c r="N282" s="167" t="s">
        <v>35</v>
      </c>
      <c r="O282" s="169"/>
      <c r="P282" s="19"/>
    </row>
    <row r="283" spans="1:16" x14ac:dyDescent="0.25">
      <c r="A283" s="19"/>
      <c r="B283" s="20"/>
      <c r="C283" s="19"/>
      <c r="D283" s="157" t="s">
        <v>36</v>
      </c>
      <c r="E283" s="22"/>
      <c r="F283" s="23" t="s">
        <v>8</v>
      </c>
      <c r="G283" s="24" t="s">
        <v>37</v>
      </c>
      <c r="H283" s="25" t="s">
        <v>38</v>
      </c>
      <c r="I283" s="19"/>
      <c r="J283" s="23" t="s">
        <v>8</v>
      </c>
      <c r="K283" s="26" t="s">
        <v>37</v>
      </c>
      <c r="L283" s="25" t="s">
        <v>38</v>
      </c>
      <c r="M283" s="19"/>
      <c r="N283" s="159" t="s">
        <v>39</v>
      </c>
      <c r="O283" s="161" t="s">
        <v>40</v>
      </c>
      <c r="P283" s="19"/>
    </row>
    <row r="284" spans="1:16" x14ac:dyDescent="0.25">
      <c r="A284" s="19"/>
      <c r="B284" s="20"/>
      <c r="C284" s="19"/>
      <c r="D284" s="158"/>
      <c r="E284" s="22"/>
      <c r="F284" s="27" t="s">
        <v>41</v>
      </c>
      <c r="G284" s="28"/>
      <c r="H284" s="29" t="s">
        <v>41</v>
      </c>
      <c r="I284" s="19"/>
      <c r="J284" s="27" t="s">
        <v>41</v>
      </c>
      <c r="K284" s="30"/>
      <c r="L284" s="29" t="s">
        <v>41</v>
      </c>
      <c r="M284" s="19"/>
      <c r="N284" s="160"/>
      <c r="O284" s="162"/>
      <c r="P284" s="19"/>
    </row>
    <row r="285" spans="1:16" x14ac:dyDescent="0.25">
      <c r="A285" s="19"/>
      <c r="B285" s="31" t="s">
        <v>42</v>
      </c>
      <c r="C285" s="31"/>
      <c r="D285" s="32" t="s">
        <v>43</v>
      </c>
      <c r="E285" s="33"/>
      <c r="F285" s="135">
        <v>232.69</v>
      </c>
      <c r="G285" s="34">
        <v>1</v>
      </c>
      <c r="H285" s="115">
        <v>232.69</v>
      </c>
      <c r="I285" s="60"/>
      <c r="J285" s="135">
        <v>550</v>
      </c>
      <c r="K285" s="37">
        <v>1</v>
      </c>
      <c r="L285" s="35">
        <v>550</v>
      </c>
      <c r="M285" s="36"/>
      <c r="N285" s="38">
        <f>L285-H285</f>
        <v>317.31</v>
      </c>
      <c r="O285" s="39">
        <f>N285/H285</f>
        <v>1.363659804890627</v>
      </c>
      <c r="P285" s="19"/>
    </row>
    <row r="286" spans="1:16" x14ac:dyDescent="0.25">
      <c r="A286" s="19"/>
      <c r="B286" s="31" t="s">
        <v>44</v>
      </c>
      <c r="C286" s="31"/>
      <c r="D286" s="32" t="s">
        <v>7</v>
      </c>
      <c r="E286" s="33"/>
      <c r="F286" s="123">
        <v>2.2101000000000002</v>
      </c>
      <c r="G286" s="34">
        <v>500</v>
      </c>
      <c r="H286" s="115">
        <v>1105.0500000000002</v>
      </c>
      <c r="I286" s="60"/>
      <c r="J286" s="114">
        <v>1.2144999999999999</v>
      </c>
      <c r="K286" s="34">
        <v>500</v>
      </c>
      <c r="L286" s="35">
        <f>K286*J286</f>
        <v>607.25</v>
      </c>
      <c r="M286" s="36"/>
      <c r="N286" s="38">
        <f>L286-H286</f>
        <v>-497.80000000000018</v>
      </c>
      <c r="O286" s="39">
        <f>N286/H286</f>
        <v>-0.45047735396588401</v>
      </c>
      <c r="P286" s="19"/>
    </row>
    <row r="287" spans="1:16" x14ac:dyDescent="0.25">
      <c r="A287" s="40"/>
      <c r="B287" s="41" t="s">
        <v>48</v>
      </c>
      <c r="C287" s="42"/>
      <c r="D287" s="43"/>
      <c r="E287" s="42"/>
      <c r="F287" s="44"/>
      <c r="G287" s="45"/>
      <c r="H287" s="131">
        <f>SUM(H285:H286)</f>
        <v>1337.7400000000002</v>
      </c>
      <c r="I287" s="46"/>
      <c r="J287" s="47"/>
      <c r="K287" s="48"/>
      <c r="L287" s="131">
        <f>SUM(L285:L286)</f>
        <v>1157.25</v>
      </c>
      <c r="M287" s="46"/>
      <c r="N287" s="49">
        <f>L287-H287</f>
        <v>-180.49000000000024</v>
      </c>
      <c r="O287" s="50">
        <f>N287/H287</f>
        <v>-0.13492158416433703</v>
      </c>
      <c r="P287" s="40"/>
    </row>
    <row r="288" spans="1:16" ht="51" x14ac:dyDescent="0.25">
      <c r="A288" s="19"/>
      <c r="B288" s="111" t="s">
        <v>49</v>
      </c>
      <c r="C288" s="31"/>
      <c r="D288" s="59" t="s">
        <v>7</v>
      </c>
      <c r="E288" s="33"/>
      <c r="F288" s="123">
        <v>0</v>
      </c>
      <c r="G288" s="34">
        <v>500</v>
      </c>
      <c r="H288" s="115">
        <v>0</v>
      </c>
      <c r="I288" s="60"/>
      <c r="J288" s="114">
        <v>0</v>
      </c>
      <c r="K288" s="34">
        <v>500</v>
      </c>
      <c r="L288" s="115">
        <v>0</v>
      </c>
      <c r="M288" s="60"/>
      <c r="N288" s="116">
        <v>0</v>
      </c>
      <c r="O288" s="117" t="s">
        <v>47</v>
      </c>
      <c r="P288" s="19"/>
    </row>
    <row r="289" spans="1:16" ht="25.5" x14ac:dyDescent="0.25">
      <c r="A289" s="19"/>
      <c r="B289" s="111" t="s">
        <v>50</v>
      </c>
      <c r="C289" s="31"/>
      <c r="D289" s="59" t="s">
        <v>7</v>
      </c>
      <c r="E289" s="33"/>
      <c r="F289" s="123">
        <v>0</v>
      </c>
      <c r="G289" s="34">
        <v>500</v>
      </c>
      <c r="H289" s="115">
        <v>0</v>
      </c>
      <c r="I289" s="60"/>
      <c r="J289" s="114">
        <v>0</v>
      </c>
      <c r="K289" s="34">
        <v>500</v>
      </c>
      <c r="L289" s="115">
        <v>0</v>
      </c>
      <c r="M289" s="60"/>
      <c r="N289" s="116">
        <v>0</v>
      </c>
      <c r="O289" s="117" t="s">
        <v>47</v>
      </c>
      <c r="P289" s="19"/>
    </row>
    <row r="290" spans="1:16" ht="25.5" x14ac:dyDescent="0.25">
      <c r="A290" s="19"/>
      <c r="B290" s="111" t="s">
        <v>51</v>
      </c>
      <c r="C290" s="31"/>
      <c r="D290" s="59" t="s">
        <v>7</v>
      </c>
      <c r="E290" s="33"/>
      <c r="F290" s="123">
        <v>0</v>
      </c>
      <c r="G290" s="34">
        <v>500</v>
      </c>
      <c r="H290" s="115">
        <v>0</v>
      </c>
      <c r="I290" s="60"/>
      <c r="J290" s="114">
        <v>0</v>
      </c>
      <c r="K290" s="34">
        <v>500</v>
      </c>
      <c r="L290" s="115">
        <v>0</v>
      </c>
      <c r="M290" s="60"/>
      <c r="N290" s="116">
        <v>0</v>
      </c>
      <c r="O290" s="117" t="s">
        <v>47</v>
      </c>
      <c r="P290" s="19"/>
    </row>
    <row r="291" spans="1:16" x14ac:dyDescent="0.25">
      <c r="A291" s="19"/>
      <c r="B291" s="111" t="s">
        <v>52</v>
      </c>
      <c r="C291" s="31"/>
      <c r="D291" s="59" t="s">
        <v>7</v>
      </c>
      <c r="E291" s="33"/>
      <c r="F291" s="123">
        <v>0</v>
      </c>
      <c r="G291" s="34">
        <v>500</v>
      </c>
      <c r="H291" s="115">
        <v>0</v>
      </c>
      <c r="I291" s="60"/>
      <c r="J291" s="114">
        <v>0</v>
      </c>
      <c r="K291" s="34">
        <v>500</v>
      </c>
      <c r="L291" s="115">
        <v>0</v>
      </c>
      <c r="M291" s="60"/>
      <c r="N291" s="116">
        <v>0</v>
      </c>
      <c r="O291" s="117" t="s">
        <v>47</v>
      </c>
      <c r="P291" s="19"/>
    </row>
    <row r="292" spans="1:16" x14ac:dyDescent="0.25">
      <c r="A292" s="19"/>
      <c r="B292" s="111" t="s">
        <v>53</v>
      </c>
      <c r="C292" s="31"/>
      <c r="D292" s="59" t="s">
        <v>7</v>
      </c>
      <c r="E292" s="33"/>
      <c r="F292" s="123">
        <v>0</v>
      </c>
      <c r="G292" s="34">
        <v>500</v>
      </c>
      <c r="H292" s="115">
        <v>0</v>
      </c>
      <c r="I292" s="60"/>
      <c r="J292" s="114">
        <v>0</v>
      </c>
      <c r="K292" s="34">
        <v>500</v>
      </c>
      <c r="L292" s="115">
        <v>0</v>
      </c>
      <c r="M292" s="60"/>
      <c r="N292" s="116">
        <v>0</v>
      </c>
      <c r="O292" s="117" t="s">
        <v>47</v>
      </c>
      <c r="P292" s="19"/>
    </row>
    <row r="293" spans="1:16" x14ac:dyDescent="0.25">
      <c r="A293" s="19"/>
      <c r="B293" s="111" t="s">
        <v>54</v>
      </c>
      <c r="C293" s="31"/>
      <c r="D293" s="59" t="s">
        <v>7</v>
      </c>
      <c r="E293" s="33"/>
      <c r="F293" s="123">
        <v>0</v>
      </c>
      <c r="G293" s="34">
        <v>500</v>
      </c>
      <c r="H293" s="115">
        <v>0</v>
      </c>
      <c r="I293" s="60"/>
      <c r="J293" s="114">
        <v>0</v>
      </c>
      <c r="K293" s="34">
        <v>500</v>
      </c>
      <c r="L293" s="115">
        <v>0</v>
      </c>
      <c r="M293" s="60"/>
      <c r="N293" s="116">
        <v>0</v>
      </c>
      <c r="O293" s="117" t="s">
        <v>47</v>
      </c>
      <c r="P293" s="19"/>
    </row>
    <row r="294" spans="1:16" x14ac:dyDescent="0.25">
      <c r="A294" s="19"/>
      <c r="B294" s="136" t="s">
        <v>55</v>
      </c>
      <c r="C294" s="31"/>
      <c r="D294" s="59" t="s">
        <v>7</v>
      </c>
      <c r="E294" s="33"/>
      <c r="F294" s="123">
        <v>0</v>
      </c>
      <c r="G294" s="34">
        <v>500</v>
      </c>
      <c r="H294" s="115">
        <v>0</v>
      </c>
      <c r="I294" s="60"/>
      <c r="J294" s="114">
        <v>0</v>
      </c>
      <c r="K294" s="34">
        <v>500</v>
      </c>
      <c r="L294" s="115">
        <v>0</v>
      </c>
      <c r="M294" s="60"/>
      <c r="N294" s="116">
        <v>0</v>
      </c>
      <c r="O294" s="117"/>
      <c r="P294" s="19"/>
    </row>
    <row r="295" spans="1:16" x14ac:dyDescent="0.25">
      <c r="A295" s="19"/>
      <c r="B295" s="136" t="s">
        <v>56</v>
      </c>
      <c r="C295" s="31"/>
      <c r="D295" s="59" t="s">
        <v>6</v>
      </c>
      <c r="E295" s="33"/>
      <c r="F295" s="123">
        <v>2.1044E-2</v>
      </c>
      <c r="G295" s="34">
        <v>12040</v>
      </c>
      <c r="H295" s="115">
        <v>253.36976000000001</v>
      </c>
      <c r="I295" s="60"/>
      <c r="J295" s="114">
        <v>2.1044E-2</v>
      </c>
      <c r="K295" s="34">
        <v>7100.0000000000291</v>
      </c>
      <c r="L295" s="115">
        <v>149.41240000000062</v>
      </c>
      <c r="M295" s="60"/>
      <c r="N295" s="116">
        <v>-103.9573599999994</v>
      </c>
      <c r="O295" s="117">
        <v>-0.41029900332225672</v>
      </c>
      <c r="P295" s="19"/>
    </row>
    <row r="296" spans="1:16" ht="25.5" x14ac:dyDescent="0.25">
      <c r="A296" s="19"/>
      <c r="B296" s="52" t="s">
        <v>57</v>
      </c>
      <c r="C296" s="53"/>
      <c r="D296" s="53"/>
      <c r="E296" s="53"/>
      <c r="F296" s="54"/>
      <c r="G296" s="55"/>
      <c r="H296" s="56">
        <f>SUM(H287:H295)</f>
        <v>1591.1097600000003</v>
      </c>
      <c r="I296" s="46"/>
      <c r="J296" s="57"/>
      <c r="K296" s="58"/>
      <c r="L296" s="56">
        <f>SUM(L287:L295)</f>
        <v>1306.6624000000006</v>
      </c>
      <c r="M296" s="46"/>
      <c r="N296" s="49">
        <f>L296-H296</f>
        <v>-284.44735999999966</v>
      </c>
      <c r="O296" s="50">
        <f>N296/H296</f>
        <v>-0.17877293393008892</v>
      </c>
      <c r="P296" s="19"/>
    </row>
    <row r="297" spans="1:16" x14ac:dyDescent="0.25">
      <c r="A297" s="19"/>
      <c r="B297" s="36" t="s">
        <v>58</v>
      </c>
      <c r="C297" s="36"/>
      <c r="D297" s="59" t="s">
        <v>6</v>
      </c>
      <c r="E297" s="60"/>
      <c r="F297" s="114">
        <v>0</v>
      </c>
      <c r="G297" s="34">
        <v>212040</v>
      </c>
      <c r="H297" s="115">
        <v>0</v>
      </c>
      <c r="I297" s="60"/>
      <c r="J297" s="114">
        <v>0</v>
      </c>
      <c r="K297" s="37">
        <v>207100.00000000003</v>
      </c>
      <c r="L297" s="35">
        <v>0</v>
      </c>
      <c r="M297" s="36"/>
      <c r="N297" s="38">
        <v>0</v>
      </c>
      <c r="O297" s="39" t="s">
        <v>47</v>
      </c>
      <c r="P297" s="19"/>
    </row>
    <row r="298" spans="1:16" x14ac:dyDescent="0.25">
      <c r="A298" s="19"/>
      <c r="B298" s="61" t="s">
        <v>59</v>
      </c>
      <c r="C298" s="36"/>
      <c r="D298" s="59" t="s">
        <v>6</v>
      </c>
      <c r="E298" s="60"/>
      <c r="F298" s="114">
        <v>0</v>
      </c>
      <c r="G298" s="34">
        <v>212040</v>
      </c>
      <c r="H298" s="115">
        <v>0</v>
      </c>
      <c r="I298" s="60"/>
      <c r="J298" s="114">
        <v>0</v>
      </c>
      <c r="K298" s="37">
        <v>207100.00000000003</v>
      </c>
      <c r="L298" s="35">
        <v>0</v>
      </c>
      <c r="M298" s="36"/>
      <c r="N298" s="38">
        <v>0</v>
      </c>
      <c r="O298" s="39" t="s">
        <v>47</v>
      </c>
      <c r="P298" s="19"/>
    </row>
    <row r="299" spans="1:16" x14ac:dyDescent="0.25">
      <c r="A299" s="19"/>
      <c r="B299" s="52" t="s">
        <v>60</v>
      </c>
      <c r="C299" s="42"/>
      <c r="D299" s="42"/>
      <c r="E299" s="42"/>
      <c r="F299" s="62"/>
      <c r="G299" s="55"/>
      <c r="H299" s="56">
        <f>SUM(H296:H298)</f>
        <v>1591.1097600000003</v>
      </c>
      <c r="I299" s="63"/>
      <c r="J299" s="64"/>
      <c r="K299" s="65"/>
      <c r="L299" s="56">
        <f>SUM(L296:L298)</f>
        <v>1306.6624000000006</v>
      </c>
      <c r="M299" s="63"/>
      <c r="N299" s="49">
        <f>L299-H299</f>
        <v>-284.44735999999966</v>
      </c>
      <c r="O299" s="137">
        <f>N299/H299</f>
        <v>-0.17877293393008892</v>
      </c>
      <c r="P299" s="19"/>
    </row>
    <row r="300" spans="1:16" x14ac:dyDescent="0.25">
      <c r="A300" s="19"/>
      <c r="B300" s="66" t="s">
        <v>61</v>
      </c>
      <c r="C300" s="31"/>
      <c r="D300" s="59" t="s">
        <v>6</v>
      </c>
      <c r="E300" s="33"/>
      <c r="F300" s="70">
        <v>3.5999999999999999E-3</v>
      </c>
      <c r="G300" s="34">
        <v>212040</v>
      </c>
      <c r="H300" s="119">
        <v>763.34399999999994</v>
      </c>
      <c r="I300" s="60"/>
      <c r="J300" s="120">
        <v>3.5999999999999999E-3</v>
      </c>
      <c r="K300" s="37">
        <v>207100.00000000003</v>
      </c>
      <c r="L300" s="68">
        <v>745.56000000000006</v>
      </c>
      <c r="M300" s="36"/>
      <c r="N300" s="38">
        <v>-17.783999999999878</v>
      </c>
      <c r="O300" s="69">
        <v>-2.3297491039426365E-2</v>
      </c>
      <c r="P300" s="19"/>
    </row>
    <row r="301" spans="1:16" x14ac:dyDescent="0.25">
      <c r="A301" s="19"/>
      <c r="B301" s="66" t="s">
        <v>62</v>
      </c>
      <c r="C301" s="31"/>
      <c r="D301" s="59" t="s">
        <v>6</v>
      </c>
      <c r="E301" s="33"/>
      <c r="F301" s="70">
        <v>2.9999999999999997E-4</v>
      </c>
      <c r="G301" s="34">
        <v>212040</v>
      </c>
      <c r="H301" s="119">
        <v>63.611999999999995</v>
      </c>
      <c r="I301" s="60"/>
      <c r="J301" s="120">
        <v>2.9999999999999997E-4</v>
      </c>
      <c r="K301" s="37">
        <v>207100.00000000003</v>
      </c>
      <c r="L301" s="68">
        <v>62.13</v>
      </c>
      <c r="M301" s="36"/>
      <c r="N301" s="38">
        <v>-1.4819999999999922</v>
      </c>
      <c r="O301" s="69">
        <v>-2.3297491039426403E-2</v>
      </c>
      <c r="P301" s="19"/>
    </row>
    <row r="302" spans="1:16" hidden="1" thickBot="1" x14ac:dyDescent="0.35">
      <c r="A302" s="19"/>
      <c r="B302" s="51" t="s">
        <v>63</v>
      </c>
      <c r="C302" s="31"/>
      <c r="D302" s="32" t="s">
        <v>6</v>
      </c>
      <c r="E302" s="33"/>
      <c r="F302" s="67">
        <v>1.1000000000000001E-3</v>
      </c>
      <c r="G302" s="34">
        <v>207100.00000000003</v>
      </c>
      <c r="H302" s="68">
        <v>227.81000000000006</v>
      </c>
      <c r="I302" s="36"/>
      <c r="J302" s="67">
        <v>1.1000000000000001E-3</v>
      </c>
      <c r="K302" s="37">
        <v>207100.00000000003</v>
      </c>
      <c r="L302" s="68">
        <v>227.81000000000006</v>
      </c>
      <c r="M302" s="36"/>
      <c r="N302" s="38">
        <v>0</v>
      </c>
      <c r="O302" s="69">
        <v>0</v>
      </c>
      <c r="P302" s="19"/>
    </row>
    <row r="303" spans="1:16" hidden="1" thickBot="1" x14ac:dyDescent="0.35">
      <c r="A303" s="19"/>
      <c r="B303" s="51" t="s">
        <v>71</v>
      </c>
      <c r="C303" s="31"/>
      <c r="D303" s="32" t="s">
        <v>6</v>
      </c>
      <c r="E303" s="33"/>
      <c r="F303" s="70">
        <v>0.113</v>
      </c>
      <c r="G303" s="71">
        <v>200000</v>
      </c>
      <c r="H303" s="68">
        <v>22600</v>
      </c>
      <c r="I303" s="36"/>
      <c r="J303" s="67">
        <v>0.113</v>
      </c>
      <c r="K303" s="71">
        <v>200000</v>
      </c>
      <c r="L303" s="68">
        <v>22600</v>
      </c>
      <c r="M303" s="36"/>
      <c r="N303" s="38">
        <v>0</v>
      </c>
      <c r="O303" s="69">
        <v>0</v>
      </c>
      <c r="P303" s="19"/>
    </row>
    <row r="304" spans="1:16" hidden="1" thickBot="1" x14ac:dyDescent="0.35">
      <c r="A304" s="19"/>
      <c r="B304" s="51" t="s">
        <v>65</v>
      </c>
      <c r="C304" s="31"/>
      <c r="D304" s="32" t="s">
        <v>6</v>
      </c>
      <c r="E304" s="33"/>
      <c r="F304" s="70">
        <v>0</v>
      </c>
      <c r="G304" s="71">
        <v>0</v>
      </c>
      <c r="H304" s="68">
        <v>0</v>
      </c>
      <c r="I304" s="36"/>
      <c r="J304" s="67">
        <v>0</v>
      </c>
      <c r="K304" s="71">
        <v>0</v>
      </c>
      <c r="L304" s="68">
        <v>0</v>
      </c>
      <c r="M304" s="36"/>
      <c r="N304" s="38">
        <v>0</v>
      </c>
      <c r="O304" s="69" t="s">
        <v>47</v>
      </c>
      <c r="P304" s="19"/>
    </row>
    <row r="305" spans="1:16" hidden="1" thickBot="1" x14ac:dyDescent="0.35">
      <c r="A305" s="19"/>
      <c r="B305" s="20" t="s">
        <v>66</v>
      </c>
      <c r="C305" s="31"/>
      <c r="D305" s="32" t="s">
        <v>6</v>
      </c>
      <c r="E305" s="33"/>
      <c r="F305" s="70">
        <v>0</v>
      </c>
      <c r="G305" s="71">
        <v>0</v>
      </c>
      <c r="H305" s="68">
        <v>0</v>
      </c>
      <c r="I305" s="36"/>
      <c r="J305" s="67">
        <v>0</v>
      </c>
      <c r="K305" s="71">
        <v>0</v>
      </c>
      <c r="L305" s="68">
        <v>0</v>
      </c>
      <c r="M305" s="36"/>
      <c r="N305" s="38">
        <v>0</v>
      </c>
      <c r="O305" s="69" t="s">
        <v>47</v>
      </c>
      <c r="P305" s="19"/>
    </row>
    <row r="306" spans="1:16" x14ac:dyDescent="0.25">
      <c r="A306" s="19"/>
      <c r="B306" s="51" t="s">
        <v>64</v>
      </c>
      <c r="C306" s="31"/>
      <c r="D306" s="32" t="s">
        <v>6</v>
      </c>
      <c r="E306" s="33"/>
      <c r="F306" s="70">
        <v>7.6999999999999999E-2</v>
      </c>
      <c r="G306" s="97">
        <v>128000</v>
      </c>
      <c r="H306" s="119">
        <f>G306*F306</f>
        <v>9856</v>
      </c>
      <c r="I306" s="60"/>
      <c r="J306" s="70">
        <v>7.6999999999999999E-2</v>
      </c>
      <c r="K306" s="97">
        <v>128000</v>
      </c>
      <c r="L306" s="119">
        <f>K306*J306</f>
        <v>9856</v>
      </c>
      <c r="M306" s="60"/>
      <c r="N306" s="116">
        <v>0</v>
      </c>
      <c r="O306" s="121">
        <v>0</v>
      </c>
      <c r="P306" s="19"/>
    </row>
    <row r="307" spans="1:16" x14ac:dyDescent="0.25">
      <c r="A307" s="19"/>
      <c r="B307" s="51" t="s">
        <v>65</v>
      </c>
      <c r="C307" s="31"/>
      <c r="D307" s="32" t="s">
        <v>6</v>
      </c>
      <c r="E307" s="33"/>
      <c r="F307" s="70">
        <v>0.113</v>
      </c>
      <c r="G307" s="97">
        <v>36000</v>
      </c>
      <c r="H307" s="119">
        <f>G307*F307</f>
        <v>4068</v>
      </c>
      <c r="I307" s="60"/>
      <c r="J307" s="70">
        <v>0.113</v>
      </c>
      <c r="K307" s="97">
        <v>36000</v>
      </c>
      <c r="L307" s="119">
        <f>K307*J307</f>
        <v>4068</v>
      </c>
      <c r="M307" s="60"/>
      <c r="N307" s="116">
        <v>0</v>
      </c>
      <c r="O307" s="121">
        <v>0</v>
      </c>
      <c r="P307" s="19"/>
    </row>
    <row r="308" spans="1:16" ht="15.75" thickBot="1" x14ac:dyDescent="0.3">
      <c r="A308" s="19"/>
      <c r="B308" s="20" t="s">
        <v>66</v>
      </c>
      <c r="C308" s="31"/>
      <c r="D308" s="32" t="s">
        <v>6</v>
      </c>
      <c r="E308" s="33"/>
      <c r="F308" s="70">
        <v>0.157</v>
      </c>
      <c r="G308" s="97">
        <v>36000</v>
      </c>
      <c r="H308" s="119">
        <f>G308*F308</f>
        <v>5652</v>
      </c>
      <c r="I308" s="60"/>
      <c r="J308" s="70">
        <v>0.157</v>
      </c>
      <c r="K308" s="97">
        <v>36000</v>
      </c>
      <c r="L308" s="119">
        <f>K308*J308</f>
        <v>5652</v>
      </c>
      <c r="M308" s="60"/>
      <c r="N308" s="116">
        <v>0</v>
      </c>
      <c r="O308" s="121">
        <v>0</v>
      </c>
      <c r="P308" s="19"/>
    </row>
    <row r="309" spans="1:16" ht="15.75" thickBot="1" x14ac:dyDescent="0.3">
      <c r="A309" s="19"/>
      <c r="B309" s="72"/>
      <c r="C309" s="73"/>
      <c r="D309" s="74"/>
      <c r="E309" s="73"/>
      <c r="F309" s="75"/>
      <c r="G309" s="76"/>
      <c r="H309" s="77"/>
      <c r="I309" s="78"/>
      <c r="J309" s="75"/>
      <c r="K309" s="79"/>
      <c r="L309" s="77"/>
      <c r="M309" s="78"/>
      <c r="N309" s="80"/>
      <c r="O309" s="81"/>
      <c r="P309" s="19"/>
    </row>
    <row r="310" spans="1:16" x14ac:dyDescent="0.25">
      <c r="A310" s="19"/>
      <c r="B310" s="82" t="s">
        <v>67</v>
      </c>
      <c r="C310" s="31"/>
      <c r="D310" s="31"/>
      <c r="E310" s="31"/>
      <c r="F310" s="83"/>
      <c r="G310" s="84"/>
      <c r="H310" s="85">
        <f>SUM(H299:H308)</f>
        <v>44821.875759999995</v>
      </c>
      <c r="I310" s="86"/>
      <c r="J310" s="87"/>
      <c r="K310" s="88"/>
      <c r="L310" s="85">
        <f>SUM(L299:L308)</f>
        <v>44518.162400000001</v>
      </c>
      <c r="M310" s="89"/>
      <c r="N310" s="90">
        <f>L310-H310</f>
        <v>-303.71335999999428</v>
      </c>
      <c r="O310" s="91">
        <f>N310/H310</f>
        <v>-6.7760073591349923E-3</v>
      </c>
      <c r="P310" s="19"/>
    </row>
    <row r="311" spans="1:16" x14ac:dyDescent="0.25">
      <c r="A311" s="19"/>
      <c r="B311" s="92" t="s">
        <v>68</v>
      </c>
      <c r="C311" s="31"/>
      <c r="D311" s="31"/>
      <c r="E311" s="31"/>
      <c r="F311" s="93">
        <v>0.13</v>
      </c>
      <c r="G311" s="84"/>
      <c r="H311" s="94">
        <f>H310*0.13</f>
        <v>5826.8438487999993</v>
      </c>
      <c r="I311" s="95"/>
      <c r="J311" s="96">
        <v>0.13</v>
      </c>
      <c r="K311" s="97"/>
      <c r="L311" s="94">
        <f>L310*0.13</f>
        <v>5787.3611120000005</v>
      </c>
      <c r="M311" s="99"/>
      <c r="N311" s="100">
        <f>L311-H311</f>
        <v>-39.482736799998747</v>
      </c>
      <c r="O311" s="101">
        <f>N311/H311</f>
        <v>-6.7760073591349047E-3</v>
      </c>
      <c r="P311" s="19"/>
    </row>
    <row r="312" spans="1:16" ht="15.75" thickBot="1" x14ac:dyDescent="0.3">
      <c r="A312" s="19"/>
      <c r="B312" s="163" t="s">
        <v>69</v>
      </c>
      <c r="C312" s="163"/>
      <c r="D312" s="163"/>
      <c r="E312" s="33"/>
      <c r="F312" s="124"/>
      <c r="G312" s="125"/>
      <c r="H312" s="126">
        <f>H311+H310</f>
        <v>50648.719608799991</v>
      </c>
      <c r="I312" s="127"/>
      <c r="J312" s="127"/>
      <c r="K312" s="128"/>
      <c r="L312" s="126">
        <f>L311+L310</f>
        <v>50305.523512</v>
      </c>
      <c r="M312" s="129"/>
      <c r="N312" s="90">
        <f>L312-H312</f>
        <v>-343.19609679999121</v>
      </c>
      <c r="O312" s="91">
        <f>N312/H312</f>
        <v>-6.7760073591349463E-3</v>
      </c>
      <c r="P312" s="19"/>
    </row>
    <row r="313" spans="1:16" ht="15.75" thickBot="1" x14ac:dyDescent="0.3">
      <c r="A313" s="102"/>
      <c r="B313" s="103"/>
      <c r="C313" s="104"/>
      <c r="D313" s="105"/>
      <c r="E313" s="104"/>
      <c r="F313" s="75"/>
      <c r="G313" s="106"/>
      <c r="H313" s="77"/>
      <c r="I313" s="107"/>
      <c r="J313" s="75"/>
      <c r="K313" s="108"/>
      <c r="L313" s="77"/>
      <c r="M313" s="107"/>
      <c r="N313" s="109"/>
      <c r="O313" s="81"/>
      <c r="P313" s="102"/>
    </row>
    <row r="314" spans="1:16" x14ac:dyDescent="0.25">
      <c r="A314" s="19"/>
      <c r="B314" s="19"/>
      <c r="C314" s="19"/>
      <c r="D314" s="19"/>
      <c r="E314" s="19"/>
      <c r="F314" s="19"/>
      <c r="G314" s="7"/>
      <c r="H314" s="110"/>
      <c r="I314" s="19"/>
      <c r="J314" s="19"/>
      <c r="K314" s="7"/>
      <c r="L314" s="110"/>
      <c r="M314" s="19"/>
      <c r="N314" s="110"/>
      <c r="O314" s="19"/>
      <c r="P314" s="19"/>
    </row>
    <row r="315" spans="1:16" x14ac:dyDescent="0.25">
      <c r="A315" s="19"/>
      <c r="B315" s="19"/>
      <c r="C315" s="19"/>
      <c r="D315" s="19"/>
      <c r="E315" s="19"/>
      <c r="F315" s="19"/>
      <c r="G315" s="7"/>
      <c r="H315" s="110"/>
      <c r="I315" s="19"/>
      <c r="J315" s="19"/>
      <c r="K315" s="7"/>
      <c r="L315" s="110"/>
      <c r="M315" s="19"/>
      <c r="N315" s="110"/>
      <c r="O315" s="19"/>
      <c r="P315" s="19"/>
    </row>
  </sheetData>
  <mergeCells count="80">
    <mergeCell ref="B1:O1"/>
    <mergeCell ref="D2:J2"/>
    <mergeCell ref="D3:J3"/>
    <mergeCell ref="F9:H9"/>
    <mergeCell ref="J9:L9"/>
    <mergeCell ref="N9:O9"/>
    <mergeCell ref="D50:D51"/>
    <mergeCell ref="N50:N51"/>
    <mergeCell ref="O50:O51"/>
    <mergeCell ref="D10:D11"/>
    <mergeCell ref="N10:N11"/>
    <mergeCell ref="O10:O11"/>
    <mergeCell ref="B37:D37"/>
    <mergeCell ref="B41:O41"/>
    <mergeCell ref="D42:J42"/>
    <mergeCell ref="D43:J43"/>
    <mergeCell ref="F49:H49"/>
    <mergeCell ref="J49:L49"/>
    <mergeCell ref="N49:O49"/>
    <mergeCell ref="B77:D77"/>
    <mergeCell ref="B82:O82"/>
    <mergeCell ref="D83:J83"/>
    <mergeCell ref="D84:J84"/>
    <mergeCell ref="F90:H90"/>
    <mergeCell ref="J90:L90"/>
    <mergeCell ref="N90:O90"/>
    <mergeCell ref="D91:D92"/>
    <mergeCell ref="N91:N92"/>
    <mergeCell ref="O91:O92"/>
    <mergeCell ref="B118:D118"/>
    <mergeCell ref="B123:O123"/>
    <mergeCell ref="B162:O162"/>
    <mergeCell ref="B157:D157"/>
    <mergeCell ref="D124:J124"/>
    <mergeCell ref="D125:J125"/>
    <mergeCell ref="F131:H131"/>
    <mergeCell ref="J131:L131"/>
    <mergeCell ref="N131:O131"/>
    <mergeCell ref="D132:D133"/>
    <mergeCell ref="N132:N133"/>
    <mergeCell ref="O132:O133"/>
    <mergeCell ref="F207:H207"/>
    <mergeCell ref="J207:L207"/>
    <mergeCell ref="N207:O207"/>
    <mergeCell ref="D163:J163"/>
    <mergeCell ref="D164:J164"/>
    <mergeCell ref="F170:H170"/>
    <mergeCell ref="J170:L170"/>
    <mergeCell ref="N170:O170"/>
    <mergeCell ref="D171:D172"/>
    <mergeCell ref="N171:N172"/>
    <mergeCell ref="O171:O172"/>
    <mergeCell ref="B194:D194"/>
    <mergeCell ref="B199:O199"/>
    <mergeCell ref="D200:J200"/>
    <mergeCell ref="D201:J201"/>
    <mergeCell ref="D245:D246"/>
    <mergeCell ref="N245:N246"/>
    <mergeCell ref="O245:O246"/>
    <mergeCell ref="D208:D209"/>
    <mergeCell ref="N208:N209"/>
    <mergeCell ref="O208:O209"/>
    <mergeCell ref="B231:D231"/>
    <mergeCell ref="B236:O236"/>
    <mergeCell ref="D237:J237"/>
    <mergeCell ref="D238:J238"/>
    <mergeCell ref="F244:H244"/>
    <mergeCell ref="J244:L244"/>
    <mergeCell ref="N244:O244"/>
    <mergeCell ref="D283:D284"/>
    <mergeCell ref="N283:N284"/>
    <mergeCell ref="O283:O284"/>
    <mergeCell ref="B312:D312"/>
    <mergeCell ref="B269:D269"/>
    <mergeCell ref="B274:O274"/>
    <mergeCell ref="D275:J275"/>
    <mergeCell ref="D276:J276"/>
    <mergeCell ref="F282:H282"/>
    <mergeCell ref="J282:L282"/>
    <mergeCell ref="N282:O282"/>
  </mergeCells>
  <pageMargins left="0.7" right="0.7" top="0.75" bottom="0.75" header="0.3" footer="0.3"/>
  <pageSetup scale="58" orientation="portrait" r:id="rId1"/>
  <rowBreaks count="7" manualBreakCount="7">
    <brk id="40" max="16383" man="1"/>
    <brk id="81" max="16383" man="1"/>
    <brk id="122" max="16383" man="1"/>
    <brk id="161" max="16383" man="1"/>
    <brk id="198" max="16383" man="1"/>
    <brk id="235" max="16383" man="1"/>
    <brk id="273" max="15" man="1"/>
  </rowBreaks>
  <ignoredErrors>
    <ignoredError sqref="H75 L75 H117:L117 I116:K116 H223:N2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Impacts</vt:lpstr>
      <vt:lpstr>Impacts By Class</vt:lpstr>
      <vt:lpstr>'Impacts By Class'!Print_Area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cp:lastPrinted>2017-08-18T02:06:04Z</cp:lastPrinted>
  <dcterms:created xsi:type="dcterms:W3CDTF">2017-03-20T18:56:02Z</dcterms:created>
  <dcterms:modified xsi:type="dcterms:W3CDTF">2017-09-07T16:57:34Z</dcterms:modified>
</cp:coreProperties>
</file>