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OEB\OEB Rate Applications\2018 IRM Application\11. OEB Interrogatories &amp; Responses_Round 2\"/>
    </mc:Choice>
  </mc:AlternateContent>
  <bookViews>
    <workbookView xWindow="480" yWindow="465" windowWidth="19410" windowHeight="1140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26" i="4" l="1"/>
  <c r="D75" i="4" l="1"/>
  <c r="G91" i="4" l="1"/>
  <c r="G90" i="4"/>
  <c r="G89" i="4"/>
  <c r="G88" i="4"/>
  <c r="I88" i="4" s="1"/>
  <c r="F88" i="4"/>
  <c r="F89" i="4"/>
  <c r="F90" i="4"/>
  <c r="F91" i="4"/>
  <c r="G92" i="4" l="1"/>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H48" i="4"/>
  <c r="K48" i="4" s="1"/>
  <c r="K57" i="4"/>
  <c r="D24" i="4" l="1"/>
  <c r="D22" i="4" s="1"/>
  <c r="F24" i="4" s="1"/>
  <c r="F29" i="4"/>
  <c r="F31" i="4" s="1"/>
  <c r="F23" i="4"/>
  <c r="F25" i="4"/>
  <c r="F26" i="4"/>
  <c r="J59" i="4"/>
  <c r="H59" i="4"/>
  <c r="K59" i="4"/>
  <c r="C92" i="4"/>
  <c r="D80" i="4" l="1"/>
  <c r="D81" i="4" s="1"/>
  <c r="H92" i="4"/>
  <c r="E92" i="4" l="1"/>
  <c r="D82" i="4" l="1"/>
  <c r="E82" i="4" s="1"/>
</calcChain>
</file>

<file path=xl/sharedStrings.xml><?xml version="1.0" encoding="utf-8"?>
<sst xmlns="http://schemas.openxmlformats.org/spreadsheetml/2006/main" count="202" uniqueCount="170">
  <si>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</si>
  <si>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</si>
  <si>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</si>
  <si>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</si>
  <si>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</si>
  <si>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</si>
  <si>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</si>
  <si>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</si>
  <si>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</si>
  <si>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</si>
  <si>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</si>
  <si>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</si>
  <si>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</si>
  <si>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</si>
  <si>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</si>
  <si>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</si>
  <si>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</si>
  <si>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</si>
  <si>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</si>
  <si>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</si>
  <si>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</si>
  <si>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</si>
  <si>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</si>
  <si>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</si>
  <si>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</si>
  <si>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</si>
  <si>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</si>
  <si>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</si>
  <si>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</si>
  <si>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</si>
  <si>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</si>
  <si>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</si>
  <si>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</si>
  <si>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</si>
  <si>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</si>
  <si>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</si>
  <si>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</si>
  <si>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</si>
  <si>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</si>
  <si>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</si>
  <si>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</si>
  <si>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</si>
  <si>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</si>
  <si>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</si>
  <si>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</si>
  <si>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</si>
  <si>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</si>
  <si>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</si>
  <si>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</si>
  <si>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</si>
  <si>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</si>
  <si>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</si>
  <si>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</si>
  <si>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</si>
  <si>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</si>
  <si>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</si>
  <si>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</si>
  <si>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</si>
  <si>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</si>
  <si>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</si>
  <si>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</si>
  <si>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</si>
  <si>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</si>
  <si>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</si>
  <si>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</si>
  <si>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</si>
  <si>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</si>
  <si>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</si>
  <si>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</si>
  <si>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</si>
  <si>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</si>
  <si>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</si>
  <si>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</si>
  <si>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</si>
  <si>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</si>
  <si>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</si>
  <si>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</si>
  <si>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</si>
  <si>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</si>
  <si>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</si>
  <si>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</si>
  <si>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</si>
  <si>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</si>
  <si>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</si>
  <si>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</si>
  <si>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</si>
  <si>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</si>
  <si>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</si>
  <si>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</si>
  <si>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</si>
  <si>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</si>
  <si>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</si>
  <si>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</si>
  <si>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</si>
  <si>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</si>
  <si>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</si>
  <si>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</si>
  <si>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</si>
  <si>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</si>
  <si>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</si>
  <si>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</si>
  <si>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</si>
  <si>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</si>
  <si>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</si>
  <si>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</si>
  <si>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</si>
  <si>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</si>
  <si>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</si>
  <si>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</si>
  <si>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</si>
  <si>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</si>
  <si>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</si>
  <si>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</si>
  <si>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</si>
  <si>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</si>
  <si>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</si>
  <si>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</si>
  <si>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</si>
  <si>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</si>
  <si>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</si>
  <si>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</si>
  <si>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</si>
  <si>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</si>
  <si>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</si>
  <si>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</si>
  <si>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</si>
  <si>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</si>
  <si>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</si>
  <si>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</si>
  <si>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</si>
  <si>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</si>
  <si>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</si>
  <si>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</si>
  <si>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</si>
  <si>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</si>
  <si>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</si>
  <si>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</si>
  <si>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</si>
  <si>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</si>
  <si>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</si>
  <si>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</si>
  <si>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</si>
  <si>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</si>
  <si>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</si>
  <si>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</si>
  <si>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</si>
  <si>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</si>
  <si>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</si>
  <si>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</si>
  <si>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</si>
  <si>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</si>
  <si>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</si>
  <si>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</si>
  <si>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</si>
  <si>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</si>
  <si>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</si>
  <si>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</si>
  <si>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</si>
  <si>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</si>
  <si>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</si>
  <si>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</si>
  <si>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</si>
  <si>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</si>
  <si>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</si>
  <si>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Differences in GA Unbilled</t>
  </si>
  <si>
    <t>Y</t>
  </si>
  <si>
    <t>Only the Non-RPP portion of this was allocated here.  The remainder is in Cost of Power.</t>
  </si>
  <si>
    <t>Calculated Loss Factor (F59/D26)</t>
  </si>
  <si>
    <t>Loss Factor (Approved)</t>
  </si>
  <si>
    <t>Difference (Calc less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</si>
</sst>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2" fillId="2" borderId="2" xfId="5" applyNumberFormat="1" applyFont="1" applyFill="1" applyBorder="1"/>
    <xf numFmtId="167" fontId="2" fillId="2" borderId="1" xfId="5" applyNumberFormat="1" applyFont="1" applyFill="1" applyBorder="1"/>
    <xf numFmtId="166" fontId="2" fillId="2" borderId="2" xfId="0" applyNumberFormat="1" applyFont="1" applyFill="1" applyBorder="1"/>
    <xf numFmtId="0" fontId="3" fillId="0" borderId="16" xfId="0" applyFont="1" applyBorder="1"/>
    <xf numFmtId="167" fontId="2" fillId="2" borderId="2" xfId="5" applyNumberFormat="1" applyFont="1" applyFill="1" applyBorder="1"/>
    <xf numFmtId="167" fontId="2" fillId="2" borderId="1" xfId="5" applyNumberFormat="1" applyFont="1" applyFill="1" applyBorder="1"/>
    <xf numFmtId="167" fontId="2" fillId="2" borderId="11" xfId="5" applyNumberFormat="1" applyFont="1" applyFill="1" applyBorder="1"/>
    <xf numFmtId="43" fontId="2" fillId="0" borderId="0" xfId="0" applyNumberFormat="1" applyFont="1"/>
    <xf numFmtId="167" fontId="2" fillId="0" borderId="0" xfId="0" applyNumberFormat="1" applyFont="1"/>
    <xf numFmtId="167" fontId="6" fillId="2" borderId="2" xfId="5" applyNumberFormat="1" applyFont="1" applyFill="1" applyBorder="1" applyAlignment="1">
      <alignment horizontal="center" vertical="center"/>
    </xf>
    <xf numFmtId="168" fontId="7" fillId="0" borderId="0" xfId="0" applyNumberFormat="1" applyFont="1" applyAlignment="1">
      <alignment horizontal="center"/>
    </xf>
    <xf numFmtId="0" fontId="7" fillId="0" borderId="0" xfId="0" applyFont="1" applyAlignment="1">
      <alignment horizontal="center"/>
    </xf>
    <xf numFmtId="10" fontId="7" fillId="0" borderId="0" xfId="4" applyNumberFormat="1" applyFont="1" applyAlignment="1">
      <alignment horizontal="center"/>
    </xf>
    <xf numFmtId="165" fontId="2" fillId="2" borderId="2" xfId="1" applyNumberFormat="1" applyFont="1" applyFill="1" applyBorder="1"/>
    <xf numFmtId="0" fontId="2" fillId="2" borderId="2" xfId="0" applyFont="1" applyFill="1" applyBorder="1" applyAlignment="1">
      <alignment horizontal="center"/>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4" t="s">
        <v>161</v>
      </c>
    </row>
    <row r="11" spans="1:3" ht="15.75" x14ac:dyDescent="0.2">
      <c r="A11" s="43" t="s">
        <v>122</v>
      </c>
    </row>
    <row r="13" spans="1:3" ht="15.75" x14ac:dyDescent="0.2">
      <c r="A13" s="44" t="s">
        <v>31</v>
      </c>
    </row>
    <row r="14" spans="1:3" ht="34.5" customHeight="1" x14ac:dyDescent="0.2">
      <c r="A14" s="150" t="s">
        <v>154</v>
      </c>
      <c r="B14" s="150"/>
      <c r="C14" s="150"/>
    </row>
    <row r="16" spans="1:3" ht="15.75" x14ac:dyDescent="0.2">
      <c r="A16" s="44" t="s">
        <v>46</v>
      </c>
    </row>
    <row r="17" spans="1:26" x14ac:dyDescent="0.2">
      <c r="A17" s="42" t="s">
        <v>47</v>
      </c>
    </row>
    <row r="18" spans="1:26" ht="33" customHeight="1" x14ac:dyDescent="0.2">
      <c r="A18" s="151" t="s">
        <v>85</v>
      </c>
      <c r="B18" s="151"/>
      <c r="C18" s="151"/>
    </row>
    <row r="20" spans="1:26" x14ac:dyDescent="0.2">
      <c r="A20" s="42">
        <v>1</v>
      </c>
      <c r="B20" s="153" t="s">
        <v>140</v>
      </c>
      <c r="C20" s="153"/>
    </row>
    <row r="21" spans="1:26" x14ac:dyDescent="0.2">
      <c r="B21" s="130"/>
      <c r="C21" s="130"/>
    </row>
    <row r="23" spans="1:26" ht="31.5" customHeight="1" x14ac:dyDescent="0.2">
      <c r="A23" s="42">
        <v>2</v>
      </c>
      <c r="B23" s="150" t="s">
        <v>86</v>
      </c>
      <c r="C23" s="150"/>
    </row>
    <row r="24" spans="1:26" x14ac:dyDescent="0.2">
      <c r="B24" s="129"/>
      <c r="C24" s="129"/>
    </row>
    <row r="26" spans="1:26" x14ac:dyDescent="0.2">
      <c r="A26" s="42">
        <v>3</v>
      </c>
      <c r="B26" s="152" t="s">
        <v>109</v>
      </c>
      <c r="C26" s="152"/>
    </row>
    <row r="27" spans="1:26" ht="32.25" customHeight="1" x14ac:dyDescent="0.2">
      <c r="B27" s="150" t="s">
        <v>117</v>
      </c>
      <c r="C27" s="150"/>
    </row>
    <row r="28" spans="1:26" ht="63" customHeight="1" x14ac:dyDescent="0.2">
      <c r="B28" s="150" t="s">
        <v>129</v>
      </c>
      <c r="C28" s="15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50" t="s">
        <v>118</v>
      </c>
      <c r="C29" s="15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50" t="s">
        <v>155</v>
      </c>
      <c r="B33" s="150"/>
      <c r="C33" s="150"/>
    </row>
    <row r="34" spans="1:3" x14ac:dyDescent="0.2">
      <c r="B34" s="129"/>
      <c r="C34" s="129"/>
    </row>
    <row r="35" spans="1:3" x14ac:dyDescent="0.2">
      <c r="B35" s="84"/>
    </row>
    <row r="36" spans="1:3" x14ac:dyDescent="0.2">
      <c r="A36" s="42">
        <v>4</v>
      </c>
      <c r="B36" s="152" t="s">
        <v>141</v>
      </c>
      <c r="C36" s="152"/>
    </row>
    <row r="37" spans="1:3" ht="78.75" customHeight="1" x14ac:dyDescent="0.2">
      <c r="B37" s="150" t="s">
        <v>142</v>
      </c>
      <c r="C37" s="150"/>
    </row>
    <row r="38" spans="1:3" ht="65.25" customHeight="1" x14ac:dyDescent="0.2">
      <c r="B38" s="150" t="s">
        <v>124</v>
      </c>
      <c r="C38" s="150"/>
    </row>
    <row r="39" spans="1:3" ht="31.5" customHeight="1" x14ac:dyDescent="0.2">
      <c r="B39" s="150" t="s">
        <v>123</v>
      </c>
      <c r="C39" s="150"/>
    </row>
    <row r="40" spans="1:3" ht="30" customHeight="1" x14ac:dyDescent="0.2">
      <c r="B40" s="150" t="s">
        <v>125</v>
      </c>
      <c r="C40" s="150"/>
    </row>
    <row r="41" spans="1:3" x14ac:dyDescent="0.2">
      <c r="B41" s="129"/>
      <c r="C41" s="129"/>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50" t="s">
        <v>135</v>
      </c>
      <c r="C49" s="150"/>
    </row>
    <row r="51" spans="2:3" ht="30" customHeight="1" x14ac:dyDescent="0.2">
      <c r="B51" s="150" t="s">
        <v>120</v>
      </c>
      <c r="C51" s="150"/>
    </row>
    <row r="52" spans="2:3" ht="30" customHeight="1" x14ac:dyDescent="0.2">
      <c r="B52" s="150" t="s">
        <v>88</v>
      </c>
      <c r="C52" s="150"/>
    </row>
    <row r="53" spans="2:3" x14ac:dyDescent="0.2">
      <c r="B53" s="129"/>
      <c r="C53" s="129"/>
    </row>
    <row r="54" spans="2:3" x14ac:dyDescent="0.2">
      <c r="B54" s="132"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29"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29" t="s">
        <v>144</v>
      </c>
    </row>
    <row r="69" spans="1:3" ht="30" x14ac:dyDescent="0.2">
      <c r="B69" s="92"/>
      <c r="C69" s="129" t="s">
        <v>145</v>
      </c>
    </row>
    <row r="70" spans="1:3" x14ac:dyDescent="0.2">
      <c r="B70" s="92" t="s">
        <v>106</v>
      </c>
      <c r="C70" s="40" t="s">
        <v>105</v>
      </c>
    </row>
    <row r="71" spans="1:3" ht="30" x14ac:dyDescent="0.2">
      <c r="B71" s="92"/>
      <c r="C71" s="129" t="s">
        <v>107</v>
      </c>
    </row>
    <row r="72" spans="1:3" x14ac:dyDescent="0.2">
      <c r="B72" s="92" t="s">
        <v>146</v>
      </c>
      <c r="C72" s="129" t="s">
        <v>137</v>
      </c>
    </row>
    <row r="73" spans="1:3" ht="45" x14ac:dyDescent="0.2">
      <c r="B73" s="92"/>
      <c r="C73" s="129" t="s">
        <v>148</v>
      </c>
    </row>
    <row r="74" spans="1:3" x14ac:dyDescent="0.2">
      <c r="B74" s="92" t="s">
        <v>147</v>
      </c>
      <c r="C74" s="129" t="s">
        <v>149</v>
      </c>
    </row>
    <row r="75" spans="1:3" ht="30" x14ac:dyDescent="0.2">
      <c r="B75" s="92"/>
      <c r="C75" s="129" t="s">
        <v>127</v>
      </c>
    </row>
    <row r="76" spans="1:3" x14ac:dyDescent="0.2">
      <c r="B76" s="92"/>
      <c r="C76" s="129"/>
    </row>
    <row r="77" spans="1:3" x14ac:dyDescent="0.2">
      <c r="A77" s="42">
        <v>6</v>
      </c>
      <c r="B77" s="133" t="s">
        <v>151</v>
      </c>
      <c r="C77" s="129"/>
    </row>
    <row r="78" spans="1:3" ht="59.25" customHeight="1" x14ac:dyDescent="0.2">
      <c r="B78" s="151" t="s">
        <v>152</v>
      </c>
      <c r="C78" s="151"/>
    </row>
    <row r="79" spans="1:3" x14ac:dyDescent="0.2">
      <c r="B79" s="86"/>
      <c r="C79" s="129"/>
    </row>
    <row r="81" spans="1:3" ht="30.75" customHeight="1" x14ac:dyDescent="0.2">
      <c r="A81" s="42">
        <v>7</v>
      </c>
      <c r="B81" s="150" t="s">
        <v>153</v>
      </c>
      <c r="C81" s="150"/>
    </row>
    <row r="82" spans="1:3" x14ac:dyDescent="0.2">
      <c r="B82" s="129"/>
      <c r="C82" s="129"/>
    </row>
    <row r="83" spans="1:3" ht="15.75" customHeight="1" x14ac:dyDescent="0.2">
      <c r="B83" s="153" t="s">
        <v>108</v>
      </c>
      <c r="C83" s="15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60" zoomScaleNormal="100" zoomScaleSheetLayoutView="100" workbookViewId="0">
      <selection activeCell="D81" sqref="D8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1.42578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2015</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62" t="s">
        <v>25</v>
      </c>
      <c r="C21" s="162"/>
      <c r="D21" s="144">
        <v>105356695</v>
      </c>
      <c r="E21" s="163"/>
      <c r="F21" s="164"/>
      <c r="G21" s="78"/>
      <c r="H21" s="78"/>
      <c r="I21" s="78"/>
      <c r="J21" s="78"/>
      <c r="K21" s="78"/>
      <c r="L21" s="78"/>
      <c r="M21" s="78"/>
      <c r="N21" s="78"/>
      <c r="O21" s="78"/>
      <c r="P21" s="78"/>
      <c r="Q21" s="78"/>
    </row>
    <row r="22" spans="1:24" ht="15" thickBot="1" x14ac:dyDescent="0.25">
      <c r="A22" s="4"/>
      <c r="B22" s="5" t="s">
        <v>3</v>
      </c>
      <c r="C22" s="5" t="s">
        <v>2</v>
      </c>
      <c r="D22" s="113">
        <f>D23+D24</f>
        <v>105356695</v>
      </c>
      <c r="E22" s="6" t="s">
        <v>0</v>
      </c>
      <c r="F22" s="7">
        <v>1</v>
      </c>
      <c r="G22" s="78"/>
      <c r="H22" s="78"/>
      <c r="I22" s="78"/>
      <c r="J22" s="78"/>
      <c r="K22" s="78"/>
      <c r="L22" s="78"/>
      <c r="M22" s="78"/>
      <c r="N22" s="78"/>
      <c r="O22" s="78"/>
      <c r="P22" s="78"/>
      <c r="Q22" s="78"/>
    </row>
    <row r="23" spans="1:24" x14ac:dyDescent="0.2">
      <c r="B23" s="5" t="s">
        <v>7</v>
      </c>
      <c r="C23" s="5" t="s">
        <v>1</v>
      </c>
      <c r="D23" s="114">
        <v>33755428</v>
      </c>
      <c r="E23" s="6" t="s">
        <v>0</v>
      </c>
      <c r="F23" s="8">
        <f>IFERROR(D23/$D$22,0)</f>
        <v>0.32039186498779221</v>
      </c>
    </row>
    <row r="24" spans="1:24" ht="15" thickBot="1" x14ac:dyDescent="0.25">
      <c r="B24" s="5" t="s">
        <v>8</v>
      </c>
      <c r="C24" s="5" t="s">
        <v>6</v>
      </c>
      <c r="D24" s="113">
        <f>D25+D26</f>
        <v>71601267</v>
      </c>
      <c r="E24" s="6" t="s">
        <v>0</v>
      </c>
      <c r="F24" s="8">
        <f>IFERROR(D24/$D$22,0)</f>
        <v>0.67960813501220785</v>
      </c>
    </row>
    <row r="25" spans="1:24" x14ac:dyDescent="0.2">
      <c r="B25" s="5" t="s">
        <v>9</v>
      </c>
      <c r="C25" s="5" t="s">
        <v>4</v>
      </c>
      <c r="D25" s="114"/>
      <c r="E25" s="6" t="s">
        <v>0</v>
      </c>
      <c r="F25" s="8">
        <f>IFERROR(D25/$D$22,0)</f>
        <v>0</v>
      </c>
    </row>
    <row r="26" spans="1:24" x14ac:dyDescent="0.2">
      <c r="B26" s="5" t="s">
        <v>61</v>
      </c>
      <c r="C26" s="5" t="s">
        <v>5</v>
      </c>
      <c r="D26" s="115">
        <f>44695265+26906002</f>
        <v>71601267</v>
      </c>
      <c r="E26" s="6" t="s">
        <v>0</v>
      </c>
      <c r="F26" s="8">
        <f>IFERROR(D26/$D$22,0)</f>
        <v>0.67960813501220785</v>
      </c>
      <c r="G26" s="29"/>
      <c r="H26" s="29"/>
    </row>
    <row r="27" spans="1:24" ht="34.5" customHeight="1" x14ac:dyDescent="0.2">
      <c r="B27" s="165" t="s">
        <v>77</v>
      </c>
      <c r="C27" s="165"/>
      <c r="D27" s="165"/>
      <c r="E27" s="165"/>
      <c r="F27" s="165"/>
      <c r="G27" s="166"/>
      <c r="H27" s="166"/>
    </row>
    <row r="28" spans="1:24" x14ac:dyDescent="0.2">
      <c r="D28" s="116"/>
      <c r="E28" s="35"/>
      <c r="F28" s="35"/>
      <c r="G28" s="35"/>
    </row>
    <row r="29" spans="1:24" ht="15" x14ac:dyDescent="0.25">
      <c r="A29" s="1" t="s">
        <v>35</v>
      </c>
      <c r="B29" s="3" t="s">
        <v>41</v>
      </c>
      <c r="E29" s="68" t="s">
        <v>167</v>
      </c>
      <c r="F29" s="145">
        <f>F59/D26</f>
        <v>1.0705959179465356</v>
      </c>
    </row>
    <row r="30" spans="1:24" ht="15" x14ac:dyDescent="0.25">
      <c r="B30" s="3"/>
      <c r="E30" s="68" t="s">
        <v>168</v>
      </c>
      <c r="F30" s="146">
        <v>1.0716000000000001</v>
      </c>
    </row>
    <row r="31" spans="1:24" ht="15" x14ac:dyDescent="0.25">
      <c r="B31" s="2" t="s">
        <v>22</v>
      </c>
      <c r="C31" s="52" t="s">
        <v>162</v>
      </c>
      <c r="E31" s="68" t="s">
        <v>169</v>
      </c>
      <c r="F31" s="147">
        <f>(F29-F30)/F30</f>
        <v>-9.3699333096721935E-4</v>
      </c>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3">
        <v>2015</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8">
        <v>2016</v>
      </c>
      <c r="P45" s="158"/>
      <c r="Q45" s="158"/>
      <c r="R45" s="158">
        <v>2015</v>
      </c>
      <c r="S45" s="158"/>
      <c r="T45" s="158"/>
      <c r="U45" s="158">
        <v>2014</v>
      </c>
      <c r="V45" s="158"/>
      <c r="W45" s="158"/>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row>
    <row r="47" spans="1:23" x14ac:dyDescent="0.2">
      <c r="A47" s="143"/>
      <c r="B47" s="13" t="s">
        <v>10</v>
      </c>
      <c r="C47" s="140">
        <v>5796794.3600000003</v>
      </c>
      <c r="D47" s="136">
        <v>5809649.6399999997</v>
      </c>
      <c r="E47" s="135">
        <v>7231061.6399999997</v>
      </c>
      <c r="F47" s="51">
        <f>C47-D47+E47</f>
        <v>7218206.3600000003</v>
      </c>
      <c r="G47" s="137">
        <v>5.5489999999999998E-2</v>
      </c>
      <c r="H47" s="15">
        <f>F47*G47</f>
        <v>400538.27091640001</v>
      </c>
      <c r="I47" s="19">
        <v>5.0680000000000003E-2</v>
      </c>
      <c r="J47" s="17">
        <f>F47*I47</f>
        <v>365818.69832480006</v>
      </c>
      <c r="K47" s="16">
        <f>J47-H47</f>
        <v>-34719.57259159995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40">
        <v>6503361.5</v>
      </c>
      <c r="D48" s="136">
        <v>7231061.6399999997</v>
      </c>
      <c r="E48" s="135">
        <v>6875720.6399999997</v>
      </c>
      <c r="F48" s="51">
        <f t="shared" ref="F48:F58" si="0">C48-D48+E48</f>
        <v>6148020.5</v>
      </c>
      <c r="G48" s="137">
        <v>6.9809999999999997E-2</v>
      </c>
      <c r="H48" s="15">
        <f t="shared" ref="H48:H58" si="1">F48*G48</f>
        <v>429193.31110499997</v>
      </c>
      <c r="I48" s="20">
        <v>3.9609999999999999E-2</v>
      </c>
      <c r="J48" s="17">
        <f t="shared" ref="J48:J58" si="2">F48*I48</f>
        <v>243523.09200499998</v>
      </c>
      <c r="K48" s="16">
        <f t="shared" ref="K48:K58" si="3">J48-H48</f>
        <v>-185670.21909999999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40">
        <v>6200529.8799999999</v>
      </c>
      <c r="D49" s="136">
        <v>6875720.6399999997</v>
      </c>
      <c r="E49" s="135">
        <v>7468659</v>
      </c>
      <c r="F49" s="51">
        <f t="shared" si="0"/>
        <v>6793468.2400000002</v>
      </c>
      <c r="G49" s="137">
        <v>3.6040000000000003E-2</v>
      </c>
      <c r="H49" s="15">
        <f t="shared" si="1"/>
        <v>244836.59536960002</v>
      </c>
      <c r="I49" s="20">
        <v>6.2899999999999998E-2</v>
      </c>
      <c r="J49" s="17">
        <f t="shared" si="2"/>
        <v>427309.15229599999</v>
      </c>
      <c r="K49" s="16">
        <f t="shared" si="3"/>
        <v>182472.55692639996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40">
        <v>6814507.0199999996</v>
      </c>
      <c r="D50" s="136">
        <v>7468659</v>
      </c>
      <c r="E50" s="135">
        <v>5981416.9299999997</v>
      </c>
      <c r="F50" s="51">
        <f t="shared" si="0"/>
        <v>5327264.9499999993</v>
      </c>
      <c r="G50" s="137">
        <v>6.7049999999999998E-2</v>
      </c>
      <c r="H50" s="15">
        <f t="shared" si="1"/>
        <v>357193.11489749997</v>
      </c>
      <c r="I50" s="20">
        <v>9.5590000000000008E-2</v>
      </c>
      <c r="J50" s="17">
        <f t="shared" si="2"/>
        <v>509233.25657049997</v>
      </c>
      <c r="K50" s="16">
        <f t="shared" si="3"/>
        <v>152040.14167300001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40">
        <v>6304116.8499999996</v>
      </c>
      <c r="D51" s="136">
        <v>5981416.9299999997</v>
      </c>
      <c r="E51" s="135">
        <v>5889237.6299999999</v>
      </c>
      <c r="F51" s="51">
        <f t="shared" si="0"/>
        <v>6211937.5499999998</v>
      </c>
      <c r="G51" s="137">
        <v>9.4159999999999994E-2</v>
      </c>
      <c r="H51" s="15">
        <f t="shared" si="1"/>
        <v>584916.03970799991</v>
      </c>
      <c r="I51" s="20">
        <v>9.6680000000000002E-2</v>
      </c>
      <c r="J51" s="17">
        <f t="shared" si="2"/>
        <v>600570.12233399996</v>
      </c>
      <c r="K51" s="16">
        <f t="shared" si="3"/>
        <v>15654.082626000047</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40">
        <v>6523500.4100000001</v>
      </c>
      <c r="D52" s="136">
        <v>5889237.6299999999</v>
      </c>
      <c r="E52" s="135">
        <v>6968047.1500000004</v>
      </c>
      <c r="F52" s="51">
        <f t="shared" si="0"/>
        <v>7602309.9300000006</v>
      </c>
      <c r="G52" s="137">
        <v>9.2280000000000001E-2</v>
      </c>
      <c r="H52" s="15">
        <f t="shared" si="1"/>
        <v>701541.16034040006</v>
      </c>
      <c r="I52" s="20">
        <v>9.5400000000000013E-2</v>
      </c>
      <c r="J52" s="17">
        <f t="shared" si="2"/>
        <v>725260.36732200021</v>
      </c>
      <c r="K52" s="16">
        <f t="shared" si="3"/>
        <v>23719.206981600146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39">
        <v>6385078.0700000003</v>
      </c>
      <c r="D53" s="136">
        <v>6968047.1500000004</v>
      </c>
      <c r="E53" s="135">
        <v>6757163.5099999998</v>
      </c>
      <c r="F53" s="51">
        <f t="shared" si="0"/>
        <v>6174194.4299999997</v>
      </c>
      <c r="G53" s="137">
        <v>8.8880000000000001E-2</v>
      </c>
      <c r="H53" s="15">
        <f t="shared" si="1"/>
        <v>548762.40093839995</v>
      </c>
      <c r="I53" s="20">
        <v>7.8829999999999997E-2</v>
      </c>
      <c r="J53" s="17">
        <f t="shared" si="2"/>
        <v>486711.74691689998</v>
      </c>
      <c r="K53" s="16">
        <f t="shared" si="3"/>
        <v>-62050.65402149997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39">
        <v>6353683.1500000004</v>
      </c>
      <c r="D54" s="136">
        <v>6757163.5099999998</v>
      </c>
      <c r="E54" s="135">
        <v>7008019.1500000004</v>
      </c>
      <c r="F54" s="51">
        <f t="shared" si="0"/>
        <v>6604538.790000001</v>
      </c>
      <c r="G54" s="137">
        <v>8.8050000000000003E-2</v>
      </c>
      <c r="H54" s="15">
        <f t="shared" si="1"/>
        <v>581529.64045950014</v>
      </c>
      <c r="I54" s="20">
        <v>8.0099999999999991E-2</v>
      </c>
      <c r="J54" s="17">
        <f t="shared" si="2"/>
        <v>529023.55707900005</v>
      </c>
      <c r="K54" s="16">
        <f t="shared" si="3"/>
        <v>-52506.083380500088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39">
        <v>6592848.5</v>
      </c>
      <c r="D55" s="136">
        <v>7008019.1500000004</v>
      </c>
      <c r="E55" s="135">
        <v>6532952.9400000004</v>
      </c>
      <c r="F55" s="51">
        <f t="shared" si="0"/>
        <v>6117782.29</v>
      </c>
      <c r="G55" s="137">
        <v>8.2699999999999996E-2</v>
      </c>
      <c r="H55" s="15">
        <f t="shared" si="1"/>
        <v>505940.59538299998</v>
      </c>
      <c r="I55" s="20">
        <v>6.7030000000000006E-2</v>
      </c>
      <c r="J55" s="17">
        <f t="shared" si="2"/>
        <v>410074.94689870003</v>
      </c>
      <c r="K55" s="16">
        <f t="shared" si="3"/>
        <v>-95865.648484299949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39">
        <v>6646920.6699999999</v>
      </c>
      <c r="D56" s="136">
        <v>6532952.9400000004</v>
      </c>
      <c r="E56" s="135">
        <v>5782651</v>
      </c>
      <c r="F56" s="51">
        <f t="shared" si="0"/>
        <v>5896618.7299999995</v>
      </c>
      <c r="G56" s="137">
        <v>6.3710000000000003E-2</v>
      </c>
      <c r="H56" s="15">
        <f t="shared" si="1"/>
        <v>375673.57928830001</v>
      </c>
      <c r="I56" s="20">
        <v>7.5439999999999993E-2</v>
      </c>
      <c r="J56" s="17">
        <f t="shared" si="2"/>
        <v>444840.91699119995</v>
      </c>
      <c r="K56" s="16">
        <f t="shared" si="3"/>
        <v>69167.337702899938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39">
        <v>6533012.5800000001</v>
      </c>
      <c r="D57" s="136">
        <v>5782651</v>
      </c>
      <c r="E57" s="135">
        <v>6762578</v>
      </c>
      <c r="F57" s="51">
        <f t="shared" si="0"/>
        <v>7512939.5800000001</v>
      </c>
      <c r="G57" s="137">
        <v>7.6230000000000006E-2</v>
      </c>
      <c r="H57" s="15">
        <f t="shared" si="1"/>
        <v>572711.38418340008</v>
      </c>
      <c r="I57" s="20">
        <v>0.11320000000000001</v>
      </c>
      <c r="J57" s="17">
        <f t="shared" si="2"/>
        <v>850464.76045600011</v>
      </c>
      <c r="K57" s="16">
        <f t="shared" si="3"/>
        <v>277753.37627260003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41">
        <v>6167543.8200000003</v>
      </c>
      <c r="D58" s="136">
        <v>6762578</v>
      </c>
      <c r="E58" s="135">
        <v>5643777</v>
      </c>
      <c r="F58" s="51">
        <f t="shared" si="0"/>
        <v>5048742.82</v>
      </c>
      <c r="G58" s="137">
        <v>0.11462</v>
      </c>
      <c r="H58" s="15">
        <f t="shared" si="1"/>
        <v>578686.90202839999</v>
      </c>
      <c r="I58" s="28">
        <v>9.4709999999999989E-2</v>
      </c>
      <c r="J58" s="17">
        <f t="shared" si="2"/>
        <v>478166.43248219998</v>
      </c>
      <c r="K58" s="16">
        <f t="shared" si="3"/>
        <v>-100520.46954620001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4" t="s">
        <v>133</v>
      </c>
      <c r="C59" s="94">
        <f>SUM(C47:C58)</f>
        <v>76821896.810000002</v>
      </c>
      <c r="D59" s="94">
        <f>SUM(D47:D58)</f>
        <v>79067157.229999989</v>
      </c>
      <c r="E59" s="94">
        <f>SUM(E47:E58)</f>
        <v>78901284.590000004</v>
      </c>
      <c r="F59" s="94">
        <f>SUM(F47:F58)</f>
        <v>76656024.169999987</v>
      </c>
      <c r="G59" s="37"/>
      <c r="H59" s="38">
        <f>SUM(H47:H58)</f>
        <v>5881522.9946178999</v>
      </c>
      <c r="I59" s="138"/>
      <c r="J59" s="38">
        <f>SUM(J47:J58)</f>
        <v>6070997.049676301</v>
      </c>
      <c r="K59" s="39">
        <f>SUM(K47:K58)</f>
        <v>189474.05505840015</v>
      </c>
      <c r="N59" s="31"/>
      <c r="O59" s="32"/>
      <c r="P59" s="32"/>
      <c r="Q59" s="32"/>
      <c r="R59" s="32"/>
      <c r="S59" s="32"/>
      <c r="T59" s="32"/>
      <c r="U59" s="32"/>
      <c r="V59" s="32"/>
      <c r="W59" s="32"/>
    </row>
    <row r="60" spans="1:24" x14ac:dyDescent="0.2">
      <c r="G60" s="4"/>
      <c r="H60" s="4"/>
      <c r="I60" s="4"/>
      <c r="J60" s="68"/>
      <c r="K60" s="122"/>
      <c r="N60" s="29"/>
      <c r="O60" s="30"/>
      <c r="P60" s="30"/>
      <c r="Q60" s="30"/>
      <c r="R60" s="30"/>
      <c r="S60" s="30"/>
      <c r="T60" s="30"/>
      <c r="V60" s="30"/>
      <c r="W60" s="30"/>
    </row>
    <row r="61" spans="1:24" x14ac:dyDescent="0.2">
      <c r="J61" s="142"/>
      <c r="N61" s="29"/>
      <c r="O61" s="30"/>
      <c r="P61" s="30"/>
      <c r="Q61" s="30"/>
      <c r="S61" s="30"/>
      <c r="T61" s="30"/>
      <c r="U61" s="30"/>
      <c r="V61" s="30"/>
      <c r="W61" s="30"/>
    </row>
    <row r="62" spans="1:24" ht="15" x14ac:dyDescent="0.25">
      <c r="A62" s="1" t="s">
        <v>143</v>
      </c>
      <c r="B62" s="47" t="s">
        <v>136</v>
      </c>
      <c r="C62" s="2"/>
      <c r="K62" s="111"/>
      <c r="N62" s="29"/>
      <c r="O62" s="30"/>
      <c r="P62" s="30"/>
      <c r="Q62" s="30"/>
      <c r="S62" s="30"/>
      <c r="T62" s="30"/>
      <c r="U62" s="30"/>
      <c r="V62" s="30"/>
      <c r="W62" s="30"/>
    </row>
    <row r="63" spans="1:24" ht="15" x14ac:dyDescent="0.25">
      <c r="B63" s="3"/>
      <c r="C63" s="2"/>
      <c r="K63" s="119"/>
      <c r="N63" s="29"/>
      <c r="O63" s="29"/>
      <c r="P63" s="29"/>
      <c r="S63" s="29"/>
      <c r="T63" s="29"/>
      <c r="V63" s="29"/>
      <c r="W63" s="29"/>
    </row>
    <row r="64" spans="1:24" ht="45" x14ac:dyDescent="0.25">
      <c r="A64" s="11"/>
      <c r="B64" s="99" t="s">
        <v>45</v>
      </c>
      <c r="C64" s="48" t="s">
        <v>67</v>
      </c>
      <c r="D64" s="48" t="s">
        <v>121</v>
      </c>
      <c r="E64" s="167" t="s">
        <v>44</v>
      </c>
      <c r="F64" s="167"/>
      <c r="G64" s="167"/>
      <c r="H64" s="167"/>
      <c r="I64" s="167"/>
      <c r="K64" s="117"/>
      <c r="O64" s="29"/>
      <c r="P64" s="29"/>
      <c r="S64" s="29"/>
      <c r="T64" s="29"/>
      <c r="V64" s="29"/>
      <c r="W64" s="29"/>
      <c r="X64" s="29"/>
    </row>
    <row r="65" spans="1:24" ht="30.75" customHeight="1" x14ac:dyDescent="0.25">
      <c r="A65" s="168" t="s">
        <v>134</v>
      </c>
      <c r="B65" s="169"/>
      <c r="C65" s="170"/>
      <c r="D65" s="123">
        <v>351521.34</v>
      </c>
      <c r="E65" s="159"/>
      <c r="F65" s="160"/>
      <c r="G65" s="160"/>
      <c r="H65" s="160"/>
      <c r="I65" s="161"/>
      <c r="K65" s="117"/>
      <c r="O65" s="29"/>
      <c r="P65" s="29"/>
      <c r="S65" s="29"/>
      <c r="T65" s="29"/>
      <c r="V65" s="29"/>
      <c r="W65" s="29"/>
      <c r="X65" s="29"/>
    </row>
    <row r="66" spans="1:24" ht="28.5" x14ac:dyDescent="0.2">
      <c r="A66" s="69" t="s">
        <v>51</v>
      </c>
      <c r="B66" s="49" t="s">
        <v>62</v>
      </c>
      <c r="C66" s="149"/>
      <c r="D66" s="148"/>
      <c r="E66" s="157"/>
      <c r="F66" s="157"/>
      <c r="G66" s="157"/>
      <c r="H66" s="157"/>
      <c r="I66" s="157"/>
      <c r="K66" s="117"/>
      <c r="O66" s="29"/>
      <c r="P66" s="29"/>
      <c r="S66" s="29"/>
      <c r="T66" s="29"/>
      <c r="U66" s="29"/>
      <c r="V66" s="29"/>
      <c r="W66" s="29"/>
      <c r="X66" s="29"/>
    </row>
    <row r="67" spans="1:24" ht="28.5" x14ac:dyDescent="0.2">
      <c r="A67" s="69" t="s">
        <v>52</v>
      </c>
      <c r="B67" s="49" t="s">
        <v>79</v>
      </c>
      <c r="C67" s="109"/>
      <c r="D67" s="110"/>
      <c r="E67" s="154"/>
      <c r="F67" s="155"/>
      <c r="G67" s="155"/>
      <c r="H67" s="155"/>
      <c r="I67" s="156"/>
      <c r="J67" s="78"/>
      <c r="K67" s="118"/>
      <c r="L67" s="78"/>
      <c r="M67" s="78"/>
      <c r="N67" s="78"/>
      <c r="O67" s="78"/>
      <c r="P67" s="78"/>
    </row>
    <row r="68" spans="1:24" ht="28.5" x14ac:dyDescent="0.2">
      <c r="A68" s="69" t="s">
        <v>65</v>
      </c>
      <c r="B68" s="49" t="s">
        <v>64</v>
      </c>
      <c r="C68" s="108"/>
      <c r="D68" s="110"/>
      <c r="E68" s="157"/>
      <c r="F68" s="157"/>
      <c r="G68" s="157"/>
      <c r="H68" s="157"/>
      <c r="I68" s="157"/>
      <c r="J68" s="78"/>
      <c r="K68" s="118"/>
      <c r="L68" s="78"/>
      <c r="M68" s="78"/>
      <c r="N68" s="78"/>
      <c r="O68" s="78"/>
      <c r="P68" s="78"/>
      <c r="T68" s="29"/>
      <c r="U68" s="29"/>
      <c r="V68" s="29"/>
      <c r="W68" s="29"/>
    </row>
    <row r="69" spans="1:24" ht="28.5" x14ac:dyDescent="0.2">
      <c r="A69" s="69" t="s">
        <v>66</v>
      </c>
      <c r="B69" s="49" t="s">
        <v>63</v>
      </c>
      <c r="C69" s="109"/>
      <c r="D69" s="110"/>
      <c r="E69" s="154"/>
      <c r="F69" s="155"/>
      <c r="G69" s="155"/>
      <c r="H69" s="155"/>
      <c r="I69" s="156"/>
      <c r="J69" s="78"/>
      <c r="K69" s="121"/>
      <c r="L69" s="78"/>
      <c r="M69" s="78"/>
      <c r="N69" s="78"/>
      <c r="O69" s="78"/>
      <c r="P69" s="78"/>
    </row>
    <row r="70" spans="1:24" ht="28.5" x14ac:dyDescent="0.2">
      <c r="A70" s="69" t="s">
        <v>69</v>
      </c>
      <c r="B70" s="49" t="s">
        <v>71</v>
      </c>
      <c r="C70" s="108" t="s">
        <v>165</v>
      </c>
      <c r="D70" s="95">
        <v>-3393.6</v>
      </c>
      <c r="E70" s="157"/>
      <c r="F70" s="157"/>
      <c r="G70" s="157"/>
      <c r="H70" s="157"/>
      <c r="I70" s="157"/>
      <c r="J70" s="78"/>
      <c r="K70" s="121"/>
      <c r="L70" s="78"/>
      <c r="M70" s="78"/>
      <c r="N70" s="78"/>
      <c r="O70" s="78"/>
      <c r="P70" s="78"/>
    </row>
    <row r="71" spans="1:24" ht="28.5" x14ac:dyDescent="0.2">
      <c r="A71" s="69" t="s">
        <v>70</v>
      </c>
      <c r="B71" s="49" t="s">
        <v>72</v>
      </c>
      <c r="C71" s="108" t="s">
        <v>165</v>
      </c>
      <c r="D71" s="95">
        <v>4356.4799999999996</v>
      </c>
      <c r="E71" s="157"/>
      <c r="F71" s="157"/>
      <c r="G71" s="157"/>
      <c r="H71" s="157"/>
      <c r="I71" s="157"/>
      <c r="J71" s="78"/>
      <c r="K71" s="121"/>
      <c r="L71" s="78"/>
      <c r="M71" s="78"/>
      <c r="N71" s="78"/>
      <c r="O71" s="78"/>
      <c r="P71" s="78"/>
    </row>
    <row r="72" spans="1:24" ht="33.75" customHeight="1" x14ac:dyDescent="0.2">
      <c r="A72" s="69">
        <v>4</v>
      </c>
      <c r="B72" s="49" t="s">
        <v>68</v>
      </c>
      <c r="C72" s="108" t="s">
        <v>163</v>
      </c>
      <c r="D72" s="95"/>
      <c r="E72" s="157"/>
      <c r="F72" s="157"/>
      <c r="G72" s="157"/>
      <c r="H72" s="157"/>
      <c r="I72" s="157"/>
      <c r="J72" s="78"/>
      <c r="K72" s="121"/>
      <c r="L72" s="78"/>
      <c r="M72" s="78"/>
      <c r="N72" s="78"/>
      <c r="O72" s="78"/>
      <c r="P72" s="78"/>
    </row>
    <row r="73" spans="1:24" ht="42.75" x14ac:dyDescent="0.2">
      <c r="A73" s="69">
        <v>5</v>
      </c>
      <c r="B73" s="49" t="s">
        <v>81</v>
      </c>
      <c r="C73" s="108"/>
      <c r="D73" s="95"/>
      <c r="E73" s="157"/>
      <c r="F73" s="157"/>
      <c r="G73" s="157"/>
      <c r="H73" s="157"/>
      <c r="I73" s="157"/>
      <c r="J73" s="78"/>
      <c r="K73" s="121"/>
      <c r="L73" s="78"/>
      <c r="M73" s="78"/>
      <c r="N73" s="78"/>
      <c r="O73" s="78"/>
      <c r="P73" s="78"/>
    </row>
    <row r="74" spans="1:24" ht="28.5" x14ac:dyDescent="0.2">
      <c r="A74" s="54">
        <v>6</v>
      </c>
      <c r="B74" s="125" t="s">
        <v>137</v>
      </c>
      <c r="C74" s="108" t="s">
        <v>165</v>
      </c>
      <c r="D74" s="95">
        <v>22735.39</v>
      </c>
      <c r="E74" s="157" t="s">
        <v>166</v>
      </c>
      <c r="F74" s="157"/>
      <c r="G74" s="157"/>
      <c r="H74" s="157"/>
      <c r="I74" s="157"/>
      <c r="K74" s="29"/>
    </row>
    <row r="75" spans="1:24" x14ac:dyDescent="0.2">
      <c r="A75" s="54">
        <v>7</v>
      </c>
      <c r="B75" s="46" t="s">
        <v>164</v>
      </c>
      <c r="C75" s="108" t="s">
        <v>165</v>
      </c>
      <c r="D75" s="95">
        <f>(D47*U58)-(E58*R58)</f>
        <v>-221739.55908479996</v>
      </c>
      <c r="E75" s="157"/>
      <c r="F75" s="157"/>
      <c r="G75" s="157"/>
      <c r="H75" s="157"/>
      <c r="I75" s="157"/>
    </row>
    <row r="76" spans="1:24" x14ac:dyDescent="0.2">
      <c r="A76" s="54">
        <v>8</v>
      </c>
      <c r="B76" s="46"/>
      <c r="C76" s="10"/>
      <c r="D76" s="95"/>
      <c r="E76" s="157"/>
      <c r="F76" s="157"/>
      <c r="G76" s="157"/>
      <c r="H76" s="157"/>
      <c r="I76" s="157"/>
    </row>
    <row r="77" spans="1:24" x14ac:dyDescent="0.2">
      <c r="A77" s="54">
        <v>9</v>
      </c>
      <c r="B77" s="46"/>
      <c r="C77" s="10"/>
      <c r="D77" s="95"/>
      <c r="E77" s="154"/>
      <c r="F77" s="155"/>
      <c r="G77" s="155"/>
      <c r="H77" s="155"/>
      <c r="I77" s="156"/>
    </row>
    <row r="78" spans="1:24" x14ac:dyDescent="0.2">
      <c r="A78" s="54">
        <v>10</v>
      </c>
      <c r="B78" s="46"/>
      <c r="C78" s="10"/>
      <c r="D78" s="95"/>
      <c r="E78" s="157"/>
      <c r="F78" s="157"/>
      <c r="G78" s="157"/>
      <c r="H78" s="157"/>
      <c r="I78" s="157"/>
    </row>
    <row r="79" spans="1:24" ht="15" x14ac:dyDescent="0.25">
      <c r="A79" s="1" t="s">
        <v>150</v>
      </c>
      <c r="B79" s="2" t="s">
        <v>131</v>
      </c>
      <c r="C79" s="2"/>
      <c r="D79" s="96">
        <f>SUM(D65:D78)</f>
        <v>153480.05091520009</v>
      </c>
      <c r="E79" s="25"/>
      <c r="F79" s="25"/>
      <c r="G79" s="25"/>
      <c r="H79" s="25"/>
    </row>
    <row r="80" spans="1:24" ht="15" x14ac:dyDescent="0.25">
      <c r="B80" s="120" t="s">
        <v>132</v>
      </c>
      <c r="C80" s="70"/>
      <c r="D80" s="96">
        <f>K59</f>
        <v>189474.05505840015</v>
      </c>
      <c r="E80" s="25"/>
      <c r="F80" s="25"/>
      <c r="G80" s="25"/>
      <c r="H80" s="25"/>
    </row>
    <row r="81" spans="1:19" ht="15" x14ac:dyDescent="0.25">
      <c r="B81" s="70" t="s">
        <v>24</v>
      </c>
      <c r="C81" s="70"/>
      <c r="D81" s="97">
        <f>D79-D80</f>
        <v>-35994.004143200058</v>
      </c>
    </row>
    <row r="82" spans="1:19" ht="15.75" thickBot="1" x14ac:dyDescent="0.3">
      <c r="B82" s="131" t="s">
        <v>73</v>
      </c>
      <c r="C82" s="71"/>
      <c r="D82" s="60">
        <f>IF(ISERROR(D81/J59),0,D81/J59)</f>
        <v>-5.9288455996069408E-3</v>
      </c>
      <c r="E82" s="101"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0"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2"/>
      <c r="C88" s="104"/>
      <c r="D88" s="104"/>
      <c r="E88" s="105"/>
      <c r="F88" s="127">
        <f>SUM(D88:E88)</f>
        <v>0</v>
      </c>
      <c r="G88" s="106">
        <f>F88-C88</f>
        <v>0</v>
      </c>
      <c r="H88" s="105"/>
      <c r="I88" s="102">
        <f>IF(ISERROR(G88/H88),0,G88/H88)</f>
        <v>0</v>
      </c>
      <c r="J88" s="78"/>
      <c r="K88" s="78"/>
      <c r="L88" s="35"/>
      <c r="M88" s="35"/>
      <c r="N88" s="35"/>
      <c r="O88" s="35"/>
      <c r="P88" s="35"/>
      <c r="Q88" s="35"/>
      <c r="R88" s="35"/>
      <c r="S88" s="35"/>
    </row>
    <row r="89" spans="1:19" x14ac:dyDescent="0.2">
      <c r="B89" s="112"/>
      <c r="C89" s="104"/>
      <c r="D89" s="104"/>
      <c r="E89" s="105"/>
      <c r="F89" s="127">
        <f t="shared" ref="F89:F91" si="4">SUM(D89:E89)</f>
        <v>0</v>
      </c>
      <c r="G89" s="106">
        <f>F89-C89</f>
        <v>0</v>
      </c>
      <c r="H89" s="105"/>
      <c r="I89" s="102">
        <f>IF(ISERROR(G89/H89),0,G89/H89)</f>
        <v>0</v>
      </c>
      <c r="J89" s="78"/>
      <c r="K89" s="78"/>
      <c r="L89" s="35"/>
      <c r="M89" s="35"/>
      <c r="N89" s="35"/>
      <c r="O89" s="35"/>
      <c r="P89" s="35"/>
      <c r="Q89" s="35"/>
      <c r="R89" s="35"/>
      <c r="S89" s="35"/>
    </row>
    <row r="90" spans="1:19" x14ac:dyDescent="0.2">
      <c r="B90" s="112"/>
      <c r="C90" s="104"/>
      <c r="D90" s="104"/>
      <c r="E90" s="105"/>
      <c r="F90" s="127">
        <f t="shared" si="4"/>
        <v>0</v>
      </c>
      <c r="G90" s="106">
        <f>F90-C90</f>
        <v>0</v>
      </c>
      <c r="H90" s="105"/>
      <c r="I90" s="102">
        <f>IF(ISERROR(G90/H90),0,G90/H90)</f>
        <v>0</v>
      </c>
      <c r="J90" s="78"/>
      <c r="K90" s="78"/>
      <c r="L90" s="35"/>
      <c r="M90" s="35"/>
      <c r="N90" s="35"/>
      <c r="O90" s="35"/>
      <c r="P90" s="35"/>
      <c r="Q90" s="35"/>
      <c r="R90" s="35"/>
      <c r="S90" s="35"/>
    </row>
    <row r="91" spans="1:19" ht="15" thickBot="1" x14ac:dyDescent="0.25">
      <c r="B91" s="112"/>
      <c r="C91" s="107"/>
      <c r="D91" s="107"/>
      <c r="E91" s="107"/>
      <c r="F91" s="127">
        <f t="shared" si="4"/>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6">
        <f t="shared" ref="C92:H92" si="5">SUM(C88:C91)</f>
        <v>0</v>
      </c>
      <c r="D92" s="126">
        <f t="shared" si="5"/>
        <v>0</v>
      </c>
      <c r="E92" s="126">
        <f t="shared" si="5"/>
        <v>0</v>
      </c>
      <c r="F92" s="128">
        <f t="shared" si="5"/>
        <v>0</v>
      </c>
      <c r="G92" s="126">
        <f>SUM(G88:G91)</f>
        <v>0</v>
      </c>
      <c r="H92" s="76">
        <f t="shared" si="5"/>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Raymond Petersen</cp:lastModifiedBy>
  <cp:lastPrinted>2017-07-19T17:11:44Z</cp:lastPrinted>
  <dcterms:created xsi:type="dcterms:W3CDTF">2017-05-01T19:29:01Z</dcterms:created>
  <dcterms:modified xsi:type="dcterms:W3CDTF">2018-02-01T15:59:14Z</dcterms:modified>
</cp:coreProperties>
</file>