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8192" windowHeight="11256" activeTab="1"/>
  </bookViews>
  <sheets>
    <sheet name="Woodstock" sheetId="1" r:id="rId1"/>
    <sheet name="Norfolk" sheetId="4" r:id="rId2"/>
    <sheet name="Haldimand" sheetId="5" r:id="rId3"/>
  </sheets>
  <calcPr calcId="145621"/>
</workbook>
</file>

<file path=xl/calcChain.xml><?xml version="1.0" encoding="utf-8"?>
<calcChain xmlns="http://schemas.openxmlformats.org/spreadsheetml/2006/main">
  <c r="E24" i="1" l="1"/>
  <c r="F24" i="1" s="1"/>
  <c r="H24" i="1" s="1"/>
  <c r="E23" i="1"/>
  <c r="D24" i="1"/>
  <c r="D23" i="1"/>
  <c r="F23" i="1" l="1"/>
  <c r="H23" i="1" s="1"/>
  <c r="D7" i="4"/>
  <c r="D8" i="4"/>
  <c r="C8" i="4"/>
  <c r="C7" i="4"/>
  <c r="C8" i="1"/>
  <c r="C7" i="1"/>
  <c r="J7" i="5"/>
  <c r="I7" i="5"/>
  <c r="C8" i="5"/>
  <c r="C7" i="5"/>
  <c r="C18" i="5" l="1"/>
  <c r="D18" i="5" s="1"/>
  <c r="E18" i="5" s="1"/>
  <c r="F18" i="5" s="1"/>
  <c r="G18" i="5" s="1"/>
  <c r="H18" i="5" s="1"/>
  <c r="I18" i="5" s="1"/>
  <c r="J18" i="5" s="1"/>
  <c r="C17" i="5"/>
  <c r="D17" i="5" s="1"/>
  <c r="E17" i="5" s="1"/>
  <c r="F17" i="5" s="1"/>
  <c r="G17" i="5" s="1"/>
  <c r="H17" i="5" s="1"/>
  <c r="I17" i="5" s="1"/>
  <c r="J17" i="5" s="1"/>
  <c r="C13" i="5"/>
  <c r="D13" i="5" s="1"/>
  <c r="E13" i="5" s="1"/>
  <c r="F13" i="5" s="1"/>
  <c r="G13" i="5" s="1"/>
  <c r="H13" i="5" s="1"/>
  <c r="I13" i="5" s="1"/>
  <c r="J13" i="5" s="1"/>
  <c r="C12" i="5"/>
  <c r="D12" i="5" s="1"/>
  <c r="E12" i="5" s="1"/>
  <c r="F12" i="5" s="1"/>
  <c r="G12" i="5" s="1"/>
  <c r="H12" i="5" s="1"/>
  <c r="I12" i="5" s="1"/>
  <c r="J12" i="5" s="1"/>
  <c r="I8" i="5"/>
  <c r="J8" i="5" s="1"/>
  <c r="C17" i="4" l="1"/>
  <c r="C18" i="4"/>
  <c r="C13" i="4"/>
  <c r="C12" i="4"/>
  <c r="D18" i="4" l="1"/>
  <c r="E18" i="4" s="1"/>
  <c r="F18" i="4" s="1"/>
  <c r="G18" i="4" s="1"/>
  <c r="H18" i="4" s="1"/>
  <c r="I18" i="4" s="1"/>
  <c r="J18" i="4" s="1"/>
  <c r="K18" i="4" s="1"/>
  <c r="D17" i="4"/>
  <c r="E17" i="4" s="1"/>
  <c r="F17" i="4" s="1"/>
  <c r="G17" i="4" s="1"/>
  <c r="H17" i="4" s="1"/>
  <c r="I17" i="4" s="1"/>
  <c r="J17" i="4" s="1"/>
  <c r="K17" i="4" s="1"/>
  <c r="D13" i="4"/>
  <c r="E13" i="4" s="1"/>
  <c r="F13" i="4" s="1"/>
  <c r="G13" i="4" s="1"/>
  <c r="H13" i="4" s="1"/>
  <c r="I13" i="4" s="1"/>
  <c r="J13" i="4" s="1"/>
  <c r="K13" i="4" s="1"/>
  <c r="D12" i="4"/>
  <c r="E12" i="4" s="1"/>
  <c r="F12" i="4" s="1"/>
  <c r="G12" i="4" s="1"/>
  <c r="H12" i="4" s="1"/>
  <c r="I12" i="4" s="1"/>
  <c r="J12" i="4" s="1"/>
  <c r="K12" i="4" s="1"/>
  <c r="I8" i="4"/>
  <c r="J8" i="4" s="1"/>
  <c r="K8" i="4" s="1"/>
  <c r="I7" i="4"/>
  <c r="J7" i="4" s="1"/>
  <c r="K7" i="4" s="1"/>
  <c r="C18" i="1" l="1"/>
  <c r="D18" i="1" s="1"/>
  <c r="E18" i="1" s="1"/>
  <c r="F18" i="1" s="1"/>
  <c r="G18" i="1" s="1"/>
  <c r="H18" i="1" s="1"/>
  <c r="I18" i="1" s="1"/>
  <c r="J18" i="1" s="1"/>
  <c r="C17" i="1"/>
  <c r="D17" i="1" s="1"/>
  <c r="E17" i="1" s="1"/>
  <c r="F17" i="1" s="1"/>
  <c r="G17" i="1" s="1"/>
  <c r="H17" i="1" s="1"/>
  <c r="I17" i="1" s="1"/>
  <c r="J17" i="1" s="1"/>
  <c r="C13" i="1"/>
  <c r="D13" i="1" s="1"/>
  <c r="E13" i="1" s="1"/>
  <c r="F13" i="1" s="1"/>
  <c r="G13" i="1" s="1"/>
  <c r="H13" i="1" s="1"/>
  <c r="I13" i="1" s="1"/>
  <c r="J13" i="1" s="1"/>
  <c r="C12" i="1"/>
  <c r="D12" i="1" s="1"/>
  <c r="E12" i="1" s="1"/>
  <c r="F12" i="1" s="1"/>
  <c r="G12" i="1" s="1"/>
  <c r="H12" i="1" s="1"/>
  <c r="I12" i="1" s="1"/>
  <c r="J12" i="1" s="1"/>
  <c r="I7" i="1"/>
  <c r="J7" i="1" s="1"/>
  <c r="I8" i="1"/>
  <c r="J8" i="1" s="1"/>
</calcChain>
</file>

<file path=xl/sharedStrings.xml><?xml version="1.0" encoding="utf-8"?>
<sst xmlns="http://schemas.openxmlformats.org/spreadsheetml/2006/main" count="83" uniqueCount="27">
  <si>
    <t>DX Vol Charge ($/kWh or $/kW)</t>
  </si>
  <si>
    <t>DX Fixed Charge ($/Month)</t>
  </si>
  <si>
    <t>Residential</t>
  </si>
  <si>
    <t>GS &lt; 50 kW</t>
  </si>
  <si>
    <t>GS 50-999 kW</t>
  </si>
  <si>
    <t>CoS</t>
  </si>
  <si>
    <t>IRM</t>
  </si>
  <si>
    <t>Growth Rate</t>
  </si>
  <si>
    <t>GS 50-4,999 kW</t>
  </si>
  <si>
    <t>2016*</t>
  </si>
  <si>
    <t>2017*</t>
  </si>
  <si>
    <t>2018*</t>
  </si>
  <si>
    <t>2019*</t>
  </si>
  <si>
    <t>2020*</t>
  </si>
  <si>
    <t>Base 2016 rates in no acquisition scenario (after accounting for move to all-fixed rates)</t>
  </si>
  <si>
    <t>Escalated 2015 Rates</t>
  </si>
  <si>
    <t>Actual 2016 Rates per Rate Schedules</t>
  </si>
  <si>
    <t>Actual 2015 Rates per Rate Schedules</t>
  </si>
  <si>
    <t>Dsitribution Charges</t>
  </si>
  <si>
    <t>DX Fixed ($/Month)</t>
  </si>
  <si>
    <t>DX Vol ($/kWh or $/kW)</t>
  </si>
  <si>
    <t xml:space="preserve">Change in rates due to move to all-fixed </t>
  </si>
  <si>
    <t xml:space="preserve">Final 2016 rates for no acquisition scenario </t>
  </si>
  <si>
    <t>Assumed growth rate for 2016 in no Acquisition Scenario</t>
  </si>
  <si>
    <t>* Rates shown include the impact of move to all-fixed distribution rates. The process to derive Woodstock's 2016 residential rates is illustrated below. This same process was followed for the remaining years of move to all-fixed DX rates for Woodstock and for the residential classes of Norfolk and Haldimand.</t>
  </si>
  <si>
    <t>Example of the process followed to derive Woodstock's 2016 Residential distribution rates</t>
  </si>
  <si>
    <t>* Rates shown include the impact of move to all-fixed distribution rates. Refer to the exmple provided in tab "Woodstock" for illustration of the process followed.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</si>
</sst>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.0000"/>
    <numFmt numFmtId="166" formatCode="&quot;$&quot;#,##0"/>
    <numFmt numFmtId="167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7" workbookViewId="0">
      <selection activeCell="J22" sqref="J22"/>
    </sheetView>
  </sheetViews>
  <sheetFormatPr defaultColWidth="9.109375" defaultRowHeight="14.4" x14ac:dyDescent="0.3"/>
  <cols>
    <col min="1" max="1" width="16" style="1" customWidth="1"/>
    <col min="2" max="10" width="13.5546875" style="6" customWidth="1"/>
    <col min="11" max="11" width="9.109375" style="6" customWidth="1"/>
    <col min="12" max="12" width="9.109375" style="6"/>
    <col min="13" max="13" width="11.109375" style="6" bestFit="1" customWidth="1"/>
    <col min="14" max="14" width="12.6640625" style="6" bestFit="1" customWidth="1"/>
    <col min="15" max="16384" width="9.109375" style="6"/>
  </cols>
  <sheetData>
    <row r="1" spans="1:14" ht="15" x14ac:dyDescent="0.25">
      <c r="A1" s="2"/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  <c r="H1" s="3">
        <v>2020</v>
      </c>
      <c r="I1" s="3">
        <v>2021</v>
      </c>
      <c r="J1" s="3">
        <v>2022</v>
      </c>
    </row>
    <row r="2" spans="1:14" x14ac:dyDescent="0.3">
      <c r="A2" s="27" t="s">
        <v>7</v>
      </c>
      <c r="B2" s="5"/>
      <c r="C2" s="5" t="s">
        <v>5</v>
      </c>
      <c r="D2" s="5" t="s">
        <v>6</v>
      </c>
      <c r="E2" s="5" t="s">
        <v>6</v>
      </c>
      <c r="F2" s="5" t="s">
        <v>6</v>
      </c>
      <c r="G2" s="5" t="s">
        <v>6</v>
      </c>
      <c r="H2" s="5" t="s">
        <v>5</v>
      </c>
      <c r="I2" s="5" t="s">
        <v>6</v>
      </c>
      <c r="J2" s="5" t="s">
        <v>6</v>
      </c>
    </row>
    <row r="3" spans="1:14" x14ac:dyDescent="0.3">
      <c r="A3" s="27"/>
      <c r="B3" s="5"/>
      <c r="C3" s="10">
        <v>6.3E-2</v>
      </c>
      <c r="D3" s="10">
        <v>1.5000000000000001E-2</v>
      </c>
      <c r="E3" s="10">
        <v>1.4499999999999999E-2</v>
      </c>
      <c r="F3" s="10">
        <v>7.5000000000000006E-3</v>
      </c>
      <c r="G3" s="10">
        <v>7.5000000000000006E-3</v>
      </c>
      <c r="H3" s="10">
        <v>6.3E-2</v>
      </c>
      <c r="I3" s="10">
        <v>7.5000000000000006E-3</v>
      </c>
      <c r="J3" s="10">
        <v>7.5000000000000006E-3</v>
      </c>
      <c r="L3" s="15"/>
    </row>
    <row r="4" spans="1:14" ht="15" x14ac:dyDescent="0.25">
      <c r="D4" s="15"/>
      <c r="E4" s="15"/>
      <c r="F4" s="15"/>
      <c r="G4" s="15"/>
      <c r="H4" s="15"/>
      <c r="I4" s="15"/>
      <c r="J4" s="15"/>
    </row>
    <row r="6" spans="1:14" s="4" customFormat="1" ht="15" x14ac:dyDescent="0.25">
      <c r="A6" s="2" t="s">
        <v>2</v>
      </c>
      <c r="B6" s="3">
        <v>2014</v>
      </c>
      <c r="C6" s="3">
        <v>2015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>
        <v>2021</v>
      </c>
      <c r="J6" s="3">
        <v>2022</v>
      </c>
    </row>
    <row r="7" spans="1:14" ht="30" x14ac:dyDescent="0.25">
      <c r="A7" s="2" t="s">
        <v>1</v>
      </c>
      <c r="B7" s="7">
        <v>12.98</v>
      </c>
      <c r="C7" s="7">
        <f>ROUND(B7*(1+C$3),2)</f>
        <v>13.8</v>
      </c>
      <c r="D7" s="7">
        <v>17.670000000000002</v>
      </c>
      <c r="E7" s="7">
        <v>21.64</v>
      </c>
      <c r="F7" s="7">
        <v>25.54</v>
      </c>
      <c r="G7" s="7">
        <v>29.52</v>
      </c>
      <c r="H7" s="7">
        <v>35.409999999999997</v>
      </c>
      <c r="I7" s="7">
        <f t="shared" ref="I7:J7" si="0">ROUND(H7+(H7*I$3),2)</f>
        <v>35.68</v>
      </c>
      <c r="J7" s="7">
        <f t="shared" si="0"/>
        <v>35.950000000000003</v>
      </c>
      <c r="L7" s="16"/>
      <c r="M7" s="16"/>
    </row>
    <row r="8" spans="1:14" ht="45" x14ac:dyDescent="0.25">
      <c r="A8" s="2" t="s">
        <v>0</v>
      </c>
      <c r="B8" s="8">
        <v>2.2200000000000001E-2</v>
      </c>
      <c r="C8" s="8">
        <f>ROUND(B8*(1+C$3),4)</f>
        <v>2.3599999999999999E-2</v>
      </c>
      <c r="D8" s="8">
        <v>1.9199999999999998E-2</v>
      </c>
      <c r="E8" s="8">
        <v>1.4500000000000001E-2</v>
      </c>
      <c r="F8" s="8">
        <v>9.7999999999999997E-3</v>
      </c>
      <c r="G8" s="8">
        <v>4.7999999999999996E-3</v>
      </c>
      <c r="H8" s="8">
        <v>0</v>
      </c>
      <c r="I8" s="8">
        <f t="shared" ref="I8:J8" si="1">ROUND(H8+(H8*I$3),4)</f>
        <v>0</v>
      </c>
      <c r="J8" s="8">
        <f t="shared" si="1"/>
        <v>0</v>
      </c>
      <c r="K8" s="17"/>
      <c r="L8" s="16"/>
      <c r="M8" s="12"/>
    </row>
    <row r="9" spans="1:14" ht="24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18"/>
      <c r="N9" s="12"/>
    </row>
    <row r="10" spans="1:14" ht="15" x14ac:dyDescent="0.25">
      <c r="N10" s="11"/>
    </row>
    <row r="11" spans="1:14" ht="15" x14ac:dyDescent="0.25">
      <c r="A11" s="2" t="s">
        <v>3</v>
      </c>
      <c r="B11" s="3">
        <v>2014</v>
      </c>
      <c r="C11" s="3">
        <v>2015</v>
      </c>
      <c r="D11" s="3">
        <v>2016</v>
      </c>
      <c r="E11" s="3">
        <v>2017</v>
      </c>
      <c r="F11" s="3">
        <v>2018</v>
      </c>
      <c r="G11" s="3">
        <v>2019</v>
      </c>
      <c r="H11" s="3">
        <v>2020</v>
      </c>
      <c r="I11" s="3">
        <v>2021</v>
      </c>
      <c r="J11" s="3">
        <v>2022</v>
      </c>
      <c r="L11" s="4"/>
      <c r="M11" s="4"/>
      <c r="N11" s="14"/>
    </row>
    <row r="12" spans="1:14" ht="30" x14ac:dyDescent="0.25">
      <c r="A12" s="2" t="s">
        <v>1</v>
      </c>
      <c r="B12" s="7">
        <v>25.19</v>
      </c>
      <c r="C12" s="7">
        <f>ROUND(B12+(B12*C$3),2)</f>
        <v>26.78</v>
      </c>
      <c r="D12" s="7">
        <f t="shared" ref="D12:J12" si="2">ROUND(C12+(C12*D$3),2)</f>
        <v>27.18</v>
      </c>
      <c r="E12" s="7">
        <f t="shared" si="2"/>
        <v>27.57</v>
      </c>
      <c r="F12" s="7">
        <f t="shared" si="2"/>
        <v>27.78</v>
      </c>
      <c r="G12" s="7">
        <f t="shared" si="2"/>
        <v>27.99</v>
      </c>
      <c r="H12" s="7">
        <f t="shared" si="2"/>
        <v>29.75</v>
      </c>
      <c r="I12" s="7">
        <f t="shared" si="2"/>
        <v>29.97</v>
      </c>
      <c r="J12" s="7">
        <f t="shared" si="2"/>
        <v>30.19</v>
      </c>
    </row>
    <row r="13" spans="1:14" ht="45" x14ac:dyDescent="0.25">
      <c r="A13" s="2" t="s">
        <v>0</v>
      </c>
      <c r="B13" s="8">
        <v>1.4500000000000001E-2</v>
      </c>
      <c r="C13" s="8">
        <f>ROUND(B13+(B13*C$3),4)</f>
        <v>1.54E-2</v>
      </c>
      <c r="D13" s="8">
        <f t="shared" ref="D13:J13" si="3">ROUND(C13+(C13*D$3),4)</f>
        <v>1.5599999999999999E-2</v>
      </c>
      <c r="E13" s="8">
        <f t="shared" si="3"/>
        <v>1.5800000000000002E-2</v>
      </c>
      <c r="F13" s="8">
        <f t="shared" si="3"/>
        <v>1.5900000000000001E-2</v>
      </c>
      <c r="G13" s="8">
        <f t="shared" si="3"/>
        <v>1.6E-2</v>
      </c>
      <c r="H13" s="8">
        <f t="shared" si="3"/>
        <v>1.7000000000000001E-2</v>
      </c>
      <c r="I13" s="8">
        <f t="shared" si="3"/>
        <v>1.7100000000000001E-2</v>
      </c>
      <c r="J13" s="8">
        <f t="shared" si="3"/>
        <v>1.72E-2</v>
      </c>
    </row>
    <row r="16" spans="1:14" ht="15" x14ac:dyDescent="0.25">
      <c r="A16" s="2" t="s">
        <v>4</v>
      </c>
      <c r="B16" s="3">
        <v>2014</v>
      </c>
      <c r="C16" s="3">
        <v>2015</v>
      </c>
      <c r="D16" s="3">
        <v>2016</v>
      </c>
      <c r="E16" s="3">
        <v>2017</v>
      </c>
      <c r="F16" s="3">
        <v>2018</v>
      </c>
      <c r="G16" s="3">
        <v>2019</v>
      </c>
      <c r="H16" s="3">
        <v>2020</v>
      </c>
      <c r="I16" s="3">
        <v>2021</v>
      </c>
      <c r="J16" s="3">
        <v>2022</v>
      </c>
      <c r="L16" s="4"/>
      <c r="M16" s="4"/>
    </row>
    <row r="17" spans="1:10" ht="30" x14ac:dyDescent="0.25">
      <c r="A17" s="2" t="s">
        <v>1</v>
      </c>
      <c r="B17" s="7">
        <v>139.96</v>
      </c>
      <c r="C17" s="7">
        <f>ROUND(B17+(B17*C$3),2)</f>
        <v>148.78</v>
      </c>
      <c r="D17" s="7">
        <f t="shared" ref="D17:J17" si="4">ROUND(C17+(C17*D$3),2)</f>
        <v>151.01</v>
      </c>
      <c r="E17" s="7">
        <f t="shared" si="4"/>
        <v>153.19999999999999</v>
      </c>
      <c r="F17" s="7">
        <f t="shared" si="4"/>
        <v>154.35</v>
      </c>
      <c r="G17" s="7">
        <f t="shared" si="4"/>
        <v>155.51</v>
      </c>
      <c r="H17" s="7">
        <f t="shared" si="4"/>
        <v>165.31</v>
      </c>
      <c r="I17" s="7">
        <f t="shared" si="4"/>
        <v>166.55</v>
      </c>
      <c r="J17" s="7">
        <f t="shared" si="4"/>
        <v>167.8</v>
      </c>
    </row>
    <row r="18" spans="1:10" ht="45" x14ac:dyDescent="0.25">
      <c r="A18" s="2" t="s">
        <v>0</v>
      </c>
      <c r="B18" s="8">
        <v>2.5777000000000001</v>
      </c>
      <c r="C18" s="8">
        <f>ROUND(B18+(B18*C$3),4)</f>
        <v>2.7401</v>
      </c>
      <c r="D18" s="8">
        <f t="shared" ref="D18:J18" si="5">ROUND(C18+(C18*D$3),4)</f>
        <v>2.7812000000000001</v>
      </c>
      <c r="E18" s="8">
        <f t="shared" si="5"/>
        <v>2.8214999999999999</v>
      </c>
      <c r="F18" s="8">
        <f t="shared" si="5"/>
        <v>2.8426999999999998</v>
      </c>
      <c r="G18" s="8">
        <f t="shared" si="5"/>
        <v>2.8639999999999999</v>
      </c>
      <c r="H18" s="8">
        <f t="shared" si="5"/>
        <v>3.0444</v>
      </c>
      <c r="I18" s="8">
        <f t="shared" si="5"/>
        <v>3.0672000000000001</v>
      </c>
      <c r="J18" s="8">
        <f t="shared" si="5"/>
        <v>3.0901999999999998</v>
      </c>
    </row>
    <row r="21" spans="1:10" ht="15" x14ac:dyDescent="0.25">
      <c r="A21" s="27" t="s">
        <v>25</v>
      </c>
      <c r="B21" s="27"/>
      <c r="C21" s="27"/>
      <c r="D21" s="27"/>
      <c r="E21" s="27"/>
      <c r="F21" s="27"/>
      <c r="G21" s="27"/>
      <c r="H21" s="27"/>
    </row>
    <row r="22" spans="1:10" ht="135" x14ac:dyDescent="0.25">
      <c r="A22" s="2" t="s">
        <v>18</v>
      </c>
      <c r="B22" s="2" t="s">
        <v>17</v>
      </c>
      <c r="C22" s="19" t="s">
        <v>16</v>
      </c>
      <c r="D22" s="19" t="s">
        <v>21</v>
      </c>
      <c r="E22" s="19" t="s">
        <v>15</v>
      </c>
      <c r="F22" s="19" t="s">
        <v>14</v>
      </c>
      <c r="G22" s="2" t="s">
        <v>23</v>
      </c>
      <c r="H22" s="2" t="s">
        <v>22</v>
      </c>
    </row>
    <row r="23" spans="1:10" ht="28.8" x14ac:dyDescent="0.3">
      <c r="A23" s="2" t="s">
        <v>19</v>
      </c>
      <c r="B23" s="20">
        <v>12.98</v>
      </c>
      <c r="C23" s="23">
        <v>16.38</v>
      </c>
      <c r="D23" s="21">
        <f>(C23-B23)/B23</f>
        <v>0.26194144838212624</v>
      </c>
      <c r="E23" s="22">
        <f>C7</f>
        <v>13.8</v>
      </c>
      <c r="F23" s="23">
        <f>ROUND(E23*(1+D23),2)</f>
        <v>17.41</v>
      </c>
      <c r="G23" s="10">
        <v>1.5000000000000001E-2</v>
      </c>
      <c r="H23" s="7">
        <f>ROUND(F23*(1+G23),2)</f>
        <v>17.670000000000002</v>
      </c>
    </row>
    <row r="24" spans="1:10" ht="28.8" x14ac:dyDescent="0.3">
      <c r="A24" s="2" t="s">
        <v>20</v>
      </c>
      <c r="B24" s="24">
        <v>2.2200000000000001E-2</v>
      </c>
      <c r="C24" s="26">
        <v>1.78E-2</v>
      </c>
      <c r="D24" s="21">
        <f>(C24-B24)/B24</f>
        <v>-0.19819819819819823</v>
      </c>
      <c r="E24" s="25">
        <f>C8</f>
        <v>2.3599999999999999E-2</v>
      </c>
      <c r="F24" s="26">
        <f>ROUND(E24*(1+D24),4)</f>
        <v>1.89E-2</v>
      </c>
      <c r="G24" s="10">
        <v>1.5000000000000001E-2</v>
      </c>
      <c r="H24" s="8">
        <f>ROUND(F24*(1+G24),4)</f>
        <v>1.9199999999999998E-2</v>
      </c>
    </row>
    <row r="26" spans="1:10" x14ac:dyDescent="0.3">
      <c r="H26" s="13"/>
    </row>
  </sheetData>
  <mergeCells count="3">
    <mergeCell ref="A2:A3"/>
    <mergeCell ref="A9:J9"/>
    <mergeCell ref="A21:H21"/>
  </mergeCells>
  <pageMargins left="0.45" right="0.45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N9" sqref="N9"/>
    </sheetView>
  </sheetViews>
  <sheetFormatPr defaultColWidth="9.109375" defaultRowHeight="14.4" x14ac:dyDescent="0.3"/>
  <cols>
    <col min="1" max="1" width="16" style="1" customWidth="1"/>
    <col min="2" max="2" width="8.88671875" style="1" customWidth="1"/>
    <col min="3" max="11" width="8.88671875" style="6" customWidth="1"/>
    <col min="12" max="12" width="9.33203125" style="6" customWidth="1"/>
    <col min="13" max="16384" width="9.109375" style="6"/>
  </cols>
  <sheetData>
    <row r="1" spans="1:14" ht="15" x14ac:dyDescent="0.25">
      <c r="A1" s="2"/>
      <c r="B1" s="2">
        <v>2013</v>
      </c>
      <c r="C1" s="3">
        <v>2014</v>
      </c>
      <c r="D1" s="3">
        <v>2015</v>
      </c>
      <c r="E1" s="3">
        <v>2016</v>
      </c>
      <c r="F1" s="3">
        <v>2017</v>
      </c>
      <c r="G1" s="3">
        <v>2018</v>
      </c>
      <c r="H1" s="3">
        <v>2019</v>
      </c>
      <c r="I1" s="3">
        <v>2020</v>
      </c>
      <c r="J1" s="3">
        <v>2021</v>
      </c>
      <c r="K1" s="3">
        <v>2022</v>
      </c>
    </row>
    <row r="2" spans="1:14" x14ac:dyDescent="0.3">
      <c r="A2" s="27" t="s">
        <v>7</v>
      </c>
      <c r="B2" s="2"/>
      <c r="C2" s="5" t="s">
        <v>6</v>
      </c>
      <c r="D2" s="5" t="s">
        <v>6</v>
      </c>
      <c r="E2" s="5" t="s">
        <v>5</v>
      </c>
      <c r="F2" s="5" t="s">
        <v>6</v>
      </c>
      <c r="G2" s="5" t="s">
        <v>6</v>
      </c>
      <c r="H2" s="5" t="s">
        <v>6</v>
      </c>
      <c r="I2" s="5" t="s">
        <v>6</v>
      </c>
      <c r="J2" s="5" t="s">
        <v>5</v>
      </c>
      <c r="K2" s="5" t="s">
        <v>6</v>
      </c>
    </row>
    <row r="3" spans="1:14" x14ac:dyDescent="0.3">
      <c r="A3" s="27"/>
      <c r="B3" s="2"/>
      <c r="C3" s="10">
        <v>1.4000000000000002E-2</v>
      </c>
      <c r="D3" s="10">
        <v>1.3000000000000001E-2</v>
      </c>
      <c r="E3" s="10">
        <v>6.3E-2</v>
      </c>
      <c r="F3" s="10">
        <v>1.6E-2</v>
      </c>
      <c r="G3" s="10">
        <v>9.0000000000000011E-3</v>
      </c>
      <c r="H3" s="10">
        <v>9.0000000000000011E-3</v>
      </c>
      <c r="I3" s="10">
        <v>9.0000000000000011E-3</v>
      </c>
      <c r="J3" s="10">
        <v>6.3E-2</v>
      </c>
      <c r="K3" s="10">
        <v>9.0000000000000011E-3</v>
      </c>
    </row>
    <row r="4" spans="1:14" ht="15" x14ac:dyDescent="0.25">
      <c r="D4" s="9"/>
      <c r="E4" s="9"/>
      <c r="F4" s="9"/>
      <c r="G4" s="9"/>
      <c r="H4" s="9"/>
      <c r="I4" s="9"/>
      <c r="J4" s="9"/>
    </row>
    <row r="6" spans="1:14" s="4" customFormat="1" ht="15" x14ac:dyDescent="0.25">
      <c r="A6" s="2" t="s">
        <v>2</v>
      </c>
      <c r="B6" s="2">
        <v>2013</v>
      </c>
      <c r="C6" s="3">
        <v>2014</v>
      </c>
      <c r="D6" s="3">
        <v>2015</v>
      </c>
      <c r="E6" s="3" t="s">
        <v>9</v>
      </c>
      <c r="F6" s="3" t="s">
        <v>10</v>
      </c>
      <c r="G6" s="3" t="s">
        <v>11</v>
      </c>
      <c r="H6" s="3" t="s">
        <v>12</v>
      </c>
      <c r="I6" s="3">
        <v>2020</v>
      </c>
      <c r="J6" s="3">
        <v>2021</v>
      </c>
      <c r="K6" s="3">
        <v>2022</v>
      </c>
    </row>
    <row r="7" spans="1:14" ht="30" x14ac:dyDescent="0.25">
      <c r="A7" s="2" t="s">
        <v>1</v>
      </c>
      <c r="B7" s="7">
        <v>20.87</v>
      </c>
      <c r="C7" s="7">
        <f>ROUND(B7*(1+C$3),2)</f>
        <v>21.16</v>
      </c>
      <c r="D7" s="7">
        <f>ROUND(C7*(1+D$3),2)</f>
        <v>21.44</v>
      </c>
      <c r="E7" s="7">
        <v>27.14</v>
      </c>
      <c r="F7" s="7">
        <v>31.96</v>
      </c>
      <c r="G7" s="7">
        <v>36.71</v>
      </c>
      <c r="H7" s="7">
        <v>41.55</v>
      </c>
      <c r="I7" s="7">
        <f t="shared" ref="I7:K7" si="0">ROUND(H7+(H7*I$3),2)</f>
        <v>41.92</v>
      </c>
      <c r="J7" s="7">
        <f t="shared" si="0"/>
        <v>44.56</v>
      </c>
      <c r="K7" s="7">
        <f t="shared" si="0"/>
        <v>44.96</v>
      </c>
    </row>
    <row r="8" spans="1:14" ht="45" x14ac:dyDescent="0.25">
      <c r="A8" s="2" t="s">
        <v>0</v>
      </c>
      <c r="B8" s="8">
        <v>2.18E-2</v>
      </c>
      <c r="C8" s="8">
        <f>ROUND(B8*(1+C$3),4)</f>
        <v>2.2100000000000002E-2</v>
      </c>
      <c r="D8" s="8">
        <f>ROUND(C8*(1+D$3),4)</f>
        <v>2.24E-2</v>
      </c>
      <c r="E8" s="8">
        <v>1.7999999999999999E-2</v>
      </c>
      <c r="F8" s="8">
        <v>1.2200000000000001E-2</v>
      </c>
      <c r="G8" s="8">
        <v>6.3E-3</v>
      </c>
      <c r="H8" s="8">
        <v>0</v>
      </c>
      <c r="I8" s="8">
        <f t="shared" ref="I8:K8" si="1">ROUND(H8+(H8*I$3),4)</f>
        <v>0</v>
      </c>
      <c r="J8" s="8">
        <f t="shared" si="1"/>
        <v>0</v>
      </c>
      <c r="K8" s="8">
        <f t="shared" si="1"/>
        <v>0</v>
      </c>
    </row>
    <row r="9" spans="1:14" ht="27" customHeight="1" x14ac:dyDescent="0.25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1" spans="1:14" ht="15" x14ac:dyDescent="0.25">
      <c r="A11" s="2" t="s">
        <v>3</v>
      </c>
      <c r="B11" s="2">
        <v>2013</v>
      </c>
      <c r="C11" s="3">
        <v>2014</v>
      </c>
      <c r="D11" s="3">
        <v>2015</v>
      </c>
      <c r="E11" s="3">
        <v>2016</v>
      </c>
      <c r="F11" s="3">
        <v>2017</v>
      </c>
      <c r="G11" s="3">
        <v>2018</v>
      </c>
      <c r="H11" s="3">
        <v>2019</v>
      </c>
      <c r="I11" s="3">
        <v>2020</v>
      </c>
      <c r="J11" s="3">
        <v>2021</v>
      </c>
      <c r="K11" s="3">
        <v>2022</v>
      </c>
      <c r="M11" s="4"/>
      <c r="N11" s="4"/>
    </row>
    <row r="12" spans="1:14" ht="30" x14ac:dyDescent="0.25">
      <c r="A12" s="2" t="s">
        <v>1</v>
      </c>
      <c r="B12" s="7">
        <v>49.98</v>
      </c>
      <c r="C12" s="7">
        <f>ROUND(B12+(B12*C$3),2)</f>
        <v>50.68</v>
      </c>
      <c r="D12" s="7">
        <f>ROUND(C12+(C12*D$3),2)</f>
        <v>51.34</v>
      </c>
      <c r="E12" s="7">
        <f t="shared" ref="E12:K12" si="2">ROUND(D12+(D12*E$3),2)</f>
        <v>54.57</v>
      </c>
      <c r="F12" s="7">
        <f t="shared" si="2"/>
        <v>55.44</v>
      </c>
      <c r="G12" s="7">
        <f t="shared" si="2"/>
        <v>55.94</v>
      </c>
      <c r="H12" s="7">
        <f t="shared" si="2"/>
        <v>56.44</v>
      </c>
      <c r="I12" s="7">
        <f t="shared" si="2"/>
        <v>56.95</v>
      </c>
      <c r="J12" s="7">
        <f t="shared" si="2"/>
        <v>60.54</v>
      </c>
      <c r="K12" s="7">
        <f t="shared" si="2"/>
        <v>61.08</v>
      </c>
    </row>
    <row r="13" spans="1:14" ht="45" x14ac:dyDescent="0.25">
      <c r="A13" s="2" t="s">
        <v>0</v>
      </c>
      <c r="B13" s="8">
        <v>1.5599999999999999E-2</v>
      </c>
      <c r="C13" s="8">
        <f>ROUND(B13+(B13*C$3),4)</f>
        <v>1.5800000000000002E-2</v>
      </c>
      <c r="D13" s="8">
        <f>ROUND(C13+(C13*D$3),4)</f>
        <v>1.6E-2</v>
      </c>
      <c r="E13" s="8">
        <f t="shared" ref="E13:K13" si="3">ROUND(D13+(D13*E$3),4)</f>
        <v>1.7000000000000001E-2</v>
      </c>
      <c r="F13" s="8">
        <f t="shared" si="3"/>
        <v>1.7299999999999999E-2</v>
      </c>
      <c r="G13" s="8">
        <f t="shared" si="3"/>
        <v>1.7500000000000002E-2</v>
      </c>
      <c r="H13" s="8">
        <f t="shared" si="3"/>
        <v>1.77E-2</v>
      </c>
      <c r="I13" s="8">
        <f t="shared" si="3"/>
        <v>1.7899999999999999E-2</v>
      </c>
      <c r="J13" s="8">
        <f t="shared" si="3"/>
        <v>1.9E-2</v>
      </c>
      <c r="K13" s="8">
        <f t="shared" si="3"/>
        <v>1.9199999999999998E-2</v>
      </c>
    </row>
    <row r="16" spans="1:14" ht="15" x14ac:dyDescent="0.25">
      <c r="A16" s="2" t="s">
        <v>8</v>
      </c>
      <c r="B16" s="2">
        <v>2013</v>
      </c>
      <c r="C16" s="3">
        <v>2014</v>
      </c>
      <c r="D16" s="3">
        <v>2015</v>
      </c>
      <c r="E16" s="3">
        <v>2016</v>
      </c>
      <c r="F16" s="3">
        <v>2017</v>
      </c>
      <c r="G16" s="3">
        <v>2018</v>
      </c>
      <c r="H16" s="3">
        <v>2019</v>
      </c>
      <c r="I16" s="3">
        <v>2020</v>
      </c>
      <c r="J16" s="3">
        <v>2021</v>
      </c>
      <c r="K16" s="3">
        <v>2022</v>
      </c>
      <c r="M16" s="4"/>
      <c r="N16" s="4"/>
    </row>
    <row r="17" spans="1:11" ht="30" x14ac:dyDescent="0.25">
      <c r="A17" s="2" t="s">
        <v>1</v>
      </c>
      <c r="B17" s="7">
        <v>245.55</v>
      </c>
      <c r="C17" s="7">
        <f>ROUND(B17+(B17*C$3),2)</f>
        <v>248.99</v>
      </c>
      <c r="D17" s="7">
        <f>ROUND(C17+(C17*D$3),2)</f>
        <v>252.23</v>
      </c>
      <c r="E17" s="7">
        <f t="shared" ref="E17:K17" si="4">ROUND(D17+(D17*E$3),2)</f>
        <v>268.12</v>
      </c>
      <c r="F17" s="7">
        <f t="shared" si="4"/>
        <v>272.41000000000003</v>
      </c>
      <c r="G17" s="7">
        <f t="shared" si="4"/>
        <v>274.86</v>
      </c>
      <c r="H17" s="7">
        <f t="shared" si="4"/>
        <v>277.33</v>
      </c>
      <c r="I17" s="7">
        <f t="shared" si="4"/>
        <v>279.83</v>
      </c>
      <c r="J17" s="7">
        <f t="shared" si="4"/>
        <v>297.45999999999998</v>
      </c>
      <c r="K17" s="7">
        <f t="shared" si="4"/>
        <v>300.14</v>
      </c>
    </row>
    <row r="18" spans="1:11" ht="45" x14ac:dyDescent="0.25">
      <c r="A18" s="2" t="s">
        <v>0</v>
      </c>
      <c r="B18" s="8">
        <v>3.9601999999999999</v>
      </c>
      <c r="C18" s="8">
        <f>ROUND(B18+(B18*C$3),4)</f>
        <v>4.0156000000000001</v>
      </c>
      <c r="D18" s="8">
        <f>ROUND(C18+(C18*D$3),4)</f>
        <v>4.0678000000000001</v>
      </c>
      <c r="E18" s="8">
        <f t="shared" ref="E18:K18" si="5">ROUND(D18+(D18*E$3),4)</f>
        <v>4.3240999999999996</v>
      </c>
      <c r="F18" s="8">
        <f t="shared" si="5"/>
        <v>4.3933</v>
      </c>
      <c r="G18" s="8">
        <f t="shared" si="5"/>
        <v>4.4328000000000003</v>
      </c>
      <c r="H18" s="8">
        <f t="shared" si="5"/>
        <v>4.4726999999999997</v>
      </c>
      <c r="I18" s="8">
        <f t="shared" si="5"/>
        <v>4.5129999999999999</v>
      </c>
      <c r="J18" s="8">
        <f t="shared" si="5"/>
        <v>4.7972999999999999</v>
      </c>
      <c r="K18" s="8">
        <f t="shared" si="5"/>
        <v>4.8404999999999996</v>
      </c>
    </row>
    <row r="22" spans="1:11" x14ac:dyDescent="0.3">
      <c r="A22" s="6"/>
      <c r="B22" s="6"/>
    </row>
    <row r="23" spans="1:11" x14ac:dyDescent="0.3">
      <c r="A23" s="6"/>
      <c r="B23" s="6"/>
    </row>
    <row r="24" spans="1:11" x14ac:dyDescent="0.3">
      <c r="A24" s="6"/>
      <c r="B24" s="6"/>
    </row>
  </sheetData>
  <mergeCells count="2">
    <mergeCell ref="A2:A3"/>
    <mergeCell ref="A9:K9"/>
  </mergeCells>
  <pageMargins left="0.45" right="0.4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E5" sqref="E5"/>
    </sheetView>
  </sheetViews>
  <sheetFormatPr defaultColWidth="9.109375" defaultRowHeight="14.4" x14ac:dyDescent="0.3"/>
  <cols>
    <col min="1" max="1" width="16" style="1" customWidth="1"/>
    <col min="2" max="3" width="9.109375" style="6"/>
    <col min="4" max="6" width="9.6640625" style="6" customWidth="1"/>
    <col min="7" max="7" width="9.109375" style="6"/>
    <col min="8" max="8" width="9" style="6" customWidth="1"/>
    <col min="9" max="10" width="9.109375" style="6"/>
    <col min="11" max="11" width="8.88671875" style="6" customWidth="1"/>
    <col min="12" max="16384" width="9.109375" style="6"/>
  </cols>
  <sheetData>
    <row r="1" spans="1:13" ht="15" x14ac:dyDescent="0.25">
      <c r="A1" s="2"/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  <c r="H1" s="3">
        <v>2020</v>
      </c>
      <c r="I1" s="3">
        <v>2021</v>
      </c>
      <c r="J1" s="3">
        <v>2022</v>
      </c>
    </row>
    <row r="2" spans="1:13" x14ac:dyDescent="0.3">
      <c r="A2" s="27" t="s">
        <v>7</v>
      </c>
      <c r="B2" s="5"/>
      <c r="C2" s="5" t="s">
        <v>6</v>
      </c>
      <c r="D2" s="5" t="s">
        <v>6</v>
      </c>
      <c r="E2" s="5" t="s">
        <v>6</v>
      </c>
      <c r="F2" s="5" t="s">
        <v>5</v>
      </c>
      <c r="G2" s="5" t="s">
        <v>6</v>
      </c>
      <c r="H2" s="5" t="s">
        <v>6</v>
      </c>
      <c r="I2" s="5" t="s">
        <v>6</v>
      </c>
      <c r="J2" s="5" t="s">
        <v>6</v>
      </c>
    </row>
    <row r="3" spans="1:13" x14ac:dyDescent="0.3">
      <c r="A3" s="27"/>
      <c r="B3" s="5"/>
      <c r="C3" s="10">
        <v>1.4500000000000001E-2</v>
      </c>
      <c r="D3" s="10">
        <v>1.95E-2</v>
      </c>
      <c r="E3" s="10">
        <v>1.7499999999999998E-2</v>
      </c>
      <c r="F3" s="10">
        <v>6.3E-2</v>
      </c>
      <c r="G3" s="10">
        <v>1.0500000000000001E-2</v>
      </c>
      <c r="H3" s="10">
        <v>1.0500000000000001E-2</v>
      </c>
      <c r="I3" s="10">
        <v>1.0500000000000001E-2</v>
      </c>
      <c r="J3" s="10">
        <v>1.0500000000000001E-2</v>
      </c>
    </row>
    <row r="4" spans="1:13" ht="15" x14ac:dyDescent="0.25">
      <c r="D4" s="15"/>
      <c r="E4" s="15"/>
      <c r="F4" s="15"/>
      <c r="G4" s="15"/>
      <c r="H4" s="15"/>
      <c r="I4" s="15"/>
    </row>
    <row r="6" spans="1:13" s="4" customFormat="1" ht="15" x14ac:dyDescent="0.25">
      <c r="A6" s="2" t="s">
        <v>2</v>
      </c>
      <c r="B6" s="3">
        <v>2014</v>
      </c>
      <c r="C6" s="3">
        <v>2015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>
        <v>2021</v>
      </c>
      <c r="J6" s="3">
        <v>2022</v>
      </c>
    </row>
    <row r="7" spans="1:13" ht="30" x14ac:dyDescent="0.25">
      <c r="A7" s="2" t="s">
        <v>1</v>
      </c>
      <c r="B7" s="7">
        <v>17.010000000000002</v>
      </c>
      <c r="C7" s="7">
        <f>ROUND(B7*(1+C$3),2)</f>
        <v>17.260000000000002</v>
      </c>
      <c r="D7" s="7">
        <v>21.45</v>
      </c>
      <c r="E7" s="7">
        <v>25.75</v>
      </c>
      <c r="F7" s="7">
        <v>31.55</v>
      </c>
      <c r="G7" s="7">
        <v>36.1</v>
      </c>
      <c r="H7" s="7">
        <v>40.69</v>
      </c>
      <c r="I7" s="7">
        <f>ROUND(H7+(H7*I$3),2)</f>
        <v>41.12</v>
      </c>
      <c r="J7" s="7">
        <f>ROUND(I7+(I7*J$3),2)</f>
        <v>41.55</v>
      </c>
    </row>
    <row r="8" spans="1:13" ht="45" x14ac:dyDescent="0.25">
      <c r="A8" s="2" t="s">
        <v>0</v>
      </c>
      <c r="B8" s="8">
        <v>2.4799999999999999E-2</v>
      </c>
      <c r="C8" s="8">
        <f>ROUND(B8*(1+C$3),4)</f>
        <v>2.52E-2</v>
      </c>
      <c r="D8" s="8">
        <v>2.0500000000000001E-2</v>
      </c>
      <c r="E8" s="8">
        <v>1.5699999999999999E-2</v>
      </c>
      <c r="F8" s="8">
        <v>1.11E-2</v>
      </c>
      <c r="G8" s="8">
        <v>5.5999999999999999E-3</v>
      </c>
      <c r="H8" s="8">
        <v>0</v>
      </c>
      <c r="I8" s="8">
        <f t="shared" ref="I8:J8" si="0">ROUND(H8+(H8*I$3),4)</f>
        <v>0</v>
      </c>
      <c r="J8" s="8">
        <f t="shared" si="0"/>
        <v>0</v>
      </c>
      <c r="K8" s="17"/>
    </row>
    <row r="9" spans="1:13" ht="27.75" customHeight="1" x14ac:dyDescent="0.25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18"/>
    </row>
    <row r="11" spans="1:13" ht="15" x14ac:dyDescent="0.25">
      <c r="A11" s="2" t="s">
        <v>3</v>
      </c>
      <c r="B11" s="3">
        <v>2014</v>
      </c>
      <c r="C11" s="3">
        <v>2015</v>
      </c>
      <c r="D11" s="3">
        <v>2016</v>
      </c>
      <c r="E11" s="3">
        <v>2017</v>
      </c>
      <c r="F11" s="3">
        <v>2018</v>
      </c>
      <c r="G11" s="3">
        <v>2019</v>
      </c>
      <c r="H11" s="3">
        <v>2020</v>
      </c>
      <c r="I11" s="3">
        <v>2021</v>
      </c>
      <c r="J11" s="3">
        <v>2022</v>
      </c>
      <c r="L11" s="4"/>
      <c r="M11" s="4"/>
    </row>
    <row r="12" spans="1:13" ht="30" x14ac:dyDescent="0.25">
      <c r="A12" s="2" t="s">
        <v>1</v>
      </c>
      <c r="B12" s="7">
        <v>26.94</v>
      </c>
      <c r="C12" s="7">
        <f>ROUND(B12+(B12*C$3),2)</f>
        <v>27.33</v>
      </c>
      <c r="D12" s="7">
        <f t="shared" ref="D12:J12" si="1">ROUND(C12+(C12*D$3),2)</f>
        <v>27.86</v>
      </c>
      <c r="E12" s="7">
        <f t="shared" si="1"/>
        <v>28.35</v>
      </c>
      <c r="F12" s="7">
        <f t="shared" si="1"/>
        <v>30.14</v>
      </c>
      <c r="G12" s="7">
        <f t="shared" si="1"/>
        <v>30.46</v>
      </c>
      <c r="H12" s="7">
        <f t="shared" si="1"/>
        <v>30.78</v>
      </c>
      <c r="I12" s="7">
        <f t="shared" si="1"/>
        <v>31.1</v>
      </c>
      <c r="J12" s="7">
        <f t="shared" si="1"/>
        <v>31.43</v>
      </c>
    </row>
    <row r="13" spans="1:13" ht="45" x14ac:dyDescent="0.25">
      <c r="A13" s="2" t="s">
        <v>0</v>
      </c>
      <c r="B13" s="8">
        <v>1.9E-2</v>
      </c>
      <c r="C13" s="8">
        <f>ROUND(B13+(B13*C$3),4)</f>
        <v>1.9300000000000001E-2</v>
      </c>
      <c r="D13" s="8">
        <f t="shared" ref="D13:J13" si="2">ROUND(C13+(C13*D$3),4)</f>
        <v>1.9699999999999999E-2</v>
      </c>
      <c r="E13" s="8">
        <f t="shared" si="2"/>
        <v>0.02</v>
      </c>
      <c r="F13" s="8">
        <f t="shared" si="2"/>
        <v>2.1299999999999999E-2</v>
      </c>
      <c r="G13" s="8">
        <f t="shared" si="2"/>
        <v>2.1499999999999998E-2</v>
      </c>
      <c r="H13" s="8">
        <f t="shared" si="2"/>
        <v>2.1700000000000001E-2</v>
      </c>
      <c r="I13" s="8">
        <f t="shared" si="2"/>
        <v>2.1899999999999999E-2</v>
      </c>
      <c r="J13" s="8">
        <f t="shared" si="2"/>
        <v>2.2100000000000002E-2</v>
      </c>
    </row>
    <row r="16" spans="1:13" ht="15" x14ac:dyDescent="0.25">
      <c r="A16" s="2" t="s">
        <v>8</v>
      </c>
      <c r="B16" s="3">
        <v>2014</v>
      </c>
      <c r="C16" s="3">
        <v>2015</v>
      </c>
      <c r="D16" s="3">
        <v>2016</v>
      </c>
      <c r="E16" s="3">
        <v>2017</v>
      </c>
      <c r="F16" s="3">
        <v>2018</v>
      </c>
      <c r="G16" s="3">
        <v>2019</v>
      </c>
      <c r="H16" s="3">
        <v>2020</v>
      </c>
      <c r="I16" s="3">
        <v>2021</v>
      </c>
      <c r="J16" s="3">
        <v>2022</v>
      </c>
      <c r="L16" s="4"/>
      <c r="M16" s="4"/>
    </row>
    <row r="17" spans="1:10" ht="30" x14ac:dyDescent="0.25">
      <c r="A17" s="2" t="s">
        <v>1</v>
      </c>
      <c r="B17" s="7">
        <v>83.61</v>
      </c>
      <c r="C17" s="7">
        <f>ROUND(B17+(B17*C$3),2)</f>
        <v>84.82</v>
      </c>
      <c r="D17" s="7">
        <f t="shared" ref="D17:J17" si="3">ROUND(C17+(C17*D$3),2)</f>
        <v>86.47</v>
      </c>
      <c r="E17" s="7">
        <f t="shared" si="3"/>
        <v>87.98</v>
      </c>
      <c r="F17" s="7">
        <f t="shared" si="3"/>
        <v>93.52</v>
      </c>
      <c r="G17" s="7">
        <f t="shared" si="3"/>
        <v>94.5</v>
      </c>
      <c r="H17" s="7">
        <f t="shared" si="3"/>
        <v>95.49</v>
      </c>
      <c r="I17" s="7">
        <f t="shared" si="3"/>
        <v>96.49</v>
      </c>
      <c r="J17" s="7">
        <f t="shared" si="3"/>
        <v>97.5</v>
      </c>
    </row>
    <row r="18" spans="1:10" ht="45" x14ac:dyDescent="0.25">
      <c r="A18" s="2" t="s">
        <v>0</v>
      </c>
      <c r="B18" s="8">
        <v>3.9339</v>
      </c>
      <c r="C18" s="8">
        <f>ROUND(B18+(B18*C$3),4)</f>
        <v>3.9908999999999999</v>
      </c>
      <c r="D18" s="8">
        <f t="shared" ref="D18:J18" si="4">ROUND(C18+(C18*D$3),4)</f>
        <v>4.0686999999999998</v>
      </c>
      <c r="E18" s="8">
        <f t="shared" si="4"/>
        <v>4.1398999999999999</v>
      </c>
      <c r="F18" s="8">
        <f t="shared" si="4"/>
        <v>4.4006999999999996</v>
      </c>
      <c r="G18" s="8">
        <f t="shared" si="4"/>
        <v>4.4469000000000003</v>
      </c>
      <c r="H18" s="8">
        <f t="shared" si="4"/>
        <v>4.4935999999999998</v>
      </c>
      <c r="I18" s="8">
        <f t="shared" si="4"/>
        <v>4.5407999999999999</v>
      </c>
      <c r="J18" s="8">
        <f t="shared" si="4"/>
        <v>4.5884999999999998</v>
      </c>
    </row>
    <row r="22" spans="1:10" x14ac:dyDescent="0.3">
      <c r="A22" s="6"/>
    </row>
    <row r="23" spans="1:10" x14ac:dyDescent="0.3">
      <c r="A23" s="6"/>
    </row>
    <row r="24" spans="1:10" x14ac:dyDescent="0.3">
      <c r="A24" s="6"/>
    </row>
  </sheetData>
  <mergeCells count="2">
    <mergeCell ref="A2:A3"/>
    <mergeCell ref="A9:J9"/>
  </mergeCells>
  <pageMargins left="0.45" right="0.45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 xsi:nil="true"/>
    <Filing_Date xmlns="d6dbc8c3-1042-4473-bec9-62644ae75647" xsi:nil="true"/>
    <Interrogatory_x0020_Number xmlns="d6dbc8c3-1042-4473-bec9-62644ae75647">99</Interrogatory_x0020_Number>
    <Anchor_IR xmlns="d6dbc8c3-1042-4473-bec9-62644ae75647" xsi:nil="true"/>
    <Exhibit_Ref xmlns="d6dbc8c3-1042-4473-bec9-62644ae75647" xsi:nil="true"/>
    <Legal_x0020_Review_x0020_Required xmlns="d6dbc8c3-1042-4473-bec9-62644ae75647">No</Legal_x0020_Review_x0020_Required>
    <Actors xmlns="d6dbc8c3-1042-4473-bec9-62644ae75647">
      <UserInfo>
        <DisplayName>ANDRE Henry</DisplayName>
        <AccountId>64</AccountId>
        <AccountType/>
      </UserInfo>
    </Actors>
    <Intervenor_x0020_Acronym xmlns="d6dbc8c3-1042-4473-bec9-62644ae75647">SEC</Intervenor_x0020_Acronym>
    <Dir_1 xmlns="d6dbc8c3-1042-4473-bec9-62644ae75647">true</Dir_1>
    <Intervenor_x0020_Name xmlns="d6dbc8c3-1042-4473-bec9-62644ae75647">School Energy Coalition</Intervenor_x0020_Name>
    <Exhibit_Ref_Page xmlns="d6dbc8c3-1042-4473-bec9-62644ae75647" xsi:nil="true"/>
    <Document_Type xmlns="d6dbc8c3-1042-4473-bec9-62644ae75647">Interrogatory Response</Document_Type>
    <Exhibit_Ref_Additional xmlns="d6dbc8c3-1042-4473-bec9-62644ae75647">false</Exhibit_Ref_Additional>
    <RA_Contact xmlns="d6dbc8c3-1042-4473-bec9-62644ae75647">Stephen Vetsis</RA_Contact>
    <Author_x0028_s_x0029_ xmlns="d6dbc8c3-1042-4473-bec9-62644ae75647">
      <UserInfo>
        <DisplayName>CORP\188691</DisplayName>
        <AccountId>513</AccountId>
        <AccountType/>
      </UserInfo>
      <UserInfo>
        <DisplayName>CORP\180164</DisplayName>
        <AccountId>3674</AccountId>
        <AccountType/>
      </UserInfo>
      <UserInfo>
        <DisplayName>CORP\184748</DisplayName>
        <AccountId>130</AccountId>
        <AccountType/>
      </UserInfo>
    </Author_x0028_s_x0029_>
    <Case_Number xmlns="d6dbc8c3-1042-4473-bec9-62644ae75647">EB-2017-0049</Case_Number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56</IR_Tab>
    <Issue_x0020_Group xmlns="d6dbc8c3-1042-4473-bec9-62644ae75647" xsi:nil="true"/>
    <Draft_Ready xmlns="d6dbc8c3-1042-4473-bec9-62644ae75647">true</Draft_Ready>
    <Question xmlns="d6dbc8c3-1042-4473-bec9-62644ae75647" xsi:nil="true"/>
    <_Version xmlns="http://schemas.microsoft.com/sharepoint/v3/fields" xsi:nil="true"/>
    <CLOReview xmlns="d6dbc8c3-1042-4473-bec9-62644ae75647">false</CLOReview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DB3B5-18B2-453F-AB85-59AB6FF996F9}">
  <ds:schemaRefs>
    <ds:schemaRef ds:uri="http://purl.org/dc/elements/1.1/"/>
    <ds:schemaRef ds:uri="f0af1d65-dfd0-4b99-b523-def3a954563f"/>
    <ds:schemaRef ds:uri="d6dbc8c3-1042-4473-bec9-62644ae7564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sharepoint/v3/field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53AEB5-F429-4214-BAE3-74209B2F40C8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B41D7D3-CB5E-4DD9-9F03-16E1508D7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71B31B-0DDF-4D00-BF7A-2A2D5E509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Woodstock</vt:lpstr>
      <vt:lpstr>Norfolk</vt:lpstr>
      <vt:lpstr>Haldimand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99 Attachment 1</dc:title>
  <dc:creator>SHETH Nikita</dc:creator>
  <cp:lastModifiedBy>MCEACHRAN Jody</cp:lastModifiedBy>
  <cp:lastPrinted>2018-02-05T18:08:30Z</cp:lastPrinted>
  <dcterms:created xsi:type="dcterms:W3CDTF">2018-02-05T14:27:22Z</dcterms:created>
  <dcterms:modified xsi:type="dcterms:W3CDTF">2018-02-09T22:34:02Z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</Properties>
</file>