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04" windowWidth="22464" windowHeight="8976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185" i="1" l="1"/>
  <c r="D183" i="1"/>
  <c r="D184" i="1" s="1"/>
  <c r="C179" i="1"/>
  <c r="D177" i="1"/>
  <c r="D178" i="1" s="1"/>
  <c r="E175" i="1"/>
  <c r="D175" i="1"/>
  <c r="C175" i="1"/>
  <c r="J174" i="1"/>
  <c r="I174" i="1"/>
  <c r="H173" i="1"/>
  <c r="G173" i="1"/>
  <c r="D163" i="1"/>
  <c r="D164" i="1" s="1"/>
  <c r="C163" i="1"/>
  <c r="D161" i="1"/>
  <c r="D162" i="1" s="1"/>
  <c r="E159" i="1"/>
  <c r="E160" i="1" s="1"/>
  <c r="E156" i="1"/>
  <c r="D156" i="1"/>
  <c r="C156" i="1"/>
  <c r="C165" i="1" s="1"/>
  <c r="I155" i="1"/>
  <c r="I163" i="1" s="1"/>
  <c r="E155" i="1"/>
  <c r="E163" i="1" s="1"/>
  <c r="D155" i="1"/>
  <c r="C155" i="1"/>
  <c r="E154" i="1"/>
  <c r="D154" i="1"/>
  <c r="C154" i="1"/>
  <c r="E153" i="1"/>
  <c r="D153" i="1"/>
  <c r="D157" i="1" s="1"/>
  <c r="C153" i="1"/>
  <c r="C157" i="1" s="1"/>
  <c r="E139" i="1"/>
  <c r="D139" i="1"/>
  <c r="C139" i="1"/>
  <c r="G135" i="1"/>
  <c r="G153" i="1" s="1"/>
  <c r="G159" i="1" s="1"/>
  <c r="K132" i="1"/>
  <c r="J132" i="1"/>
  <c r="I132" i="1"/>
  <c r="H132" i="1"/>
  <c r="G132" i="1"/>
  <c r="F132" i="1"/>
  <c r="E132" i="1"/>
  <c r="D132" i="1"/>
  <c r="C132" i="1"/>
  <c r="K131" i="1"/>
  <c r="J131" i="1"/>
  <c r="I131" i="1"/>
  <c r="H131" i="1"/>
  <c r="G131" i="1"/>
  <c r="F131" i="1"/>
  <c r="E131" i="1"/>
  <c r="D131" i="1"/>
  <c r="C131" i="1"/>
  <c r="K126" i="1"/>
  <c r="J126" i="1"/>
  <c r="I126" i="1"/>
  <c r="H126" i="1"/>
  <c r="G126" i="1"/>
  <c r="F126" i="1"/>
  <c r="E126" i="1"/>
  <c r="D126" i="1"/>
  <c r="C126" i="1"/>
  <c r="K122" i="1"/>
  <c r="J122" i="1"/>
  <c r="I122" i="1"/>
  <c r="H122" i="1"/>
  <c r="G122" i="1"/>
  <c r="F122" i="1"/>
  <c r="E122" i="1"/>
  <c r="D122" i="1"/>
  <c r="C122" i="1"/>
  <c r="H119" i="1"/>
  <c r="F119" i="1"/>
  <c r="E119" i="1"/>
  <c r="E149" i="1" s="1"/>
  <c r="D119" i="1"/>
  <c r="C119" i="1"/>
  <c r="C149" i="1" s="1"/>
  <c r="F118" i="1"/>
  <c r="E118" i="1"/>
  <c r="D118" i="1"/>
  <c r="C118" i="1"/>
  <c r="J117" i="1"/>
  <c r="F117" i="1"/>
  <c r="E117" i="1"/>
  <c r="D117" i="1"/>
  <c r="C117" i="1"/>
  <c r="K116" i="1"/>
  <c r="J116" i="1"/>
  <c r="I116" i="1"/>
  <c r="H116" i="1"/>
  <c r="G116" i="1"/>
  <c r="F116" i="1"/>
  <c r="E116" i="1"/>
  <c r="D116" i="1"/>
  <c r="C116" i="1"/>
  <c r="K114" i="1"/>
  <c r="J114" i="1"/>
  <c r="I114" i="1"/>
  <c r="H114" i="1"/>
  <c r="G114" i="1"/>
  <c r="F114" i="1"/>
  <c r="E114" i="1"/>
  <c r="D114" i="1"/>
  <c r="C114" i="1"/>
  <c r="K113" i="1"/>
  <c r="K118" i="1" s="1"/>
  <c r="J113" i="1"/>
  <c r="J118" i="1" s="1"/>
  <c r="I113" i="1"/>
  <c r="I118" i="1" s="1"/>
  <c r="H113" i="1"/>
  <c r="H118" i="1" s="1"/>
  <c r="G113" i="1"/>
  <c r="G118" i="1" s="1"/>
  <c r="F113" i="1"/>
  <c r="E113" i="1"/>
  <c r="D113" i="1"/>
  <c r="C113" i="1"/>
  <c r="K112" i="1"/>
  <c r="K117" i="1" s="1"/>
  <c r="J112" i="1"/>
  <c r="I112" i="1"/>
  <c r="I117" i="1" s="1"/>
  <c r="H112" i="1"/>
  <c r="H117" i="1" s="1"/>
  <c r="G112" i="1"/>
  <c r="G117" i="1" s="1"/>
  <c r="F112" i="1"/>
  <c r="E112" i="1"/>
  <c r="D112" i="1"/>
  <c r="C112" i="1"/>
  <c r="K111" i="1"/>
  <c r="J111" i="1"/>
  <c r="I111" i="1"/>
  <c r="H111" i="1"/>
  <c r="G111" i="1"/>
  <c r="F111" i="1"/>
  <c r="E111" i="1"/>
  <c r="D111" i="1"/>
  <c r="C111" i="1"/>
  <c r="K109" i="1"/>
  <c r="K119" i="1" s="1"/>
  <c r="J109" i="1"/>
  <c r="I109" i="1"/>
  <c r="I185" i="1" s="1"/>
  <c r="H109" i="1"/>
  <c r="G109" i="1"/>
  <c r="F109" i="1"/>
  <c r="E109" i="1"/>
  <c r="E185" i="1" s="1"/>
  <c r="E186" i="1" s="1"/>
  <c r="D109" i="1"/>
  <c r="D185" i="1" s="1"/>
  <c r="C109" i="1"/>
  <c r="F108" i="1"/>
  <c r="E108" i="1"/>
  <c r="D108" i="1"/>
  <c r="C108" i="1"/>
  <c r="F107" i="1"/>
  <c r="E107" i="1"/>
  <c r="D107" i="1"/>
  <c r="C107" i="1"/>
  <c r="K106" i="1"/>
  <c r="J106" i="1"/>
  <c r="I106" i="1"/>
  <c r="H106" i="1"/>
  <c r="G106" i="1"/>
  <c r="F106" i="1"/>
  <c r="E106" i="1"/>
  <c r="D106" i="1"/>
  <c r="C106" i="1"/>
  <c r="K103" i="1"/>
  <c r="K138" i="1" s="1"/>
  <c r="K156" i="1" s="1"/>
  <c r="K165" i="1" s="1"/>
  <c r="F103" i="1"/>
  <c r="F138" i="1" s="1"/>
  <c r="I102" i="1"/>
  <c r="I147" i="1" s="1"/>
  <c r="D102" i="1"/>
  <c r="D147" i="1" s="1"/>
  <c r="K100" i="1"/>
  <c r="J100" i="1"/>
  <c r="J103" i="1" s="1"/>
  <c r="J138" i="1" s="1"/>
  <c r="J156" i="1" s="1"/>
  <c r="J165" i="1" s="1"/>
  <c r="I100" i="1"/>
  <c r="H100" i="1"/>
  <c r="G100" i="1"/>
  <c r="F100" i="1"/>
  <c r="K98" i="1"/>
  <c r="J98" i="1"/>
  <c r="I98" i="1"/>
  <c r="H98" i="1"/>
  <c r="G98" i="1"/>
  <c r="F98" i="1"/>
  <c r="E98" i="1"/>
  <c r="E165" i="1" s="1"/>
  <c r="D98" i="1"/>
  <c r="D165" i="1" s="1"/>
  <c r="C98" i="1"/>
  <c r="K97" i="1"/>
  <c r="J97" i="1"/>
  <c r="I97" i="1"/>
  <c r="H97" i="1"/>
  <c r="G97" i="1"/>
  <c r="F97" i="1"/>
  <c r="E97" i="1"/>
  <c r="D97" i="1"/>
  <c r="C97" i="1"/>
  <c r="K96" i="1"/>
  <c r="J96" i="1"/>
  <c r="I96" i="1"/>
  <c r="H96" i="1"/>
  <c r="G96" i="1"/>
  <c r="F96" i="1"/>
  <c r="E96" i="1"/>
  <c r="D96" i="1"/>
  <c r="C96" i="1"/>
  <c r="K95" i="1"/>
  <c r="J95" i="1"/>
  <c r="I95" i="1"/>
  <c r="H95" i="1"/>
  <c r="G95" i="1"/>
  <c r="F95" i="1"/>
  <c r="E95" i="1"/>
  <c r="D95" i="1"/>
  <c r="C95" i="1"/>
  <c r="K94" i="1"/>
  <c r="J94" i="1"/>
  <c r="I94" i="1"/>
  <c r="H94" i="1"/>
  <c r="G94" i="1"/>
  <c r="F94" i="1"/>
  <c r="E94" i="1"/>
  <c r="D94" i="1"/>
  <c r="C94" i="1"/>
  <c r="K93" i="1"/>
  <c r="J93" i="1"/>
  <c r="I93" i="1"/>
  <c r="H93" i="1"/>
  <c r="G93" i="1"/>
  <c r="F93" i="1"/>
  <c r="E93" i="1"/>
  <c r="D93" i="1"/>
  <c r="C93" i="1"/>
  <c r="K92" i="1"/>
  <c r="J92" i="1"/>
  <c r="I92" i="1"/>
  <c r="H92" i="1"/>
  <c r="G92" i="1"/>
  <c r="F92" i="1"/>
  <c r="E92" i="1"/>
  <c r="D92" i="1"/>
  <c r="C92" i="1"/>
  <c r="K91" i="1"/>
  <c r="J91" i="1"/>
  <c r="I91" i="1"/>
  <c r="H91" i="1"/>
  <c r="G91" i="1"/>
  <c r="F91" i="1"/>
  <c r="E91" i="1"/>
  <c r="D91" i="1"/>
  <c r="C91" i="1"/>
  <c r="K88" i="1"/>
  <c r="K174" i="1" s="1"/>
  <c r="J88" i="1"/>
  <c r="I88" i="1"/>
  <c r="I103" i="1" s="1"/>
  <c r="I138" i="1" s="1"/>
  <c r="I156" i="1" s="1"/>
  <c r="H88" i="1"/>
  <c r="G88" i="1"/>
  <c r="G174" i="1" s="1"/>
  <c r="F88" i="1"/>
  <c r="F174" i="1" s="1"/>
  <c r="K86" i="1"/>
  <c r="J86" i="1"/>
  <c r="I86" i="1"/>
  <c r="I183" i="1" s="1"/>
  <c r="H86" i="1"/>
  <c r="G86" i="1"/>
  <c r="F86" i="1"/>
  <c r="E86" i="1"/>
  <c r="E183" i="1" s="1"/>
  <c r="D86" i="1"/>
  <c r="C86" i="1"/>
  <c r="C183" i="1" s="1"/>
  <c r="K85" i="1"/>
  <c r="J85" i="1"/>
  <c r="I85" i="1"/>
  <c r="H85" i="1"/>
  <c r="G85" i="1"/>
  <c r="F85" i="1"/>
  <c r="E85" i="1"/>
  <c r="D85" i="1"/>
  <c r="C85" i="1"/>
  <c r="K84" i="1"/>
  <c r="J84" i="1"/>
  <c r="I84" i="1"/>
  <c r="H84" i="1"/>
  <c r="G84" i="1"/>
  <c r="F84" i="1"/>
  <c r="E84" i="1"/>
  <c r="D84" i="1"/>
  <c r="C84" i="1"/>
  <c r="K83" i="1"/>
  <c r="J83" i="1"/>
  <c r="I83" i="1"/>
  <c r="H83" i="1"/>
  <c r="G83" i="1"/>
  <c r="F83" i="1"/>
  <c r="E83" i="1"/>
  <c r="D83" i="1"/>
  <c r="C83" i="1"/>
  <c r="K82" i="1"/>
  <c r="J82" i="1"/>
  <c r="I82" i="1"/>
  <c r="H82" i="1"/>
  <c r="G82" i="1"/>
  <c r="F82" i="1"/>
  <c r="E82" i="1"/>
  <c r="D82" i="1"/>
  <c r="C82" i="1"/>
  <c r="K81" i="1"/>
  <c r="J81" i="1"/>
  <c r="I81" i="1"/>
  <c r="H81" i="1"/>
  <c r="G81" i="1"/>
  <c r="F81" i="1"/>
  <c r="E81" i="1"/>
  <c r="D81" i="1"/>
  <c r="C81" i="1"/>
  <c r="K80" i="1"/>
  <c r="J80" i="1"/>
  <c r="I80" i="1"/>
  <c r="H80" i="1"/>
  <c r="G80" i="1"/>
  <c r="F80" i="1"/>
  <c r="E80" i="1"/>
  <c r="D80" i="1"/>
  <c r="C80" i="1"/>
  <c r="K79" i="1"/>
  <c r="J79" i="1"/>
  <c r="I79" i="1"/>
  <c r="H79" i="1"/>
  <c r="G79" i="1"/>
  <c r="F79" i="1"/>
  <c r="E79" i="1"/>
  <c r="D79" i="1"/>
  <c r="C79" i="1"/>
  <c r="J75" i="1"/>
  <c r="J137" i="1" s="1"/>
  <c r="J155" i="1" s="1"/>
  <c r="J163" i="1" s="1"/>
  <c r="J164" i="1" s="1"/>
  <c r="I75" i="1"/>
  <c r="I137" i="1" s="1"/>
  <c r="C74" i="1"/>
  <c r="C145" i="1" s="1"/>
  <c r="K72" i="1"/>
  <c r="J72" i="1"/>
  <c r="I72" i="1"/>
  <c r="H72" i="1"/>
  <c r="G72" i="1"/>
  <c r="F72" i="1"/>
  <c r="K62" i="1"/>
  <c r="J62" i="1"/>
  <c r="J173" i="1" s="1"/>
  <c r="I62" i="1"/>
  <c r="I173" i="1" s="1"/>
  <c r="H62" i="1"/>
  <c r="G62" i="1"/>
  <c r="G75" i="1" s="1"/>
  <c r="G137" i="1" s="1"/>
  <c r="G155" i="1" s="1"/>
  <c r="G163" i="1" s="1"/>
  <c r="F62" i="1"/>
  <c r="F173" i="1" s="1"/>
  <c r="F60" i="1"/>
  <c r="F74" i="1" s="1"/>
  <c r="E60" i="1"/>
  <c r="E74" i="1" s="1"/>
  <c r="E145" i="1" s="1"/>
  <c r="D60" i="1"/>
  <c r="D181" i="1" s="1"/>
  <c r="D182" i="1" s="1"/>
  <c r="C60" i="1"/>
  <c r="C181" i="1" s="1"/>
  <c r="K59" i="1"/>
  <c r="J59" i="1"/>
  <c r="I59" i="1"/>
  <c r="I60" i="1" s="1"/>
  <c r="H59" i="1"/>
  <c r="G59" i="1"/>
  <c r="F59" i="1"/>
  <c r="E59" i="1"/>
  <c r="D59" i="1"/>
  <c r="C59" i="1"/>
  <c r="F58" i="1"/>
  <c r="E58" i="1"/>
  <c r="D58" i="1"/>
  <c r="C58" i="1"/>
  <c r="K57" i="1"/>
  <c r="J57" i="1"/>
  <c r="I57" i="1"/>
  <c r="H57" i="1"/>
  <c r="G57" i="1"/>
  <c r="F57" i="1"/>
  <c r="E57" i="1"/>
  <c r="D57" i="1"/>
  <c r="C57" i="1"/>
  <c r="K56" i="1"/>
  <c r="J56" i="1"/>
  <c r="I56" i="1"/>
  <c r="H56" i="1"/>
  <c r="G56" i="1"/>
  <c r="F56" i="1"/>
  <c r="E56" i="1"/>
  <c r="D56" i="1"/>
  <c r="C56" i="1"/>
  <c r="K55" i="1"/>
  <c r="J55" i="1"/>
  <c r="I55" i="1"/>
  <c r="H55" i="1"/>
  <c r="H60" i="1" s="1"/>
  <c r="G55" i="1"/>
  <c r="F55" i="1"/>
  <c r="E55" i="1"/>
  <c r="D55" i="1"/>
  <c r="C55" i="1"/>
  <c r="F51" i="1"/>
  <c r="F136" i="1" s="1"/>
  <c r="D50" i="1"/>
  <c r="D143" i="1" s="1"/>
  <c r="D144" i="1" s="1"/>
  <c r="C50" i="1"/>
  <c r="C143" i="1" s="1"/>
  <c r="K48" i="1"/>
  <c r="J48" i="1"/>
  <c r="I48" i="1"/>
  <c r="I51" i="1" s="1"/>
  <c r="I136" i="1" s="1"/>
  <c r="I154" i="1" s="1"/>
  <c r="I161" i="1" s="1"/>
  <c r="H48" i="1"/>
  <c r="G48" i="1"/>
  <c r="F48" i="1"/>
  <c r="F46" i="1"/>
  <c r="E46" i="1"/>
  <c r="E161" i="1" s="1"/>
  <c r="E162" i="1" s="1"/>
  <c r="D46" i="1"/>
  <c r="C46" i="1"/>
  <c r="C161" i="1" s="1"/>
  <c r="K45" i="1"/>
  <c r="J45" i="1"/>
  <c r="I45" i="1"/>
  <c r="H45" i="1"/>
  <c r="G45" i="1"/>
  <c r="F45" i="1"/>
  <c r="E45" i="1"/>
  <c r="D45" i="1"/>
  <c r="C45" i="1"/>
  <c r="F44" i="1"/>
  <c r="E44" i="1"/>
  <c r="D44" i="1"/>
  <c r="C44" i="1"/>
  <c r="K43" i="1"/>
  <c r="J43" i="1"/>
  <c r="I43" i="1"/>
  <c r="H43" i="1"/>
  <c r="G43" i="1"/>
  <c r="F43" i="1"/>
  <c r="E43" i="1"/>
  <c r="D43" i="1"/>
  <c r="C43" i="1"/>
  <c r="K42" i="1"/>
  <c r="J42" i="1"/>
  <c r="I42" i="1"/>
  <c r="H42" i="1"/>
  <c r="G42" i="1"/>
  <c r="F42" i="1"/>
  <c r="E42" i="1"/>
  <c r="D42" i="1"/>
  <c r="C42" i="1"/>
  <c r="K41" i="1"/>
  <c r="J41" i="1"/>
  <c r="I41" i="1"/>
  <c r="H41" i="1"/>
  <c r="G41" i="1"/>
  <c r="F41" i="1"/>
  <c r="E41" i="1"/>
  <c r="D41" i="1"/>
  <c r="C41" i="1"/>
  <c r="K38" i="1"/>
  <c r="J38" i="1"/>
  <c r="J172" i="1" s="1"/>
  <c r="I38" i="1"/>
  <c r="I172" i="1" s="1"/>
  <c r="H38" i="1"/>
  <c r="G38" i="1"/>
  <c r="F38" i="1"/>
  <c r="F172" i="1" s="1"/>
  <c r="F36" i="1"/>
  <c r="E36" i="1"/>
  <c r="D36" i="1"/>
  <c r="D179" i="1" s="1"/>
  <c r="C36" i="1"/>
  <c r="K35" i="1"/>
  <c r="J35" i="1"/>
  <c r="I35" i="1"/>
  <c r="H35" i="1"/>
  <c r="G35" i="1"/>
  <c r="F35" i="1"/>
  <c r="E35" i="1"/>
  <c r="D35" i="1"/>
  <c r="C35" i="1"/>
  <c r="F34" i="1"/>
  <c r="E34" i="1"/>
  <c r="D34" i="1"/>
  <c r="C34" i="1"/>
  <c r="K33" i="1"/>
  <c r="J33" i="1"/>
  <c r="I33" i="1"/>
  <c r="H33" i="1"/>
  <c r="G33" i="1"/>
  <c r="F33" i="1"/>
  <c r="E33" i="1"/>
  <c r="D33" i="1"/>
  <c r="C33" i="1"/>
  <c r="K32" i="1"/>
  <c r="J32" i="1"/>
  <c r="I32" i="1"/>
  <c r="H32" i="1"/>
  <c r="G32" i="1"/>
  <c r="F32" i="1"/>
  <c r="E32" i="1"/>
  <c r="D32" i="1"/>
  <c r="C32" i="1"/>
  <c r="K31" i="1"/>
  <c r="K36" i="1" s="1"/>
  <c r="J31" i="1"/>
  <c r="J36" i="1" s="1"/>
  <c r="I31" i="1"/>
  <c r="I36" i="1" s="1"/>
  <c r="H31" i="1"/>
  <c r="H36" i="1" s="1"/>
  <c r="G31" i="1"/>
  <c r="G36" i="1" s="1"/>
  <c r="F31" i="1"/>
  <c r="E31" i="1"/>
  <c r="D31" i="1"/>
  <c r="C31" i="1"/>
  <c r="K27" i="1"/>
  <c r="K135" i="1" s="1"/>
  <c r="K153" i="1" s="1"/>
  <c r="J27" i="1"/>
  <c r="J135" i="1" s="1"/>
  <c r="J153" i="1" s="1"/>
  <c r="G27" i="1"/>
  <c r="F27" i="1"/>
  <c r="E26" i="1"/>
  <c r="E141" i="1" s="1"/>
  <c r="D26" i="1"/>
  <c r="D141" i="1" s="1"/>
  <c r="K24" i="1"/>
  <c r="J24" i="1"/>
  <c r="I24" i="1"/>
  <c r="H24" i="1"/>
  <c r="G24" i="1"/>
  <c r="F24" i="1"/>
  <c r="F22" i="1"/>
  <c r="E22" i="1"/>
  <c r="D22" i="1"/>
  <c r="D159" i="1" s="1"/>
  <c r="C22" i="1"/>
  <c r="C159" i="1" s="1"/>
  <c r="K21" i="1"/>
  <c r="J21" i="1"/>
  <c r="I21" i="1"/>
  <c r="H21" i="1"/>
  <c r="G21" i="1"/>
  <c r="F21" i="1"/>
  <c r="E21" i="1"/>
  <c r="D21" i="1"/>
  <c r="C21" i="1"/>
  <c r="K20" i="1"/>
  <c r="J20" i="1"/>
  <c r="I20" i="1"/>
  <c r="H20" i="1"/>
  <c r="G20" i="1"/>
  <c r="F20" i="1"/>
  <c r="E20" i="1"/>
  <c r="D20" i="1"/>
  <c r="C20" i="1"/>
  <c r="K19" i="1"/>
  <c r="J19" i="1"/>
  <c r="I19" i="1"/>
  <c r="H19" i="1"/>
  <c r="G19" i="1"/>
  <c r="F19" i="1"/>
  <c r="E19" i="1"/>
  <c r="D19" i="1"/>
  <c r="C19" i="1"/>
  <c r="K18" i="1"/>
  <c r="J18" i="1"/>
  <c r="I18" i="1"/>
  <c r="H18" i="1"/>
  <c r="G18" i="1"/>
  <c r="F18" i="1"/>
  <c r="E18" i="1"/>
  <c r="D18" i="1"/>
  <c r="C18" i="1"/>
  <c r="F17" i="1"/>
  <c r="E17" i="1"/>
  <c r="D17" i="1"/>
  <c r="C17" i="1"/>
  <c r="K16" i="1"/>
  <c r="J16" i="1"/>
  <c r="I16" i="1"/>
  <c r="H16" i="1"/>
  <c r="G16" i="1"/>
  <c r="F16" i="1"/>
  <c r="E16" i="1"/>
  <c r="D16" i="1"/>
  <c r="C16" i="1"/>
  <c r="K13" i="1"/>
  <c r="K171" i="1" s="1"/>
  <c r="J13" i="1"/>
  <c r="J171" i="1" s="1"/>
  <c r="I13" i="1"/>
  <c r="I171" i="1" s="1"/>
  <c r="I175" i="1" s="1"/>
  <c r="H13" i="1"/>
  <c r="H171" i="1" s="1"/>
  <c r="G13" i="1"/>
  <c r="G171" i="1" s="1"/>
  <c r="F13" i="1"/>
  <c r="F171" i="1" s="1"/>
  <c r="F11" i="1"/>
  <c r="F177" i="1" s="1"/>
  <c r="E11" i="1"/>
  <c r="E177" i="1" s="1"/>
  <c r="D11" i="1"/>
  <c r="C11" i="1"/>
  <c r="C177" i="1" s="1"/>
  <c r="K10" i="1"/>
  <c r="J10" i="1"/>
  <c r="I10" i="1"/>
  <c r="H10" i="1"/>
  <c r="G10" i="1"/>
  <c r="F10" i="1"/>
  <c r="E10" i="1"/>
  <c r="D10" i="1"/>
  <c r="C10" i="1"/>
  <c r="K9" i="1"/>
  <c r="J9" i="1"/>
  <c r="I9" i="1"/>
  <c r="H9" i="1"/>
  <c r="G9" i="1"/>
  <c r="F9" i="1"/>
  <c r="E9" i="1"/>
  <c r="D9" i="1"/>
  <c r="C9" i="1"/>
  <c r="K8" i="1"/>
  <c r="J8" i="1"/>
  <c r="I8" i="1"/>
  <c r="H8" i="1"/>
  <c r="G8" i="1"/>
  <c r="F8" i="1"/>
  <c r="E8" i="1"/>
  <c r="D8" i="1"/>
  <c r="C8" i="1"/>
  <c r="K7" i="1"/>
  <c r="J7" i="1"/>
  <c r="J11" i="1" s="1"/>
  <c r="I7" i="1"/>
  <c r="I11" i="1" s="1"/>
  <c r="H7" i="1"/>
  <c r="G7" i="1"/>
  <c r="F7" i="1"/>
  <c r="E7" i="1"/>
  <c r="D7" i="1"/>
  <c r="C7" i="1"/>
  <c r="F6" i="1"/>
  <c r="E6" i="1"/>
  <c r="D6" i="1"/>
  <c r="C6" i="1"/>
  <c r="K5" i="1"/>
  <c r="K11" i="1" s="1"/>
  <c r="J5" i="1"/>
  <c r="I5" i="1"/>
  <c r="H5" i="1"/>
  <c r="H11" i="1" s="1"/>
  <c r="G5" i="1"/>
  <c r="G11" i="1" s="1"/>
  <c r="F5" i="1"/>
  <c r="E5" i="1"/>
  <c r="D5" i="1"/>
  <c r="C5" i="1"/>
  <c r="I177" i="1" l="1"/>
  <c r="I26" i="1"/>
  <c r="K159" i="1"/>
  <c r="J179" i="1"/>
  <c r="J50" i="1"/>
  <c r="G26" i="1"/>
  <c r="G141" i="1" s="1"/>
  <c r="G177" i="1"/>
  <c r="G178" i="1" s="1"/>
  <c r="K177" i="1"/>
  <c r="K26" i="1"/>
  <c r="K141" i="1" s="1"/>
  <c r="J177" i="1"/>
  <c r="J178" i="1" s="1"/>
  <c r="J26" i="1"/>
  <c r="J141" i="1" s="1"/>
  <c r="G50" i="1"/>
  <c r="K50" i="1"/>
  <c r="H181" i="1"/>
  <c r="H74" i="1"/>
  <c r="I181" i="1"/>
  <c r="I182" i="1" s="1"/>
  <c r="I74" i="1"/>
  <c r="I145" i="1" s="1"/>
  <c r="H177" i="1"/>
  <c r="H178" i="1" s="1"/>
  <c r="H26" i="1"/>
  <c r="H50" i="1"/>
  <c r="C210" i="1"/>
  <c r="K166" i="1"/>
  <c r="C211" i="1"/>
  <c r="J159" i="1"/>
  <c r="I179" i="1"/>
  <c r="I50" i="1"/>
  <c r="I143" i="1" s="1"/>
  <c r="F154" i="1"/>
  <c r="F178" i="1"/>
  <c r="D218" i="1"/>
  <c r="E179" i="1"/>
  <c r="E180" i="1" s="1"/>
  <c r="E50" i="1"/>
  <c r="E143" i="1" s="1"/>
  <c r="E144" i="1" s="1"/>
  <c r="K172" i="1"/>
  <c r="K179" i="1" s="1"/>
  <c r="K51" i="1"/>
  <c r="F161" i="1"/>
  <c r="C209" i="1"/>
  <c r="C218" i="1"/>
  <c r="C205" i="1"/>
  <c r="E142" i="1"/>
  <c r="F50" i="1"/>
  <c r="F143" i="1" s="1"/>
  <c r="H172" i="1"/>
  <c r="H175" i="1" s="1"/>
  <c r="H185" i="1" s="1"/>
  <c r="H51" i="1"/>
  <c r="H136" i="1" s="1"/>
  <c r="H154" i="1" s="1"/>
  <c r="H161" i="1" s="1"/>
  <c r="H183" i="1"/>
  <c r="F156" i="1"/>
  <c r="F165" i="1" s="1"/>
  <c r="F179" i="1"/>
  <c r="E181" i="1"/>
  <c r="E182" i="1" s="1"/>
  <c r="F175" i="1"/>
  <c r="J175" i="1"/>
  <c r="J185" i="1" s="1"/>
  <c r="J186" i="1" s="1"/>
  <c r="D160" i="1"/>
  <c r="F26" i="1"/>
  <c r="H27" i="1"/>
  <c r="J51" i="1"/>
  <c r="J136" i="1" s="1"/>
  <c r="J154" i="1" s="1"/>
  <c r="J161" i="1" s="1"/>
  <c r="J162" i="1" s="1"/>
  <c r="J60" i="1"/>
  <c r="K173" i="1"/>
  <c r="K75" i="1"/>
  <c r="K137" i="1" s="1"/>
  <c r="K155" i="1" s="1"/>
  <c r="K163" i="1" s="1"/>
  <c r="D74" i="1"/>
  <c r="D145" i="1" s="1"/>
  <c r="D146" i="1" s="1"/>
  <c r="F75" i="1"/>
  <c r="F137" i="1" s="1"/>
  <c r="F155" i="1" s="1"/>
  <c r="F163" i="1" s="1"/>
  <c r="E184" i="1"/>
  <c r="E102" i="1"/>
  <c r="E147" i="1" s="1"/>
  <c r="E148" i="1" s="1"/>
  <c r="G103" i="1"/>
  <c r="G138" i="1" s="1"/>
  <c r="G156" i="1" s="1"/>
  <c r="G165" i="1" s="1"/>
  <c r="G166" i="1" s="1"/>
  <c r="D149" i="1"/>
  <c r="D150" i="1" s="1"/>
  <c r="I119" i="1"/>
  <c r="E157" i="1"/>
  <c r="J139" i="1"/>
  <c r="G172" i="1"/>
  <c r="G179" i="1" s="1"/>
  <c r="G180" i="1" s="1"/>
  <c r="G51" i="1"/>
  <c r="G136" i="1" s="1"/>
  <c r="E167" i="1"/>
  <c r="E168" i="1" s="1"/>
  <c r="E178" i="1"/>
  <c r="C26" i="1"/>
  <c r="C141" i="1" s="1"/>
  <c r="C192" i="1" s="1"/>
  <c r="I27" i="1"/>
  <c r="D180" i="1"/>
  <c r="G60" i="1"/>
  <c r="K60" i="1"/>
  <c r="H75" i="1"/>
  <c r="H137" i="1" s="1"/>
  <c r="H155" i="1" s="1"/>
  <c r="H163" i="1" s="1"/>
  <c r="H164" i="1" s="1"/>
  <c r="F183" i="1"/>
  <c r="F102" i="1"/>
  <c r="F147" i="1" s="1"/>
  <c r="J183" i="1"/>
  <c r="J184" i="1" s="1"/>
  <c r="J102" i="1"/>
  <c r="J147" i="1" s="1"/>
  <c r="J148" i="1" s="1"/>
  <c r="H174" i="1"/>
  <c r="H103" i="1"/>
  <c r="H138" i="1" s="1"/>
  <c r="H156" i="1" s="1"/>
  <c r="H165" i="1" s="1"/>
  <c r="H166" i="1" s="1"/>
  <c r="D166" i="1"/>
  <c r="H102" i="1"/>
  <c r="D186" i="1"/>
  <c r="D167" i="1"/>
  <c r="E150" i="1"/>
  <c r="F135" i="1"/>
  <c r="F153" i="1" s="1"/>
  <c r="F157" i="1" s="1"/>
  <c r="F167" i="1" s="1"/>
  <c r="C224" i="1"/>
  <c r="G183" i="1"/>
  <c r="G184" i="1" s="1"/>
  <c r="K183" i="1"/>
  <c r="E166" i="1"/>
  <c r="I165" i="1"/>
  <c r="F185" i="1"/>
  <c r="J119" i="1"/>
  <c r="J149" i="1" s="1"/>
  <c r="E164" i="1"/>
  <c r="F181" i="1"/>
  <c r="C102" i="1"/>
  <c r="C147" i="1" s="1"/>
  <c r="C198" i="1" s="1"/>
  <c r="G102" i="1"/>
  <c r="G147" i="1" s="1"/>
  <c r="G148" i="1" s="1"/>
  <c r="K102" i="1"/>
  <c r="K147" i="1" s="1"/>
  <c r="C167" i="1"/>
  <c r="G119" i="1"/>
  <c r="I186" i="1" l="1"/>
  <c r="D219" i="1"/>
  <c r="C219" i="1"/>
  <c r="K180" i="1"/>
  <c r="C220" i="1"/>
  <c r="D211" i="1"/>
  <c r="F166" i="1"/>
  <c r="D210" i="1"/>
  <c r="F168" i="1"/>
  <c r="I144" i="1"/>
  <c r="K175" i="1"/>
  <c r="K185" i="1" s="1"/>
  <c r="H143" i="1"/>
  <c r="J143" i="1"/>
  <c r="J144" i="1" s="1"/>
  <c r="F159" i="1"/>
  <c r="H179" i="1"/>
  <c r="H180" i="1" s="1"/>
  <c r="K143" i="1"/>
  <c r="D194" i="1" s="1"/>
  <c r="J180" i="1"/>
  <c r="F164" i="1"/>
  <c r="D209" i="1"/>
  <c r="F145" i="1"/>
  <c r="F144" i="1"/>
  <c r="I166" i="1"/>
  <c r="H147" i="1"/>
  <c r="G175" i="1"/>
  <c r="G185" i="1" s="1"/>
  <c r="G186" i="1" s="1"/>
  <c r="D208" i="1"/>
  <c r="C208" i="1"/>
  <c r="K164" i="1"/>
  <c r="F162" i="1"/>
  <c r="J157" i="1"/>
  <c r="J167" i="1" s="1"/>
  <c r="E146" i="1"/>
  <c r="G139" i="1"/>
  <c r="J166" i="1"/>
  <c r="H145" i="1"/>
  <c r="H146" i="1" s="1"/>
  <c r="G143" i="1"/>
  <c r="G144" i="1" s="1"/>
  <c r="C191" i="1"/>
  <c r="K142" i="1"/>
  <c r="I141" i="1"/>
  <c r="F186" i="1"/>
  <c r="D226" i="1"/>
  <c r="F148" i="1"/>
  <c r="D198" i="1"/>
  <c r="G181" i="1"/>
  <c r="G182" i="1" s="1"/>
  <c r="G74" i="1"/>
  <c r="G145" i="1" s="1"/>
  <c r="G146" i="1" s="1"/>
  <c r="F141" i="1"/>
  <c r="H184" i="1"/>
  <c r="F184" i="1"/>
  <c r="D224" i="1"/>
  <c r="J74" i="1"/>
  <c r="J145" i="1" s="1"/>
  <c r="J146" i="1" s="1"/>
  <c r="J181" i="1"/>
  <c r="J182" i="1" s="1"/>
  <c r="D142" i="1"/>
  <c r="F180" i="1"/>
  <c r="D220" i="1"/>
  <c r="D148" i="1"/>
  <c r="G149" i="1"/>
  <c r="K148" i="1"/>
  <c r="D197" i="1"/>
  <c r="C197" i="1"/>
  <c r="D222" i="1"/>
  <c r="F182" i="1"/>
  <c r="K184" i="1"/>
  <c r="D223" i="1"/>
  <c r="C223" i="1"/>
  <c r="D168" i="1"/>
  <c r="K181" i="1"/>
  <c r="K74" i="1"/>
  <c r="K145" i="1" s="1"/>
  <c r="I135" i="1"/>
  <c r="I153" i="1" s="1"/>
  <c r="I139" i="1"/>
  <c r="I149" i="1" s="1"/>
  <c r="I164" i="1"/>
  <c r="G154" i="1"/>
  <c r="H135" i="1"/>
  <c r="H153" i="1" s="1"/>
  <c r="H139" i="1"/>
  <c r="H149" i="1" s="1"/>
  <c r="H150" i="1" s="1"/>
  <c r="K136" i="1"/>
  <c r="K154" i="1" s="1"/>
  <c r="K139" i="1"/>
  <c r="K149" i="1" s="1"/>
  <c r="F139" i="1"/>
  <c r="F149" i="1" s="1"/>
  <c r="I162" i="1"/>
  <c r="G164" i="1"/>
  <c r="H182" i="1"/>
  <c r="D217" i="1"/>
  <c r="K178" i="1"/>
  <c r="C217" i="1"/>
  <c r="I184" i="1"/>
  <c r="K160" i="1"/>
  <c r="C204" i="1"/>
  <c r="I178" i="1"/>
  <c r="I150" i="1" l="1"/>
  <c r="J150" i="1"/>
  <c r="G150" i="1"/>
  <c r="D192" i="1"/>
  <c r="F142" i="1"/>
  <c r="I146" i="1"/>
  <c r="D199" i="1"/>
  <c r="C199" i="1"/>
  <c r="K150" i="1"/>
  <c r="C200" i="1"/>
  <c r="G161" i="1"/>
  <c r="G157" i="1"/>
  <c r="G167" i="1" s="1"/>
  <c r="G168" i="1" s="1"/>
  <c r="D193" i="1"/>
  <c r="K144" i="1"/>
  <c r="C193" i="1"/>
  <c r="C194" i="1"/>
  <c r="J142" i="1"/>
  <c r="F150" i="1"/>
  <c r="D200" i="1"/>
  <c r="H159" i="1"/>
  <c r="H160" i="1" s="1"/>
  <c r="H157" i="1"/>
  <c r="H167" i="1" s="1"/>
  <c r="I157" i="1"/>
  <c r="I167" i="1" s="1"/>
  <c r="I168" i="1" s="1"/>
  <c r="I159" i="1"/>
  <c r="H148" i="1"/>
  <c r="I148" i="1"/>
  <c r="H141" i="1"/>
  <c r="H142" i="1" s="1"/>
  <c r="D195" i="1"/>
  <c r="K146" i="1"/>
  <c r="C195" i="1"/>
  <c r="C196" i="1"/>
  <c r="D196" i="1"/>
  <c r="F146" i="1"/>
  <c r="D205" i="1"/>
  <c r="F160" i="1"/>
  <c r="G160" i="1"/>
  <c r="H144" i="1"/>
  <c r="D204" i="1"/>
  <c r="K161" i="1"/>
  <c r="K157" i="1"/>
  <c r="K167" i="1" s="1"/>
  <c r="D221" i="1"/>
  <c r="K182" i="1"/>
  <c r="C221" i="1"/>
  <c r="C222" i="1"/>
  <c r="I180" i="1"/>
  <c r="D191" i="1"/>
  <c r="G142" i="1"/>
  <c r="D225" i="1"/>
  <c r="C225" i="1"/>
  <c r="K186" i="1"/>
  <c r="C226" i="1"/>
  <c r="H186" i="1"/>
  <c r="I160" i="1" l="1"/>
  <c r="J160" i="1"/>
  <c r="G162" i="1"/>
  <c r="H162" i="1"/>
  <c r="K162" i="1"/>
  <c r="D206" i="1"/>
  <c r="C206" i="1"/>
  <c r="C207" i="1"/>
  <c r="D207" i="1"/>
  <c r="H168" i="1"/>
  <c r="D212" i="1"/>
  <c r="K168" i="1"/>
  <c r="C212" i="1"/>
  <c r="C213" i="1"/>
  <c r="D213" i="1"/>
  <c r="J168" i="1"/>
  <c r="I142" i="1"/>
</calcChain>
</file>

<file path=xl/sharedStrings.xml><?xml version="1.0" encoding="utf-8"?>
<sst xmlns="http://schemas.openxmlformats.org/spreadsheetml/2006/main" count="217" uniqueCount="124">
  <si>
    <t>Transmission Unrepresented</t>
  </si>
  <si>
    <t>Base Pay</t>
  </si>
  <si>
    <t>Burdens</t>
  </si>
  <si>
    <t>Other Allowances</t>
  </si>
  <si>
    <t>STI</t>
  </si>
  <si>
    <t>LTI</t>
  </si>
  <si>
    <t>ESOP</t>
  </si>
  <si>
    <t>Transmission Unrepresented Total</t>
  </si>
  <si>
    <t>Headcount Total / FTE Transmission</t>
  </si>
  <si>
    <t>331 / 285</t>
  </si>
  <si>
    <t>313 / 277</t>
  </si>
  <si>
    <t>319 / 275</t>
  </si>
  <si>
    <t>Distribution Unrepresented</t>
  </si>
  <si>
    <t>Distribution Unrepresented Total</t>
  </si>
  <si>
    <t>Headcount Total / FTE Distribution</t>
  </si>
  <si>
    <t>372 / 320</t>
  </si>
  <si>
    <t>360 / 320</t>
  </si>
  <si>
    <t>390 / 336</t>
  </si>
  <si>
    <t>TOTAL Unrepresented Labour</t>
  </si>
  <si>
    <t>TOTAL Unrepresented Headcount / FTE/YE</t>
  </si>
  <si>
    <t>703 / 605/584</t>
  </si>
  <si>
    <t>673 / 597/585</t>
  </si>
  <si>
    <t>709 / 611/596</t>
  </si>
  <si>
    <t>Transmission Society Represented</t>
  </si>
  <si>
    <t>Overtime</t>
  </si>
  <si>
    <t>Lump Sums</t>
  </si>
  <si>
    <t>Share Grants</t>
  </si>
  <si>
    <t>Transmission Society Represented Total</t>
  </si>
  <si>
    <t>660 / 608</t>
  </si>
  <si>
    <t>636 / 595</t>
  </si>
  <si>
    <t>624 / 569</t>
  </si>
  <si>
    <t>Distribution Society Represented</t>
  </si>
  <si>
    <t>Distribution Society Represented Total</t>
  </si>
  <si>
    <t>741 / 683</t>
  </si>
  <si>
    <t>734 / 687</t>
  </si>
  <si>
    <t xml:space="preserve"> 764 / 698</t>
  </si>
  <si>
    <t>TOTAL Society Represented Labour</t>
  </si>
  <si>
    <t>TOTAL Society Represented Headcount / FTE/YE</t>
  </si>
  <si>
    <t>1401 / 1291/1290</t>
  </si>
  <si>
    <t>1370 / 1282/1285</t>
  </si>
  <si>
    <t>1388 / 1267/1241</t>
  </si>
  <si>
    <t>Transmission PWU Represented</t>
  </si>
  <si>
    <t>Transmission PWU Represented Total</t>
  </si>
  <si>
    <t>1695 / 1574</t>
  </si>
  <si>
    <t>1687 / 1558</t>
  </si>
  <si>
    <t>1687 / 1523</t>
  </si>
  <si>
    <t>Distribution PWU Represented</t>
  </si>
  <si>
    <t>Distribution PWU Represented Total</t>
  </si>
  <si>
    <t>1903 / 1768</t>
  </si>
  <si>
    <t>1946 / 1798</t>
  </si>
  <si>
    <t xml:space="preserve"> 2068 / 1868</t>
  </si>
  <si>
    <t>TOTAL PWU Represented Labour</t>
  </si>
  <si>
    <t>TOTAL PWU Represented Headcount / FTE/YE</t>
  </si>
  <si>
    <t>3598 / 3342/3271</t>
  </si>
  <si>
    <t>3633 / 3356/3350</t>
  </si>
  <si>
    <t>3755 / 3391/3411</t>
  </si>
  <si>
    <t>Temporary Transmission</t>
  </si>
  <si>
    <t>Casual Trades</t>
  </si>
  <si>
    <t>Unrepresented</t>
  </si>
  <si>
    <t>Society Represented</t>
  </si>
  <si>
    <t>PWU Represented</t>
  </si>
  <si>
    <t>Temporary Transmission Total</t>
  </si>
  <si>
    <t>2819 / 1836</t>
  </si>
  <si>
    <t>2619 / 1711</t>
  </si>
  <si>
    <t>2701 / 1860</t>
  </si>
  <si>
    <t>Temporary Distribution</t>
  </si>
  <si>
    <t>Temporary Distribution Total</t>
  </si>
  <si>
    <t>1895 / 1234</t>
  </si>
  <si>
    <t>1732 / 1131</t>
  </si>
  <si>
    <t>1794 / 1235</t>
  </si>
  <si>
    <t>TOTAL Temporary Labour</t>
  </si>
  <si>
    <t>TOTAL Temporary Headcount / FTE/YE</t>
  </si>
  <si>
    <t>4714 / 3070/2191</t>
  </si>
  <si>
    <t>4351 / 2842/2063</t>
  </si>
  <si>
    <t>4495 / 3095/2278</t>
  </si>
  <si>
    <t>Total Capital Transmission Comp</t>
  </si>
  <si>
    <t>Total OM&amp;A Transmission Comp</t>
  </si>
  <si>
    <t>Total Transmission Compensation</t>
  </si>
  <si>
    <t>Total Capital Distribution Comp</t>
  </si>
  <si>
    <t>Total OM&amp;A Distribution Comp</t>
  </si>
  <si>
    <t>Total Distribution Compensation</t>
  </si>
  <si>
    <t>Total Capital Transmission + Distribution Comp</t>
  </si>
  <si>
    <t>Total OM&amp;A Transmission + Distribution Comp</t>
  </si>
  <si>
    <t>Total Transmission + Distribution Compensation</t>
  </si>
  <si>
    <t>Burdens Transmission include:</t>
  </si>
  <si>
    <t>Pension</t>
  </si>
  <si>
    <t>OPEB</t>
  </si>
  <si>
    <t>Burdens Distribution include:</t>
  </si>
  <si>
    <t>Burdens Transmission + Distribution include:</t>
  </si>
  <si>
    <t>TOTAL Unrepresented Headcount FTE</t>
  </si>
  <si>
    <t>TOTAL Society Represented Headcount FTE</t>
  </si>
  <si>
    <t>TOTAL PWU Represented Headcount FTE</t>
  </si>
  <si>
    <t>TOTAL Temporary Headcount FTE</t>
  </si>
  <si>
    <t>Total Headcount</t>
  </si>
  <si>
    <t>Unrepresented Comp / FTE</t>
  </si>
  <si>
    <t>% Increase</t>
  </si>
  <si>
    <t>Society Comp / FTE</t>
  </si>
  <si>
    <t>PWU Comp / FTE</t>
  </si>
  <si>
    <t>Temporary Comp / FTE</t>
  </si>
  <si>
    <t>Total Comp / FTE</t>
  </si>
  <si>
    <t>Dx Unrepresented Headcount FTE</t>
  </si>
  <si>
    <t>Dx Society Represented Headcount FTE</t>
  </si>
  <si>
    <t>Dx PWU Represented Headcount FTE</t>
  </si>
  <si>
    <t>Dx Temporary Headcount FTE</t>
  </si>
  <si>
    <t>Tx Unrepresented Headcount FTE</t>
  </si>
  <si>
    <t>Tx Society Represented Headcount FTE</t>
  </si>
  <si>
    <t>Tx PWU Represented Headcount FTE</t>
  </si>
  <si>
    <t>Tx Temporary Headcount FTE</t>
  </si>
  <si>
    <t>Hydro One Program Comp Changes per FTE</t>
  </si>
  <si>
    <t>2014-2022</t>
  </si>
  <si>
    <t>2017-2022</t>
  </si>
  <si>
    <t>Unrepresented Avg Comp / FTE Total Increase</t>
  </si>
  <si>
    <t>Unrepresented Avg Annual Comp / FTE Increase</t>
  </si>
  <si>
    <t>Society Avg Comp / FTE Total Increase</t>
  </si>
  <si>
    <t>Society Avg Annual Comp / FTE Increase</t>
  </si>
  <si>
    <t>PWU Avg Comp / FTE Total Increase</t>
  </si>
  <si>
    <t>PWU Avg Annual Comp / FTE Increase</t>
  </si>
  <si>
    <t>Temp Avg Comp / FTE Total Increase</t>
  </si>
  <si>
    <t>Temp Avg Annual Comp / FTE Increase</t>
  </si>
  <si>
    <t>Hydro One Avg Comp / FTE Total Increase</t>
  </si>
  <si>
    <t>Hydro One Avg Annual Comp / FTE Increase</t>
  </si>
  <si>
    <t>Distribution Program Comp Changes per FTE</t>
  </si>
  <si>
    <t>Transmission Program Comp Changes per FTE</t>
  </si>
  <si>
    <t>Table 1: Compensation Costs 2014-2022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</si>
</sst>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1" fillId="0" borderId="0" xfId="3"/>
    <xf numFmtId="0" fontId="3" fillId="0" borderId="0" xfId="3" applyFont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164" fontId="6" fillId="0" borderId="1" xfId="1" applyNumberFormat="1" applyFont="1" applyBorder="1" applyAlignment="1">
      <alignment horizontal="center"/>
    </xf>
    <xf numFmtId="164" fontId="6" fillId="0" borderId="1" xfId="1" applyNumberFormat="1" applyFont="1" applyFill="1" applyBorder="1" applyAlignment="1">
      <alignment horizontal="center"/>
    </xf>
    <xf numFmtId="164" fontId="6" fillId="3" borderId="1" xfId="1" applyNumberFormat="1" applyFont="1" applyFill="1" applyBorder="1" applyAlignment="1">
      <alignment horizontal="center"/>
    </xf>
    <xf numFmtId="0" fontId="5" fillId="0" borderId="1" xfId="0" applyFont="1" applyBorder="1"/>
    <xf numFmtId="164" fontId="5" fillId="0" borderId="1" xfId="1" applyNumberFormat="1" applyFont="1" applyBorder="1" applyAlignment="1">
      <alignment horizontal="center"/>
    </xf>
    <xf numFmtId="0" fontId="5" fillId="0" borderId="0" xfId="0" applyFont="1" applyBorder="1"/>
    <xf numFmtId="164" fontId="5" fillId="0" borderId="0" xfId="1" applyNumberFormat="1" applyFont="1" applyBorder="1" applyAlignment="1">
      <alignment horizontal="center"/>
    </xf>
    <xf numFmtId="0" fontId="3" fillId="0" borderId="0" xfId="3" applyFont="1" applyBorder="1"/>
    <xf numFmtId="164" fontId="7" fillId="0" borderId="1" xfId="3" applyNumberFormat="1" applyFont="1" applyBorder="1"/>
    <xf numFmtId="164" fontId="7" fillId="0" borderId="1" xfId="3" applyNumberFormat="1" applyFont="1" applyBorder="1" applyAlignment="1">
      <alignment horizontal="center" vertical="center"/>
    </xf>
    <xf numFmtId="43" fontId="6" fillId="3" borderId="1" xfId="0" applyNumberFormat="1" applyFont="1" applyFill="1" applyBorder="1"/>
    <xf numFmtId="164" fontId="6" fillId="3" borderId="1" xfId="0" applyNumberFormat="1" applyFont="1" applyFill="1" applyBorder="1"/>
    <xf numFmtId="164" fontId="6" fillId="0" borderId="1" xfId="0" applyNumberFormat="1" applyFont="1" applyFill="1" applyBorder="1"/>
    <xf numFmtId="0" fontId="6" fillId="0" borderId="0" xfId="0" applyFont="1"/>
    <xf numFmtId="0" fontId="5" fillId="0" borderId="0" xfId="0" applyFont="1" applyFill="1" applyBorder="1"/>
    <xf numFmtId="164" fontId="5" fillId="0" borderId="1" xfId="0" applyNumberFormat="1" applyFont="1" applyBorder="1" applyAlignment="1">
      <alignment horizontal="center"/>
    </xf>
    <xf numFmtId="0" fontId="3" fillId="0" borderId="0" xfId="3" applyFont="1" applyFill="1"/>
    <xf numFmtId="0" fontId="5" fillId="0" borderId="1" xfId="0" applyFont="1" applyFill="1" applyBorder="1" applyAlignment="1">
      <alignment horizontal="center"/>
    </xf>
    <xf numFmtId="0" fontId="3" fillId="4" borderId="0" xfId="3" applyFont="1" applyFill="1"/>
    <xf numFmtId="0" fontId="5" fillId="4" borderId="1" xfId="0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0" fontId="7" fillId="4" borderId="0" xfId="3" applyFont="1" applyFill="1"/>
    <xf numFmtId="164" fontId="7" fillId="4" borderId="1" xfId="3" applyNumberFormat="1" applyFont="1" applyFill="1" applyBorder="1"/>
    <xf numFmtId="164" fontId="3" fillId="4" borderId="1" xfId="1" applyNumberFormat="1" applyFont="1" applyFill="1" applyBorder="1"/>
    <xf numFmtId="43" fontId="3" fillId="4" borderId="1" xfId="1" applyFont="1" applyFill="1" applyBorder="1"/>
    <xf numFmtId="165" fontId="3" fillId="4" borderId="1" xfId="2" applyNumberFormat="1" applyFont="1" applyFill="1" applyBorder="1"/>
    <xf numFmtId="164" fontId="7" fillId="4" borderId="1" xfId="1" applyNumberFormat="1" applyFont="1" applyFill="1" applyBorder="1"/>
    <xf numFmtId="43" fontId="7" fillId="4" borderId="1" xfId="1" applyFont="1" applyFill="1" applyBorder="1"/>
    <xf numFmtId="165" fontId="7" fillId="4" borderId="1" xfId="2" applyNumberFormat="1" applyFont="1" applyFill="1" applyBorder="1"/>
    <xf numFmtId="0" fontId="3" fillId="5" borderId="0" xfId="3" applyFont="1" applyFill="1"/>
    <xf numFmtId="0" fontId="5" fillId="5" borderId="1" xfId="0" applyFont="1" applyFill="1" applyBorder="1" applyAlignment="1">
      <alignment horizontal="center"/>
    </xf>
    <xf numFmtId="164" fontId="6" fillId="5" borderId="1" xfId="0" applyNumberFormat="1" applyFont="1" applyFill="1" applyBorder="1" applyAlignment="1">
      <alignment horizontal="center"/>
    </xf>
    <xf numFmtId="0" fontId="7" fillId="5" borderId="0" xfId="3" applyFont="1" applyFill="1"/>
    <xf numFmtId="164" fontId="7" fillId="5" borderId="1" xfId="3" applyNumberFormat="1" applyFont="1" applyFill="1" applyBorder="1"/>
    <xf numFmtId="164" fontId="3" fillId="5" borderId="1" xfId="1" applyNumberFormat="1" applyFont="1" applyFill="1" applyBorder="1"/>
    <xf numFmtId="43" fontId="3" fillId="5" borderId="1" xfId="1" applyFont="1" applyFill="1" applyBorder="1"/>
    <xf numFmtId="165" fontId="3" fillId="5" borderId="1" xfId="2" applyNumberFormat="1" applyFont="1" applyFill="1" applyBorder="1"/>
    <xf numFmtId="164" fontId="7" fillId="5" borderId="1" xfId="1" applyNumberFormat="1" applyFont="1" applyFill="1" applyBorder="1"/>
    <xf numFmtId="43" fontId="7" fillId="5" borderId="1" xfId="1" applyFont="1" applyFill="1" applyBorder="1"/>
    <xf numFmtId="165" fontId="7" fillId="5" borderId="1" xfId="2" applyNumberFormat="1" applyFont="1" applyFill="1" applyBorder="1"/>
    <xf numFmtId="0" fontId="3" fillId="6" borderId="0" xfId="3" applyFont="1" applyFill="1"/>
    <xf numFmtId="0" fontId="5" fillId="6" borderId="1" xfId="0" applyFont="1" applyFill="1" applyBorder="1" applyAlignment="1">
      <alignment horizontal="center"/>
    </xf>
    <xf numFmtId="164" fontId="6" fillId="6" borderId="1" xfId="0" applyNumberFormat="1" applyFont="1" applyFill="1" applyBorder="1" applyAlignment="1">
      <alignment horizontal="center"/>
    </xf>
    <xf numFmtId="0" fontId="7" fillId="6" borderId="0" xfId="3" applyFont="1" applyFill="1"/>
    <xf numFmtId="164" fontId="7" fillId="6" borderId="1" xfId="3" applyNumberFormat="1" applyFont="1" applyFill="1" applyBorder="1"/>
    <xf numFmtId="164" fontId="3" fillId="6" borderId="1" xfId="1" applyNumberFormat="1" applyFont="1" applyFill="1" applyBorder="1"/>
    <xf numFmtId="43" fontId="3" fillId="6" borderId="1" xfId="1" applyFont="1" applyFill="1" applyBorder="1"/>
    <xf numFmtId="165" fontId="3" fillId="6" borderId="1" xfId="2" applyNumberFormat="1" applyFont="1" applyFill="1" applyBorder="1"/>
    <xf numFmtId="164" fontId="7" fillId="6" borderId="1" xfId="1" applyNumberFormat="1" applyFont="1" applyFill="1" applyBorder="1"/>
    <xf numFmtId="43" fontId="7" fillId="6" borderId="1" xfId="1" applyFont="1" applyFill="1" applyBorder="1"/>
    <xf numFmtId="165" fontId="7" fillId="6" borderId="1" xfId="2" applyNumberFormat="1" applyFont="1" applyFill="1" applyBorder="1"/>
    <xf numFmtId="0" fontId="2" fillId="0" borderId="0" xfId="3" applyFont="1"/>
    <xf numFmtId="0" fontId="7" fillId="0" borderId="0" xfId="3" applyFont="1" applyAlignment="1">
      <alignment horizontal="center"/>
    </xf>
    <xf numFmtId="1" fontId="3" fillId="0" borderId="0" xfId="3" applyNumberFormat="1" applyFont="1"/>
    <xf numFmtId="0" fontId="1" fillId="0" borderId="0" xfId="3" applyFont="1"/>
    <xf numFmtId="165" fontId="3" fillId="0" borderId="1" xfId="2" applyNumberFormat="1" applyFont="1" applyBorder="1" applyAlignment="1">
      <alignment horizontal="center"/>
    </xf>
    <xf numFmtId="165" fontId="3" fillId="0" borderId="1" xfId="3" applyNumberFormat="1" applyFont="1" applyBorder="1" applyAlignment="1">
      <alignment horizontal="center"/>
    </xf>
    <xf numFmtId="0" fontId="4" fillId="2" borderId="0" xfId="3" applyFont="1" applyFill="1" applyAlignment="1">
      <alignment horizontal="center" vertical="center"/>
    </xf>
  </cellXfs>
  <cellStyles count="4">
    <cellStyle name="Comma" xfId="1" builtinId="3"/>
    <cellStyle name="Normal" xfId="0" builtinId="0"/>
    <cellStyle name="Normal 248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928326\AppData\Local\Microsoft\Windows\Temporary%20Internet%20Files\Content.Outlook\2TPW1KSE\Payroll%20and%20Labour%20Compensation%20tables%20v14%20reedited%20Jan%202018%20I-40-SEP-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Summary Format"/>
      <sheetName val="Summary Dx"/>
      <sheetName val="Summary Tx"/>
      <sheetName val="Summary Tx + Dx"/>
      <sheetName val="Aggregate"/>
      <sheetName val="Benefits Forecast - Netw"/>
      <sheetName val="Payroll"/>
      <sheetName val="Labour Splits 2013-21"/>
      <sheetName val="ShareGrantsLTI"/>
      <sheetName val="T4 TAX - Summary"/>
      <sheetName val="Sheet1"/>
      <sheetName val="OPEB"/>
    </sheetNames>
    <sheetDataSet>
      <sheetData sheetId="0"/>
      <sheetData sheetId="1">
        <row r="7">
          <cell r="C7">
            <v>38364186.759175889</v>
          </cell>
          <cell r="D7">
            <v>40563963.738110922</v>
          </cell>
          <cell r="E7">
            <v>44021905.248028271</v>
          </cell>
          <cell r="F7">
            <v>46690211.523059048</v>
          </cell>
          <cell r="G7">
            <v>49074769.67445264</v>
          </cell>
          <cell r="H7">
            <v>49579096.875419371</v>
          </cell>
          <cell r="I7">
            <v>48886317.787481762</v>
          </cell>
          <cell r="J7">
            <v>47873176.832679868</v>
          </cell>
          <cell r="K7">
            <v>48830640.369333461</v>
          </cell>
        </row>
        <row r="8">
          <cell r="C8">
            <v>25773060.664814364</v>
          </cell>
          <cell r="D8">
            <v>27562356.746150993</v>
          </cell>
          <cell r="E8">
            <v>23117573.180762686</v>
          </cell>
          <cell r="F8">
            <v>24741692.575727057</v>
          </cell>
        </row>
        <row r="10">
          <cell r="C10">
            <v>3965808.4809718519</v>
          </cell>
          <cell r="D10">
            <v>2783395.8449759013</v>
          </cell>
          <cell r="E10">
            <v>4313744.2916808948</v>
          </cell>
          <cell r="F10">
            <v>4048628.0097492165</v>
          </cell>
          <cell r="G10">
            <v>4279923.1244631233</v>
          </cell>
          <cell r="H10">
            <v>4348969.8660369394</v>
          </cell>
          <cell r="I10">
            <v>4300665.0468783462</v>
          </cell>
          <cell r="J10">
            <v>4217665.8386759153</v>
          </cell>
          <cell r="K10">
            <v>4302019.1554494342</v>
          </cell>
        </row>
        <row r="12">
          <cell r="C12">
            <v>4769024.0729933521</v>
          </cell>
          <cell r="D12">
            <v>5280941.5294870082</v>
          </cell>
          <cell r="E12">
            <v>6280534.6547579616</v>
          </cell>
          <cell r="F12">
            <v>5974926.5657011606</v>
          </cell>
          <cell r="G12">
            <v>6316269.6878880328</v>
          </cell>
          <cell r="H12">
            <v>6418168.2099332949</v>
          </cell>
          <cell r="I12">
            <v>6346880.4189712526</v>
          </cell>
          <cell r="J12">
            <v>6224390.9798756661</v>
          </cell>
          <cell r="K12">
            <v>6348878.7994731795</v>
          </cell>
        </row>
        <row r="13">
          <cell r="E13">
            <v>926142.68563241558</v>
          </cell>
          <cell r="F13">
            <v>3893438.3499900573</v>
          </cell>
          <cell r="G13">
            <v>5824760.1545098322</v>
          </cell>
          <cell r="H13">
            <v>5625312.6942099351</v>
          </cell>
          <cell r="I13">
            <v>5464255.9524549255</v>
          </cell>
          <cell r="J13">
            <v>5300841.83833778</v>
          </cell>
          <cell r="K13">
            <v>5441211.6237986917</v>
          </cell>
        </row>
        <row r="14">
          <cell r="E14">
            <v>799197.00479999965</v>
          </cell>
          <cell r="F14">
            <v>902159.2683417612</v>
          </cell>
          <cell r="G14">
            <v>911180.86102517892</v>
          </cell>
          <cell r="H14">
            <v>920292.66963543068</v>
          </cell>
          <cell r="I14">
            <v>929495.5963317852</v>
          </cell>
          <cell r="J14">
            <v>938790.55229510297</v>
          </cell>
          <cell r="K14">
            <v>948178.4578180539</v>
          </cell>
        </row>
        <row r="15">
          <cell r="C15">
            <v>72872079.977955461</v>
          </cell>
          <cell r="D15">
            <v>76190657.858724833</v>
          </cell>
          <cell r="E15">
            <v>79459097.06566225</v>
          </cell>
          <cell r="F15">
            <v>86251056.292568296</v>
          </cell>
        </row>
        <row r="18">
          <cell r="F18">
            <v>348.77004497934291</v>
          </cell>
          <cell r="G18">
            <v>359.33630449396816</v>
          </cell>
          <cell r="H18">
            <v>355.85256680970923</v>
          </cell>
          <cell r="I18">
            <v>343.97172901939297</v>
          </cell>
          <cell r="J18">
            <v>330.22463679699655</v>
          </cell>
          <cell r="K18">
            <v>330.22463679699655</v>
          </cell>
        </row>
        <row r="23">
          <cell r="C23">
            <v>75689891.463698909</v>
          </cell>
          <cell r="D23">
            <v>77185294.992827177</v>
          </cell>
          <cell r="E23">
            <v>79896922.863874689</v>
          </cell>
          <cell r="F23">
            <v>80327793.540513247</v>
          </cell>
          <cell r="G23">
            <v>85406940.080199108</v>
          </cell>
          <cell r="H23">
            <v>85271924.255684361</v>
          </cell>
          <cell r="I23">
            <v>82738905.174619675</v>
          </cell>
          <cell r="J23">
            <v>79558998.98498036</v>
          </cell>
          <cell r="K23">
            <v>79956793.979905248</v>
          </cell>
        </row>
        <row r="25">
          <cell r="C25">
            <v>4029155.9478149605</v>
          </cell>
          <cell r="D25">
            <v>3788344.2016011281</v>
          </cell>
          <cell r="E25">
            <v>5240139.8586292909</v>
          </cell>
          <cell r="F25">
            <v>3010299.4423812721</v>
          </cell>
          <cell r="G25">
            <v>3036352.2157371538</v>
          </cell>
          <cell r="H25">
            <v>3042688.9507960831</v>
          </cell>
          <cell r="I25">
            <v>3044568.5188252805</v>
          </cell>
          <cell r="J25">
            <v>3044157.3909596</v>
          </cell>
          <cell r="K25">
            <v>3059378.1779143969</v>
          </cell>
        </row>
        <row r="26">
          <cell r="E26">
            <v>757622.62701035221</v>
          </cell>
          <cell r="F26">
            <v>1385813.8888843416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C27">
            <v>50848469.085312933</v>
          </cell>
          <cell r="D27">
            <v>52445777.978803575</v>
          </cell>
          <cell r="E27">
            <v>41956906.472286373</v>
          </cell>
          <cell r="F27">
            <v>42566643.162117742</v>
          </cell>
        </row>
        <row r="28">
          <cell r="G28">
            <v>1489275.4531737771</v>
          </cell>
          <cell r="H28">
            <v>1474306.3496218396</v>
          </cell>
          <cell r="I28">
            <v>1410069.0340862633</v>
          </cell>
          <cell r="J28">
            <v>1300342.1977655974</v>
          </cell>
          <cell r="K28">
            <v>1228666.3181610268</v>
          </cell>
        </row>
        <row r="29">
          <cell r="C29">
            <v>130567516.4968268</v>
          </cell>
          <cell r="D29">
            <v>133419417.17323188</v>
          </cell>
          <cell r="E29">
            <v>127851591.82180069</v>
          </cell>
          <cell r="F29">
            <v>127290550.0338966</v>
          </cell>
        </row>
        <row r="32">
          <cell r="F32">
            <v>706.27218239557658</v>
          </cell>
          <cell r="G32">
            <v>734.64311140989048</v>
          </cell>
          <cell r="H32">
            <v>729.73641122229492</v>
          </cell>
          <cell r="I32">
            <v>704.39651533119331</v>
          </cell>
          <cell r="J32">
            <v>673.79667657830294</v>
          </cell>
          <cell r="K32">
            <v>673.79667657830294</v>
          </cell>
        </row>
        <row r="46">
          <cell r="F46">
            <v>1787.5106870811683</v>
          </cell>
          <cell r="G46">
            <v>1833.4136780403353</v>
          </cell>
          <cell r="H46">
            <v>1815.3253892542991</v>
          </cell>
          <cell r="I46">
            <v>1754.8213918433307</v>
          </cell>
          <cell r="J46">
            <v>1682.2671242817057</v>
          </cell>
          <cell r="K46">
            <v>1678.3123382122806</v>
          </cell>
        </row>
        <row r="51">
          <cell r="C51">
            <v>72600869.433614686</v>
          </cell>
          <cell r="D51">
            <v>70901025.937498778</v>
          </cell>
          <cell r="E51">
            <v>78244678.871238276</v>
          </cell>
          <cell r="F51">
            <v>79448860.520978212</v>
          </cell>
          <cell r="G51">
            <v>84499556.618825674</v>
          </cell>
          <cell r="H51">
            <v>82600879.384791046</v>
          </cell>
          <cell r="I51">
            <v>83157282.374461606</v>
          </cell>
          <cell r="J51">
            <v>83816562.466506585</v>
          </cell>
          <cell r="K51">
            <v>84689538.910626665</v>
          </cell>
        </row>
        <row r="52">
          <cell r="C52">
            <v>1165082.494056276</v>
          </cell>
          <cell r="D52">
            <v>1226206.6522805942</v>
          </cell>
          <cell r="E52">
            <v>1752570.5146708831</v>
          </cell>
          <cell r="F52">
            <v>1311378.5653237139</v>
          </cell>
          <cell r="G52">
            <v>1340578.4477134645</v>
          </cell>
          <cell r="H52">
            <v>1362205.6057130161</v>
          </cell>
          <cell r="I52">
            <v>1347075.3340699177</v>
          </cell>
          <cell r="J52">
            <v>1276024.7473028905</v>
          </cell>
          <cell r="K52">
            <v>1301545.2422489487</v>
          </cell>
        </row>
        <row r="53">
          <cell r="C53">
            <v>2453937.5275324769</v>
          </cell>
          <cell r="D53">
            <v>2421692.4359545913</v>
          </cell>
          <cell r="E53">
            <v>2232127.0682730176</v>
          </cell>
          <cell r="F53">
            <v>1999421.8033660708</v>
          </cell>
          <cell r="G53">
            <v>1865952.9920542748</v>
          </cell>
          <cell r="H53">
            <v>1651303.7653852578</v>
          </cell>
          <cell r="I53">
            <v>1608948.2732488473</v>
          </cell>
          <cell r="J53">
            <v>1554692.5619735124</v>
          </cell>
          <cell r="K53">
            <v>1562466.0247833801</v>
          </cell>
        </row>
        <row r="54">
          <cell r="C54">
            <v>11017691.178253969</v>
          </cell>
          <cell r="D54">
            <v>6617443.5772038912</v>
          </cell>
          <cell r="E54">
            <v>7533422.8711221125</v>
          </cell>
          <cell r="F54">
            <v>4405701.6935824277</v>
          </cell>
          <cell r="G54">
            <v>3999795.0446416368</v>
          </cell>
          <cell r="H54">
            <v>3993690.4414482173</v>
          </cell>
          <cell r="I54">
            <v>3910612.838108479</v>
          </cell>
          <cell r="J54">
            <v>3768268.0964630893</v>
          </cell>
          <cell r="K54">
            <v>3805950.7774277199</v>
          </cell>
        </row>
        <row r="55">
          <cell r="C55">
            <v>14126632.045354605</v>
          </cell>
          <cell r="D55">
            <v>10757207.434548562</v>
          </cell>
          <cell r="E55">
            <v>14214547.628186218</v>
          </cell>
          <cell r="F55">
            <v>7744111.6188462116</v>
          </cell>
          <cell r="G55">
            <v>8063695.2718957234</v>
          </cell>
          <cell r="H55">
            <v>7959682.8791125417</v>
          </cell>
          <cell r="I55">
            <v>8042002.2869273489</v>
          </cell>
          <cell r="J55">
            <v>8139071.2284924584</v>
          </cell>
          <cell r="K55">
            <v>8223240.2339972323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C57">
            <v>6436627.5051045623</v>
          </cell>
          <cell r="D57">
            <v>5938743.9204382114</v>
          </cell>
          <cell r="E57">
            <v>6694069.738434297</v>
          </cell>
          <cell r="F57">
            <v>6144265.8107783888</v>
          </cell>
          <cell r="G57">
            <v>6586150.532330743</v>
          </cell>
          <cell r="H57">
            <v>6515853.457832763</v>
          </cell>
          <cell r="I57">
            <v>6589437.1474374942</v>
          </cell>
          <cell r="J57">
            <v>6699604.156430345</v>
          </cell>
          <cell r="K57">
            <v>6980664.1345975967</v>
          </cell>
        </row>
        <row r="58">
          <cell r="C58">
            <v>107800840.18391655</v>
          </cell>
          <cell r="D58">
            <v>97862319.957924619</v>
          </cell>
          <cell r="E58">
            <v>110671416.6919248</v>
          </cell>
          <cell r="F58">
            <v>101053740.01287502</v>
          </cell>
          <cell r="G58">
            <v>106355728.90746151</v>
          </cell>
          <cell r="H58">
            <v>104083615.53428283</v>
          </cell>
          <cell r="I58">
            <v>104655358.2542537</v>
          </cell>
          <cell r="J58">
            <v>105254223.25716887</v>
          </cell>
          <cell r="K58">
            <v>106563405.32368153</v>
          </cell>
        </row>
        <row r="70">
          <cell r="F70">
            <v>1196.3267301503161</v>
          </cell>
          <cell r="G70">
            <v>1245.6369277614485</v>
          </cell>
          <cell r="H70">
            <v>1202.0568261428718</v>
          </cell>
          <cell r="I70">
            <v>1195.2267779641186</v>
          </cell>
          <cell r="J70">
            <v>1188.1892185729637</v>
          </cell>
          <cell r="K70">
            <v>1188.683605978174</v>
          </cell>
        </row>
        <row r="74">
          <cell r="C74">
            <v>2014</v>
          </cell>
          <cell r="D74">
            <v>2015</v>
          </cell>
          <cell r="E74">
            <v>2016</v>
          </cell>
          <cell r="F74">
            <v>2017</v>
          </cell>
          <cell r="G74">
            <v>2018</v>
          </cell>
          <cell r="H74">
            <v>2019</v>
          </cell>
          <cell r="I74">
            <v>2020</v>
          </cell>
          <cell r="J74">
            <v>2021</v>
          </cell>
          <cell r="K74">
            <v>2022</v>
          </cell>
        </row>
        <row r="75">
          <cell r="C75">
            <v>435963275.836501</v>
          </cell>
          <cell r="D75">
            <v>438102009.17850649</v>
          </cell>
          <cell r="E75">
            <v>463676410.38617635</v>
          </cell>
          <cell r="F75">
            <v>399194419.49063891</v>
          </cell>
          <cell r="G75">
            <v>425294821.91993171</v>
          </cell>
          <cell r="H75">
            <v>436987864.42397141</v>
          </cell>
          <cell r="I75">
            <v>439439815.87149829</v>
          </cell>
          <cell r="J75">
            <v>447778836.82764977</v>
          </cell>
          <cell r="K75">
            <v>452114858.8448962</v>
          </cell>
        </row>
        <row r="76">
          <cell r="C76">
            <v>192723810.72813725</v>
          </cell>
          <cell r="D76">
            <v>187195500.90314996</v>
          </cell>
          <cell r="E76">
            <v>175328215.66955781</v>
          </cell>
          <cell r="F76">
            <v>207554064.84266752</v>
          </cell>
          <cell r="G76">
            <v>208736616.80182356</v>
          </cell>
          <cell r="H76">
            <v>201840710.09416467</v>
          </cell>
          <cell r="I76">
            <v>187934460.99668327</v>
          </cell>
          <cell r="J76">
            <v>164357644.72168595</v>
          </cell>
          <cell r="K76">
            <v>166218309.91005048</v>
          </cell>
        </row>
        <row r="77">
          <cell r="C77">
            <v>628687086.56463826</v>
          </cell>
          <cell r="D77">
            <v>625297510.08165646</v>
          </cell>
          <cell r="E77">
            <v>639004626.05573416</v>
          </cell>
          <cell r="F77">
            <v>606748484.33330643</v>
          </cell>
          <cell r="G77">
            <v>634031438.72175527</v>
          </cell>
          <cell r="H77">
            <v>638828574.51813602</v>
          </cell>
          <cell r="I77">
            <v>627374276.86818159</v>
          </cell>
          <cell r="J77">
            <v>612136481.54933572</v>
          </cell>
          <cell r="K77">
            <v>618333168.75494671</v>
          </cell>
        </row>
        <row r="83">
          <cell r="C83">
            <v>2014</v>
          </cell>
          <cell r="D83">
            <v>2015</v>
          </cell>
          <cell r="E83">
            <v>2016</v>
          </cell>
          <cell r="F83">
            <v>2017</v>
          </cell>
          <cell r="G83">
            <v>2018</v>
          </cell>
          <cell r="H83">
            <v>2019</v>
          </cell>
          <cell r="I83">
            <v>2020</v>
          </cell>
          <cell r="J83">
            <v>2021</v>
          </cell>
          <cell r="K83">
            <v>2022</v>
          </cell>
        </row>
      </sheetData>
      <sheetData sheetId="2">
        <row r="7">
          <cell r="C7">
            <v>34159171.690823905</v>
          </cell>
          <cell r="D7">
            <v>35163435.041888788</v>
          </cell>
          <cell r="E7">
            <v>35912770.12197163</v>
          </cell>
          <cell r="F7">
            <v>44208230.245455757</v>
          </cell>
          <cell r="G7">
            <v>43110375.872986965</v>
          </cell>
          <cell r="H7">
            <v>43907861.225394614</v>
          </cell>
          <cell r="I7">
            <v>46194015.392985538</v>
          </cell>
          <cell r="J7">
            <v>48967817.329391703</v>
          </cell>
          <cell r="K7">
            <v>49947173.67597954</v>
          </cell>
        </row>
        <row r="8">
          <cell r="C8">
            <v>22948131.541895501</v>
          </cell>
          <cell r="D8">
            <v>23892811.543317415</v>
          </cell>
          <cell r="E8">
            <v>18859158.565286588</v>
          </cell>
          <cell r="F8">
            <v>23426461.486682989</v>
          </cell>
        </row>
        <row r="10">
          <cell r="C10">
            <v>3531124.8390282076</v>
          </cell>
          <cell r="D10">
            <v>2412825.3250240991</v>
          </cell>
          <cell r="E10">
            <v>3519123.1783190956</v>
          </cell>
          <cell r="F10">
            <v>3833409.0464507733</v>
          </cell>
          <cell r="G10">
            <v>3759754.6728608664</v>
          </cell>
          <cell r="H10">
            <v>3851501.4872335298</v>
          </cell>
          <cell r="I10">
            <v>4063815.7334575322</v>
          </cell>
          <cell r="J10">
            <v>4314104.5572666815</v>
          </cell>
          <cell r="K10">
            <v>4400386.6484120144</v>
          </cell>
        </row>
        <row r="12">
          <cell r="C12">
            <v>4246301.7170066461</v>
          </cell>
          <cell r="D12">
            <v>4577857.4705129927</v>
          </cell>
          <cell r="E12">
            <v>5123617.3452420384</v>
          </cell>
          <cell r="F12">
            <v>5657308.4742988376</v>
          </cell>
          <cell r="G12">
            <v>5548610.0529119661</v>
          </cell>
          <cell r="H12">
            <v>5684009.1256827032</v>
          </cell>
          <cell r="I12">
            <v>5997340.4633570649</v>
          </cell>
          <cell r="J12">
            <v>6366714.3200992187</v>
          </cell>
          <cell r="K12">
            <v>6494048.606501203</v>
          </cell>
        </row>
        <row r="13">
          <cell r="E13">
            <v>473857.31436758442</v>
          </cell>
          <cell r="F13">
            <v>3708303.2188316151</v>
          </cell>
          <cell r="G13">
            <v>5488089.4661966776</v>
          </cell>
          <cell r="H13">
            <v>5612660.0872008987</v>
          </cell>
          <cell r="I13">
            <v>5773716.8289559064</v>
          </cell>
          <cell r="J13">
            <v>5937130.9430730548</v>
          </cell>
          <cell r="K13">
            <v>5796761.1576121394</v>
          </cell>
        </row>
        <row r="14">
          <cell r="E14">
            <v>865796.7551999999</v>
          </cell>
          <cell r="F14">
            <v>977339.20737024152</v>
          </cell>
          <cell r="G14">
            <v>987112.59944394382</v>
          </cell>
          <cell r="H14">
            <v>996983.72543838341</v>
          </cell>
          <cell r="I14">
            <v>1006953.5626927672</v>
          </cell>
          <cell r="J14">
            <v>1017023.0983196949</v>
          </cell>
          <cell r="K14">
            <v>1027193.3293028916</v>
          </cell>
        </row>
        <row r="15">
          <cell r="C15">
            <v>64884729.788754262</v>
          </cell>
          <cell r="D15">
            <v>66046929.380743295</v>
          </cell>
          <cell r="E15">
            <v>64754323.280386932</v>
          </cell>
          <cell r="F15">
            <v>81811051.679090217</v>
          </cell>
        </row>
        <row r="18">
          <cell r="F18">
            <v>330.22995502065709</v>
          </cell>
          <cell r="G18">
            <v>315.66369550603184</v>
          </cell>
          <cell r="H18">
            <v>315.14743319029077</v>
          </cell>
          <cell r="I18">
            <v>325.02827098060698</v>
          </cell>
          <cell r="J18">
            <v>337.77536320300345</v>
          </cell>
          <cell r="K18">
            <v>337.77536320300345</v>
          </cell>
        </row>
        <row r="23">
          <cell r="C23">
            <v>67393687.086301148</v>
          </cell>
          <cell r="D23">
            <v>66909144.387172729</v>
          </cell>
          <cell r="E23">
            <v>65179364.866125301</v>
          </cell>
          <cell r="F23">
            <v>76057689.098166227</v>
          </cell>
          <cell r="G23">
            <v>75026848.081893221</v>
          </cell>
          <cell r="H23">
            <v>75517870.48580198</v>
          </cell>
          <cell r="I23">
            <v>78182248.780738726</v>
          </cell>
          <cell r="J23">
            <v>81378149.246747956</v>
          </cell>
          <cell r="K23">
            <v>81785039.992981672</v>
          </cell>
        </row>
        <row r="25">
          <cell r="C25">
            <v>2940988.13218504</v>
          </cell>
          <cell r="D25">
            <v>2853433.2783988616</v>
          </cell>
          <cell r="E25">
            <v>1792764.8313707192</v>
          </cell>
          <cell r="F25">
            <v>4515449.1635719081</v>
          </cell>
          <cell r="G25">
            <v>4554528.3236057302</v>
          </cell>
          <cell r="H25">
            <v>4564033.4261941239</v>
          </cell>
          <cell r="I25">
            <v>4566852.7782379203</v>
          </cell>
          <cell r="J25">
            <v>4566236.086439399</v>
          </cell>
          <cell r="K25">
            <v>4589067.2668715948</v>
          </cell>
        </row>
        <row r="26">
          <cell r="E26">
            <v>618063.37298964779</v>
          </cell>
          <cell r="F26">
            <v>1312146.1111156582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C27">
            <v>45275078.984577112</v>
          </cell>
          <cell r="D27">
            <v>45463350.649984211</v>
          </cell>
          <cell r="E27">
            <v>34228158.201666489</v>
          </cell>
          <cell r="F27">
            <v>40303864.56393943</v>
          </cell>
        </row>
        <row r="28">
          <cell r="G28">
            <v>1308273.5790843153</v>
          </cell>
          <cell r="H28">
            <v>1305663.9326362531</v>
          </cell>
          <cell r="I28">
            <v>1332412.6997847341</v>
          </cell>
          <cell r="J28">
            <v>1330075.0737398071</v>
          </cell>
          <cell r="K28">
            <v>1256760.2947422252</v>
          </cell>
        </row>
        <row r="29">
          <cell r="C29">
            <v>115609754.20306331</v>
          </cell>
          <cell r="D29">
            <v>115225928.3155558</v>
          </cell>
          <cell r="E29">
            <v>101818351.27215216</v>
          </cell>
          <cell r="F29">
            <v>122189148.93679324</v>
          </cell>
        </row>
        <row r="32">
          <cell r="F32">
            <v>668.72781760442331</v>
          </cell>
          <cell r="G32">
            <v>645.35688859010952</v>
          </cell>
          <cell r="H32">
            <v>646.26358877770508</v>
          </cell>
          <cell r="I32">
            <v>665.60348466880657</v>
          </cell>
          <cell r="J32">
            <v>689.20332342169706</v>
          </cell>
          <cell r="K32">
            <v>689.20332342169706</v>
          </cell>
        </row>
        <row r="37">
          <cell r="C37">
            <v>148298535.91280395</v>
          </cell>
          <cell r="D37">
            <v>146298728.2601614</v>
          </cell>
          <cell r="E37">
            <v>145538184.36415386</v>
          </cell>
          <cell r="F37">
            <v>162500934.87327552</v>
          </cell>
          <cell r="G37">
            <v>156353967.7426739</v>
          </cell>
          <cell r="H37">
            <v>160998320.75227955</v>
          </cell>
          <cell r="I37">
            <v>167752177.95157146</v>
          </cell>
          <cell r="J37">
            <v>175858961.59365395</v>
          </cell>
          <cell r="K37">
            <v>177230449.54935694</v>
          </cell>
        </row>
        <row r="39">
          <cell r="C39">
            <v>28468142.657975975</v>
          </cell>
          <cell r="D39">
            <v>24728915.207402755</v>
          </cell>
          <cell r="E39">
            <v>15636038.416536223</v>
          </cell>
          <cell r="F39">
            <v>38388189.745756753</v>
          </cell>
          <cell r="G39">
            <v>38384578.863711298</v>
          </cell>
          <cell r="H39">
            <v>39401519.472977616</v>
          </cell>
          <cell r="I39">
            <v>39679275.437010035</v>
          </cell>
          <cell r="J39">
            <v>39958646.368375793</v>
          </cell>
          <cell r="K39">
            <v>40263355.999072053</v>
          </cell>
        </row>
        <row r="40">
          <cell r="D40">
            <v>1345305.5330146621</v>
          </cell>
          <cell r="E40">
            <v>2637843.7759668371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C41">
            <v>99626956.426221699</v>
          </cell>
          <cell r="D41">
            <v>99406896.373548478</v>
          </cell>
          <cell r="E41">
            <v>76427624.126612589</v>
          </cell>
          <cell r="F41">
            <v>86111157.836952299</v>
          </cell>
        </row>
        <row r="42">
          <cell r="F42">
            <v>3778937.1503246841</v>
          </cell>
          <cell r="G42">
            <v>3558504.135109338</v>
          </cell>
          <cell r="H42">
            <v>3551405.8967706091</v>
          </cell>
          <cell r="I42">
            <v>3624162.5434144768</v>
          </cell>
          <cell r="J42">
            <v>3617804.2005722756</v>
          </cell>
          <cell r="K42">
            <v>3418388.001698853</v>
          </cell>
        </row>
        <row r="43">
          <cell r="C43">
            <v>276393634.99700165</v>
          </cell>
          <cell r="D43">
            <v>271779845.37412727</v>
          </cell>
          <cell r="E43">
            <v>240239690.6832695</v>
          </cell>
          <cell r="F43">
            <v>290779219.60630929</v>
          </cell>
        </row>
        <row r="46">
          <cell r="F46">
            <v>1692.4893129188315</v>
          </cell>
          <cell r="G46">
            <v>1610.5863219596647</v>
          </cell>
          <cell r="H46">
            <v>1607.6746107457009</v>
          </cell>
          <cell r="I46">
            <v>1658.1786081566693</v>
          </cell>
          <cell r="J46">
            <v>1720.7328757182943</v>
          </cell>
          <cell r="K46">
            <v>1716.6876617877194</v>
          </cell>
        </row>
        <row r="51">
          <cell r="C51">
            <v>117432836.06638493</v>
          </cell>
          <cell r="D51">
            <v>114683317.44250101</v>
          </cell>
          <cell r="E51">
            <v>126561770.10875745</v>
          </cell>
          <cell r="F51">
            <v>128509549.34847254</v>
          </cell>
          <cell r="G51">
            <v>131506620.76651374</v>
          </cell>
          <cell r="H51">
            <v>131259741.7377117</v>
          </cell>
          <cell r="I51">
            <v>132908847.63952859</v>
          </cell>
          <cell r="J51">
            <v>134815659.09001371</v>
          </cell>
          <cell r="K51">
            <v>136197252.28559455</v>
          </cell>
        </row>
        <row r="52">
          <cell r="C52">
            <v>1037380.335943724</v>
          </cell>
          <cell r="D52">
            <v>1062954.2577194057</v>
          </cell>
          <cell r="E52">
            <v>1429735.0753291168</v>
          </cell>
          <cell r="F52">
            <v>1241667.6571738066</v>
          </cell>
          <cell r="G52">
            <v>1177648.7419407833</v>
          </cell>
          <cell r="H52">
            <v>1206386.1277343167</v>
          </cell>
          <cell r="I52">
            <v>1272888.2340463621</v>
          </cell>
          <cell r="J52">
            <v>1305201.594456488</v>
          </cell>
          <cell r="K52">
            <v>1331305.6263456177</v>
          </cell>
        </row>
        <row r="53">
          <cell r="C53">
            <v>2184966.7724675224</v>
          </cell>
          <cell r="D53">
            <v>2099277.7040454084</v>
          </cell>
          <cell r="E53">
            <v>1820954.0417269827</v>
          </cell>
          <cell r="F53">
            <v>1893135.5536339288</v>
          </cell>
          <cell r="G53">
            <v>1639170.9096631981</v>
          </cell>
          <cell r="H53">
            <v>1462415.0325629383</v>
          </cell>
          <cell r="I53">
            <v>1520339.1186890891</v>
          </cell>
          <cell r="J53">
            <v>1590241.2669241133</v>
          </cell>
          <cell r="K53">
            <v>1598192.473258734</v>
          </cell>
        </row>
        <row r="54">
          <cell r="C54">
            <v>9810066.0117456336</v>
          </cell>
          <cell r="D54">
            <v>5736422.8227961073</v>
          </cell>
          <cell r="E54">
            <v>6145715.008877987</v>
          </cell>
          <cell r="F54">
            <v>4171501.2313982663</v>
          </cell>
          <cell r="G54">
            <v>3513672.4824849605</v>
          </cell>
          <cell r="H54">
            <v>3536861.6358808987</v>
          </cell>
          <cell r="I54">
            <v>3695244.759993928</v>
          </cell>
          <cell r="J54">
            <v>3854431.145037713</v>
          </cell>
          <cell r="K54">
            <v>3892975.4564880896</v>
          </cell>
        </row>
        <row r="55">
          <cell r="C55">
            <v>10311404.604645198</v>
          </cell>
          <cell r="D55">
            <v>8102477.5054514343</v>
          </cell>
          <cell r="E55">
            <v>4863103.2318137828</v>
          </cell>
          <cell r="F55">
            <v>11616167.428269316</v>
          </cell>
          <cell r="G55">
            <v>12095542.907843584</v>
          </cell>
          <cell r="H55">
            <v>11939524.318668813</v>
          </cell>
          <cell r="I55">
            <v>12063003.430391023</v>
          </cell>
          <cell r="J55">
            <v>12208606.842738686</v>
          </cell>
          <cell r="K55">
            <v>12334860.350995848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C57">
            <v>8939317.515740376</v>
          </cell>
          <cell r="D57">
            <v>8507504.3745719753</v>
          </cell>
          <cell r="E57">
            <v>9066084.8697923776</v>
          </cell>
          <cell r="F57">
            <v>9544479.4632475581</v>
          </cell>
          <cell r="G57">
            <v>9897596.6116010565</v>
          </cell>
          <cell r="H57">
            <v>9977687.3176450189</v>
          </cell>
          <cell r="I57">
            <v>10177218.229108803</v>
          </cell>
          <cell r="J57">
            <v>10453349.386241497</v>
          </cell>
          <cell r="K57">
            <v>10890222.291846195</v>
          </cell>
        </row>
        <row r="58">
          <cell r="C58">
            <v>149715971.30692738</v>
          </cell>
          <cell r="D58">
            <v>140191954.10708535</v>
          </cell>
          <cell r="E58">
            <v>149887362.33629769</v>
          </cell>
          <cell r="F58">
            <v>156976500.68219543</v>
          </cell>
          <cell r="G58">
            <v>159830252.42004731</v>
          </cell>
          <cell r="H58">
            <v>159382616.17020369</v>
          </cell>
          <cell r="I58">
            <v>161637541.4117578</v>
          </cell>
          <cell r="J58">
            <v>164227489.32541221</v>
          </cell>
          <cell r="K58">
            <v>166244808.48452902</v>
          </cell>
        </row>
        <row r="70">
          <cell r="F70">
            <v>1850.6732698496839</v>
          </cell>
          <cell r="G70">
            <v>1861.3630722385515</v>
          </cell>
          <cell r="H70">
            <v>1832.9431738571284</v>
          </cell>
          <cell r="I70">
            <v>1840.7732220358814</v>
          </cell>
          <cell r="J70">
            <v>1851.8107814270363</v>
          </cell>
          <cell r="K70">
            <v>1852.3163940218262</v>
          </cell>
        </row>
        <row r="74">
          <cell r="C74">
            <v>2014</v>
          </cell>
          <cell r="D74">
            <v>2015</v>
          </cell>
          <cell r="E74">
            <v>2016</v>
          </cell>
          <cell r="F74">
            <v>2017</v>
          </cell>
          <cell r="G74">
            <v>2018</v>
          </cell>
          <cell r="H74">
            <v>2019</v>
          </cell>
          <cell r="I74">
            <v>2020</v>
          </cell>
          <cell r="J74">
            <v>2021</v>
          </cell>
          <cell r="K74">
            <v>2022</v>
          </cell>
        </row>
        <row r="75">
          <cell r="C75">
            <v>420649814.49871761</v>
          </cell>
          <cell r="D75">
            <v>415644828.34729677</v>
          </cell>
          <cell r="E75">
            <v>403954088.62201655</v>
          </cell>
          <cell r="F75">
            <v>428805894.3911432</v>
          </cell>
        </row>
        <row r="76">
          <cell r="C76">
            <v>185954275.79702896</v>
          </cell>
          <cell r="D76">
            <v>177599828.83021492</v>
          </cell>
          <cell r="E76">
            <v>152745638.95008981</v>
          </cell>
          <cell r="F76">
            <v>222950026.51324499</v>
          </cell>
        </row>
        <row r="77">
          <cell r="C77">
            <v>606604090.29574656</v>
          </cell>
          <cell r="D77">
            <v>593244657.17751169</v>
          </cell>
          <cell r="E77">
            <v>556699727.57210636</v>
          </cell>
          <cell r="F77">
            <v>651755920.90438819</v>
          </cell>
        </row>
        <row r="83">
          <cell r="C83">
            <v>2014</v>
          </cell>
          <cell r="D83">
            <v>2015</v>
          </cell>
          <cell r="E83">
            <v>2016</v>
          </cell>
          <cell r="F83">
            <v>2017</v>
          </cell>
          <cell r="G83">
            <v>2018</v>
          </cell>
          <cell r="H83">
            <v>2019</v>
          </cell>
          <cell r="I83">
            <v>2020</v>
          </cell>
          <cell r="J83">
            <v>2021</v>
          </cell>
          <cell r="K83">
            <v>2022</v>
          </cell>
        </row>
      </sheetData>
      <sheetData sheetId="3">
        <row r="71">
          <cell r="C71">
            <v>2014</v>
          </cell>
          <cell r="D71">
            <v>2015</v>
          </cell>
          <cell r="E71">
            <v>2016</v>
          </cell>
          <cell r="F71">
            <v>2017</v>
          </cell>
          <cell r="G71">
            <v>2018</v>
          </cell>
          <cell r="H71">
            <v>2019</v>
          </cell>
          <cell r="I71">
            <v>2020</v>
          </cell>
          <cell r="J71">
            <v>2021</v>
          </cell>
          <cell r="K71">
            <v>2022</v>
          </cell>
        </row>
        <row r="72">
          <cell r="C72">
            <v>856613090.33521867</v>
          </cell>
          <cell r="D72">
            <v>853746837.52580333</v>
          </cell>
          <cell r="E72">
            <v>867630499.00819278</v>
          </cell>
          <cell r="F72">
            <v>828000313.88178205</v>
          </cell>
        </row>
        <row r="73">
          <cell r="C73">
            <v>378678086.52516627</v>
          </cell>
          <cell r="D73">
            <v>364795329.73336482</v>
          </cell>
          <cell r="E73">
            <v>328073854.6196475</v>
          </cell>
          <cell r="F73">
            <v>430504091.35591245</v>
          </cell>
        </row>
        <row r="74">
          <cell r="C74">
            <v>1235291176.8603849</v>
          </cell>
          <cell r="D74">
            <v>1218542167.2591681</v>
          </cell>
          <cell r="E74">
            <v>1195704353.6278403</v>
          </cell>
          <cell r="F74">
            <v>1258504405.2376945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26"/>
  <sheetViews>
    <sheetView tabSelected="1" workbookViewId="0"/>
  </sheetViews>
  <sheetFormatPr defaultRowHeight="14.4" x14ac:dyDescent="0.3"/>
  <cols>
    <col min="1" max="1" width="1.109375" style="1" customWidth="1"/>
    <col min="2" max="2" width="41" style="1" customWidth="1"/>
    <col min="3" max="3" width="16.33203125" style="2" customWidth="1"/>
    <col min="4" max="4" width="15.77734375" style="2" customWidth="1"/>
    <col min="5" max="5" width="16" style="2" customWidth="1"/>
    <col min="6" max="11" width="14.33203125" style="2" customWidth="1"/>
    <col min="12" max="16384" width="8.88671875" style="1"/>
  </cols>
  <sheetData>
    <row r="1" spans="2:11" ht="7.8" customHeight="1" x14ac:dyDescent="0.3"/>
    <row r="2" spans="2:11" ht="15.6" x14ac:dyDescent="0.3">
      <c r="B2" s="63" t="s">
        <v>123</v>
      </c>
      <c r="C2" s="63"/>
      <c r="D2" s="63"/>
      <c r="E2" s="63"/>
      <c r="F2" s="63"/>
      <c r="G2" s="63"/>
      <c r="H2" s="63"/>
      <c r="I2" s="63"/>
      <c r="J2" s="63"/>
      <c r="K2" s="63"/>
    </row>
    <row r="4" spans="2:11" x14ac:dyDescent="0.3">
      <c r="B4" s="3" t="s">
        <v>0</v>
      </c>
      <c r="C4" s="4">
        <v>2014</v>
      </c>
      <c r="D4" s="4">
        <v>2015</v>
      </c>
      <c r="E4" s="4">
        <v>2016</v>
      </c>
      <c r="F4" s="4">
        <v>2017</v>
      </c>
      <c r="G4" s="4">
        <v>2018</v>
      </c>
      <c r="H4" s="4">
        <v>2019</v>
      </c>
      <c r="I4" s="4">
        <v>2020</v>
      </c>
      <c r="J4" s="4">
        <v>2021</v>
      </c>
      <c r="K4" s="4">
        <v>2022</v>
      </c>
    </row>
    <row r="5" spans="2:11" x14ac:dyDescent="0.3">
      <c r="B5" s="5" t="s">
        <v>1</v>
      </c>
      <c r="C5" s="6">
        <f>'[1]Summary Tx'!C7</f>
        <v>34159171.690823905</v>
      </c>
      <c r="D5" s="6">
        <f>'[1]Summary Tx'!D7</f>
        <v>35163435.041888788</v>
      </c>
      <c r="E5" s="6">
        <f>'[1]Summary Tx'!E7</f>
        <v>35912770.12197163</v>
      </c>
      <c r="F5" s="7">
        <f>'[1]Summary Tx'!F7</f>
        <v>44208230.245455757</v>
      </c>
      <c r="G5" s="7">
        <f>'[1]Summary Tx'!G7</f>
        <v>43110375.872986965</v>
      </c>
      <c r="H5" s="7">
        <f>'[1]Summary Tx'!H7</f>
        <v>43907861.225394614</v>
      </c>
      <c r="I5" s="7">
        <f>'[1]Summary Tx'!I7</f>
        <v>46194015.392985538</v>
      </c>
      <c r="J5" s="7">
        <f>'[1]Summary Tx'!J7</f>
        <v>48967817.329391703</v>
      </c>
      <c r="K5" s="7">
        <f>'[1]Summary Tx'!K7</f>
        <v>49947173.67597954</v>
      </c>
    </row>
    <row r="6" spans="2:11" x14ac:dyDescent="0.3">
      <c r="B6" s="5" t="s">
        <v>2</v>
      </c>
      <c r="C6" s="6">
        <f>'[1]Summary Tx'!C8</f>
        <v>22948131.541895501</v>
      </c>
      <c r="D6" s="6">
        <f>'[1]Summary Tx'!D8</f>
        <v>23892811.543317415</v>
      </c>
      <c r="E6" s="6">
        <f>'[1]Summary Tx'!E8</f>
        <v>18859158.565286588</v>
      </c>
      <c r="F6" s="7">
        <f>'[1]Summary Tx'!F8</f>
        <v>23426461.486682989</v>
      </c>
      <c r="G6" s="7">
        <v>22542969.74039242</v>
      </c>
      <c r="H6" s="7">
        <v>22983870.184515864</v>
      </c>
      <c r="I6" s="7">
        <v>24157871.721710511</v>
      </c>
      <c r="J6" s="7">
        <v>25549150.974384204</v>
      </c>
      <c r="K6" s="7">
        <v>26185468.10331101</v>
      </c>
    </row>
    <row r="7" spans="2:11" x14ac:dyDescent="0.3">
      <c r="B7" s="5" t="s">
        <v>3</v>
      </c>
      <c r="C7" s="6">
        <f>'[1]Summary Tx'!C10</f>
        <v>3531124.8390282076</v>
      </c>
      <c r="D7" s="6">
        <f>'[1]Summary Tx'!D10</f>
        <v>2412825.3250240991</v>
      </c>
      <c r="E7" s="6">
        <f>'[1]Summary Tx'!E10</f>
        <v>3519123.1783190956</v>
      </c>
      <c r="F7" s="6">
        <f>'[1]Summary Tx'!F10</f>
        <v>3833409.0464507733</v>
      </c>
      <c r="G7" s="6">
        <f>'[1]Summary Tx'!G10</f>
        <v>3759754.6728608664</v>
      </c>
      <c r="H7" s="6">
        <f>'[1]Summary Tx'!H10</f>
        <v>3851501.4872335298</v>
      </c>
      <c r="I7" s="6">
        <f>'[1]Summary Tx'!I10</f>
        <v>4063815.7334575322</v>
      </c>
      <c r="J7" s="6">
        <f>'[1]Summary Tx'!J10</f>
        <v>4314104.5572666815</v>
      </c>
      <c r="K7" s="6">
        <f>'[1]Summary Tx'!K10</f>
        <v>4400386.6484120144</v>
      </c>
    </row>
    <row r="8" spans="2:11" x14ac:dyDescent="0.3">
      <c r="B8" s="5" t="s">
        <v>4</v>
      </c>
      <c r="C8" s="6">
        <f>'[1]Summary Tx'!C12</f>
        <v>4246301.7170066461</v>
      </c>
      <c r="D8" s="6">
        <f>'[1]Summary Tx'!D12</f>
        <v>4577857.4705129927</v>
      </c>
      <c r="E8" s="6">
        <f>'[1]Summary Tx'!E12</f>
        <v>5123617.3452420384</v>
      </c>
      <c r="F8" s="6">
        <f>'[1]Summary Tx'!F12</f>
        <v>5657308.4742988376</v>
      </c>
      <c r="G8" s="6">
        <f>'[1]Summary Tx'!G12</f>
        <v>5548610.0529119661</v>
      </c>
      <c r="H8" s="6">
        <f>'[1]Summary Tx'!H12</f>
        <v>5684009.1256827032</v>
      </c>
      <c r="I8" s="6">
        <f>'[1]Summary Tx'!I12</f>
        <v>5997340.4633570649</v>
      </c>
      <c r="J8" s="6">
        <f>'[1]Summary Tx'!J12</f>
        <v>6366714.3200992187</v>
      </c>
      <c r="K8" s="6">
        <f>'[1]Summary Tx'!K12</f>
        <v>6494048.606501203</v>
      </c>
    </row>
    <row r="9" spans="2:11" x14ac:dyDescent="0.3">
      <c r="B9" s="5" t="s">
        <v>5</v>
      </c>
      <c r="C9" s="8">
        <f>'[1]Summary Tx'!C13</f>
        <v>0</v>
      </c>
      <c r="D9" s="8">
        <f>'[1]Summary Tx'!D13</f>
        <v>0</v>
      </c>
      <c r="E9" s="7">
        <f>'[1]Summary Tx'!E13</f>
        <v>473857.31436758442</v>
      </c>
      <c r="F9" s="7">
        <f>'[1]Summary Tx'!F13</f>
        <v>3708303.2188316151</v>
      </c>
      <c r="G9" s="7">
        <f>'[1]Summary Tx'!G13</f>
        <v>5488089.4661966776</v>
      </c>
      <c r="H9" s="7">
        <f>'[1]Summary Tx'!H13</f>
        <v>5612660.0872008987</v>
      </c>
      <c r="I9" s="7">
        <f>'[1]Summary Tx'!I13</f>
        <v>5773716.8289559064</v>
      </c>
      <c r="J9" s="7">
        <f>'[1]Summary Tx'!J13</f>
        <v>5937130.9430730548</v>
      </c>
      <c r="K9" s="7">
        <f>'[1]Summary Tx'!K13</f>
        <v>5796761.1576121394</v>
      </c>
    </row>
    <row r="10" spans="2:11" x14ac:dyDescent="0.3">
      <c r="B10" s="5" t="s">
        <v>6</v>
      </c>
      <c r="C10" s="8">
        <f>'[1]Summary Tx'!C14</f>
        <v>0</v>
      </c>
      <c r="D10" s="8">
        <f>'[1]Summary Tx'!D14</f>
        <v>0</v>
      </c>
      <c r="E10" s="7">
        <f>'[1]Summary Tx'!E14</f>
        <v>865796.7551999999</v>
      </c>
      <c r="F10" s="7">
        <f>'[1]Summary Tx'!F14</f>
        <v>977339.20737024152</v>
      </c>
      <c r="G10" s="7">
        <f>'[1]Summary Tx'!G14</f>
        <v>987112.59944394382</v>
      </c>
      <c r="H10" s="7">
        <f>'[1]Summary Tx'!H14</f>
        <v>996983.72543838341</v>
      </c>
      <c r="I10" s="7">
        <f>'[1]Summary Tx'!I14</f>
        <v>1006953.5626927672</v>
      </c>
      <c r="J10" s="7">
        <f>'[1]Summary Tx'!J14</f>
        <v>1017023.0983196949</v>
      </c>
      <c r="K10" s="7">
        <f>'[1]Summary Tx'!K14</f>
        <v>1027193.3293028916</v>
      </c>
    </row>
    <row r="11" spans="2:11" x14ac:dyDescent="0.3">
      <c r="B11" s="9" t="s">
        <v>7</v>
      </c>
      <c r="C11" s="10">
        <f>'[1]Summary Tx'!C15</f>
        <v>64884729.788754262</v>
      </c>
      <c r="D11" s="10">
        <f>'[1]Summary Tx'!D15</f>
        <v>66046929.380743295</v>
      </c>
      <c r="E11" s="10">
        <f>'[1]Summary Tx'!E15</f>
        <v>64754323.280386932</v>
      </c>
      <c r="F11" s="10">
        <f>'[1]Summary Tx'!F15</f>
        <v>81811051.679090217</v>
      </c>
      <c r="G11" s="10">
        <f>SUM(G5:G10)</f>
        <v>81436912.40479283</v>
      </c>
      <c r="H11" s="10">
        <f t="shared" ref="H11:K11" si="0">SUM(H5:H10)</f>
        <v>83036885.835465983</v>
      </c>
      <c r="I11" s="10">
        <f t="shared" si="0"/>
        <v>87193713.703159317</v>
      </c>
      <c r="J11" s="10">
        <f t="shared" si="0"/>
        <v>92151941.222534552</v>
      </c>
      <c r="K11" s="10">
        <f t="shared" si="0"/>
        <v>93851031.52111882</v>
      </c>
    </row>
    <row r="12" spans="2:11" x14ac:dyDescent="0.3">
      <c r="B12" s="11"/>
      <c r="C12" s="12"/>
      <c r="D12" s="12"/>
      <c r="E12" s="12"/>
      <c r="F12" s="12"/>
      <c r="G12" s="12"/>
      <c r="H12" s="12"/>
      <c r="I12" s="12"/>
      <c r="J12" s="12"/>
      <c r="K12" s="12"/>
    </row>
    <row r="13" spans="2:11" x14ac:dyDescent="0.3">
      <c r="B13" s="9" t="s">
        <v>8</v>
      </c>
      <c r="C13" s="10" t="s">
        <v>9</v>
      </c>
      <c r="D13" s="10" t="s">
        <v>10</v>
      </c>
      <c r="E13" s="10" t="s">
        <v>11</v>
      </c>
      <c r="F13" s="10">
        <f>'[1]Summary Tx'!F18</f>
        <v>330.22995502065709</v>
      </c>
      <c r="G13" s="10">
        <f>'[1]Summary Tx'!G18</f>
        <v>315.66369550603184</v>
      </c>
      <c r="H13" s="10">
        <f>'[1]Summary Tx'!H18</f>
        <v>315.14743319029077</v>
      </c>
      <c r="I13" s="10">
        <f>'[1]Summary Tx'!I18</f>
        <v>325.02827098060698</v>
      </c>
      <c r="J13" s="10">
        <f>'[1]Summary Tx'!J18</f>
        <v>337.77536320300345</v>
      </c>
      <c r="K13" s="10">
        <f>'[1]Summary Tx'!K18</f>
        <v>337.77536320300345</v>
      </c>
    </row>
    <row r="14" spans="2:11" x14ac:dyDescent="0.3">
      <c r="B14" s="11"/>
      <c r="C14" s="13"/>
      <c r="D14" s="13"/>
      <c r="E14" s="13"/>
      <c r="F14" s="13"/>
      <c r="G14" s="13"/>
      <c r="H14" s="13"/>
    </row>
    <row r="15" spans="2:11" x14ac:dyDescent="0.3">
      <c r="B15" s="3" t="s">
        <v>12</v>
      </c>
      <c r="C15" s="4">
        <v>2014</v>
      </c>
      <c r="D15" s="4">
        <v>2015</v>
      </c>
      <c r="E15" s="4">
        <v>2016</v>
      </c>
      <c r="F15" s="4">
        <v>2017</v>
      </c>
      <c r="G15" s="4">
        <v>2018</v>
      </c>
      <c r="H15" s="4">
        <v>2019</v>
      </c>
      <c r="I15" s="4">
        <v>2020</v>
      </c>
      <c r="J15" s="4">
        <v>2021</v>
      </c>
      <c r="K15" s="4">
        <v>2022</v>
      </c>
    </row>
    <row r="16" spans="2:11" x14ac:dyDescent="0.3">
      <c r="B16" s="5" t="s">
        <v>1</v>
      </c>
      <c r="C16" s="6">
        <f>'[1]Summary Dx'!C7</f>
        <v>38364186.759175889</v>
      </c>
      <c r="D16" s="6">
        <f>'[1]Summary Dx'!D7</f>
        <v>40563963.738110922</v>
      </c>
      <c r="E16" s="6">
        <f>'[1]Summary Dx'!E7</f>
        <v>44021905.248028271</v>
      </c>
      <c r="F16" s="7">
        <f>'[1]Summary Dx'!F7</f>
        <v>46690211.523059048</v>
      </c>
      <c r="G16" s="7">
        <f>'[1]Summary Dx'!G7</f>
        <v>49074769.67445264</v>
      </c>
      <c r="H16" s="7">
        <f>'[1]Summary Dx'!H7</f>
        <v>49579096.875419371</v>
      </c>
      <c r="I16" s="7">
        <f>'[1]Summary Dx'!I7</f>
        <v>48886317.787481762</v>
      </c>
      <c r="J16" s="7">
        <f>'[1]Summary Dx'!J7</f>
        <v>47873176.832679868</v>
      </c>
      <c r="K16" s="7">
        <f>'[1]Summary Dx'!K7</f>
        <v>48830640.369333461</v>
      </c>
    </row>
    <row r="17" spans="2:11" x14ac:dyDescent="0.3">
      <c r="B17" s="5" t="s">
        <v>2</v>
      </c>
      <c r="C17" s="6">
        <f>'[1]Summary Dx'!C8</f>
        <v>25773060.664814364</v>
      </c>
      <c r="D17" s="6">
        <f>'[1]Summary Dx'!D8</f>
        <v>27562356.746150993</v>
      </c>
      <c r="E17" s="6">
        <f>'[1]Summary Dx'!E8</f>
        <v>23117573.180762686</v>
      </c>
      <c r="F17" s="7">
        <f>'[1]Summary Dx'!F8</f>
        <v>24741692.575727057</v>
      </c>
      <c r="G17" s="7">
        <v>25711552.474805396</v>
      </c>
      <c r="H17" s="7">
        <v>25990658.981680728</v>
      </c>
      <c r="I17" s="7">
        <v>25582182.255621497</v>
      </c>
      <c r="J17" s="7">
        <v>24998468.795092728</v>
      </c>
      <c r="K17" s="7">
        <v>25574943.53671911</v>
      </c>
    </row>
    <row r="18" spans="2:11" x14ac:dyDescent="0.3">
      <c r="B18" s="5" t="s">
        <v>3</v>
      </c>
      <c r="C18" s="6">
        <f>'[1]Summary Dx'!C10</f>
        <v>3965808.4809718519</v>
      </c>
      <c r="D18" s="6">
        <f>'[1]Summary Dx'!D10</f>
        <v>2783395.8449759013</v>
      </c>
      <c r="E18" s="6">
        <f>'[1]Summary Dx'!E10</f>
        <v>4313744.2916808948</v>
      </c>
      <c r="F18" s="6">
        <f>'[1]Summary Dx'!F10</f>
        <v>4048628.0097492165</v>
      </c>
      <c r="G18" s="6">
        <f>'[1]Summary Dx'!G10</f>
        <v>4279923.1244631233</v>
      </c>
      <c r="H18" s="6">
        <f>'[1]Summary Dx'!H10</f>
        <v>4348969.8660369394</v>
      </c>
      <c r="I18" s="6">
        <f>'[1]Summary Dx'!I10</f>
        <v>4300665.0468783462</v>
      </c>
      <c r="J18" s="6">
        <f>'[1]Summary Dx'!J10</f>
        <v>4217665.8386759153</v>
      </c>
      <c r="K18" s="6">
        <f>'[1]Summary Dx'!K10</f>
        <v>4302019.1554494342</v>
      </c>
    </row>
    <row r="19" spans="2:11" x14ac:dyDescent="0.3">
      <c r="B19" s="5" t="s">
        <v>4</v>
      </c>
      <c r="C19" s="6">
        <f>'[1]Summary Dx'!C12</f>
        <v>4769024.0729933521</v>
      </c>
      <c r="D19" s="6">
        <f>'[1]Summary Dx'!D12</f>
        <v>5280941.5294870082</v>
      </c>
      <c r="E19" s="6">
        <f>'[1]Summary Dx'!E12</f>
        <v>6280534.6547579616</v>
      </c>
      <c r="F19" s="6">
        <f>'[1]Summary Dx'!F12</f>
        <v>5974926.5657011606</v>
      </c>
      <c r="G19" s="6">
        <f>'[1]Summary Dx'!G12</f>
        <v>6316269.6878880328</v>
      </c>
      <c r="H19" s="6">
        <f>'[1]Summary Dx'!H12</f>
        <v>6418168.2099332949</v>
      </c>
      <c r="I19" s="6">
        <f>'[1]Summary Dx'!I12</f>
        <v>6346880.4189712526</v>
      </c>
      <c r="J19" s="6">
        <f>'[1]Summary Dx'!J12</f>
        <v>6224390.9798756661</v>
      </c>
      <c r="K19" s="6">
        <f>'[1]Summary Dx'!K12</f>
        <v>6348878.7994731795</v>
      </c>
    </row>
    <row r="20" spans="2:11" x14ac:dyDescent="0.3">
      <c r="B20" s="5" t="s">
        <v>5</v>
      </c>
      <c r="C20" s="8">
        <f>'[1]Summary Dx'!C13</f>
        <v>0</v>
      </c>
      <c r="D20" s="8">
        <f>'[1]Summary Dx'!D13</f>
        <v>0</v>
      </c>
      <c r="E20" s="7">
        <f>'[1]Summary Dx'!E13</f>
        <v>926142.68563241558</v>
      </c>
      <c r="F20" s="7">
        <f>'[1]Summary Dx'!F13</f>
        <v>3893438.3499900573</v>
      </c>
      <c r="G20" s="7">
        <f>'[1]Summary Dx'!G13</f>
        <v>5824760.1545098322</v>
      </c>
      <c r="H20" s="7">
        <f>'[1]Summary Dx'!H13</f>
        <v>5625312.6942099351</v>
      </c>
      <c r="I20" s="7">
        <f>'[1]Summary Dx'!I13</f>
        <v>5464255.9524549255</v>
      </c>
      <c r="J20" s="7">
        <f>'[1]Summary Dx'!J13</f>
        <v>5300841.83833778</v>
      </c>
      <c r="K20" s="7">
        <f>'[1]Summary Dx'!K13</f>
        <v>5441211.6237986917</v>
      </c>
    </row>
    <row r="21" spans="2:11" x14ac:dyDescent="0.3">
      <c r="B21" s="5" t="s">
        <v>6</v>
      </c>
      <c r="C21" s="8">
        <f>'[1]Summary Dx'!C14</f>
        <v>0</v>
      </c>
      <c r="D21" s="8">
        <f>'[1]Summary Dx'!D14</f>
        <v>0</v>
      </c>
      <c r="E21" s="7">
        <f>'[1]Summary Dx'!E14</f>
        <v>799197.00479999965</v>
      </c>
      <c r="F21" s="7">
        <f>'[1]Summary Dx'!F14</f>
        <v>902159.2683417612</v>
      </c>
      <c r="G21" s="7">
        <f>'[1]Summary Dx'!G14</f>
        <v>911180.86102517892</v>
      </c>
      <c r="H21" s="7">
        <f>'[1]Summary Dx'!H14</f>
        <v>920292.66963543068</v>
      </c>
      <c r="I21" s="7">
        <f>'[1]Summary Dx'!I14</f>
        <v>929495.5963317852</v>
      </c>
      <c r="J21" s="7">
        <f>'[1]Summary Dx'!J14</f>
        <v>938790.55229510297</v>
      </c>
      <c r="K21" s="7">
        <f>'[1]Summary Dx'!K14</f>
        <v>948178.4578180539</v>
      </c>
    </row>
    <row r="22" spans="2:11" x14ac:dyDescent="0.3">
      <c r="B22" s="9" t="s">
        <v>13</v>
      </c>
      <c r="C22" s="10">
        <f>'[1]Summary Dx'!C15</f>
        <v>72872079.977955461</v>
      </c>
      <c r="D22" s="10">
        <f>'[1]Summary Dx'!D15</f>
        <v>76190657.858724833</v>
      </c>
      <c r="E22" s="10">
        <f>'[1]Summary Dx'!E15</f>
        <v>79459097.06566225</v>
      </c>
      <c r="F22" s="10">
        <f>'[1]Summary Dx'!F15</f>
        <v>86251056.292568296</v>
      </c>
      <c r="G22" s="10">
        <v>92118455.977144197</v>
      </c>
      <c r="H22" s="10">
        <v>92882499.296915695</v>
      </c>
      <c r="I22" s="10">
        <v>91509797.057739586</v>
      </c>
      <c r="J22" s="10">
        <v>89553334.836957067</v>
      </c>
      <c r="K22" s="10">
        <v>91445871.94259195</v>
      </c>
    </row>
    <row r="23" spans="2:11" x14ac:dyDescent="0.3">
      <c r="B23" s="11"/>
      <c r="C23" s="13"/>
      <c r="D23" s="13"/>
      <c r="E23" s="13"/>
      <c r="F23" s="13"/>
      <c r="G23" s="13"/>
      <c r="H23" s="13"/>
    </row>
    <row r="24" spans="2:11" x14ac:dyDescent="0.3">
      <c r="B24" s="9" t="s">
        <v>14</v>
      </c>
      <c r="C24" s="10" t="s">
        <v>15</v>
      </c>
      <c r="D24" s="10" t="s">
        <v>16</v>
      </c>
      <c r="E24" s="10" t="s">
        <v>17</v>
      </c>
      <c r="F24" s="10">
        <f>'[1]Summary Dx'!F18</f>
        <v>348.77004497934291</v>
      </c>
      <c r="G24" s="10">
        <f>'[1]Summary Dx'!G18</f>
        <v>359.33630449396816</v>
      </c>
      <c r="H24" s="10">
        <f>'[1]Summary Dx'!H18</f>
        <v>355.85256680970923</v>
      </c>
      <c r="I24" s="10">
        <f>'[1]Summary Dx'!I18</f>
        <v>343.97172901939297</v>
      </c>
      <c r="J24" s="10">
        <f>'[1]Summary Dx'!J18</f>
        <v>330.22463679699655</v>
      </c>
      <c r="K24" s="10">
        <f>'[1]Summary Dx'!K18</f>
        <v>330.22463679699655</v>
      </c>
    </row>
    <row r="25" spans="2:11" x14ac:dyDescent="0.3">
      <c r="B25" s="11"/>
      <c r="C25" s="13"/>
      <c r="D25" s="13"/>
      <c r="E25" s="13"/>
      <c r="F25" s="13"/>
      <c r="G25" s="13"/>
      <c r="H25" s="13"/>
    </row>
    <row r="26" spans="2:11" x14ac:dyDescent="0.3">
      <c r="B26" s="9" t="s">
        <v>18</v>
      </c>
      <c r="C26" s="14">
        <f>C11+C22</f>
        <v>137756809.76670972</v>
      </c>
      <c r="D26" s="14">
        <f t="shared" ref="D26:K26" si="1">D11+D22</f>
        <v>142237587.23946813</v>
      </c>
      <c r="E26" s="14">
        <f t="shared" si="1"/>
        <v>144213420.34604919</v>
      </c>
      <c r="F26" s="14">
        <f t="shared" si="1"/>
        <v>168062107.97165853</v>
      </c>
      <c r="G26" s="14">
        <f t="shared" si="1"/>
        <v>173555368.38193703</v>
      </c>
      <c r="H26" s="14">
        <f t="shared" si="1"/>
        <v>175919385.13238168</v>
      </c>
      <c r="I26" s="14">
        <f t="shared" si="1"/>
        <v>178703510.76089889</v>
      </c>
      <c r="J26" s="14">
        <f t="shared" si="1"/>
        <v>181705276.05949163</v>
      </c>
      <c r="K26" s="14">
        <f t="shared" si="1"/>
        <v>185296903.46371078</v>
      </c>
    </row>
    <row r="27" spans="2:11" x14ac:dyDescent="0.3">
      <c r="B27" s="9" t="s">
        <v>19</v>
      </c>
      <c r="C27" s="15" t="s">
        <v>20</v>
      </c>
      <c r="D27" s="15" t="s">
        <v>21</v>
      </c>
      <c r="E27" s="15" t="s">
        <v>22</v>
      </c>
      <c r="F27" s="14">
        <f t="shared" ref="F27:K27" si="2">F13+F24</f>
        <v>679</v>
      </c>
      <c r="G27" s="14">
        <f t="shared" si="2"/>
        <v>675</v>
      </c>
      <c r="H27" s="14">
        <f t="shared" si="2"/>
        <v>671</v>
      </c>
      <c r="I27" s="14">
        <f t="shared" si="2"/>
        <v>669</v>
      </c>
      <c r="J27" s="14">
        <f t="shared" si="2"/>
        <v>668</v>
      </c>
      <c r="K27" s="14">
        <f t="shared" si="2"/>
        <v>668</v>
      </c>
    </row>
    <row r="30" spans="2:11" x14ac:dyDescent="0.3">
      <c r="B30" s="3" t="s">
        <v>23</v>
      </c>
      <c r="C30" s="4">
        <v>2014</v>
      </c>
      <c r="D30" s="4">
        <v>2015</v>
      </c>
      <c r="E30" s="4">
        <v>2016</v>
      </c>
      <c r="F30" s="4">
        <v>2017</v>
      </c>
      <c r="G30" s="4">
        <v>2018</v>
      </c>
      <c r="H30" s="4">
        <v>2019</v>
      </c>
      <c r="I30" s="4">
        <v>2020</v>
      </c>
      <c r="J30" s="4">
        <v>2021</v>
      </c>
      <c r="K30" s="4">
        <v>2022</v>
      </c>
    </row>
    <row r="31" spans="2:11" x14ac:dyDescent="0.3">
      <c r="B31" s="5" t="s">
        <v>1</v>
      </c>
      <c r="C31" s="6">
        <f>'[1]Summary Tx'!C23</f>
        <v>67393687.086301148</v>
      </c>
      <c r="D31" s="6">
        <f>'[1]Summary Tx'!D23</f>
        <v>66909144.387172729</v>
      </c>
      <c r="E31" s="6">
        <f>'[1]Summary Tx'!E23</f>
        <v>65179364.866125301</v>
      </c>
      <c r="F31" s="7">
        <f>'[1]Summary Tx'!F23</f>
        <v>76057689.098166227</v>
      </c>
      <c r="G31" s="7">
        <f>'[1]Summary Tx'!G23</f>
        <v>75026848.081893221</v>
      </c>
      <c r="H31" s="7">
        <f>'[1]Summary Tx'!H23</f>
        <v>75517870.48580198</v>
      </c>
      <c r="I31" s="7">
        <f>'[1]Summary Tx'!I23</f>
        <v>78182248.780738726</v>
      </c>
      <c r="J31" s="7">
        <f>'[1]Summary Tx'!J23</f>
        <v>81378149.246747956</v>
      </c>
      <c r="K31" s="7">
        <f>'[1]Summary Tx'!K23</f>
        <v>81785039.992981672</v>
      </c>
    </row>
    <row r="32" spans="2:11" x14ac:dyDescent="0.3">
      <c r="B32" s="5" t="s">
        <v>24</v>
      </c>
      <c r="C32" s="6">
        <f>'[1]Summary Tx'!C25</f>
        <v>2940988.13218504</v>
      </c>
      <c r="D32" s="6">
        <f>'[1]Summary Tx'!D25</f>
        <v>2853433.2783988616</v>
      </c>
      <c r="E32" s="6">
        <f>'[1]Summary Tx'!E25</f>
        <v>1792764.8313707192</v>
      </c>
      <c r="F32" s="6">
        <f>'[1]Summary Tx'!F25</f>
        <v>4515449.1635719081</v>
      </c>
      <c r="G32" s="6">
        <f>'[1]Summary Tx'!G25</f>
        <v>4554528.3236057302</v>
      </c>
      <c r="H32" s="6">
        <f>'[1]Summary Tx'!H25</f>
        <v>4564033.4261941239</v>
      </c>
      <c r="I32" s="6">
        <f>'[1]Summary Tx'!I25</f>
        <v>4566852.7782379203</v>
      </c>
      <c r="J32" s="6">
        <f>'[1]Summary Tx'!J25</f>
        <v>4566236.086439399</v>
      </c>
      <c r="K32" s="6">
        <f>'[1]Summary Tx'!K25</f>
        <v>4589067.2668715948</v>
      </c>
    </row>
    <row r="33" spans="2:11" x14ac:dyDescent="0.3">
      <c r="B33" s="5" t="s">
        <v>25</v>
      </c>
      <c r="C33" s="8">
        <f>'[1]Summary Tx'!C26</f>
        <v>0</v>
      </c>
      <c r="D33" s="8">
        <f>'[1]Summary Tx'!D26</f>
        <v>0</v>
      </c>
      <c r="E33" s="6">
        <f>'[1]Summary Tx'!E26</f>
        <v>618063.37298964779</v>
      </c>
      <c r="F33" s="6">
        <f>'[1]Summary Tx'!F26</f>
        <v>1312146.1111156582</v>
      </c>
      <c r="G33" s="6">
        <f>'[1]Summary Tx'!G26</f>
        <v>0</v>
      </c>
      <c r="H33" s="6">
        <f>'[1]Summary Tx'!H26</f>
        <v>0</v>
      </c>
      <c r="I33" s="6">
        <f>'[1]Summary Tx'!I26</f>
        <v>0</v>
      </c>
      <c r="J33" s="6">
        <f>'[1]Summary Tx'!J26</f>
        <v>0</v>
      </c>
      <c r="K33" s="6">
        <f>'[1]Summary Tx'!K26</f>
        <v>0</v>
      </c>
    </row>
    <row r="34" spans="2:11" x14ac:dyDescent="0.3">
      <c r="B34" s="5" t="s">
        <v>2</v>
      </c>
      <c r="C34" s="6">
        <f>'[1]Summary Tx'!C27</f>
        <v>45275078.984577112</v>
      </c>
      <c r="D34" s="6">
        <f>'[1]Summary Tx'!D27</f>
        <v>45463350.649984211</v>
      </c>
      <c r="E34" s="6">
        <f>'[1]Summary Tx'!E27</f>
        <v>34228158.201666489</v>
      </c>
      <c r="F34" s="6">
        <f>'[1]Summary Tx'!F27</f>
        <v>40303864.56393943</v>
      </c>
      <c r="G34" s="6">
        <v>39232503.353953056</v>
      </c>
      <c r="H34" s="6">
        <v>39530345.669692896</v>
      </c>
      <c r="I34" s="6">
        <v>40886610.97962793</v>
      </c>
      <c r="J34" s="6">
        <v>42459368.918474965</v>
      </c>
      <c r="K34" s="6">
        <v>42876891.692755774</v>
      </c>
    </row>
    <row r="35" spans="2:11" x14ac:dyDescent="0.3">
      <c r="B35" s="5" t="s">
        <v>26</v>
      </c>
      <c r="C35" s="16">
        <f>'[1]Summary Tx'!C28</f>
        <v>0</v>
      </c>
      <c r="D35" s="16">
        <f>'[1]Summary Tx'!D28</f>
        <v>0</v>
      </c>
      <c r="E35" s="17">
        <f>'[1]Summary Tx'!E28</f>
        <v>0</v>
      </c>
      <c r="F35" s="17">
        <f>'[1]Summary Tx'!F28</f>
        <v>0</v>
      </c>
      <c r="G35" s="18">
        <f>'[1]Summary Tx'!G28</f>
        <v>1308273.5790843153</v>
      </c>
      <c r="H35" s="18">
        <f>'[1]Summary Tx'!H28</f>
        <v>1305663.9326362531</v>
      </c>
      <c r="I35" s="18">
        <f>'[1]Summary Tx'!I28</f>
        <v>1332412.6997847341</v>
      </c>
      <c r="J35" s="18">
        <f>'[1]Summary Tx'!J28</f>
        <v>1330075.0737398071</v>
      </c>
      <c r="K35" s="18">
        <f>'[1]Summary Tx'!K28</f>
        <v>1256760.2947422252</v>
      </c>
    </row>
    <row r="36" spans="2:11" x14ac:dyDescent="0.3">
      <c r="B36" s="9" t="s">
        <v>27</v>
      </c>
      <c r="C36" s="10">
        <f>'[1]Summary Tx'!C29</f>
        <v>115609754.20306331</v>
      </c>
      <c r="D36" s="10">
        <f>'[1]Summary Tx'!D29</f>
        <v>115225928.3155558</v>
      </c>
      <c r="E36" s="10">
        <f>'[1]Summary Tx'!E29</f>
        <v>101818351.27215216</v>
      </c>
      <c r="F36" s="10">
        <f>'[1]Summary Tx'!F29</f>
        <v>122189148.93679324</v>
      </c>
      <c r="G36" s="10">
        <f>SUM(G31:G35)</f>
        <v>120122153.33853634</v>
      </c>
      <c r="H36" s="10">
        <f t="shared" ref="H36:K36" si="3">SUM(H31:H35)</f>
        <v>120917913.51432525</v>
      </c>
      <c r="I36" s="10">
        <f t="shared" si="3"/>
        <v>124968125.23838933</v>
      </c>
      <c r="J36" s="10">
        <f t="shared" si="3"/>
        <v>129733829.32540213</v>
      </c>
      <c r="K36" s="10">
        <f t="shared" si="3"/>
        <v>130507759.24735127</v>
      </c>
    </row>
    <row r="38" spans="2:11" x14ac:dyDescent="0.3">
      <c r="B38" s="9" t="s">
        <v>8</v>
      </c>
      <c r="C38" s="10" t="s">
        <v>28</v>
      </c>
      <c r="D38" s="10" t="s">
        <v>29</v>
      </c>
      <c r="E38" s="10" t="s">
        <v>30</v>
      </c>
      <c r="F38" s="10">
        <f>'[1]Summary Tx'!F32</f>
        <v>668.72781760442331</v>
      </c>
      <c r="G38" s="10">
        <f>'[1]Summary Tx'!G32</f>
        <v>645.35688859010952</v>
      </c>
      <c r="H38" s="10">
        <f>'[1]Summary Tx'!H32</f>
        <v>646.26358877770508</v>
      </c>
      <c r="I38" s="10">
        <f>'[1]Summary Tx'!I32</f>
        <v>665.60348466880657</v>
      </c>
      <c r="J38" s="10">
        <f>'[1]Summary Tx'!J32</f>
        <v>689.20332342169706</v>
      </c>
      <c r="K38" s="10">
        <f>'[1]Summary Tx'!K32</f>
        <v>689.20332342169706</v>
      </c>
    </row>
    <row r="40" spans="2:11" x14ac:dyDescent="0.3">
      <c r="B40" s="3" t="s">
        <v>31</v>
      </c>
      <c r="C40" s="4">
        <v>2014</v>
      </c>
      <c r="D40" s="4">
        <v>2015</v>
      </c>
      <c r="E40" s="4">
        <v>2016</v>
      </c>
      <c r="F40" s="4">
        <v>2017</v>
      </c>
      <c r="G40" s="4">
        <v>2018</v>
      </c>
      <c r="H40" s="4">
        <v>2019</v>
      </c>
      <c r="I40" s="4">
        <v>2020</v>
      </c>
      <c r="J40" s="4">
        <v>2021</v>
      </c>
      <c r="K40" s="4">
        <v>2022</v>
      </c>
    </row>
    <row r="41" spans="2:11" x14ac:dyDescent="0.3">
      <c r="B41" s="5" t="s">
        <v>1</v>
      </c>
      <c r="C41" s="6">
        <f>'[1]Summary Dx'!C23</f>
        <v>75689891.463698909</v>
      </c>
      <c r="D41" s="6">
        <f>'[1]Summary Dx'!D23</f>
        <v>77185294.992827177</v>
      </c>
      <c r="E41" s="6">
        <f>'[1]Summary Dx'!E23</f>
        <v>79896922.863874689</v>
      </c>
      <c r="F41" s="7">
        <f>'[1]Summary Dx'!F23</f>
        <v>80327793.540513247</v>
      </c>
      <c r="G41" s="7">
        <f>'[1]Summary Dx'!G23</f>
        <v>85406940.080199108</v>
      </c>
      <c r="H41" s="7">
        <f>'[1]Summary Dx'!H23</f>
        <v>85271924.255684361</v>
      </c>
      <c r="I41" s="7">
        <f>'[1]Summary Dx'!I23</f>
        <v>82738905.174619675</v>
      </c>
      <c r="J41" s="7">
        <f>'[1]Summary Dx'!J23</f>
        <v>79558998.98498036</v>
      </c>
      <c r="K41" s="7">
        <f>'[1]Summary Dx'!K23</f>
        <v>79956793.979905248</v>
      </c>
    </row>
    <row r="42" spans="2:11" x14ac:dyDescent="0.3">
      <c r="B42" s="5" t="s">
        <v>24</v>
      </c>
      <c r="C42" s="6">
        <f>'[1]Summary Dx'!C25</f>
        <v>4029155.9478149605</v>
      </c>
      <c r="D42" s="6">
        <f>'[1]Summary Dx'!D25</f>
        <v>3788344.2016011281</v>
      </c>
      <c r="E42" s="6">
        <f>'[1]Summary Dx'!E25</f>
        <v>5240139.8586292909</v>
      </c>
      <c r="F42" s="7">
        <f>'[1]Summary Dx'!F25</f>
        <v>3010299.4423812721</v>
      </c>
      <c r="G42" s="7">
        <f>'[1]Summary Dx'!G25</f>
        <v>3036352.2157371538</v>
      </c>
      <c r="H42" s="7">
        <f>'[1]Summary Dx'!H25</f>
        <v>3042688.9507960831</v>
      </c>
      <c r="I42" s="7">
        <f>'[1]Summary Dx'!I25</f>
        <v>3044568.5188252805</v>
      </c>
      <c r="J42" s="7">
        <f>'[1]Summary Dx'!J25</f>
        <v>3044157.3909596</v>
      </c>
      <c r="K42" s="7">
        <f>'[1]Summary Dx'!K25</f>
        <v>3059378.1779143969</v>
      </c>
    </row>
    <row r="43" spans="2:11" x14ac:dyDescent="0.3">
      <c r="B43" s="5" t="s">
        <v>25</v>
      </c>
      <c r="C43" s="8">
        <f>'[1]Summary Dx'!C26</f>
        <v>0</v>
      </c>
      <c r="D43" s="8">
        <f>'[1]Summary Dx'!D26</f>
        <v>0</v>
      </c>
      <c r="E43" s="6">
        <f>'[1]Summary Dx'!E26</f>
        <v>757622.62701035221</v>
      </c>
      <c r="F43" s="6">
        <f>'[1]Summary Dx'!F26</f>
        <v>1385813.8888843416</v>
      </c>
      <c r="G43" s="6">
        <f>'[1]Summary Dx'!G26</f>
        <v>0</v>
      </c>
      <c r="H43" s="6">
        <f>'[1]Summary Dx'!H26</f>
        <v>0</v>
      </c>
      <c r="I43" s="6">
        <f>'[1]Summary Dx'!I26</f>
        <v>0</v>
      </c>
      <c r="J43" s="6">
        <f>'[1]Summary Dx'!J26</f>
        <v>0</v>
      </c>
      <c r="K43" s="6">
        <f>'[1]Summary Dx'!K26</f>
        <v>0</v>
      </c>
    </row>
    <row r="44" spans="2:11" x14ac:dyDescent="0.3">
      <c r="B44" s="5" t="s">
        <v>2</v>
      </c>
      <c r="C44" s="6">
        <f>'[1]Summary Dx'!C27</f>
        <v>50848469.085312933</v>
      </c>
      <c r="D44" s="6">
        <f>'[1]Summary Dx'!D27</f>
        <v>52445777.978803575</v>
      </c>
      <c r="E44" s="6">
        <f>'[1]Summary Dx'!E27</f>
        <v>41956906.472286373</v>
      </c>
      <c r="F44" s="6">
        <f>'[1]Summary Dx'!F27</f>
        <v>42566643.162117742</v>
      </c>
      <c r="G44" s="6">
        <v>44746924.665196456</v>
      </c>
      <c r="H44" s="6">
        <v>44701772.394325301</v>
      </c>
      <c r="I44" s="6">
        <v>43297221.955009058</v>
      </c>
      <c r="J44" s="6">
        <v>41544206.695244551</v>
      </c>
      <c r="K44" s="6">
        <v>41877199.970070183</v>
      </c>
    </row>
    <row r="45" spans="2:11" x14ac:dyDescent="0.3">
      <c r="B45" s="5" t="s">
        <v>26</v>
      </c>
      <c r="C45" s="16">
        <f>'[1]Summary Dx'!C28</f>
        <v>0</v>
      </c>
      <c r="D45" s="16">
        <f>'[1]Summary Dx'!D28</f>
        <v>0</v>
      </c>
      <c r="E45" s="17">
        <f>'[1]Summary Dx'!E28</f>
        <v>0</v>
      </c>
      <c r="F45" s="17">
        <f>'[1]Summary Dx'!F28</f>
        <v>0</v>
      </c>
      <c r="G45" s="18">
        <f>'[1]Summary Dx'!G28</f>
        <v>1489275.4531737771</v>
      </c>
      <c r="H45" s="18">
        <f>'[1]Summary Dx'!H28</f>
        <v>1474306.3496218396</v>
      </c>
      <c r="I45" s="18">
        <f>'[1]Summary Dx'!I28</f>
        <v>1410069.0340862633</v>
      </c>
      <c r="J45" s="18">
        <f>'[1]Summary Dx'!J28</f>
        <v>1300342.1977655974</v>
      </c>
      <c r="K45" s="18">
        <f>'[1]Summary Dx'!K28</f>
        <v>1228666.3181610268</v>
      </c>
    </row>
    <row r="46" spans="2:11" x14ac:dyDescent="0.3">
      <c r="B46" s="9" t="s">
        <v>32</v>
      </c>
      <c r="C46" s="10">
        <f>'[1]Summary Dx'!C29</f>
        <v>130567516.4968268</v>
      </c>
      <c r="D46" s="10">
        <f>'[1]Summary Dx'!D29</f>
        <v>133419417.17323188</v>
      </c>
      <c r="E46" s="10">
        <f>'[1]Summary Dx'!E29</f>
        <v>127851591.82180069</v>
      </c>
      <c r="F46" s="10">
        <f>'[1]Summary Dx'!F29</f>
        <v>127290550.0338966</v>
      </c>
      <c r="G46" s="10">
        <v>134679492.41430649</v>
      </c>
      <c r="H46" s="10">
        <v>134490691.95042759</v>
      </c>
      <c r="I46" s="10">
        <v>130490764.68254027</v>
      </c>
      <c r="J46" s="10">
        <v>125447705.26895012</v>
      </c>
      <c r="K46" s="10">
        <v>126122038.44605085</v>
      </c>
    </row>
    <row r="48" spans="2:11" x14ac:dyDescent="0.3">
      <c r="B48" s="9" t="s">
        <v>14</v>
      </c>
      <c r="C48" s="10" t="s">
        <v>33</v>
      </c>
      <c r="D48" s="10" t="s">
        <v>34</v>
      </c>
      <c r="E48" s="10" t="s">
        <v>35</v>
      </c>
      <c r="F48" s="10">
        <f>'[1]Summary Dx'!F32</f>
        <v>706.27218239557658</v>
      </c>
      <c r="G48" s="10">
        <f>'[1]Summary Dx'!G32</f>
        <v>734.64311140989048</v>
      </c>
      <c r="H48" s="10">
        <f>'[1]Summary Dx'!H32</f>
        <v>729.73641122229492</v>
      </c>
      <c r="I48" s="10">
        <f>'[1]Summary Dx'!I32</f>
        <v>704.39651533119331</v>
      </c>
      <c r="J48" s="10">
        <f>'[1]Summary Dx'!J32</f>
        <v>673.79667657830294</v>
      </c>
      <c r="K48" s="10">
        <f>'[1]Summary Dx'!K32</f>
        <v>673.79667657830294</v>
      </c>
    </row>
    <row r="49" spans="2:11" x14ac:dyDescent="0.3">
      <c r="B49" s="11"/>
      <c r="C49" s="13"/>
      <c r="D49" s="13"/>
      <c r="E49" s="13"/>
      <c r="F49" s="13"/>
      <c r="G49" s="13"/>
      <c r="H49" s="13"/>
    </row>
    <row r="50" spans="2:11" x14ac:dyDescent="0.3">
      <c r="B50" s="9" t="s">
        <v>36</v>
      </c>
      <c r="C50" s="14">
        <f>C36+C46</f>
        <v>246177270.69989011</v>
      </c>
      <c r="D50" s="14">
        <f t="shared" ref="D50:K50" si="4">D36+D46</f>
        <v>248645345.48878768</v>
      </c>
      <c r="E50" s="14">
        <f t="shared" si="4"/>
        <v>229669943.09395283</v>
      </c>
      <c r="F50" s="14">
        <f t="shared" si="4"/>
        <v>249479698.97068983</v>
      </c>
      <c r="G50" s="14">
        <f t="shared" si="4"/>
        <v>254801645.75284284</v>
      </c>
      <c r="H50" s="14">
        <f t="shared" si="4"/>
        <v>255408605.46475285</v>
      </c>
      <c r="I50" s="14">
        <f t="shared" si="4"/>
        <v>255458889.92092961</v>
      </c>
      <c r="J50" s="14">
        <f t="shared" si="4"/>
        <v>255181534.59435225</v>
      </c>
      <c r="K50" s="14">
        <f t="shared" si="4"/>
        <v>256629797.69340211</v>
      </c>
    </row>
    <row r="51" spans="2:11" x14ac:dyDescent="0.3">
      <c r="B51" s="9" t="s">
        <v>37</v>
      </c>
      <c r="C51" s="15" t="s">
        <v>38</v>
      </c>
      <c r="D51" s="15" t="s">
        <v>39</v>
      </c>
      <c r="E51" s="15" t="s">
        <v>40</v>
      </c>
      <c r="F51" s="14">
        <f>F38+F48</f>
        <v>1375</v>
      </c>
      <c r="G51" s="14">
        <f t="shared" ref="G51:K51" si="5">G38+G48</f>
        <v>1380</v>
      </c>
      <c r="H51" s="14">
        <f t="shared" si="5"/>
        <v>1376</v>
      </c>
      <c r="I51" s="14">
        <f t="shared" si="5"/>
        <v>1370</v>
      </c>
      <c r="J51" s="14">
        <f t="shared" si="5"/>
        <v>1363</v>
      </c>
      <c r="K51" s="14">
        <f t="shared" si="5"/>
        <v>1363</v>
      </c>
    </row>
    <row r="54" spans="2:11" x14ac:dyDescent="0.3">
      <c r="B54" s="3" t="s">
        <v>41</v>
      </c>
      <c r="C54" s="4">
        <v>2014</v>
      </c>
      <c r="D54" s="4">
        <v>2015</v>
      </c>
      <c r="E54" s="4">
        <v>2016</v>
      </c>
      <c r="F54" s="4">
        <v>2017</v>
      </c>
      <c r="G54" s="4">
        <v>2018</v>
      </c>
      <c r="H54" s="4">
        <v>2019</v>
      </c>
      <c r="I54" s="4">
        <v>2020</v>
      </c>
      <c r="J54" s="4">
        <v>2021</v>
      </c>
      <c r="K54" s="4">
        <v>2022</v>
      </c>
    </row>
    <row r="55" spans="2:11" x14ac:dyDescent="0.3">
      <c r="B55" s="5" t="s">
        <v>1</v>
      </c>
      <c r="C55" s="6">
        <f>'[1]Summary Tx'!C37</f>
        <v>148298535.91280395</v>
      </c>
      <c r="D55" s="6">
        <f>'[1]Summary Tx'!D37</f>
        <v>146298728.2601614</v>
      </c>
      <c r="E55" s="6">
        <f>'[1]Summary Tx'!E37</f>
        <v>145538184.36415386</v>
      </c>
      <c r="F55" s="7">
        <f>'[1]Summary Tx'!F37</f>
        <v>162500934.87327552</v>
      </c>
      <c r="G55" s="7">
        <f>'[1]Summary Tx'!G37</f>
        <v>156353967.7426739</v>
      </c>
      <c r="H55" s="7">
        <f>'[1]Summary Tx'!H37</f>
        <v>160998320.75227955</v>
      </c>
      <c r="I55" s="7">
        <f>'[1]Summary Tx'!I37</f>
        <v>167752177.95157146</v>
      </c>
      <c r="J55" s="7">
        <f>'[1]Summary Tx'!J37</f>
        <v>175858961.59365395</v>
      </c>
      <c r="K55" s="7">
        <f>'[1]Summary Tx'!K37</f>
        <v>177230449.54935694</v>
      </c>
    </row>
    <row r="56" spans="2:11" x14ac:dyDescent="0.3">
      <c r="B56" s="5" t="s">
        <v>24</v>
      </c>
      <c r="C56" s="6">
        <f>'[1]Summary Tx'!C39</f>
        <v>28468142.657975975</v>
      </c>
      <c r="D56" s="6">
        <f>'[1]Summary Tx'!D39</f>
        <v>24728915.207402755</v>
      </c>
      <c r="E56" s="6">
        <f>'[1]Summary Tx'!E39</f>
        <v>15636038.416536223</v>
      </c>
      <c r="F56" s="6">
        <f>'[1]Summary Tx'!F39</f>
        <v>38388189.745756753</v>
      </c>
      <c r="G56" s="6">
        <f>'[1]Summary Tx'!G39</f>
        <v>38384578.863711298</v>
      </c>
      <c r="H56" s="6">
        <f>'[1]Summary Tx'!H39</f>
        <v>39401519.472977616</v>
      </c>
      <c r="I56" s="6">
        <f>'[1]Summary Tx'!I39</f>
        <v>39679275.437010035</v>
      </c>
      <c r="J56" s="6">
        <f>'[1]Summary Tx'!J39</f>
        <v>39958646.368375793</v>
      </c>
      <c r="K56" s="6">
        <f>'[1]Summary Tx'!K39</f>
        <v>40263355.999072053</v>
      </c>
    </row>
    <row r="57" spans="2:11" x14ac:dyDescent="0.3">
      <c r="B57" s="5" t="s">
        <v>25</v>
      </c>
      <c r="C57" s="8">
        <f>'[1]Summary Tx'!C40</f>
        <v>0</v>
      </c>
      <c r="D57" s="6">
        <f>'[1]Summary Tx'!D40</f>
        <v>1345305.5330146621</v>
      </c>
      <c r="E57" s="6">
        <f>'[1]Summary Tx'!E40</f>
        <v>2637843.7759668371</v>
      </c>
      <c r="F57" s="6">
        <f>'[1]Summary Tx'!F40</f>
        <v>0</v>
      </c>
      <c r="G57" s="6">
        <f>'[1]Summary Tx'!G40</f>
        <v>0</v>
      </c>
      <c r="H57" s="6">
        <f>'[1]Summary Tx'!H40</f>
        <v>0</v>
      </c>
      <c r="I57" s="6">
        <f>'[1]Summary Tx'!I40</f>
        <v>0</v>
      </c>
      <c r="J57" s="6">
        <f>'[1]Summary Tx'!J40</f>
        <v>0</v>
      </c>
      <c r="K57" s="6">
        <f>'[1]Summary Tx'!K40</f>
        <v>0</v>
      </c>
    </row>
    <row r="58" spans="2:11" x14ac:dyDescent="0.3">
      <c r="B58" s="5" t="s">
        <v>2</v>
      </c>
      <c r="C58" s="6">
        <f>'[1]Summary Tx'!C41</f>
        <v>99626956.426221699</v>
      </c>
      <c r="D58" s="6">
        <f>'[1]Summary Tx'!D41</f>
        <v>99406896.373548478</v>
      </c>
      <c r="E58" s="6">
        <f>'[1]Summary Tx'!E41</f>
        <v>76427624.126612589</v>
      </c>
      <c r="F58" s="6">
        <f>'[1]Summary Tx'!F41</f>
        <v>86111157.836952299</v>
      </c>
      <c r="G58" s="6">
        <v>81759499.708328053</v>
      </c>
      <c r="H58" s="6">
        <v>84275671.846099645</v>
      </c>
      <c r="I58" s="6">
        <v>87728584.78561677</v>
      </c>
      <c r="J58" s="6">
        <v>91755103.759910896</v>
      </c>
      <c r="K58" s="6">
        <v>92915413.266757637</v>
      </c>
    </row>
    <row r="59" spans="2:11" x14ac:dyDescent="0.3">
      <c r="B59" s="5" t="s">
        <v>26</v>
      </c>
      <c r="C59" s="16">
        <f>'[1]Summary Tx'!C42</f>
        <v>0</v>
      </c>
      <c r="D59" s="16">
        <f>'[1]Summary Tx'!D42</f>
        <v>0</v>
      </c>
      <c r="E59" s="16">
        <f>'[1]Summary Tx'!E42</f>
        <v>0</v>
      </c>
      <c r="F59" s="18">
        <f>'[1]Summary Tx'!F42</f>
        <v>3778937.1503246841</v>
      </c>
      <c r="G59" s="18">
        <f>'[1]Summary Tx'!G42</f>
        <v>3558504.135109338</v>
      </c>
      <c r="H59" s="18">
        <f>'[1]Summary Tx'!H42</f>
        <v>3551405.8967706091</v>
      </c>
      <c r="I59" s="18">
        <f>'[1]Summary Tx'!I42</f>
        <v>3624162.5434144768</v>
      </c>
      <c r="J59" s="18">
        <f>'[1]Summary Tx'!J42</f>
        <v>3617804.2005722756</v>
      </c>
      <c r="K59" s="18">
        <f>'[1]Summary Tx'!K42</f>
        <v>3418388.001698853</v>
      </c>
    </row>
    <row r="60" spans="2:11" x14ac:dyDescent="0.3">
      <c r="B60" s="9" t="s">
        <v>42</v>
      </c>
      <c r="C60" s="10">
        <f>'[1]Summary Tx'!C43</f>
        <v>276393634.99700165</v>
      </c>
      <c r="D60" s="10">
        <f>'[1]Summary Tx'!D43</f>
        <v>271779845.37412727</v>
      </c>
      <c r="E60" s="10">
        <f>'[1]Summary Tx'!E43</f>
        <v>240239690.6832695</v>
      </c>
      <c r="F60" s="10">
        <f>'[1]Summary Tx'!F43</f>
        <v>290779219.60630929</v>
      </c>
      <c r="G60" s="10">
        <f>SUM(G55:G59)</f>
        <v>280056550.4498226</v>
      </c>
      <c r="H60" s="10">
        <f t="shared" ref="H60:K60" si="6">SUM(H55:H59)</f>
        <v>288226917.96812737</v>
      </c>
      <c r="I60" s="10">
        <f t="shared" si="6"/>
        <v>298784200.71761274</v>
      </c>
      <c r="J60" s="10">
        <f t="shared" si="6"/>
        <v>311190515.92251289</v>
      </c>
      <c r="K60" s="10">
        <f t="shared" si="6"/>
        <v>313827606.81688547</v>
      </c>
    </row>
    <row r="62" spans="2:11" x14ac:dyDescent="0.3">
      <c r="B62" s="9" t="s">
        <v>8</v>
      </c>
      <c r="C62" s="10" t="s">
        <v>43</v>
      </c>
      <c r="D62" s="10" t="s">
        <v>44</v>
      </c>
      <c r="E62" s="10" t="s">
        <v>45</v>
      </c>
      <c r="F62" s="10">
        <f>'[1]Summary Tx'!F46</f>
        <v>1692.4893129188315</v>
      </c>
      <c r="G62" s="10">
        <f>'[1]Summary Tx'!G46</f>
        <v>1610.5863219596647</v>
      </c>
      <c r="H62" s="10">
        <f>'[1]Summary Tx'!H46</f>
        <v>1607.6746107457009</v>
      </c>
      <c r="I62" s="10">
        <f>'[1]Summary Tx'!I46</f>
        <v>1658.1786081566693</v>
      </c>
      <c r="J62" s="10">
        <f>'[1]Summary Tx'!J46</f>
        <v>1720.7328757182943</v>
      </c>
      <c r="K62" s="10">
        <f>'[1]Summary Tx'!K46</f>
        <v>1716.6876617877194</v>
      </c>
    </row>
    <row r="64" spans="2:11" x14ac:dyDescent="0.3">
      <c r="B64" s="3" t="s">
        <v>46</v>
      </c>
      <c r="C64" s="4">
        <v>2014</v>
      </c>
      <c r="D64" s="4">
        <v>2015</v>
      </c>
      <c r="E64" s="4">
        <v>2016</v>
      </c>
      <c r="F64" s="4">
        <v>2017</v>
      </c>
      <c r="G64" s="4">
        <v>2018</v>
      </c>
      <c r="H64" s="4">
        <v>2019</v>
      </c>
      <c r="I64" s="4">
        <v>2020</v>
      </c>
      <c r="J64" s="4">
        <v>2021</v>
      </c>
      <c r="K64" s="4">
        <v>2022</v>
      </c>
    </row>
    <row r="65" spans="2:11" x14ac:dyDescent="0.3">
      <c r="B65" s="5" t="s">
        <v>1</v>
      </c>
      <c r="C65" s="6">
        <v>166554176.99719808</v>
      </c>
      <c r="D65" s="6">
        <v>168767820.91986892</v>
      </c>
      <c r="E65" s="6">
        <v>178400834.5858314</v>
      </c>
      <c r="F65" s="7">
        <v>171624219.73921874</v>
      </c>
      <c r="G65" s="7">
        <v>177985805.02441075</v>
      </c>
      <c r="H65" s="7">
        <v>181793216.94540974</v>
      </c>
      <c r="I65" s="7">
        <v>177529193.14582869</v>
      </c>
      <c r="J65" s="7">
        <v>171927760.41768155</v>
      </c>
      <c r="K65" s="7">
        <v>173268589.74208462</v>
      </c>
    </row>
    <row r="66" spans="2:11" x14ac:dyDescent="0.3">
      <c r="B66" s="5" t="s">
        <v>24</v>
      </c>
      <c r="C66" s="6">
        <v>39001376.802023724</v>
      </c>
      <c r="D66" s="6">
        <v>32831201.362597644</v>
      </c>
      <c r="E66" s="6">
        <v>45703165.693463579</v>
      </c>
      <c r="F66" s="7">
        <v>25592126.497171171</v>
      </c>
      <c r="G66" s="7">
        <v>25589719.242474198</v>
      </c>
      <c r="H66" s="7">
        <v>26267679.648651749</v>
      </c>
      <c r="I66" s="7">
        <v>26452850.291340023</v>
      </c>
      <c r="J66" s="7">
        <v>26639097.578917198</v>
      </c>
      <c r="K66" s="7">
        <v>26842237.332714703</v>
      </c>
    </row>
    <row r="67" spans="2:11" x14ac:dyDescent="0.3">
      <c r="B67" s="5" t="s">
        <v>25</v>
      </c>
      <c r="C67" s="8"/>
      <c r="D67" s="6">
        <v>1551922.4669853381</v>
      </c>
      <c r="E67" s="6">
        <v>3233471.2240331629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</row>
    <row r="68" spans="2:11" x14ac:dyDescent="0.3">
      <c r="B68" s="5" t="s">
        <v>2</v>
      </c>
      <c r="C68" s="6">
        <v>111891096.10671768</v>
      </c>
      <c r="D68" s="6">
        <v>114674170.34232317</v>
      </c>
      <c r="E68" s="6">
        <v>93685048.973018229</v>
      </c>
      <c r="F68" s="6">
        <v>90945693.857901156</v>
      </c>
      <c r="G68" s="6">
        <v>93251407.923325345</v>
      </c>
      <c r="H68" s="6">
        <v>95300757.871477067</v>
      </c>
      <c r="I68" s="6">
        <v>92900925.663764685</v>
      </c>
      <c r="J68" s="6">
        <v>89777429.41173847</v>
      </c>
      <c r="K68" s="6">
        <v>90749053.582424909</v>
      </c>
    </row>
    <row r="69" spans="2:11" x14ac:dyDescent="0.3">
      <c r="B69" s="5" t="s">
        <v>26</v>
      </c>
      <c r="C69" s="16"/>
      <c r="D69" s="16"/>
      <c r="E69" s="16"/>
      <c r="F69" s="18">
        <v>3991097.8996754112</v>
      </c>
      <c r="G69" s="18">
        <v>4050829.2326326743</v>
      </c>
      <c r="H69" s="18">
        <v>4010113.2709714039</v>
      </c>
      <c r="I69" s="18">
        <v>3835387.7727146368</v>
      </c>
      <c r="J69" s="18">
        <v>3536930.777922425</v>
      </c>
      <c r="K69" s="18">
        <v>3341972.385397993</v>
      </c>
    </row>
    <row r="70" spans="2:11" x14ac:dyDescent="0.3">
      <c r="B70" s="9" t="s">
        <v>47</v>
      </c>
      <c r="C70" s="10">
        <v>317446649.90593946</v>
      </c>
      <c r="D70" s="10">
        <v>317825115.09177506</v>
      </c>
      <c r="E70" s="10">
        <v>321022520.47634637</v>
      </c>
      <c r="F70" s="10">
        <v>292153137.99396652</v>
      </c>
      <c r="G70" s="10">
        <v>300877761.42284298</v>
      </c>
      <c r="H70" s="10">
        <v>307371767.73650998</v>
      </c>
      <c r="I70" s="10">
        <v>300718356.87364805</v>
      </c>
      <c r="J70" s="10">
        <v>291881218.18625969</v>
      </c>
      <c r="K70" s="10">
        <v>294201853.04262221</v>
      </c>
    </row>
    <row r="72" spans="2:11" x14ac:dyDescent="0.3">
      <c r="B72" s="9" t="s">
        <v>14</v>
      </c>
      <c r="C72" s="10" t="s">
        <v>48</v>
      </c>
      <c r="D72" s="10" t="s">
        <v>49</v>
      </c>
      <c r="E72" s="10" t="s">
        <v>50</v>
      </c>
      <c r="F72" s="10">
        <f>'[1]Summary Dx'!F46</f>
        <v>1787.5106870811683</v>
      </c>
      <c r="G72" s="10">
        <f>'[1]Summary Dx'!G46</f>
        <v>1833.4136780403353</v>
      </c>
      <c r="H72" s="10">
        <f>'[1]Summary Dx'!H46</f>
        <v>1815.3253892542991</v>
      </c>
      <c r="I72" s="10">
        <f>'[1]Summary Dx'!I46</f>
        <v>1754.8213918433307</v>
      </c>
      <c r="J72" s="10">
        <f>'[1]Summary Dx'!J46</f>
        <v>1682.2671242817057</v>
      </c>
      <c r="K72" s="10">
        <f>'[1]Summary Dx'!K46</f>
        <v>1678.3123382122806</v>
      </c>
    </row>
    <row r="73" spans="2:11" x14ac:dyDescent="0.3">
      <c r="B73" s="11"/>
      <c r="C73" s="13"/>
      <c r="D73" s="13"/>
      <c r="E73" s="13"/>
      <c r="F73" s="13"/>
      <c r="G73" s="13"/>
      <c r="H73" s="13"/>
    </row>
    <row r="74" spans="2:11" x14ac:dyDescent="0.3">
      <c r="B74" s="9" t="s">
        <v>51</v>
      </c>
      <c r="C74" s="14">
        <f t="shared" ref="C74:K74" si="7">C60+C70</f>
        <v>593840284.90294111</v>
      </c>
      <c r="D74" s="14">
        <f t="shared" si="7"/>
        <v>589604960.46590233</v>
      </c>
      <c r="E74" s="14">
        <f t="shared" si="7"/>
        <v>561262211.15961587</v>
      </c>
      <c r="F74" s="14">
        <f t="shared" si="7"/>
        <v>582932357.60027575</v>
      </c>
      <c r="G74" s="14">
        <f t="shared" si="7"/>
        <v>580934311.87266564</v>
      </c>
      <c r="H74" s="14">
        <f t="shared" si="7"/>
        <v>595598685.70463729</v>
      </c>
      <c r="I74" s="14">
        <f t="shared" si="7"/>
        <v>599502557.59126079</v>
      </c>
      <c r="J74" s="14">
        <f t="shared" si="7"/>
        <v>603071734.10877252</v>
      </c>
      <c r="K74" s="14">
        <f t="shared" si="7"/>
        <v>608029459.85950768</v>
      </c>
    </row>
    <row r="75" spans="2:11" x14ac:dyDescent="0.3">
      <c r="B75" s="9" t="s">
        <v>52</v>
      </c>
      <c r="C75" s="15" t="s">
        <v>53</v>
      </c>
      <c r="D75" s="15" t="s">
        <v>54</v>
      </c>
      <c r="E75" s="15" t="s">
        <v>55</v>
      </c>
      <c r="F75" s="14">
        <f t="shared" ref="F75:K75" si="8">F62+F72</f>
        <v>3480</v>
      </c>
      <c r="G75" s="14">
        <f t="shared" si="8"/>
        <v>3444</v>
      </c>
      <c r="H75" s="14">
        <f t="shared" si="8"/>
        <v>3423</v>
      </c>
      <c r="I75" s="14">
        <f t="shared" si="8"/>
        <v>3413</v>
      </c>
      <c r="J75" s="14">
        <f t="shared" si="8"/>
        <v>3403</v>
      </c>
      <c r="K75" s="14">
        <f t="shared" si="8"/>
        <v>3395</v>
      </c>
    </row>
    <row r="78" spans="2:11" x14ac:dyDescent="0.3">
      <c r="B78" s="3" t="s">
        <v>56</v>
      </c>
      <c r="C78" s="4">
        <v>2014</v>
      </c>
      <c r="D78" s="4">
        <v>2015</v>
      </c>
      <c r="E78" s="4">
        <v>2016</v>
      </c>
      <c r="F78" s="4">
        <v>2017</v>
      </c>
      <c r="G78" s="4">
        <v>2018</v>
      </c>
      <c r="H78" s="4">
        <v>2019</v>
      </c>
      <c r="I78" s="4">
        <v>2020</v>
      </c>
      <c r="J78" s="4">
        <v>2021</v>
      </c>
      <c r="K78" s="4">
        <v>2022</v>
      </c>
    </row>
    <row r="79" spans="2:11" x14ac:dyDescent="0.3">
      <c r="B79" s="5" t="s">
        <v>57</v>
      </c>
      <c r="C79" s="6">
        <f>'[1]Summary Tx'!C51</f>
        <v>117432836.06638493</v>
      </c>
      <c r="D79" s="6">
        <f>'[1]Summary Tx'!D51</f>
        <v>114683317.44250101</v>
      </c>
      <c r="E79" s="6">
        <f>'[1]Summary Tx'!E51</f>
        <v>126561770.10875745</v>
      </c>
      <c r="F79" s="6">
        <f>'[1]Summary Tx'!F51</f>
        <v>128509549.34847254</v>
      </c>
      <c r="G79" s="6">
        <f>'[1]Summary Tx'!G51</f>
        <v>131506620.76651374</v>
      </c>
      <c r="H79" s="6">
        <f>'[1]Summary Tx'!H51</f>
        <v>131259741.7377117</v>
      </c>
      <c r="I79" s="6">
        <f>'[1]Summary Tx'!I51</f>
        <v>132908847.63952859</v>
      </c>
      <c r="J79" s="6">
        <f>'[1]Summary Tx'!J51</f>
        <v>134815659.09001371</v>
      </c>
      <c r="K79" s="6">
        <f>'[1]Summary Tx'!K51</f>
        <v>136197252.28559455</v>
      </c>
    </row>
    <row r="80" spans="2:11" x14ac:dyDescent="0.3">
      <c r="B80" s="5" t="s">
        <v>58</v>
      </c>
      <c r="C80" s="6">
        <f>'[1]Summary Tx'!C52</f>
        <v>1037380.335943724</v>
      </c>
      <c r="D80" s="6">
        <f>'[1]Summary Tx'!D52</f>
        <v>1062954.2577194057</v>
      </c>
      <c r="E80" s="6">
        <f>'[1]Summary Tx'!E52</f>
        <v>1429735.0753291168</v>
      </c>
      <c r="F80" s="7">
        <f>'[1]Summary Tx'!F52</f>
        <v>1241667.6571738066</v>
      </c>
      <c r="G80" s="7">
        <f>'[1]Summary Tx'!G52</f>
        <v>1177648.7419407833</v>
      </c>
      <c r="H80" s="7">
        <f>'[1]Summary Tx'!H52</f>
        <v>1206386.1277343167</v>
      </c>
      <c r="I80" s="7">
        <f>'[1]Summary Tx'!I52</f>
        <v>1272888.2340463621</v>
      </c>
      <c r="J80" s="7">
        <f>'[1]Summary Tx'!J52</f>
        <v>1305201.594456488</v>
      </c>
      <c r="K80" s="7">
        <f>'[1]Summary Tx'!K52</f>
        <v>1331305.6263456177</v>
      </c>
    </row>
    <row r="81" spans="2:11" x14ac:dyDescent="0.3">
      <c r="B81" s="5" t="s">
        <v>59</v>
      </c>
      <c r="C81" s="6">
        <f>'[1]Summary Tx'!C53</f>
        <v>2184966.7724675224</v>
      </c>
      <c r="D81" s="6">
        <f>'[1]Summary Tx'!D53</f>
        <v>2099277.7040454084</v>
      </c>
      <c r="E81" s="6">
        <f>'[1]Summary Tx'!E53</f>
        <v>1820954.0417269827</v>
      </c>
      <c r="F81" s="7">
        <f>'[1]Summary Tx'!F53</f>
        <v>1893135.5536339288</v>
      </c>
      <c r="G81" s="7">
        <f>'[1]Summary Tx'!G53</f>
        <v>1639170.9096631981</v>
      </c>
      <c r="H81" s="7">
        <f>'[1]Summary Tx'!H53</f>
        <v>1462415.0325629383</v>
      </c>
      <c r="I81" s="7">
        <f>'[1]Summary Tx'!I53</f>
        <v>1520339.1186890891</v>
      </c>
      <c r="J81" s="7">
        <f>'[1]Summary Tx'!J53</f>
        <v>1590241.2669241133</v>
      </c>
      <c r="K81" s="7">
        <f>'[1]Summary Tx'!K53</f>
        <v>1598192.473258734</v>
      </c>
    </row>
    <row r="82" spans="2:11" x14ac:dyDescent="0.3">
      <c r="B82" s="5" t="s">
        <v>60</v>
      </c>
      <c r="C82" s="6">
        <f>'[1]Summary Tx'!C54</f>
        <v>9810066.0117456336</v>
      </c>
      <c r="D82" s="6">
        <f>'[1]Summary Tx'!D54</f>
        <v>5736422.8227961073</v>
      </c>
      <c r="E82" s="6">
        <f>'[1]Summary Tx'!E54</f>
        <v>6145715.008877987</v>
      </c>
      <c r="F82" s="7">
        <f>'[1]Summary Tx'!F54</f>
        <v>4171501.2313982663</v>
      </c>
      <c r="G82" s="7">
        <f>'[1]Summary Tx'!G54</f>
        <v>3513672.4824849605</v>
      </c>
      <c r="H82" s="7">
        <f>'[1]Summary Tx'!H54</f>
        <v>3536861.6358808987</v>
      </c>
      <c r="I82" s="7">
        <f>'[1]Summary Tx'!I54</f>
        <v>3695244.759993928</v>
      </c>
      <c r="J82" s="7">
        <f>'[1]Summary Tx'!J54</f>
        <v>3854431.145037713</v>
      </c>
      <c r="K82" s="7">
        <f>'[1]Summary Tx'!K54</f>
        <v>3892975.4564880896</v>
      </c>
    </row>
    <row r="83" spans="2:11" x14ac:dyDescent="0.3">
      <c r="B83" s="5" t="s">
        <v>24</v>
      </c>
      <c r="C83" s="6">
        <f>'[1]Summary Tx'!C55</f>
        <v>10311404.604645198</v>
      </c>
      <c r="D83" s="6">
        <f>'[1]Summary Tx'!D55</f>
        <v>8102477.5054514343</v>
      </c>
      <c r="E83" s="6">
        <f>'[1]Summary Tx'!E55</f>
        <v>4863103.2318137828</v>
      </c>
      <c r="F83" s="6">
        <f>'[1]Summary Tx'!F55</f>
        <v>11616167.428269316</v>
      </c>
      <c r="G83" s="6">
        <f>'[1]Summary Tx'!G55</f>
        <v>12095542.907843584</v>
      </c>
      <c r="H83" s="6">
        <f>'[1]Summary Tx'!H55</f>
        <v>11939524.318668813</v>
      </c>
      <c r="I83" s="6">
        <f>'[1]Summary Tx'!I55</f>
        <v>12063003.430391023</v>
      </c>
      <c r="J83" s="6">
        <f>'[1]Summary Tx'!J55</f>
        <v>12208606.842738686</v>
      </c>
      <c r="K83" s="6">
        <f>'[1]Summary Tx'!K55</f>
        <v>12334860.350995848</v>
      </c>
    </row>
    <row r="84" spans="2:11" x14ac:dyDescent="0.3">
      <c r="B84" s="5" t="s">
        <v>3</v>
      </c>
      <c r="C84" s="6">
        <f>'[1]Summary Tx'!C56</f>
        <v>0</v>
      </c>
      <c r="D84" s="6">
        <f>'[1]Summary Tx'!D56</f>
        <v>0</v>
      </c>
      <c r="E84" s="6">
        <f>'[1]Summary Tx'!E56</f>
        <v>0</v>
      </c>
      <c r="F84" s="6">
        <f>'[1]Summary Tx'!F56</f>
        <v>0</v>
      </c>
      <c r="G84" s="6">
        <f>'[1]Summary Tx'!G56</f>
        <v>0</v>
      </c>
      <c r="H84" s="6">
        <f>'[1]Summary Tx'!H56</f>
        <v>0</v>
      </c>
      <c r="I84" s="6">
        <f>'[1]Summary Tx'!I56</f>
        <v>0</v>
      </c>
      <c r="J84" s="6">
        <f>'[1]Summary Tx'!J56</f>
        <v>0</v>
      </c>
      <c r="K84" s="6">
        <f>'[1]Summary Tx'!K56</f>
        <v>0</v>
      </c>
    </row>
    <row r="85" spans="2:11" x14ac:dyDescent="0.3">
      <c r="B85" s="5" t="s">
        <v>2</v>
      </c>
      <c r="C85" s="6">
        <f>'[1]Summary Tx'!C57</f>
        <v>8939317.515740376</v>
      </c>
      <c r="D85" s="6">
        <f>'[1]Summary Tx'!D57</f>
        <v>8507504.3745719753</v>
      </c>
      <c r="E85" s="6">
        <f>'[1]Summary Tx'!E57</f>
        <v>9066084.8697923776</v>
      </c>
      <c r="F85" s="6">
        <f>'[1]Summary Tx'!F57</f>
        <v>9544479.4632475581</v>
      </c>
      <c r="G85" s="6">
        <f>'[1]Summary Tx'!G57</f>
        <v>9897596.6116010565</v>
      </c>
      <c r="H85" s="6">
        <f>'[1]Summary Tx'!H57</f>
        <v>9977687.3176450189</v>
      </c>
      <c r="I85" s="6">
        <f>'[1]Summary Tx'!I57</f>
        <v>10177218.229108803</v>
      </c>
      <c r="J85" s="6">
        <f>'[1]Summary Tx'!J57</f>
        <v>10453349.386241497</v>
      </c>
      <c r="K85" s="6">
        <f>'[1]Summary Tx'!K57</f>
        <v>10890222.291846195</v>
      </c>
    </row>
    <row r="86" spans="2:11" x14ac:dyDescent="0.3">
      <c r="B86" s="9" t="s">
        <v>61</v>
      </c>
      <c r="C86" s="10">
        <f>'[1]Summary Tx'!C58</f>
        <v>149715971.30692738</v>
      </c>
      <c r="D86" s="10">
        <f>'[1]Summary Tx'!D58</f>
        <v>140191954.10708535</v>
      </c>
      <c r="E86" s="10">
        <f>'[1]Summary Tx'!E58</f>
        <v>149887362.33629769</v>
      </c>
      <c r="F86" s="10">
        <f>'[1]Summary Tx'!F58</f>
        <v>156976500.68219543</v>
      </c>
      <c r="G86" s="10">
        <f>'[1]Summary Tx'!G58</f>
        <v>159830252.42004731</v>
      </c>
      <c r="H86" s="10">
        <f>'[1]Summary Tx'!H58</f>
        <v>159382616.17020369</v>
      </c>
      <c r="I86" s="10">
        <f>'[1]Summary Tx'!I58</f>
        <v>161637541.4117578</v>
      </c>
      <c r="J86" s="10">
        <f>'[1]Summary Tx'!J58</f>
        <v>164227489.32541221</v>
      </c>
      <c r="K86" s="10">
        <f>'[1]Summary Tx'!K58</f>
        <v>166244808.48452902</v>
      </c>
    </row>
    <row r="88" spans="2:11" x14ac:dyDescent="0.3">
      <c r="B88" s="9" t="s">
        <v>8</v>
      </c>
      <c r="C88" s="10" t="s">
        <v>62</v>
      </c>
      <c r="D88" s="10" t="s">
        <v>63</v>
      </c>
      <c r="E88" s="10" t="s">
        <v>64</v>
      </c>
      <c r="F88" s="10">
        <f>'[1]Summary Tx'!F70</f>
        <v>1850.6732698496839</v>
      </c>
      <c r="G88" s="10">
        <f>'[1]Summary Tx'!G70</f>
        <v>1861.3630722385515</v>
      </c>
      <c r="H88" s="10">
        <f>'[1]Summary Tx'!H70</f>
        <v>1832.9431738571284</v>
      </c>
      <c r="I88" s="10">
        <f>'[1]Summary Tx'!I70</f>
        <v>1840.7732220358814</v>
      </c>
      <c r="J88" s="10">
        <f>'[1]Summary Tx'!J70</f>
        <v>1851.8107814270363</v>
      </c>
      <c r="K88" s="10">
        <f>'[1]Summary Tx'!K70</f>
        <v>1852.3163940218262</v>
      </c>
    </row>
    <row r="90" spans="2:11" x14ac:dyDescent="0.3">
      <c r="B90" s="3" t="s">
        <v>65</v>
      </c>
      <c r="C90" s="4">
        <v>2014</v>
      </c>
      <c r="D90" s="4">
        <v>2015</v>
      </c>
      <c r="E90" s="4">
        <v>2016</v>
      </c>
      <c r="F90" s="4">
        <v>2017</v>
      </c>
      <c r="G90" s="4">
        <v>2018</v>
      </c>
      <c r="H90" s="4">
        <v>2019</v>
      </c>
      <c r="I90" s="4">
        <v>2020</v>
      </c>
      <c r="J90" s="4">
        <v>2021</v>
      </c>
      <c r="K90" s="4">
        <v>2022</v>
      </c>
    </row>
    <row r="91" spans="2:11" x14ac:dyDescent="0.3">
      <c r="B91" s="5" t="s">
        <v>57</v>
      </c>
      <c r="C91" s="6">
        <f>'[1]Summary Dx'!C51</f>
        <v>72600869.433614686</v>
      </c>
      <c r="D91" s="6">
        <f>'[1]Summary Dx'!D51</f>
        <v>70901025.937498778</v>
      </c>
      <c r="E91" s="6">
        <f>'[1]Summary Dx'!E51</f>
        <v>78244678.871238276</v>
      </c>
      <c r="F91" s="6">
        <f>'[1]Summary Dx'!F51</f>
        <v>79448860.520978212</v>
      </c>
      <c r="G91" s="6">
        <f>'[1]Summary Dx'!G51</f>
        <v>84499556.618825674</v>
      </c>
      <c r="H91" s="6">
        <f>'[1]Summary Dx'!H51</f>
        <v>82600879.384791046</v>
      </c>
      <c r="I91" s="6">
        <f>'[1]Summary Dx'!I51</f>
        <v>83157282.374461606</v>
      </c>
      <c r="J91" s="6">
        <f>'[1]Summary Dx'!J51</f>
        <v>83816562.466506585</v>
      </c>
      <c r="K91" s="6">
        <f>'[1]Summary Dx'!K51</f>
        <v>84689538.910626665</v>
      </c>
    </row>
    <row r="92" spans="2:11" x14ac:dyDescent="0.3">
      <c r="B92" s="5" t="s">
        <v>58</v>
      </c>
      <c r="C92" s="6">
        <f>'[1]Summary Dx'!C52</f>
        <v>1165082.494056276</v>
      </c>
      <c r="D92" s="6">
        <f>'[1]Summary Dx'!D52</f>
        <v>1226206.6522805942</v>
      </c>
      <c r="E92" s="6">
        <f>'[1]Summary Dx'!E52</f>
        <v>1752570.5146708831</v>
      </c>
      <c r="F92" s="7">
        <f>'[1]Summary Dx'!F52</f>
        <v>1311378.5653237139</v>
      </c>
      <c r="G92" s="7">
        <f>'[1]Summary Dx'!G52</f>
        <v>1340578.4477134645</v>
      </c>
      <c r="H92" s="7">
        <f>'[1]Summary Dx'!H52</f>
        <v>1362205.6057130161</v>
      </c>
      <c r="I92" s="7">
        <f>'[1]Summary Dx'!I52</f>
        <v>1347075.3340699177</v>
      </c>
      <c r="J92" s="7">
        <f>'[1]Summary Dx'!J52</f>
        <v>1276024.7473028905</v>
      </c>
      <c r="K92" s="7">
        <f>'[1]Summary Dx'!K52</f>
        <v>1301545.2422489487</v>
      </c>
    </row>
    <row r="93" spans="2:11" x14ac:dyDescent="0.3">
      <c r="B93" s="5" t="s">
        <v>59</v>
      </c>
      <c r="C93" s="6">
        <f>'[1]Summary Dx'!C53</f>
        <v>2453937.5275324769</v>
      </c>
      <c r="D93" s="6">
        <f>'[1]Summary Dx'!D53</f>
        <v>2421692.4359545913</v>
      </c>
      <c r="E93" s="6">
        <f>'[1]Summary Dx'!E53</f>
        <v>2232127.0682730176</v>
      </c>
      <c r="F93" s="7">
        <f>'[1]Summary Dx'!F53</f>
        <v>1999421.8033660708</v>
      </c>
      <c r="G93" s="7">
        <f>'[1]Summary Dx'!G53</f>
        <v>1865952.9920542748</v>
      </c>
      <c r="H93" s="7">
        <f>'[1]Summary Dx'!H53</f>
        <v>1651303.7653852578</v>
      </c>
      <c r="I93" s="7">
        <f>'[1]Summary Dx'!I53</f>
        <v>1608948.2732488473</v>
      </c>
      <c r="J93" s="7">
        <f>'[1]Summary Dx'!J53</f>
        <v>1554692.5619735124</v>
      </c>
      <c r="K93" s="7">
        <f>'[1]Summary Dx'!K53</f>
        <v>1562466.0247833801</v>
      </c>
    </row>
    <row r="94" spans="2:11" x14ac:dyDescent="0.3">
      <c r="B94" s="5" t="s">
        <v>60</v>
      </c>
      <c r="C94" s="6">
        <f>'[1]Summary Dx'!C54</f>
        <v>11017691.178253969</v>
      </c>
      <c r="D94" s="6">
        <f>'[1]Summary Dx'!D54</f>
        <v>6617443.5772038912</v>
      </c>
      <c r="E94" s="6">
        <f>'[1]Summary Dx'!E54</f>
        <v>7533422.8711221125</v>
      </c>
      <c r="F94" s="7">
        <f>'[1]Summary Dx'!F54</f>
        <v>4405701.6935824277</v>
      </c>
      <c r="G94" s="7">
        <f>'[1]Summary Dx'!G54</f>
        <v>3999795.0446416368</v>
      </c>
      <c r="H94" s="7">
        <f>'[1]Summary Dx'!H54</f>
        <v>3993690.4414482173</v>
      </c>
      <c r="I94" s="7">
        <f>'[1]Summary Dx'!I54</f>
        <v>3910612.838108479</v>
      </c>
      <c r="J94" s="7">
        <f>'[1]Summary Dx'!J54</f>
        <v>3768268.0964630893</v>
      </c>
      <c r="K94" s="7">
        <f>'[1]Summary Dx'!K54</f>
        <v>3805950.7774277199</v>
      </c>
    </row>
    <row r="95" spans="2:11" x14ac:dyDescent="0.3">
      <c r="B95" s="5" t="s">
        <v>24</v>
      </c>
      <c r="C95" s="6">
        <f>'[1]Summary Dx'!C55</f>
        <v>14126632.045354605</v>
      </c>
      <c r="D95" s="6">
        <f>'[1]Summary Dx'!D55</f>
        <v>10757207.434548562</v>
      </c>
      <c r="E95" s="6">
        <f>'[1]Summary Dx'!E55</f>
        <v>14214547.628186218</v>
      </c>
      <c r="F95" s="7">
        <f>'[1]Summary Dx'!F55</f>
        <v>7744111.6188462116</v>
      </c>
      <c r="G95" s="7">
        <f>'[1]Summary Dx'!G55</f>
        <v>8063695.2718957234</v>
      </c>
      <c r="H95" s="7">
        <f>'[1]Summary Dx'!H55</f>
        <v>7959682.8791125417</v>
      </c>
      <c r="I95" s="7">
        <f>'[1]Summary Dx'!I55</f>
        <v>8042002.2869273489</v>
      </c>
      <c r="J95" s="7">
        <f>'[1]Summary Dx'!J55</f>
        <v>8139071.2284924584</v>
      </c>
      <c r="K95" s="7">
        <f>'[1]Summary Dx'!K55</f>
        <v>8223240.2339972323</v>
      </c>
    </row>
    <row r="96" spans="2:11" x14ac:dyDescent="0.3">
      <c r="B96" s="5" t="s">
        <v>3</v>
      </c>
      <c r="C96" s="6">
        <f>'[1]Summary Dx'!C56</f>
        <v>0</v>
      </c>
      <c r="D96" s="6">
        <f>'[1]Summary Dx'!D56</f>
        <v>0</v>
      </c>
      <c r="E96" s="6">
        <f>'[1]Summary Dx'!E56</f>
        <v>0</v>
      </c>
      <c r="F96" s="6">
        <f>'[1]Summary Dx'!F56</f>
        <v>0</v>
      </c>
      <c r="G96" s="6">
        <f>'[1]Summary Dx'!G56</f>
        <v>0</v>
      </c>
      <c r="H96" s="6">
        <f>'[1]Summary Dx'!H56</f>
        <v>0</v>
      </c>
      <c r="I96" s="6">
        <f>'[1]Summary Dx'!I56</f>
        <v>0</v>
      </c>
      <c r="J96" s="6">
        <f>'[1]Summary Dx'!J56</f>
        <v>0</v>
      </c>
      <c r="K96" s="6">
        <f>'[1]Summary Dx'!K56</f>
        <v>0</v>
      </c>
    </row>
    <row r="97" spans="2:11" x14ac:dyDescent="0.3">
      <c r="B97" s="5" t="s">
        <v>2</v>
      </c>
      <c r="C97" s="6">
        <f>'[1]Summary Dx'!C57</f>
        <v>6436627.5051045623</v>
      </c>
      <c r="D97" s="6">
        <f>'[1]Summary Dx'!D57</f>
        <v>5938743.9204382114</v>
      </c>
      <c r="E97" s="6">
        <f>'[1]Summary Dx'!E57</f>
        <v>6694069.738434297</v>
      </c>
      <c r="F97" s="6">
        <f>'[1]Summary Dx'!F57</f>
        <v>6144265.8107783888</v>
      </c>
      <c r="G97" s="6">
        <f>'[1]Summary Dx'!G57</f>
        <v>6586150.532330743</v>
      </c>
      <c r="H97" s="6">
        <f>'[1]Summary Dx'!H57</f>
        <v>6515853.457832763</v>
      </c>
      <c r="I97" s="6">
        <f>'[1]Summary Dx'!I57</f>
        <v>6589437.1474374942</v>
      </c>
      <c r="J97" s="6">
        <f>'[1]Summary Dx'!J57</f>
        <v>6699604.156430345</v>
      </c>
      <c r="K97" s="6">
        <f>'[1]Summary Dx'!K57</f>
        <v>6980664.1345975967</v>
      </c>
    </row>
    <row r="98" spans="2:11" x14ac:dyDescent="0.3">
      <c r="B98" s="9" t="s">
        <v>66</v>
      </c>
      <c r="C98" s="10">
        <f>'[1]Summary Dx'!C58</f>
        <v>107800840.18391655</v>
      </c>
      <c r="D98" s="10">
        <f>'[1]Summary Dx'!D58</f>
        <v>97862319.957924619</v>
      </c>
      <c r="E98" s="10">
        <f>'[1]Summary Dx'!E58</f>
        <v>110671416.6919248</v>
      </c>
      <c r="F98" s="10">
        <f>'[1]Summary Dx'!F58</f>
        <v>101053740.01287502</v>
      </c>
      <c r="G98" s="10">
        <f>'[1]Summary Dx'!G58</f>
        <v>106355728.90746151</v>
      </c>
      <c r="H98" s="10">
        <f>'[1]Summary Dx'!H58</f>
        <v>104083615.53428283</v>
      </c>
      <c r="I98" s="10">
        <f>'[1]Summary Dx'!I58</f>
        <v>104655358.2542537</v>
      </c>
      <c r="J98" s="10">
        <f>'[1]Summary Dx'!J58</f>
        <v>105254223.25716887</v>
      </c>
      <c r="K98" s="10">
        <f>'[1]Summary Dx'!K58</f>
        <v>106563405.32368153</v>
      </c>
    </row>
    <row r="100" spans="2:11" x14ac:dyDescent="0.3">
      <c r="B100" s="9" t="s">
        <v>14</v>
      </c>
      <c r="C100" s="10" t="s">
        <v>67</v>
      </c>
      <c r="D100" s="10" t="s">
        <v>68</v>
      </c>
      <c r="E100" s="10" t="s">
        <v>69</v>
      </c>
      <c r="F100" s="10">
        <f>'[1]Summary Dx'!F70</f>
        <v>1196.3267301503161</v>
      </c>
      <c r="G100" s="10">
        <f>'[1]Summary Dx'!G70</f>
        <v>1245.6369277614485</v>
      </c>
      <c r="H100" s="10">
        <f>'[1]Summary Dx'!H70</f>
        <v>1202.0568261428718</v>
      </c>
      <c r="I100" s="10">
        <f>'[1]Summary Dx'!I70</f>
        <v>1195.2267779641186</v>
      </c>
      <c r="J100" s="10">
        <f>'[1]Summary Dx'!J70</f>
        <v>1188.1892185729637</v>
      </c>
      <c r="K100" s="10">
        <f>'[1]Summary Dx'!K70</f>
        <v>1188.683605978174</v>
      </c>
    </row>
    <row r="101" spans="2:11" x14ac:dyDescent="0.3">
      <c r="B101" s="11"/>
      <c r="C101" s="13"/>
      <c r="D101" s="13"/>
      <c r="E101" s="13"/>
      <c r="F101" s="13"/>
      <c r="G101" s="13"/>
      <c r="H101" s="13"/>
    </row>
    <row r="102" spans="2:11" x14ac:dyDescent="0.3">
      <c r="B102" s="9" t="s">
        <v>70</v>
      </c>
      <c r="C102" s="14">
        <f>C86+C98</f>
        <v>257516811.49084395</v>
      </c>
      <c r="D102" s="14">
        <f t="shared" ref="D102:K102" si="9">D86+D98</f>
        <v>238054274.06500995</v>
      </c>
      <c r="E102" s="14">
        <f t="shared" si="9"/>
        <v>260558779.0282225</v>
      </c>
      <c r="F102" s="14">
        <f t="shared" si="9"/>
        <v>258030240.69507045</v>
      </c>
      <c r="G102" s="14">
        <f t="shared" si="9"/>
        <v>266185981.32750881</v>
      </c>
      <c r="H102" s="14">
        <f t="shared" si="9"/>
        <v>263466231.70448652</v>
      </c>
      <c r="I102" s="14">
        <f t="shared" si="9"/>
        <v>266292899.66601151</v>
      </c>
      <c r="J102" s="14">
        <f t="shared" si="9"/>
        <v>269481712.5825811</v>
      </c>
      <c r="K102" s="14">
        <f t="shared" si="9"/>
        <v>272808213.80821055</v>
      </c>
    </row>
    <row r="103" spans="2:11" x14ac:dyDescent="0.3">
      <c r="B103" s="9" t="s">
        <v>71</v>
      </c>
      <c r="C103" s="15" t="s">
        <v>72</v>
      </c>
      <c r="D103" s="15" t="s">
        <v>73</v>
      </c>
      <c r="E103" s="15" t="s">
        <v>74</v>
      </c>
      <c r="F103" s="14">
        <f>F88+F100</f>
        <v>3047</v>
      </c>
      <c r="G103" s="14">
        <f t="shared" ref="G103:K103" si="10">G88+G100</f>
        <v>3107</v>
      </c>
      <c r="H103" s="14">
        <f t="shared" si="10"/>
        <v>3035</v>
      </c>
      <c r="I103" s="14">
        <f t="shared" si="10"/>
        <v>3036</v>
      </c>
      <c r="J103" s="14">
        <f t="shared" si="10"/>
        <v>3040</v>
      </c>
      <c r="K103" s="14">
        <f t="shared" si="10"/>
        <v>3041</v>
      </c>
    </row>
    <row r="106" spans="2:11" x14ac:dyDescent="0.3">
      <c r="B106" s="19"/>
      <c r="C106" s="4">
        <f>'[1]Summary Tx'!C74</f>
        <v>2014</v>
      </c>
      <c r="D106" s="4">
        <f>'[1]Summary Tx'!D74</f>
        <v>2015</v>
      </c>
      <c r="E106" s="4">
        <f>'[1]Summary Tx'!E74</f>
        <v>2016</v>
      </c>
      <c r="F106" s="4">
        <f>'[1]Summary Tx'!F74</f>
        <v>2017</v>
      </c>
      <c r="G106" s="4">
        <f>'[1]Summary Tx'!G74</f>
        <v>2018</v>
      </c>
      <c r="H106" s="4">
        <f>'[1]Summary Tx'!H74</f>
        <v>2019</v>
      </c>
      <c r="I106" s="4">
        <f>'[1]Summary Tx'!I74</f>
        <v>2020</v>
      </c>
      <c r="J106" s="4">
        <f>'[1]Summary Tx'!J74</f>
        <v>2021</v>
      </c>
      <c r="K106" s="4">
        <f>'[1]Summary Tx'!K74</f>
        <v>2022</v>
      </c>
    </row>
    <row r="107" spans="2:11" x14ac:dyDescent="0.3">
      <c r="B107" s="3" t="s">
        <v>75</v>
      </c>
      <c r="C107" s="6">
        <f>'[1]Summary Tx'!C75</f>
        <v>420649814.49871761</v>
      </c>
      <c r="D107" s="6">
        <f>'[1]Summary Tx'!D75</f>
        <v>415644828.34729677</v>
      </c>
      <c r="E107" s="6">
        <f>'[1]Summary Tx'!E75</f>
        <v>403954088.62201655</v>
      </c>
      <c r="F107" s="6">
        <f>'[1]Summary Tx'!F75</f>
        <v>428805894.3911432</v>
      </c>
      <c r="G107" s="6">
        <v>429698812.08713293</v>
      </c>
      <c r="H107" s="6">
        <v>445185094.98131895</v>
      </c>
      <c r="I107" s="6">
        <v>470486476.65436119</v>
      </c>
      <c r="J107" s="6">
        <v>509314799.39413702</v>
      </c>
      <c r="K107" s="6">
        <v>514370477.74918818</v>
      </c>
    </row>
    <row r="108" spans="2:11" x14ac:dyDescent="0.3">
      <c r="B108" s="20" t="s">
        <v>76</v>
      </c>
      <c r="C108" s="6">
        <f>'[1]Summary Tx'!C76</f>
        <v>185954275.79702896</v>
      </c>
      <c r="D108" s="6">
        <f>'[1]Summary Tx'!D76</f>
        <v>177599828.83021492</v>
      </c>
      <c r="E108" s="6">
        <f>'[1]Summary Tx'!E76</f>
        <v>152745638.95008981</v>
      </c>
      <c r="F108" s="6">
        <f>'[1]Summary Tx'!F76</f>
        <v>222950026.51324499</v>
      </c>
      <c r="G108" s="6">
        <v>211747056.52606621</v>
      </c>
      <c r="H108" s="6">
        <v>206379238.50680342</v>
      </c>
      <c r="I108" s="6">
        <v>202097104.416558</v>
      </c>
      <c r="J108" s="6">
        <v>187988976.40172482</v>
      </c>
      <c r="K108" s="6">
        <v>190060728.32069644</v>
      </c>
    </row>
    <row r="109" spans="2:11" x14ac:dyDescent="0.3">
      <c r="B109" s="3" t="s">
        <v>77</v>
      </c>
      <c r="C109" s="21">
        <f>'[1]Summary Tx'!C77</f>
        <v>606604090.29574656</v>
      </c>
      <c r="D109" s="21">
        <f>'[1]Summary Tx'!D77</f>
        <v>593244657.17751169</v>
      </c>
      <c r="E109" s="21">
        <f>'[1]Summary Tx'!E77</f>
        <v>556699727.57210636</v>
      </c>
      <c r="F109" s="21">
        <f>'[1]Summary Tx'!F77</f>
        <v>651755920.90438819</v>
      </c>
      <c r="G109" s="21">
        <f>G107+G108</f>
        <v>641445868.61319911</v>
      </c>
      <c r="H109" s="21">
        <f t="shared" ref="H109:K109" si="11">H107+H108</f>
        <v>651564333.48812234</v>
      </c>
      <c r="I109" s="21">
        <f t="shared" si="11"/>
        <v>672583581.07091916</v>
      </c>
      <c r="J109" s="21">
        <f t="shared" si="11"/>
        <v>697303775.79586184</v>
      </c>
      <c r="K109" s="21">
        <f t="shared" si="11"/>
        <v>704431206.06988466</v>
      </c>
    </row>
    <row r="111" spans="2:11" x14ac:dyDescent="0.3">
      <c r="B111" s="19"/>
      <c r="C111" s="4">
        <f>'[1]Summary Dx'!C74</f>
        <v>2014</v>
      </c>
      <c r="D111" s="4">
        <f>'[1]Summary Dx'!D74</f>
        <v>2015</v>
      </c>
      <c r="E111" s="4">
        <f>'[1]Summary Dx'!E74</f>
        <v>2016</v>
      </c>
      <c r="F111" s="4">
        <f>'[1]Summary Dx'!F74</f>
        <v>2017</v>
      </c>
      <c r="G111" s="4">
        <f>'[1]Summary Dx'!G74</f>
        <v>2018</v>
      </c>
      <c r="H111" s="4">
        <f>'[1]Summary Dx'!H74</f>
        <v>2019</v>
      </c>
      <c r="I111" s="4">
        <f>'[1]Summary Dx'!I74</f>
        <v>2020</v>
      </c>
      <c r="J111" s="4">
        <f>'[1]Summary Dx'!J74</f>
        <v>2021</v>
      </c>
      <c r="K111" s="4">
        <f>'[1]Summary Dx'!K74</f>
        <v>2022</v>
      </c>
    </row>
    <row r="112" spans="2:11" x14ac:dyDescent="0.3">
      <c r="B112" s="3" t="s">
        <v>78</v>
      </c>
      <c r="C112" s="6">
        <f>'[1]Summary Dx'!C75</f>
        <v>435963275.836501</v>
      </c>
      <c r="D112" s="6">
        <f>'[1]Summary Dx'!D75</f>
        <v>438102009.17850649</v>
      </c>
      <c r="E112" s="6">
        <f>'[1]Summary Dx'!E75</f>
        <v>463676410.38617635</v>
      </c>
      <c r="F112" s="6">
        <f>'[1]Summary Dx'!F75</f>
        <v>399194419.49063891</v>
      </c>
      <c r="G112" s="6">
        <f>'[1]Summary Dx'!G75</f>
        <v>425294821.91993171</v>
      </c>
      <c r="H112" s="6">
        <f>'[1]Summary Dx'!H75</f>
        <v>436987864.42397141</v>
      </c>
      <c r="I112" s="6">
        <f>'[1]Summary Dx'!I75</f>
        <v>439439815.87149829</v>
      </c>
      <c r="J112" s="6">
        <f>'[1]Summary Dx'!J75</f>
        <v>447778836.82764977</v>
      </c>
      <c r="K112" s="6">
        <f>'[1]Summary Dx'!K75</f>
        <v>452114858.8448962</v>
      </c>
    </row>
    <row r="113" spans="2:11" x14ac:dyDescent="0.3">
      <c r="B113" s="20" t="s">
        <v>79</v>
      </c>
      <c r="C113" s="6">
        <f>'[1]Summary Dx'!C76</f>
        <v>192723810.72813725</v>
      </c>
      <c r="D113" s="6">
        <f>'[1]Summary Dx'!D76</f>
        <v>187195500.90314996</v>
      </c>
      <c r="E113" s="6">
        <f>'[1]Summary Dx'!E76</f>
        <v>175328215.66955781</v>
      </c>
      <c r="F113" s="6">
        <f>'[1]Summary Dx'!F76</f>
        <v>207554064.84266752</v>
      </c>
      <c r="G113" s="6">
        <f>'[1]Summary Dx'!G76</f>
        <v>208736616.80182356</v>
      </c>
      <c r="H113" s="6">
        <f>'[1]Summary Dx'!H76</f>
        <v>201840710.09416467</v>
      </c>
      <c r="I113" s="6">
        <f>'[1]Summary Dx'!I76</f>
        <v>187934460.99668327</v>
      </c>
      <c r="J113" s="6">
        <f>'[1]Summary Dx'!J76</f>
        <v>164357644.72168595</v>
      </c>
      <c r="K113" s="6">
        <f>'[1]Summary Dx'!K76</f>
        <v>166218309.91005048</v>
      </c>
    </row>
    <row r="114" spans="2:11" x14ac:dyDescent="0.3">
      <c r="B114" s="3" t="s">
        <v>80</v>
      </c>
      <c r="C114" s="21">
        <f>'[1]Summary Dx'!C77</f>
        <v>628687086.56463826</v>
      </c>
      <c r="D114" s="21">
        <f>'[1]Summary Dx'!D77</f>
        <v>625297510.08165646</v>
      </c>
      <c r="E114" s="21">
        <f>'[1]Summary Dx'!E77</f>
        <v>639004626.05573416</v>
      </c>
      <c r="F114" s="21">
        <f>'[1]Summary Dx'!F77</f>
        <v>606748484.33330643</v>
      </c>
      <c r="G114" s="21">
        <f>'[1]Summary Dx'!G77</f>
        <v>634031438.72175527</v>
      </c>
      <c r="H114" s="21">
        <f>'[1]Summary Dx'!H77</f>
        <v>638828574.51813602</v>
      </c>
      <c r="I114" s="21">
        <f>'[1]Summary Dx'!I77</f>
        <v>627374276.86818159</v>
      </c>
      <c r="J114" s="21">
        <f>'[1]Summary Dx'!J77</f>
        <v>612136481.54933572</v>
      </c>
      <c r="K114" s="21">
        <f>'[1]Summary Dx'!K77</f>
        <v>618333168.75494671</v>
      </c>
    </row>
    <row r="116" spans="2:11" x14ac:dyDescent="0.3">
      <c r="B116" s="19"/>
      <c r="C116" s="4">
        <f>'[1]Summary Tx + Dx'!C71</f>
        <v>2014</v>
      </c>
      <c r="D116" s="4">
        <f>'[1]Summary Tx + Dx'!D71</f>
        <v>2015</v>
      </c>
      <c r="E116" s="4">
        <f>'[1]Summary Tx + Dx'!E71</f>
        <v>2016</v>
      </c>
      <c r="F116" s="4">
        <f>'[1]Summary Tx + Dx'!F71</f>
        <v>2017</v>
      </c>
      <c r="G116" s="4">
        <f>'[1]Summary Tx + Dx'!G71</f>
        <v>2018</v>
      </c>
      <c r="H116" s="4">
        <f>'[1]Summary Tx + Dx'!H71</f>
        <v>2019</v>
      </c>
      <c r="I116" s="4">
        <f>'[1]Summary Tx + Dx'!I71</f>
        <v>2020</v>
      </c>
      <c r="J116" s="4">
        <f>'[1]Summary Tx + Dx'!J71</f>
        <v>2021</v>
      </c>
      <c r="K116" s="4">
        <f>'[1]Summary Tx + Dx'!K71</f>
        <v>2022</v>
      </c>
    </row>
    <row r="117" spans="2:11" x14ac:dyDescent="0.3">
      <c r="B117" s="3" t="s">
        <v>81</v>
      </c>
      <c r="C117" s="6">
        <f>'[1]Summary Tx + Dx'!C72</f>
        <v>856613090.33521867</v>
      </c>
      <c r="D117" s="6">
        <f>'[1]Summary Tx + Dx'!D72</f>
        <v>853746837.52580333</v>
      </c>
      <c r="E117" s="6">
        <f>'[1]Summary Tx + Dx'!E72</f>
        <v>867630499.00819278</v>
      </c>
      <c r="F117" s="6">
        <f>'[1]Summary Tx + Dx'!F72</f>
        <v>828000313.88178205</v>
      </c>
      <c r="G117" s="6">
        <f>G107+G112</f>
        <v>854993634.00706458</v>
      </c>
      <c r="H117" s="6">
        <f t="shared" ref="H117:K119" si="12">H107+H112</f>
        <v>882172959.40529037</v>
      </c>
      <c r="I117" s="6">
        <f t="shared" si="12"/>
        <v>909926292.52585948</v>
      </c>
      <c r="J117" s="6">
        <f t="shared" si="12"/>
        <v>957093636.22178674</v>
      </c>
      <c r="K117" s="6">
        <f t="shared" si="12"/>
        <v>966485336.59408438</v>
      </c>
    </row>
    <row r="118" spans="2:11" x14ac:dyDescent="0.3">
      <c r="B118" s="20" t="s">
        <v>82</v>
      </c>
      <c r="C118" s="6">
        <f>'[1]Summary Tx + Dx'!C73</f>
        <v>378678086.52516627</v>
      </c>
      <c r="D118" s="6">
        <f>'[1]Summary Tx + Dx'!D73</f>
        <v>364795329.73336482</v>
      </c>
      <c r="E118" s="6">
        <f>'[1]Summary Tx + Dx'!E73</f>
        <v>328073854.6196475</v>
      </c>
      <c r="F118" s="6">
        <f>'[1]Summary Tx + Dx'!F73</f>
        <v>430504091.35591245</v>
      </c>
      <c r="G118" s="6">
        <f>G108+G113</f>
        <v>420483673.3278898</v>
      </c>
      <c r="H118" s="6">
        <f t="shared" si="12"/>
        <v>408219948.60096812</v>
      </c>
      <c r="I118" s="6">
        <f t="shared" si="12"/>
        <v>390031565.41324127</v>
      </c>
      <c r="J118" s="6">
        <f t="shared" si="12"/>
        <v>352346621.12341076</v>
      </c>
      <c r="K118" s="6">
        <f t="shared" si="12"/>
        <v>356279038.23074692</v>
      </c>
    </row>
    <row r="119" spans="2:11" x14ac:dyDescent="0.3">
      <c r="B119" s="3" t="s">
        <v>83</v>
      </c>
      <c r="C119" s="21">
        <f>'[1]Summary Tx + Dx'!C74</f>
        <v>1235291176.8603849</v>
      </c>
      <c r="D119" s="21">
        <f>'[1]Summary Tx + Dx'!D74</f>
        <v>1218542167.2591681</v>
      </c>
      <c r="E119" s="21">
        <f>'[1]Summary Tx + Dx'!E74</f>
        <v>1195704353.6278403</v>
      </c>
      <c r="F119" s="21">
        <f>'[1]Summary Tx + Dx'!F74</f>
        <v>1258504405.2376945</v>
      </c>
      <c r="G119" s="21">
        <f>G109+G114</f>
        <v>1275477307.3349543</v>
      </c>
      <c r="H119" s="21">
        <f t="shared" si="12"/>
        <v>1290392908.0062585</v>
      </c>
      <c r="I119" s="21">
        <f t="shared" si="12"/>
        <v>1299957857.9391007</v>
      </c>
      <c r="J119" s="21">
        <f t="shared" si="12"/>
        <v>1309440257.3451977</v>
      </c>
      <c r="K119" s="21">
        <f t="shared" si="12"/>
        <v>1322764374.8248315</v>
      </c>
    </row>
    <row r="122" spans="2:11" x14ac:dyDescent="0.3">
      <c r="B122" s="3" t="s">
        <v>84</v>
      </c>
      <c r="C122" s="4">
        <f>'[1]Summary Tx'!C83</f>
        <v>2014</v>
      </c>
      <c r="D122" s="4">
        <f>'[1]Summary Tx'!D83</f>
        <v>2015</v>
      </c>
      <c r="E122" s="4">
        <f>'[1]Summary Tx'!E83</f>
        <v>2016</v>
      </c>
      <c r="F122" s="4">
        <f>'[1]Summary Tx'!F83</f>
        <v>2017</v>
      </c>
      <c r="G122" s="4">
        <f>'[1]Summary Tx'!G83</f>
        <v>2018</v>
      </c>
      <c r="H122" s="4">
        <f>'[1]Summary Tx'!H83</f>
        <v>2019</v>
      </c>
      <c r="I122" s="4">
        <f>'[1]Summary Tx'!I83</f>
        <v>2020</v>
      </c>
      <c r="J122" s="4">
        <f>'[1]Summary Tx'!J83</f>
        <v>2021</v>
      </c>
      <c r="K122" s="4">
        <f>'[1]Summary Tx'!K83</f>
        <v>2022</v>
      </c>
    </row>
    <row r="123" spans="2:11" x14ac:dyDescent="0.3">
      <c r="B123" s="19" t="s">
        <v>85</v>
      </c>
      <c r="C123" s="7">
        <v>77000000</v>
      </c>
      <c r="D123" s="7">
        <v>77000000</v>
      </c>
      <c r="E123" s="7">
        <v>50000000</v>
      </c>
      <c r="F123" s="7">
        <v>34506000</v>
      </c>
      <c r="G123" s="7">
        <v>32316400</v>
      </c>
      <c r="H123" s="7">
        <v>32195000</v>
      </c>
      <c r="I123" s="7">
        <v>33290999.999999996</v>
      </c>
      <c r="J123" s="7">
        <v>35092500</v>
      </c>
      <c r="K123" s="7">
        <v>35092500</v>
      </c>
    </row>
    <row r="124" spans="2:11" x14ac:dyDescent="0.3">
      <c r="B124" s="19" t="s">
        <v>86</v>
      </c>
      <c r="C124" s="7">
        <v>59555218.170920007</v>
      </c>
      <c r="D124" s="7">
        <v>52414405</v>
      </c>
      <c r="E124" s="7">
        <v>43540991</v>
      </c>
      <c r="F124" s="7">
        <v>51596669.829308674</v>
      </c>
      <c r="G124" s="7">
        <v>46775090.902698271</v>
      </c>
      <c r="H124" s="7">
        <v>46921661.146481842</v>
      </c>
      <c r="I124" s="7">
        <v>49614094.533867843</v>
      </c>
      <c r="J124" s="7">
        <v>53378697.719477609</v>
      </c>
      <c r="K124" s="7">
        <v>56169804.92114035</v>
      </c>
    </row>
    <row r="125" spans="2:11" x14ac:dyDescent="0.3">
      <c r="C125" s="22"/>
      <c r="D125" s="22"/>
      <c r="E125" s="22"/>
      <c r="F125" s="22"/>
      <c r="G125" s="22"/>
    </row>
    <row r="126" spans="2:11" x14ac:dyDescent="0.3">
      <c r="B126" s="3" t="s">
        <v>87</v>
      </c>
      <c r="C126" s="23">
        <f>'[1]Summary Dx'!C83</f>
        <v>2014</v>
      </c>
      <c r="D126" s="23">
        <f>'[1]Summary Dx'!D83</f>
        <v>2015</v>
      </c>
      <c r="E126" s="23">
        <f>'[1]Summary Dx'!E83</f>
        <v>2016</v>
      </c>
      <c r="F126" s="23">
        <f>'[1]Summary Dx'!F83</f>
        <v>2017</v>
      </c>
      <c r="G126" s="23">
        <f>'[1]Summary Dx'!G83</f>
        <v>2018</v>
      </c>
      <c r="H126" s="4">
        <f>'[1]Summary Dx'!H83</f>
        <v>2019</v>
      </c>
      <c r="I126" s="4">
        <f>'[1]Summary Dx'!I83</f>
        <v>2020</v>
      </c>
      <c r="J126" s="4">
        <f>'[1]Summary Dx'!J83</f>
        <v>2021</v>
      </c>
      <c r="K126" s="4">
        <f>'[1]Summary Dx'!K83</f>
        <v>2022</v>
      </c>
    </row>
    <row r="127" spans="2:11" x14ac:dyDescent="0.3">
      <c r="B127" s="19" t="s">
        <v>85</v>
      </c>
      <c r="C127" s="7">
        <v>91000000</v>
      </c>
      <c r="D127" s="7">
        <v>95000000</v>
      </c>
      <c r="E127" s="7">
        <v>54000000</v>
      </c>
      <c r="F127" s="7">
        <v>36423000</v>
      </c>
      <c r="G127" s="7">
        <v>36883600</v>
      </c>
      <c r="H127" s="7">
        <v>36304999.999999993</v>
      </c>
      <c r="I127" s="7">
        <v>35209000</v>
      </c>
      <c r="J127" s="7">
        <v>33839000</v>
      </c>
      <c r="K127" s="7">
        <v>33839000</v>
      </c>
    </row>
    <row r="128" spans="2:11" x14ac:dyDescent="0.3">
      <c r="B128" s="19" t="s">
        <v>86</v>
      </c>
      <c r="C128" s="7">
        <v>69352180.75346002</v>
      </c>
      <c r="D128" s="7">
        <v>64843773</v>
      </c>
      <c r="E128" s="7">
        <v>56157857</v>
      </c>
      <c r="F128" s="7">
        <v>54493460.037647448</v>
      </c>
      <c r="G128" s="7">
        <v>53563108.98420874</v>
      </c>
      <c r="H128" s="7">
        <v>53150007.422599256</v>
      </c>
      <c r="I128" s="7">
        <v>52573254.235097535</v>
      </c>
      <c r="J128" s="7">
        <v>51541931.660263717</v>
      </c>
      <c r="K128" s="7">
        <v>53959619.491409153</v>
      </c>
    </row>
    <row r="129" spans="2:11" x14ac:dyDescent="0.3">
      <c r="C129" s="22"/>
      <c r="D129" s="22"/>
      <c r="E129" s="22"/>
      <c r="F129" s="22"/>
      <c r="G129" s="22"/>
      <c r="H129" s="22"/>
      <c r="I129" s="22"/>
      <c r="J129" s="22"/>
      <c r="K129" s="22"/>
    </row>
    <row r="130" spans="2:11" x14ac:dyDescent="0.3">
      <c r="B130" s="3" t="s">
        <v>88</v>
      </c>
      <c r="C130" s="23">
        <v>2014</v>
      </c>
      <c r="D130" s="23">
        <v>2015</v>
      </c>
      <c r="E130" s="23">
        <v>2016</v>
      </c>
      <c r="F130" s="23">
        <v>2017</v>
      </c>
      <c r="G130" s="23">
        <v>2018</v>
      </c>
      <c r="H130" s="23">
        <v>2019</v>
      </c>
      <c r="I130" s="23">
        <v>2020</v>
      </c>
      <c r="J130" s="23">
        <v>2021</v>
      </c>
      <c r="K130" s="23">
        <v>2022</v>
      </c>
    </row>
    <row r="131" spans="2:11" x14ac:dyDescent="0.3">
      <c r="B131" s="19" t="s">
        <v>85</v>
      </c>
      <c r="C131" s="7">
        <f>C123+C127</f>
        <v>168000000</v>
      </c>
      <c r="D131" s="7">
        <f t="shared" ref="D131:K132" si="13">D123+D127</f>
        <v>172000000</v>
      </c>
      <c r="E131" s="7">
        <f t="shared" si="13"/>
        <v>104000000</v>
      </c>
      <c r="F131" s="7">
        <f t="shared" si="13"/>
        <v>70929000</v>
      </c>
      <c r="G131" s="7">
        <f t="shared" si="13"/>
        <v>69200000</v>
      </c>
      <c r="H131" s="7">
        <f t="shared" si="13"/>
        <v>68500000</v>
      </c>
      <c r="I131" s="7">
        <f t="shared" si="13"/>
        <v>68500000</v>
      </c>
      <c r="J131" s="7">
        <f t="shared" si="13"/>
        <v>68931500</v>
      </c>
      <c r="K131" s="7">
        <f t="shared" si="13"/>
        <v>68931500</v>
      </c>
    </row>
    <row r="132" spans="2:11" x14ac:dyDescent="0.3">
      <c r="B132" s="19" t="s">
        <v>86</v>
      </c>
      <c r="C132" s="7">
        <f>C124+C128</f>
        <v>128907398.92438003</v>
      </c>
      <c r="D132" s="7">
        <f t="shared" si="13"/>
        <v>117258178</v>
      </c>
      <c r="E132" s="7">
        <f t="shared" si="13"/>
        <v>99698848</v>
      </c>
      <c r="F132" s="7">
        <f t="shared" si="13"/>
        <v>106090129.86695611</v>
      </c>
      <c r="G132" s="7">
        <f t="shared" si="13"/>
        <v>100338199.88690701</v>
      </c>
      <c r="H132" s="7">
        <f t="shared" si="13"/>
        <v>100071668.5690811</v>
      </c>
      <c r="I132" s="7">
        <f t="shared" si="13"/>
        <v>102187348.76896538</v>
      </c>
      <c r="J132" s="7">
        <f t="shared" si="13"/>
        <v>104920629.37974133</v>
      </c>
      <c r="K132" s="7">
        <f t="shared" si="13"/>
        <v>110129424.4125495</v>
      </c>
    </row>
    <row r="134" spans="2:11" x14ac:dyDescent="0.3">
      <c r="B134" s="24"/>
      <c r="C134" s="25">
        <v>2014</v>
      </c>
      <c r="D134" s="25">
        <v>2015</v>
      </c>
      <c r="E134" s="25">
        <v>2016</v>
      </c>
      <c r="F134" s="25">
        <v>2017</v>
      </c>
      <c r="G134" s="25">
        <v>2018</v>
      </c>
      <c r="H134" s="25">
        <v>2019</v>
      </c>
      <c r="I134" s="25">
        <v>2020</v>
      </c>
      <c r="J134" s="25">
        <v>2021</v>
      </c>
      <c r="K134" s="25">
        <v>2022</v>
      </c>
    </row>
    <row r="135" spans="2:11" x14ac:dyDescent="0.3">
      <c r="B135" s="24" t="s">
        <v>89</v>
      </c>
      <c r="C135" s="26">
        <v>605</v>
      </c>
      <c r="D135" s="26">
        <v>597</v>
      </c>
      <c r="E135" s="26">
        <v>611</v>
      </c>
      <c r="F135" s="26">
        <f>F27</f>
        <v>679</v>
      </c>
      <c r="G135" s="26">
        <f t="shared" ref="G135:K135" si="14">G27</f>
        <v>675</v>
      </c>
      <c r="H135" s="26">
        <f t="shared" si="14"/>
        <v>671</v>
      </c>
      <c r="I135" s="26">
        <f t="shared" si="14"/>
        <v>669</v>
      </c>
      <c r="J135" s="26">
        <f t="shared" si="14"/>
        <v>668</v>
      </c>
      <c r="K135" s="26">
        <f t="shared" si="14"/>
        <v>668</v>
      </c>
    </row>
    <row r="136" spans="2:11" x14ac:dyDescent="0.3">
      <c r="B136" s="24" t="s">
        <v>90</v>
      </c>
      <c r="C136" s="26">
        <v>1291</v>
      </c>
      <c r="D136" s="26">
        <v>1282</v>
      </c>
      <c r="E136" s="26">
        <v>1267</v>
      </c>
      <c r="F136" s="26">
        <f>F51</f>
        <v>1375</v>
      </c>
      <c r="G136" s="26">
        <f t="shared" ref="G136:K136" si="15">G51</f>
        <v>1380</v>
      </c>
      <c r="H136" s="26">
        <f t="shared" si="15"/>
        <v>1376</v>
      </c>
      <c r="I136" s="26">
        <f t="shared" si="15"/>
        <v>1370</v>
      </c>
      <c r="J136" s="26">
        <f t="shared" si="15"/>
        <v>1363</v>
      </c>
      <c r="K136" s="26">
        <f t="shared" si="15"/>
        <v>1363</v>
      </c>
    </row>
    <row r="137" spans="2:11" x14ac:dyDescent="0.3">
      <c r="B137" s="24" t="s">
        <v>91</v>
      </c>
      <c r="C137" s="26">
        <v>3342</v>
      </c>
      <c r="D137" s="26">
        <v>3356</v>
      </c>
      <c r="E137" s="26">
        <v>3391</v>
      </c>
      <c r="F137" s="26">
        <f>F75</f>
        <v>3480</v>
      </c>
      <c r="G137" s="26">
        <f t="shared" ref="G137:K137" si="16">G75</f>
        <v>3444</v>
      </c>
      <c r="H137" s="26">
        <f t="shared" si="16"/>
        <v>3423</v>
      </c>
      <c r="I137" s="26">
        <f t="shared" si="16"/>
        <v>3413</v>
      </c>
      <c r="J137" s="26">
        <f t="shared" si="16"/>
        <v>3403</v>
      </c>
      <c r="K137" s="26">
        <f t="shared" si="16"/>
        <v>3395</v>
      </c>
    </row>
    <row r="138" spans="2:11" x14ac:dyDescent="0.3">
      <c r="B138" s="24" t="s">
        <v>92</v>
      </c>
      <c r="C138" s="26">
        <v>3070</v>
      </c>
      <c r="D138" s="26">
        <v>2842</v>
      </c>
      <c r="E138" s="26">
        <v>3095</v>
      </c>
      <c r="F138" s="26">
        <f>F103</f>
        <v>3047</v>
      </c>
      <c r="G138" s="26">
        <f t="shared" ref="G138:K138" si="17">G103</f>
        <v>3107</v>
      </c>
      <c r="H138" s="26">
        <f t="shared" si="17"/>
        <v>3035</v>
      </c>
      <c r="I138" s="26">
        <f t="shared" si="17"/>
        <v>3036</v>
      </c>
      <c r="J138" s="26">
        <f t="shared" si="17"/>
        <v>3040</v>
      </c>
      <c r="K138" s="26">
        <f t="shared" si="17"/>
        <v>3041</v>
      </c>
    </row>
    <row r="139" spans="2:11" x14ac:dyDescent="0.3">
      <c r="B139" s="27" t="s">
        <v>93</v>
      </c>
      <c r="C139" s="28">
        <f>605+1291+3342+3070</f>
        <v>8308</v>
      </c>
      <c r="D139" s="28">
        <f>597+1282+3356+2842</f>
        <v>8077</v>
      </c>
      <c r="E139" s="28">
        <f>611+1267+3391+3095</f>
        <v>8364</v>
      </c>
      <c r="F139" s="28">
        <f t="shared" ref="F139:K139" si="18">F27+F51+F75+F103</f>
        <v>8581</v>
      </c>
      <c r="G139" s="28">
        <f t="shared" si="18"/>
        <v>8606</v>
      </c>
      <c r="H139" s="28">
        <f t="shared" si="18"/>
        <v>8505</v>
      </c>
      <c r="I139" s="28">
        <f t="shared" si="18"/>
        <v>8488</v>
      </c>
      <c r="J139" s="28">
        <f t="shared" si="18"/>
        <v>8474</v>
      </c>
      <c r="K139" s="28">
        <f t="shared" si="18"/>
        <v>8467</v>
      </c>
    </row>
    <row r="140" spans="2:11" x14ac:dyDescent="0.3">
      <c r="B140" s="24"/>
      <c r="C140" s="24"/>
      <c r="D140" s="24"/>
      <c r="E140" s="24"/>
      <c r="F140" s="24"/>
      <c r="G140" s="24"/>
      <c r="H140" s="24"/>
      <c r="I140" s="24"/>
      <c r="J140" s="24"/>
      <c r="K140" s="24"/>
    </row>
    <row r="141" spans="2:11" x14ac:dyDescent="0.3">
      <c r="B141" s="24" t="s">
        <v>94</v>
      </c>
      <c r="C141" s="29">
        <f>C26/C135</f>
        <v>227697.20622596648</v>
      </c>
      <c r="D141" s="29">
        <f t="shared" ref="D141:K141" si="19">D26/D135</f>
        <v>238253.91497398345</v>
      </c>
      <c r="E141" s="29">
        <f t="shared" si="19"/>
        <v>236028.51120466317</v>
      </c>
      <c r="F141" s="29">
        <f t="shared" si="19"/>
        <v>247514.1501791731</v>
      </c>
      <c r="G141" s="29">
        <f t="shared" si="19"/>
        <v>257119.06426953635</v>
      </c>
      <c r="H141" s="29">
        <f t="shared" si="19"/>
        <v>262174.94058477151</v>
      </c>
      <c r="I141" s="29">
        <f t="shared" si="19"/>
        <v>267120.34493407904</v>
      </c>
      <c r="J141" s="29">
        <f t="shared" si="19"/>
        <v>272013.88631660427</v>
      </c>
      <c r="K141" s="29">
        <f t="shared" si="19"/>
        <v>277390.57404747122</v>
      </c>
    </row>
    <row r="142" spans="2:11" x14ac:dyDescent="0.3">
      <c r="B142" s="24" t="s">
        <v>95</v>
      </c>
      <c r="C142" s="30">
        <v>0</v>
      </c>
      <c r="D142" s="31">
        <f>D141/C141-1</f>
        <v>4.6362926111357394E-2</v>
      </c>
      <c r="E142" s="31">
        <f t="shared" ref="E142:K142" si="20">E141/D141-1</f>
        <v>-9.3404709406906816E-3</v>
      </c>
      <c r="F142" s="31">
        <f t="shared" si="20"/>
        <v>4.8662082880955859E-2</v>
      </c>
      <c r="G142" s="31">
        <f t="shared" si="20"/>
        <v>3.8805515092411369E-2</v>
      </c>
      <c r="H142" s="31">
        <f t="shared" si="20"/>
        <v>1.9663560652722012E-2</v>
      </c>
      <c r="I142" s="31">
        <f t="shared" si="20"/>
        <v>1.8862994069063221E-2</v>
      </c>
      <c r="J142" s="31">
        <f t="shared" si="20"/>
        <v>1.8319613145651115E-2</v>
      </c>
      <c r="K142" s="31">
        <f t="shared" si="20"/>
        <v>1.9766225186786501E-2</v>
      </c>
    </row>
    <row r="143" spans="2:11" x14ac:dyDescent="0.3">
      <c r="B143" s="24" t="s">
        <v>96</v>
      </c>
      <c r="C143" s="29">
        <f>C50/C136</f>
        <v>190687.2739735787</v>
      </c>
      <c r="D143" s="29">
        <f t="shared" ref="D143:K143" si="21">D50/D136</f>
        <v>193951.12752635544</v>
      </c>
      <c r="E143" s="29">
        <f t="shared" si="21"/>
        <v>181270.67331803698</v>
      </c>
      <c r="F143" s="29">
        <f t="shared" si="21"/>
        <v>181439.7810695926</v>
      </c>
      <c r="G143" s="29">
        <f t="shared" si="21"/>
        <v>184638.87373394408</v>
      </c>
      <c r="H143" s="29">
        <f t="shared" si="21"/>
        <v>185616.71908775644</v>
      </c>
      <c r="I143" s="29">
        <f t="shared" si="21"/>
        <v>186466.34300797782</v>
      </c>
      <c r="J143" s="29">
        <f t="shared" si="21"/>
        <v>187220.49493349393</v>
      </c>
      <c r="K143" s="29">
        <f t="shared" si="21"/>
        <v>188283.05039868093</v>
      </c>
    </row>
    <row r="144" spans="2:11" x14ac:dyDescent="0.3">
      <c r="B144" s="24" t="s">
        <v>95</v>
      </c>
      <c r="C144" s="30">
        <v>0</v>
      </c>
      <c r="D144" s="31">
        <f>D143/C143-1</f>
        <v>1.711626310851222E-2</v>
      </c>
      <c r="E144" s="31">
        <f t="shared" ref="E144:K144" si="22">E143/D143-1</f>
        <v>-6.5379636458134827E-2</v>
      </c>
      <c r="F144" s="31">
        <f t="shared" si="22"/>
        <v>9.3290187794980994E-4</v>
      </c>
      <c r="G144" s="31">
        <f t="shared" si="22"/>
        <v>1.7631704830620709E-2</v>
      </c>
      <c r="H144" s="31">
        <f t="shared" si="22"/>
        <v>5.2959885100978266E-3</v>
      </c>
      <c r="I144" s="31">
        <f t="shared" si="22"/>
        <v>4.5773027580542358E-3</v>
      </c>
      <c r="J144" s="31">
        <f t="shared" si="22"/>
        <v>4.044439942085587E-3</v>
      </c>
      <c r="K144" s="31">
        <f t="shared" si="22"/>
        <v>5.6754227979392002E-3</v>
      </c>
    </row>
    <row r="145" spans="2:11" x14ac:dyDescent="0.3">
      <c r="B145" s="24" t="s">
        <v>97</v>
      </c>
      <c r="C145" s="29">
        <f>C74/C137</f>
        <v>177690.09123367479</v>
      </c>
      <c r="D145" s="29">
        <f t="shared" ref="D145:K145" si="23">D74/D137</f>
        <v>175686.81777887436</v>
      </c>
      <c r="E145" s="29">
        <f t="shared" si="23"/>
        <v>165515.2495309985</v>
      </c>
      <c r="F145" s="29">
        <f t="shared" si="23"/>
        <v>167509.29816099879</v>
      </c>
      <c r="G145" s="29">
        <f t="shared" si="23"/>
        <v>168680.11378416541</v>
      </c>
      <c r="H145" s="29">
        <f t="shared" si="23"/>
        <v>173999.03175712453</v>
      </c>
      <c r="I145" s="29">
        <f t="shared" si="23"/>
        <v>175652.66850022291</v>
      </c>
      <c r="J145" s="29">
        <f t="shared" si="23"/>
        <v>177217.67091060022</v>
      </c>
      <c r="K145" s="29">
        <f t="shared" si="23"/>
        <v>179095.56991443524</v>
      </c>
    </row>
    <row r="146" spans="2:11" x14ac:dyDescent="0.3">
      <c r="B146" s="24" t="s">
        <v>95</v>
      </c>
      <c r="C146" s="30">
        <v>0</v>
      </c>
      <c r="D146" s="31">
        <f>D145/C145-1</f>
        <v>-1.1273973922192315E-2</v>
      </c>
      <c r="E146" s="31">
        <f t="shared" ref="E146:K146" si="24">E145/D145-1</f>
        <v>-5.7896024166583571E-2</v>
      </c>
      <c r="F146" s="31">
        <f t="shared" si="24"/>
        <v>1.2047522120472998E-2</v>
      </c>
      <c r="G146" s="31">
        <f t="shared" si="24"/>
        <v>6.9895560188026895E-3</v>
      </c>
      <c r="H146" s="31">
        <f t="shared" si="24"/>
        <v>3.1532572830517136E-2</v>
      </c>
      <c r="I146" s="31">
        <f t="shared" si="24"/>
        <v>9.5037123275869551E-3</v>
      </c>
      <c r="J146" s="31">
        <f t="shared" si="24"/>
        <v>8.9096421007424098E-3</v>
      </c>
      <c r="K146" s="31">
        <f t="shared" si="24"/>
        <v>1.0596567453943884E-2</v>
      </c>
    </row>
    <row r="147" spans="2:11" x14ac:dyDescent="0.3">
      <c r="B147" s="24" t="s">
        <v>98</v>
      </c>
      <c r="C147" s="29">
        <f>C102/C138</f>
        <v>83881.697554020837</v>
      </c>
      <c r="D147" s="29">
        <f t="shared" ref="D147:K147" si="25">D102/D138</f>
        <v>83762.939502114692</v>
      </c>
      <c r="E147" s="29">
        <f t="shared" si="25"/>
        <v>84187.004532543622</v>
      </c>
      <c r="F147" s="29">
        <f t="shared" si="25"/>
        <v>84683.374038421549</v>
      </c>
      <c r="G147" s="29">
        <f t="shared" si="25"/>
        <v>85672.990449793637</v>
      </c>
      <c r="H147" s="29">
        <f t="shared" si="25"/>
        <v>86809.302044311873</v>
      </c>
      <c r="I147" s="29">
        <f t="shared" si="25"/>
        <v>87711.758783271245</v>
      </c>
      <c r="J147" s="29">
        <f t="shared" si="25"/>
        <v>88645.300191638526</v>
      </c>
      <c r="K147" s="29">
        <f t="shared" si="25"/>
        <v>89710.034136208662</v>
      </c>
    </row>
    <row r="148" spans="2:11" x14ac:dyDescent="0.3">
      <c r="B148" s="24" t="s">
        <v>95</v>
      </c>
      <c r="C148" s="30">
        <v>0</v>
      </c>
      <c r="D148" s="31">
        <f>D147/C147-1</f>
        <v>-1.4157802639802597E-3</v>
      </c>
      <c r="E148" s="31">
        <f t="shared" ref="E148:K148" si="26">E147/D147-1</f>
        <v>5.0626808580209737E-3</v>
      </c>
      <c r="F148" s="31">
        <f t="shared" si="26"/>
        <v>5.8960347696661586E-3</v>
      </c>
      <c r="G148" s="31">
        <f t="shared" si="26"/>
        <v>1.1686076784364952E-2</v>
      </c>
      <c r="H148" s="31">
        <f t="shared" si="26"/>
        <v>1.3263358598228692E-2</v>
      </c>
      <c r="I148" s="31">
        <f t="shared" si="26"/>
        <v>1.0395852952471696E-2</v>
      </c>
      <c r="J148" s="31">
        <f t="shared" si="26"/>
        <v>1.064328684451521E-2</v>
      </c>
      <c r="K148" s="31">
        <f t="shared" si="26"/>
        <v>1.2011171965894851E-2</v>
      </c>
    </row>
    <row r="149" spans="2:11" x14ac:dyDescent="0.3">
      <c r="B149" s="27" t="s">
        <v>99</v>
      </c>
      <c r="C149" s="32">
        <f>C119/C139</f>
        <v>148686.94954987781</v>
      </c>
      <c r="D149" s="32">
        <f t="shared" ref="D149:K149" si="27">D119/D139</f>
        <v>150865.68865410029</v>
      </c>
      <c r="E149" s="32">
        <f t="shared" si="27"/>
        <v>142958.43539309426</v>
      </c>
      <c r="F149" s="32">
        <f t="shared" si="27"/>
        <v>146661.74166620377</v>
      </c>
      <c r="G149" s="32">
        <f t="shared" si="27"/>
        <v>148207.91393620198</v>
      </c>
      <c r="H149" s="32">
        <f t="shared" si="27"/>
        <v>151721.6823052626</v>
      </c>
      <c r="I149" s="32">
        <f t="shared" si="27"/>
        <v>153152.43378170367</v>
      </c>
      <c r="J149" s="32">
        <f t="shared" si="27"/>
        <v>154524.45802987934</v>
      </c>
      <c r="K149" s="32">
        <f t="shared" si="27"/>
        <v>156225.86215009229</v>
      </c>
    </row>
    <row r="150" spans="2:11" x14ac:dyDescent="0.3">
      <c r="B150" s="24" t="s">
        <v>95</v>
      </c>
      <c r="C150" s="33">
        <v>0</v>
      </c>
      <c r="D150" s="34">
        <f>D149/C149-1</f>
        <v>1.4653196604128338E-2</v>
      </c>
      <c r="E150" s="34">
        <f t="shared" ref="E150:K150" si="28">E149/D149-1</f>
        <v>-5.2412535491323742E-2</v>
      </c>
      <c r="F150" s="34">
        <f t="shared" si="28"/>
        <v>2.5904776188452994E-2</v>
      </c>
      <c r="G150" s="34">
        <f t="shared" si="28"/>
        <v>1.0542437669376792E-2</v>
      </c>
      <c r="H150" s="34">
        <f t="shared" si="28"/>
        <v>2.3708372081757911E-2</v>
      </c>
      <c r="I150" s="34">
        <f t="shared" si="28"/>
        <v>9.4301055373378073E-3</v>
      </c>
      <c r="J150" s="34">
        <f t="shared" si="28"/>
        <v>8.9585533464737743E-3</v>
      </c>
      <c r="K150" s="34">
        <f t="shared" si="28"/>
        <v>1.1010581379188311E-2</v>
      </c>
    </row>
    <row r="152" spans="2:11" x14ac:dyDescent="0.3">
      <c r="B152" s="35"/>
      <c r="C152" s="36">
        <v>2014</v>
      </c>
      <c r="D152" s="36">
        <v>2015</v>
      </c>
      <c r="E152" s="36">
        <v>2016</v>
      </c>
      <c r="F152" s="36">
        <v>2017</v>
      </c>
      <c r="G152" s="36">
        <v>2018</v>
      </c>
      <c r="H152" s="36">
        <v>2019</v>
      </c>
      <c r="I152" s="36">
        <v>2020</v>
      </c>
      <c r="J152" s="36">
        <v>2021</v>
      </c>
      <c r="K152" s="36">
        <v>2022</v>
      </c>
    </row>
    <row r="153" spans="2:11" x14ac:dyDescent="0.3">
      <c r="B153" s="35" t="s">
        <v>100</v>
      </c>
      <c r="C153" s="37">
        <f>C135-C171</f>
        <v>320</v>
      </c>
      <c r="D153" s="37">
        <f t="shared" ref="D153:K153" si="29">D135-D171</f>
        <v>320</v>
      </c>
      <c r="E153" s="37">
        <f t="shared" si="29"/>
        <v>336</v>
      </c>
      <c r="F153" s="37">
        <f t="shared" si="29"/>
        <v>348.77004497934291</v>
      </c>
      <c r="G153" s="37">
        <f t="shared" si="29"/>
        <v>359.33630449396816</v>
      </c>
      <c r="H153" s="37">
        <f t="shared" si="29"/>
        <v>355.85256680970923</v>
      </c>
      <c r="I153" s="37">
        <f t="shared" si="29"/>
        <v>343.97172901939302</v>
      </c>
      <c r="J153" s="37">
        <f t="shared" si="29"/>
        <v>330.22463679699655</v>
      </c>
      <c r="K153" s="37">
        <f t="shared" si="29"/>
        <v>330.22463679699655</v>
      </c>
    </row>
    <row r="154" spans="2:11" x14ac:dyDescent="0.3">
      <c r="B154" s="35" t="s">
        <v>101</v>
      </c>
      <c r="C154" s="37">
        <f t="shared" ref="C154:K156" si="30">C136-C172</f>
        <v>683</v>
      </c>
      <c r="D154" s="37">
        <f t="shared" si="30"/>
        <v>687</v>
      </c>
      <c r="E154" s="37">
        <f t="shared" si="30"/>
        <v>698</v>
      </c>
      <c r="F154" s="37">
        <f t="shared" si="30"/>
        <v>706.27218239557669</v>
      </c>
      <c r="G154" s="37">
        <f t="shared" si="30"/>
        <v>734.64311140989048</v>
      </c>
      <c r="H154" s="37">
        <f t="shared" si="30"/>
        <v>729.73641122229492</v>
      </c>
      <c r="I154" s="37">
        <f t="shared" si="30"/>
        <v>704.39651533119343</v>
      </c>
      <c r="J154" s="37">
        <f t="shared" si="30"/>
        <v>673.79667657830294</v>
      </c>
      <c r="K154" s="37">
        <f t="shared" si="30"/>
        <v>673.79667657830294</v>
      </c>
    </row>
    <row r="155" spans="2:11" x14ac:dyDescent="0.3">
      <c r="B155" s="35" t="s">
        <v>102</v>
      </c>
      <c r="C155" s="37">
        <f t="shared" si="30"/>
        <v>1768</v>
      </c>
      <c r="D155" s="37">
        <f t="shared" si="30"/>
        <v>1798</v>
      </c>
      <c r="E155" s="37">
        <f t="shared" si="30"/>
        <v>1868</v>
      </c>
      <c r="F155" s="37">
        <f t="shared" si="30"/>
        <v>1787.5106870811685</v>
      </c>
      <c r="G155" s="37">
        <f t="shared" si="30"/>
        <v>1833.4136780403353</v>
      </c>
      <c r="H155" s="37">
        <f t="shared" si="30"/>
        <v>1815.3253892542991</v>
      </c>
      <c r="I155" s="37">
        <f t="shared" si="30"/>
        <v>1754.8213918433307</v>
      </c>
      <c r="J155" s="37">
        <f t="shared" si="30"/>
        <v>1682.2671242817057</v>
      </c>
      <c r="K155" s="37">
        <f t="shared" si="30"/>
        <v>1678.3123382122806</v>
      </c>
    </row>
    <row r="156" spans="2:11" x14ac:dyDescent="0.3">
      <c r="B156" s="35" t="s">
        <v>103</v>
      </c>
      <c r="C156" s="37">
        <f t="shared" si="30"/>
        <v>1234</v>
      </c>
      <c r="D156" s="37">
        <f t="shared" si="30"/>
        <v>1131</v>
      </c>
      <c r="E156" s="37">
        <f t="shared" si="30"/>
        <v>1235</v>
      </c>
      <c r="F156" s="37">
        <f t="shared" si="30"/>
        <v>1196.3267301503161</v>
      </c>
      <c r="G156" s="37">
        <f t="shared" si="30"/>
        <v>1245.6369277614485</v>
      </c>
      <c r="H156" s="37">
        <f t="shared" si="30"/>
        <v>1202.0568261428716</v>
      </c>
      <c r="I156" s="37">
        <f t="shared" si="30"/>
        <v>1195.2267779641186</v>
      </c>
      <c r="J156" s="37">
        <f t="shared" si="30"/>
        <v>1188.1892185729637</v>
      </c>
      <c r="K156" s="37">
        <f t="shared" si="30"/>
        <v>1188.6836059781738</v>
      </c>
    </row>
    <row r="157" spans="2:11" x14ac:dyDescent="0.3">
      <c r="B157" s="38" t="s">
        <v>93</v>
      </c>
      <c r="C157" s="39">
        <f>SUM(C153:C156)</f>
        <v>4005</v>
      </c>
      <c r="D157" s="39">
        <f t="shared" ref="D157:K157" si="31">SUM(D153:D156)</f>
        <v>3936</v>
      </c>
      <c r="E157" s="39">
        <f t="shared" si="31"/>
        <v>4137</v>
      </c>
      <c r="F157" s="39">
        <f t="shared" si="31"/>
        <v>4038.8796446064039</v>
      </c>
      <c r="G157" s="39">
        <f t="shared" si="31"/>
        <v>4173.0300217056429</v>
      </c>
      <c r="H157" s="39">
        <f t="shared" si="31"/>
        <v>4102.9711934291754</v>
      </c>
      <c r="I157" s="39">
        <f t="shared" si="31"/>
        <v>3998.4164141580359</v>
      </c>
      <c r="J157" s="39">
        <f t="shared" si="31"/>
        <v>3874.4776562299694</v>
      </c>
      <c r="K157" s="39">
        <f t="shared" si="31"/>
        <v>3871.0172575657534</v>
      </c>
    </row>
    <row r="158" spans="2:11" x14ac:dyDescent="0.3">
      <c r="B158" s="35"/>
      <c r="C158" s="35"/>
      <c r="D158" s="35"/>
      <c r="E158" s="35"/>
      <c r="F158" s="35"/>
      <c r="G158" s="35"/>
      <c r="H158" s="35"/>
      <c r="I158" s="35"/>
      <c r="J158" s="35"/>
      <c r="K158" s="35"/>
    </row>
    <row r="159" spans="2:11" x14ac:dyDescent="0.3">
      <c r="B159" s="35" t="s">
        <v>94</v>
      </c>
      <c r="C159" s="40">
        <f>C22/C153</f>
        <v>227725.24993111083</v>
      </c>
      <c r="D159" s="40">
        <f t="shared" ref="D159:K159" si="32">D22/D153</f>
        <v>238095.80580851511</v>
      </c>
      <c r="E159" s="40">
        <f t="shared" si="32"/>
        <v>236485.40793351861</v>
      </c>
      <c r="F159" s="40">
        <f t="shared" si="32"/>
        <v>247300.6427420589</v>
      </c>
      <c r="G159" s="40">
        <f t="shared" si="32"/>
        <v>256357.21975509575</v>
      </c>
      <c r="H159" s="40">
        <f t="shared" si="32"/>
        <v>261013.99276005293</v>
      </c>
      <c r="I159" s="40">
        <f t="shared" si="32"/>
        <v>266038.7157939375</v>
      </c>
      <c r="J159" s="40">
        <f t="shared" si="32"/>
        <v>271189.13871956017</v>
      </c>
      <c r="K159" s="40">
        <f t="shared" si="32"/>
        <v>276920.19841271779</v>
      </c>
    </row>
    <row r="160" spans="2:11" x14ac:dyDescent="0.3">
      <c r="B160" s="35" t="s">
        <v>95</v>
      </c>
      <c r="C160" s="41">
        <v>0</v>
      </c>
      <c r="D160" s="42">
        <f>D159/C159-1</f>
        <v>4.5539771635079829E-2</v>
      </c>
      <c r="E160" s="42">
        <f t="shared" ref="E160:K160" si="33">E159/D159-1</f>
        <v>-6.7636549477551045E-3</v>
      </c>
      <c r="F160" s="42">
        <f t="shared" si="33"/>
        <v>4.5733201481846564E-2</v>
      </c>
      <c r="G160" s="42">
        <f t="shared" si="33"/>
        <v>3.6621728567374223E-2</v>
      </c>
      <c r="H160" s="42">
        <f t="shared" si="33"/>
        <v>1.8165172057201806E-2</v>
      </c>
      <c r="I160" s="42">
        <f t="shared" si="33"/>
        <v>1.9250780315458904E-2</v>
      </c>
      <c r="J160" s="42">
        <f t="shared" si="33"/>
        <v>1.9359674437806174E-2</v>
      </c>
      <c r="K160" s="42">
        <f t="shared" si="33"/>
        <v>2.1133072364982075E-2</v>
      </c>
    </row>
    <row r="161" spans="2:11" x14ac:dyDescent="0.3">
      <c r="B161" s="35" t="s">
        <v>96</v>
      </c>
      <c r="C161" s="40">
        <f>C46/C154</f>
        <v>191167.66690604217</v>
      </c>
      <c r="D161" s="40">
        <f t="shared" ref="D161:K161" si="34">D46/D154</f>
        <v>194205.84741372909</v>
      </c>
      <c r="E161" s="40">
        <f t="shared" si="34"/>
        <v>183168.46965874024</v>
      </c>
      <c r="F161" s="40">
        <f t="shared" si="34"/>
        <v>180228.74637670821</v>
      </c>
      <c r="G161" s="40">
        <f t="shared" si="34"/>
        <v>183326.42111873385</v>
      </c>
      <c r="H161" s="40">
        <f t="shared" si="34"/>
        <v>184300.37186325702</v>
      </c>
      <c r="I161" s="40">
        <f t="shared" si="34"/>
        <v>185251.86005667003</v>
      </c>
      <c r="J161" s="40">
        <f t="shared" si="34"/>
        <v>186180.35622556481</v>
      </c>
      <c r="K161" s="40">
        <f t="shared" si="34"/>
        <v>187181.15246060287</v>
      </c>
    </row>
    <row r="162" spans="2:11" x14ac:dyDescent="0.3">
      <c r="B162" s="35" t="s">
        <v>95</v>
      </c>
      <c r="C162" s="41">
        <v>0</v>
      </c>
      <c r="D162" s="42">
        <f>D161/C161-1</f>
        <v>1.589275297888193E-2</v>
      </c>
      <c r="E162" s="42">
        <f t="shared" ref="E162:K162" si="35">E161/D161-1</f>
        <v>-5.6833395605618509E-2</v>
      </c>
      <c r="F162" s="42">
        <f t="shared" si="35"/>
        <v>-1.6049286689510556E-2</v>
      </c>
      <c r="G162" s="42">
        <f t="shared" si="35"/>
        <v>1.7187462068625647E-2</v>
      </c>
      <c r="H162" s="42">
        <f t="shared" si="35"/>
        <v>5.3126589096090804E-3</v>
      </c>
      <c r="I162" s="42">
        <f t="shared" si="35"/>
        <v>5.1627036006143268E-3</v>
      </c>
      <c r="J162" s="42">
        <f t="shared" si="35"/>
        <v>5.0120747430593138E-3</v>
      </c>
      <c r="K162" s="42">
        <f t="shared" si="35"/>
        <v>5.3754126124108126E-3</v>
      </c>
    </row>
    <row r="163" spans="2:11" x14ac:dyDescent="0.3">
      <c r="B163" s="35" t="s">
        <v>97</v>
      </c>
      <c r="C163" s="40">
        <f>C70/C155</f>
        <v>179551.27257123272</v>
      </c>
      <c r="D163" s="40">
        <f t="shared" ref="D163:K163" si="36">D70/D155</f>
        <v>176765.91495649336</v>
      </c>
      <c r="E163" s="40">
        <f t="shared" si="36"/>
        <v>171853.59768541026</v>
      </c>
      <c r="F163" s="40">
        <f t="shared" si="36"/>
        <v>163441.33778076831</v>
      </c>
      <c r="G163" s="40">
        <f t="shared" si="36"/>
        <v>164107.95066416191</v>
      </c>
      <c r="H163" s="40">
        <f t="shared" si="36"/>
        <v>169320.4808107556</v>
      </c>
      <c r="I163" s="40">
        <f t="shared" si="36"/>
        <v>171366.9312851048</v>
      </c>
      <c r="J163" s="40">
        <f t="shared" si="36"/>
        <v>173504.67947287924</v>
      </c>
      <c r="K163" s="40">
        <f t="shared" si="36"/>
        <v>175296.24632087417</v>
      </c>
    </row>
    <row r="164" spans="2:11" x14ac:dyDescent="0.3">
      <c r="B164" s="35" t="s">
        <v>95</v>
      </c>
      <c r="C164" s="41">
        <v>0</v>
      </c>
      <c r="D164" s="42">
        <f>D163/C163-1</f>
        <v>-1.5512881500933551E-2</v>
      </c>
      <c r="E164" s="42">
        <f t="shared" ref="E164:K164" si="37">E163/D163-1</f>
        <v>-2.7789957539563814E-2</v>
      </c>
      <c r="F164" s="42">
        <f t="shared" si="37"/>
        <v>-4.8950153025257959E-2</v>
      </c>
      <c r="G164" s="42">
        <f t="shared" si="37"/>
        <v>4.0786063822344509E-3</v>
      </c>
      <c r="H164" s="42">
        <f t="shared" si="37"/>
        <v>3.17628129868055E-2</v>
      </c>
      <c r="I164" s="42">
        <f t="shared" si="37"/>
        <v>1.208625480243275E-2</v>
      </c>
      <c r="J164" s="42">
        <f t="shared" si="37"/>
        <v>1.2474683252732488E-2</v>
      </c>
      <c r="K164" s="42">
        <f t="shared" si="37"/>
        <v>1.0325755209818155E-2</v>
      </c>
    </row>
    <row r="165" spans="2:11" x14ac:dyDescent="0.3">
      <c r="B165" s="35" t="s">
        <v>98</v>
      </c>
      <c r="C165" s="40">
        <f>C98/C156</f>
        <v>87358.865627160907</v>
      </c>
      <c r="D165" s="40">
        <f t="shared" ref="D165:K165" si="38">D98/D156</f>
        <v>86527.250183841403</v>
      </c>
      <c r="E165" s="40">
        <f t="shared" si="38"/>
        <v>89612.483151356108</v>
      </c>
      <c r="F165" s="40">
        <f t="shared" si="38"/>
        <v>84470.017651597416</v>
      </c>
      <c r="G165" s="40">
        <f t="shared" si="38"/>
        <v>85382.607513567273</v>
      </c>
      <c r="H165" s="40">
        <f t="shared" si="38"/>
        <v>86587.93267558208</v>
      </c>
      <c r="I165" s="40">
        <f t="shared" si="38"/>
        <v>87561.088978041211</v>
      </c>
      <c r="J165" s="40">
        <f t="shared" si="38"/>
        <v>88583.72186172592</v>
      </c>
      <c r="K165" s="40">
        <f t="shared" si="38"/>
        <v>89648.250205310076</v>
      </c>
    </row>
    <row r="166" spans="2:11" x14ac:dyDescent="0.3">
      <c r="B166" s="35" t="s">
        <v>95</v>
      </c>
      <c r="C166" s="41">
        <v>0</v>
      </c>
      <c r="D166" s="42">
        <f>D165/C165-1</f>
        <v>-9.5195311586205866E-3</v>
      </c>
      <c r="E166" s="42">
        <f t="shared" ref="E166:K166" si="39">E165/D165-1</f>
        <v>3.5656200341044331E-2</v>
      </c>
      <c r="F166" s="42">
        <f t="shared" si="39"/>
        <v>-5.7385593155286574E-2</v>
      </c>
      <c r="G166" s="42">
        <f t="shared" si="39"/>
        <v>1.0803713404369031E-2</v>
      </c>
      <c r="H166" s="42">
        <f t="shared" si="39"/>
        <v>1.4116752780398256E-2</v>
      </c>
      <c r="I166" s="42">
        <f t="shared" si="39"/>
        <v>1.1238936793943832E-2</v>
      </c>
      <c r="J166" s="42">
        <f t="shared" si="39"/>
        <v>1.167907909346777E-2</v>
      </c>
      <c r="K166" s="42">
        <f t="shared" si="39"/>
        <v>1.2017200465406219E-2</v>
      </c>
    </row>
    <row r="167" spans="2:11" x14ac:dyDescent="0.3">
      <c r="B167" s="38" t="s">
        <v>99</v>
      </c>
      <c r="C167" s="43">
        <f>C114/C157</f>
        <v>156975.55220090842</v>
      </c>
      <c r="D167" s="43">
        <f t="shared" ref="D167:K167" si="40">D114/D157</f>
        <v>158866.23731749403</v>
      </c>
      <c r="E167" s="43">
        <f t="shared" si="40"/>
        <v>154460.87165959249</v>
      </c>
      <c r="F167" s="43">
        <f t="shared" si="40"/>
        <v>150226.92868394082</v>
      </c>
      <c r="G167" s="43">
        <f t="shared" si="40"/>
        <v>151935.50859301211</v>
      </c>
      <c r="H167" s="43">
        <f t="shared" si="40"/>
        <v>155699.01527488345</v>
      </c>
      <c r="I167" s="43">
        <f t="shared" si="40"/>
        <v>156905.68762340641</v>
      </c>
      <c r="J167" s="43">
        <f t="shared" si="40"/>
        <v>157992.00198381589</v>
      </c>
      <c r="K167" s="43">
        <f t="shared" si="40"/>
        <v>159734.02535120153</v>
      </c>
    </row>
    <row r="168" spans="2:11" x14ac:dyDescent="0.3">
      <c r="B168" s="35" t="s">
        <v>95</v>
      </c>
      <c r="C168" s="44">
        <v>0</v>
      </c>
      <c r="D168" s="45">
        <f>D167/C167-1</f>
        <v>1.2044455904609785E-2</v>
      </c>
      <c r="E168" s="45">
        <f t="shared" ref="E168:K168" si="41">E167/D167-1</f>
        <v>-2.7730030825224516E-2</v>
      </c>
      <c r="F168" s="45">
        <f t="shared" si="41"/>
        <v>-2.7411103732358999E-2</v>
      </c>
      <c r="G168" s="45">
        <f t="shared" si="41"/>
        <v>1.1373326500376812E-2</v>
      </c>
      <c r="H168" s="45">
        <f t="shared" si="41"/>
        <v>2.4770422113454815E-2</v>
      </c>
      <c r="I168" s="45">
        <f t="shared" si="41"/>
        <v>7.750031985704009E-3</v>
      </c>
      <c r="J168" s="45">
        <f t="shared" si="41"/>
        <v>6.9233587186257051E-3</v>
      </c>
      <c r="K168" s="45">
        <f t="shared" si="41"/>
        <v>1.1026022491721355E-2</v>
      </c>
    </row>
    <row r="170" spans="2:11" x14ac:dyDescent="0.3">
      <c r="B170" s="46"/>
      <c r="C170" s="47">
        <v>2014</v>
      </c>
      <c r="D170" s="47">
        <v>2015</v>
      </c>
      <c r="E170" s="47">
        <v>2016</v>
      </c>
      <c r="F170" s="47">
        <v>2017</v>
      </c>
      <c r="G170" s="47">
        <v>2018</v>
      </c>
      <c r="H170" s="47">
        <v>2019</v>
      </c>
      <c r="I170" s="47">
        <v>2020</v>
      </c>
      <c r="J170" s="47">
        <v>2021</v>
      </c>
      <c r="K170" s="47">
        <v>2022</v>
      </c>
    </row>
    <row r="171" spans="2:11" x14ac:dyDescent="0.3">
      <c r="B171" s="46" t="s">
        <v>104</v>
      </c>
      <c r="C171" s="48">
        <v>285</v>
      </c>
      <c r="D171" s="48">
        <v>277</v>
      </c>
      <c r="E171" s="48">
        <v>275</v>
      </c>
      <c r="F171" s="48">
        <f>F13</f>
        <v>330.22995502065709</v>
      </c>
      <c r="G171" s="48">
        <f t="shared" ref="G171:K171" si="42">G13</f>
        <v>315.66369550603184</v>
      </c>
      <c r="H171" s="48">
        <f t="shared" si="42"/>
        <v>315.14743319029077</v>
      </c>
      <c r="I171" s="48">
        <f t="shared" si="42"/>
        <v>325.02827098060698</v>
      </c>
      <c r="J171" s="48">
        <f t="shared" si="42"/>
        <v>337.77536320300345</v>
      </c>
      <c r="K171" s="48">
        <f t="shared" si="42"/>
        <v>337.77536320300345</v>
      </c>
    </row>
    <row r="172" spans="2:11" x14ac:dyDescent="0.3">
      <c r="B172" s="46" t="s">
        <v>105</v>
      </c>
      <c r="C172" s="48">
        <v>608</v>
      </c>
      <c r="D172" s="48">
        <v>595</v>
      </c>
      <c r="E172" s="48">
        <v>569</v>
      </c>
      <c r="F172" s="48">
        <f>F38</f>
        <v>668.72781760442331</v>
      </c>
      <c r="G172" s="48">
        <f t="shared" ref="G172:K172" si="43">G38</f>
        <v>645.35688859010952</v>
      </c>
      <c r="H172" s="48">
        <f t="shared" si="43"/>
        <v>646.26358877770508</v>
      </c>
      <c r="I172" s="48">
        <f t="shared" si="43"/>
        <v>665.60348466880657</v>
      </c>
      <c r="J172" s="48">
        <f t="shared" si="43"/>
        <v>689.20332342169706</v>
      </c>
      <c r="K172" s="48">
        <f t="shared" si="43"/>
        <v>689.20332342169706</v>
      </c>
    </row>
    <row r="173" spans="2:11" x14ac:dyDescent="0.3">
      <c r="B173" s="46" t="s">
        <v>106</v>
      </c>
      <c r="C173" s="48">
        <v>1574</v>
      </c>
      <c r="D173" s="48">
        <v>1558</v>
      </c>
      <c r="E173" s="48">
        <v>1523</v>
      </c>
      <c r="F173" s="48">
        <f>F62</f>
        <v>1692.4893129188315</v>
      </c>
      <c r="G173" s="48">
        <f t="shared" ref="G173:K173" si="44">G62</f>
        <v>1610.5863219596647</v>
      </c>
      <c r="H173" s="48">
        <f t="shared" si="44"/>
        <v>1607.6746107457009</v>
      </c>
      <c r="I173" s="48">
        <f t="shared" si="44"/>
        <v>1658.1786081566693</v>
      </c>
      <c r="J173" s="48">
        <f t="shared" si="44"/>
        <v>1720.7328757182943</v>
      </c>
      <c r="K173" s="48">
        <f t="shared" si="44"/>
        <v>1716.6876617877194</v>
      </c>
    </row>
    <row r="174" spans="2:11" x14ac:dyDescent="0.3">
      <c r="B174" s="46" t="s">
        <v>107</v>
      </c>
      <c r="C174" s="48">
        <v>1836</v>
      </c>
      <c r="D174" s="48">
        <v>1711</v>
      </c>
      <c r="E174" s="48">
        <v>1860</v>
      </c>
      <c r="F174" s="48">
        <f>F88</f>
        <v>1850.6732698496839</v>
      </c>
      <c r="G174" s="48">
        <f t="shared" ref="G174:K174" si="45">G88</f>
        <v>1861.3630722385515</v>
      </c>
      <c r="H174" s="48">
        <f t="shared" si="45"/>
        <v>1832.9431738571284</v>
      </c>
      <c r="I174" s="48">
        <f t="shared" si="45"/>
        <v>1840.7732220358814</v>
      </c>
      <c r="J174" s="48">
        <f t="shared" si="45"/>
        <v>1851.8107814270363</v>
      </c>
      <c r="K174" s="48">
        <f t="shared" si="45"/>
        <v>1852.3163940218262</v>
      </c>
    </row>
    <row r="175" spans="2:11" x14ac:dyDescent="0.3">
      <c r="B175" s="49" t="s">
        <v>93</v>
      </c>
      <c r="C175" s="50">
        <f>SUM(C171:C174)</f>
        <v>4303</v>
      </c>
      <c r="D175" s="50">
        <f t="shared" ref="D175:K175" si="46">SUM(D171:D174)</f>
        <v>4141</v>
      </c>
      <c r="E175" s="50">
        <f t="shared" si="46"/>
        <v>4227</v>
      </c>
      <c r="F175" s="50">
        <f t="shared" si="46"/>
        <v>4542.1203553935957</v>
      </c>
      <c r="G175" s="50">
        <f t="shared" si="46"/>
        <v>4432.9699782943571</v>
      </c>
      <c r="H175" s="50">
        <f t="shared" si="46"/>
        <v>4402.0288065708246</v>
      </c>
      <c r="I175" s="50">
        <f t="shared" si="46"/>
        <v>4489.5835858419641</v>
      </c>
      <c r="J175" s="50">
        <f t="shared" si="46"/>
        <v>4599.5223437700306</v>
      </c>
      <c r="K175" s="50">
        <f t="shared" si="46"/>
        <v>4595.9827424342466</v>
      </c>
    </row>
    <row r="176" spans="2:11" x14ac:dyDescent="0.3">
      <c r="B176" s="46"/>
      <c r="C176" s="46"/>
      <c r="D176" s="46"/>
      <c r="E176" s="46"/>
      <c r="F176" s="46"/>
      <c r="G176" s="46"/>
      <c r="H176" s="46"/>
      <c r="I176" s="46"/>
      <c r="J176" s="46"/>
      <c r="K176" s="46"/>
    </row>
    <row r="177" spans="2:11" x14ac:dyDescent="0.3">
      <c r="B177" s="46" t="s">
        <v>94</v>
      </c>
      <c r="C177" s="51">
        <f>C11/C171</f>
        <v>227665.71855703249</v>
      </c>
      <c r="D177" s="51">
        <f t="shared" ref="D177:K177" si="47">D11/D171</f>
        <v>238436.56816152815</v>
      </c>
      <c r="E177" s="51">
        <f t="shared" si="47"/>
        <v>235470.26647413429</v>
      </c>
      <c r="F177" s="51">
        <f t="shared" si="47"/>
        <v>247739.64455760119</v>
      </c>
      <c r="G177" s="51">
        <f t="shared" si="47"/>
        <v>257986.31126789397</v>
      </c>
      <c r="H177" s="51">
        <f t="shared" si="47"/>
        <v>263485.83897660073</v>
      </c>
      <c r="I177" s="51">
        <f t="shared" si="47"/>
        <v>268265.01411737746</v>
      </c>
      <c r="J177" s="51">
        <f t="shared" si="47"/>
        <v>272820.19727161422</v>
      </c>
      <c r="K177" s="51">
        <f t="shared" si="47"/>
        <v>277850.4347716865</v>
      </c>
    </row>
    <row r="178" spans="2:11" x14ac:dyDescent="0.3">
      <c r="B178" s="46" t="s">
        <v>95</v>
      </c>
      <c r="C178" s="52">
        <v>0</v>
      </c>
      <c r="D178" s="53">
        <f>D177/C177-1</f>
        <v>4.7309931740107114E-2</v>
      </c>
      <c r="E178" s="53">
        <f t="shared" ref="E178:K178" si="48">E177/D177-1</f>
        <v>-1.2440632367197724E-2</v>
      </c>
      <c r="F178" s="53">
        <f t="shared" si="48"/>
        <v>5.2105848722155512E-2</v>
      </c>
      <c r="G178" s="53">
        <f t="shared" si="48"/>
        <v>4.1360625702804521E-2</v>
      </c>
      <c r="H178" s="53">
        <f t="shared" si="48"/>
        <v>2.1317129896074372E-2</v>
      </c>
      <c r="I178" s="53">
        <f t="shared" si="48"/>
        <v>1.813826184868006E-2</v>
      </c>
      <c r="J178" s="53">
        <f t="shared" si="48"/>
        <v>1.6980161088928636E-2</v>
      </c>
      <c r="K178" s="53">
        <f t="shared" si="48"/>
        <v>1.8437921936784951E-2</v>
      </c>
    </row>
    <row r="179" spans="2:11" x14ac:dyDescent="0.3">
      <c r="B179" s="46" t="s">
        <v>96</v>
      </c>
      <c r="C179" s="51">
        <f>C36/C172</f>
        <v>190147.62204451201</v>
      </c>
      <c r="D179" s="51">
        <f t="shared" ref="D179:K179" si="49">D36/D172</f>
        <v>193657.02237908536</v>
      </c>
      <c r="E179" s="51">
        <f t="shared" si="49"/>
        <v>178942.62086494229</v>
      </c>
      <c r="F179" s="51">
        <f t="shared" si="49"/>
        <v>182718.8068450781</v>
      </c>
      <c r="G179" s="51">
        <f t="shared" si="49"/>
        <v>186132.9063999973</v>
      </c>
      <c r="H179" s="51">
        <f t="shared" si="49"/>
        <v>187103.08860664794</v>
      </c>
      <c r="I179" s="51">
        <f t="shared" si="49"/>
        <v>187751.6090538069</v>
      </c>
      <c r="J179" s="51">
        <f t="shared" si="49"/>
        <v>188237.38208531967</v>
      </c>
      <c r="K179" s="51">
        <f t="shared" si="49"/>
        <v>189360.3161972836</v>
      </c>
    </row>
    <row r="180" spans="2:11" x14ac:dyDescent="0.3">
      <c r="B180" s="46" t="s">
        <v>95</v>
      </c>
      <c r="C180" s="52">
        <v>0</v>
      </c>
      <c r="D180" s="53">
        <f>D179/C179-1</f>
        <v>1.8456188391100747E-2</v>
      </c>
      <c r="E180" s="53">
        <f t="shared" ref="E180:K180" si="50">E179/D179-1</f>
        <v>-7.5981760606333659E-2</v>
      </c>
      <c r="F180" s="53">
        <f t="shared" si="50"/>
        <v>2.1102775637705129E-2</v>
      </c>
      <c r="G180" s="53">
        <f t="shared" si="50"/>
        <v>1.868499260622869E-2</v>
      </c>
      <c r="H180" s="53">
        <f t="shared" si="50"/>
        <v>5.2123089109548104E-3</v>
      </c>
      <c r="I180" s="53">
        <f t="shared" si="50"/>
        <v>3.46611299678945E-3</v>
      </c>
      <c r="J180" s="53">
        <f t="shared" si="50"/>
        <v>2.5873175413029248E-3</v>
      </c>
      <c r="K180" s="53">
        <f t="shared" si="50"/>
        <v>5.965521298287868E-3</v>
      </c>
    </row>
    <row r="181" spans="2:11" x14ac:dyDescent="0.3">
      <c r="B181" s="46" t="s">
        <v>97</v>
      </c>
      <c r="C181" s="51">
        <f>C60/C173</f>
        <v>175599.51397522341</v>
      </c>
      <c r="D181" s="51">
        <f t="shared" ref="D181:K181" si="51">D60/D173</f>
        <v>174441.49253795075</v>
      </c>
      <c r="E181" s="51">
        <f t="shared" si="51"/>
        <v>157741.09696866022</v>
      </c>
      <c r="F181" s="51">
        <f t="shared" si="51"/>
        <v>171805.64591266905</v>
      </c>
      <c r="G181" s="51">
        <f t="shared" si="51"/>
        <v>173884.84344575001</v>
      </c>
      <c r="H181" s="51">
        <f t="shared" si="51"/>
        <v>179281.87460423767</v>
      </c>
      <c r="I181" s="51">
        <f t="shared" si="51"/>
        <v>180188.18916603873</v>
      </c>
      <c r="J181" s="51">
        <f t="shared" si="51"/>
        <v>180847.66108313648</v>
      </c>
      <c r="K181" s="51">
        <f t="shared" si="51"/>
        <v>182809.96234927941</v>
      </c>
    </row>
    <row r="182" spans="2:11" x14ac:dyDescent="0.3">
      <c r="B182" s="46" t="s">
        <v>95</v>
      </c>
      <c r="C182" s="52">
        <v>0</v>
      </c>
      <c r="D182" s="53">
        <f>D181/C181-1</f>
        <v>-6.594673362456227E-3</v>
      </c>
      <c r="E182" s="53">
        <f t="shared" ref="E182:K182" si="52">E181/D181-1</f>
        <v>-9.5736371698707301E-2</v>
      </c>
      <c r="F182" s="53">
        <f t="shared" si="52"/>
        <v>8.9162236185051702E-2</v>
      </c>
      <c r="G182" s="53">
        <f t="shared" si="52"/>
        <v>1.2102032631324811E-2</v>
      </c>
      <c r="H182" s="53">
        <f t="shared" si="52"/>
        <v>3.1037961972639971E-2</v>
      </c>
      <c r="I182" s="53">
        <f t="shared" si="52"/>
        <v>5.0552492481559241E-3</v>
      </c>
      <c r="J182" s="53">
        <f t="shared" si="52"/>
        <v>3.6599064575206786E-3</v>
      </c>
      <c r="K182" s="53">
        <f t="shared" si="52"/>
        <v>1.0850575862525691E-2</v>
      </c>
    </row>
    <row r="183" spans="2:11" x14ac:dyDescent="0.3">
      <c r="B183" s="46" t="s">
        <v>98</v>
      </c>
      <c r="C183" s="51">
        <f>C86/C174</f>
        <v>81544.646681333004</v>
      </c>
      <c r="D183" s="51">
        <f t="shared" ref="D183:K183" si="53">D86/D174</f>
        <v>81935.683288769927</v>
      </c>
      <c r="E183" s="51">
        <f t="shared" si="53"/>
        <v>80584.603406611655</v>
      </c>
      <c r="F183" s="51">
        <f t="shared" si="53"/>
        <v>84821.293547372319</v>
      </c>
      <c r="G183" s="51">
        <f t="shared" si="53"/>
        <v>85867.316701318734</v>
      </c>
      <c r="H183" s="51">
        <f t="shared" si="53"/>
        <v>86954.477609258945</v>
      </c>
      <c r="I183" s="51">
        <f t="shared" si="53"/>
        <v>87809.589729357263</v>
      </c>
      <c r="J183" s="51">
        <f t="shared" si="53"/>
        <v>88684.811090070318</v>
      </c>
      <c r="K183" s="51">
        <f t="shared" si="53"/>
        <v>89749.68262499226</v>
      </c>
    </row>
    <row r="184" spans="2:11" x14ac:dyDescent="0.3">
      <c r="B184" s="46" t="s">
        <v>95</v>
      </c>
      <c r="C184" s="52">
        <v>0</v>
      </c>
      <c r="D184" s="53">
        <f>D183/C183-1</f>
        <v>4.7953682228221162E-3</v>
      </c>
      <c r="E184" s="53">
        <f t="shared" ref="E184:K184" si="54">E183/D183-1</f>
        <v>-1.648951748405636E-2</v>
      </c>
      <c r="F184" s="53">
        <f t="shared" si="54"/>
        <v>5.2574436823660697E-2</v>
      </c>
      <c r="G184" s="53">
        <f t="shared" si="54"/>
        <v>1.2332082077505913E-2</v>
      </c>
      <c r="H184" s="53">
        <f t="shared" si="54"/>
        <v>1.2660939571709218E-2</v>
      </c>
      <c r="I184" s="53">
        <f t="shared" si="54"/>
        <v>9.8340205543050452E-3</v>
      </c>
      <c r="J184" s="53">
        <f t="shared" si="54"/>
        <v>9.9672639789187834E-3</v>
      </c>
      <c r="K184" s="53">
        <f t="shared" si="54"/>
        <v>1.2007372196355393E-2</v>
      </c>
    </row>
    <row r="185" spans="2:11" x14ac:dyDescent="0.3">
      <c r="B185" s="49" t="s">
        <v>99</v>
      </c>
      <c r="C185" s="54">
        <f>C109/C175</f>
        <v>140972.3658600387</v>
      </c>
      <c r="D185" s="54">
        <f t="shared" ref="D185:K185" si="55">D109/D175</f>
        <v>143261.20675622113</v>
      </c>
      <c r="E185" s="54">
        <f t="shared" si="55"/>
        <v>131700.90550558467</v>
      </c>
      <c r="F185" s="54">
        <f t="shared" si="55"/>
        <v>143491.55678590789</v>
      </c>
      <c r="G185" s="54">
        <f t="shared" si="55"/>
        <v>144698.89752332674</v>
      </c>
      <c r="H185" s="54">
        <f t="shared" si="55"/>
        <v>148014.55467886641</v>
      </c>
      <c r="I185" s="54">
        <f t="shared" si="55"/>
        <v>149809.79153432659</v>
      </c>
      <c r="J185" s="54">
        <f t="shared" si="55"/>
        <v>151603.51960032264</v>
      </c>
      <c r="K185" s="54">
        <f t="shared" si="55"/>
        <v>153271.07292330367</v>
      </c>
    </row>
    <row r="186" spans="2:11" x14ac:dyDescent="0.3">
      <c r="B186" s="46" t="s">
        <v>95</v>
      </c>
      <c r="C186" s="55">
        <v>0</v>
      </c>
      <c r="D186" s="56">
        <f>D185/C185-1</f>
        <v>1.6236096217998153E-2</v>
      </c>
      <c r="E186" s="56">
        <f t="shared" ref="E186:K186" si="56">E185/D185-1</f>
        <v>-8.0693870395130207E-2</v>
      </c>
      <c r="F186" s="56">
        <f t="shared" si="56"/>
        <v>8.9525969734682187E-2</v>
      </c>
      <c r="G186" s="56">
        <f t="shared" si="56"/>
        <v>8.414019364360481E-3</v>
      </c>
      <c r="H186" s="56">
        <f t="shared" si="56"/>
        <v>2.2914183952266409E-2</v>
      </c>
      <c r="I186" s="56">
        <f t="shared" si="56"/>
        <v>1.2128785978886558E-2</v>
      </c>
      <c r="J186" s="56">
        <f t="shared" si="56"/>
        <v>1.1973370015571083E-2</v>
      </c>
      <c r="K186" s="56">
        <f t="shared" si="56"/>
        <v>1.0999436737202828E-2</v>
      </c>
    </row>
    <row r="189" spans="2:11" x14ac:dyDescent="0.3">
      <c r="B189" s="57" t="s">
        <v>108</v>
      </c>
      <c r="C189" s="58" t="s">
        <v>109</v>
      </c>
      <c r="D189" s="58" t="s">
        <v>110</v>
      </c>
      <c r="F189" s="59"/>
      <c r="G189" s="59"/>
      <c r="H189" s="59"/>
      <c r="I189" s="59"/>
      <c r="J189" s="59"/>
      <c r="K189" s="59"/>
    </row>
    <row r="191" spans="2:11" x14ac:dyDescent="0.3">
      <c r="B191" s="60" t="s">
        <v>111</v>
      </c>
      <c r="C191" s="61">
        <f>K141/C141-1</f>
        <v>0.21824320396882291</v>
      </c>
      <c r="D191" s="61">
        <f>K141/F141-1</f>
        <v>0.12070592265804136</v>
      </c>
    </row>
    <row r="192" spans="2:11" x14ac:dyDescent="0.3">
      <c r="B192" s="60" t="s">
        <v>112</v>
      </c>
      <c r="C192" s="62">
        <f>RATE(8,,-C141,K141)</f>
        <v>2.4983205958931921E-2</v>
      </c>
      <c r="D192" s="62">
        <f>RATE(8,,-F141,K141)</f>
        <v>1.4346788157712185E-2</v>
      </c>
    </row>
    <row r="193" spans="2:4" s="1" customFormat="1" x14ac:dyDescent="0.3">
      <c r="B193" s="60" t="s">
        <v>113</v>
      </c>
      <c r="C193" s="61">
        <f>K143/C143-1</f>
        <v>-1.2608201506047467E-2</v>
      </c>
      <c r="D193" s="61">
        <f>K143/F143-1</f>
        <v>3.7716476997200266E-2</v>
      </c>
    </row>
    <row r="194" spans="2:4" s="1" customFormat="1" x14ac:dyDescent="0.3">
      <c r="B194" s="60" t="s">
        <v>114</v>
      </c>
      <c r="C194" s="62">
        <f>RATE(8,,-C143,K143)</f>
        <v>-1.5847878149003267E-3</v>
      </c>
      <c r="D194" s="62">
        <f>RATE(8,,-F143,K143)</f>
        <v>4.6385504079902622E-3</v>
      </c>
    </row>
    <row r="195" spans="2:4" s="1" customFormat="1" x14ac:dyDescent="0.3">
      <c r="B195" s="60" t="s">
        <v>115</v>
      </c>
      <c r="C195" s="61">
        <f>K145/C145-1</f>
        <v>7.909718943821975E-3</v>
      </c>
      <c r="D195" s="61">
        <f>K145/F145-1</f>
        <v>6.9167932052944803E-2</v>
      </c>
    </row>
    <row r="196" spans="2:4" s="1" customFormat="1" x14ac:dyDescent="0.3">
      <c r="B196" s="60" t="s">
        <v>116</v>
      </c>
      <c r="C196" s="62">
        <f>RATE(8,,-C145,K145)</f>
        <v>9.8531023678041373E-4</v>
      </c>
      <c r="D196" s="62">
        <f>RATE(8,,-F145,K145)</f>
        <v>8.3951321764927332E-3</v>
      </c>
    </row>
    <row r="197" spans="2:4" s="1" customFormat="1" x14ac:dyDescent="0.3">
      <c r="B197" s="60" t="s">
        <v>117</v>
      </c>
      <c r="C197" s="61">
        <f>K147/C147-1</f>
        <v>6.9482816301307038E-2</v>
      </c>
      <c r="D197" s="61">
        <f>K147/F147-1</f>
        <v>5.9358287915010077E-2</v>
      </c>
    </row>
    <row r="198" spans="2:4" s="1" customFormat="1" x14ac:dyDescent="0.3">
      <c r="B198" s="60" t="s">
        <v>118</v>
      </c>
      <c r="C198" s="62">
        <f>RATE(8,,-C147,K147)</f>
        <v>8.4322506248599022E-3</v>
      </c>
      <c r="D198" s="62">
        <f>RATE(8,,-F147,K147)</f>
        <v>7.2339565651907776E-3</v>
      </c>
    </row>
    <row r="199" spans="2:4" s="1" customFormat="1" x14ac:dyDescent="0.3">
      <c r="B199" s="60" t="s">
        <v>119</v>
      </c>
      <c r="C199" s="61">
        <f>K149/C149-1</f>
        <v>5.0703256896702298E-2</v>
      </c>
      <c r="D199" s="61">
        <f>K149/F149-1</f>
        <v>6.5212102183104248E-2</v>
      </c>
    </row>
    <row r="200" spans="2:4" s="1" customFormat="1" x14ac:dyDescent="0.3">
      <c r="B200" s="60" t="s">
        <v>120</v>
      </c>
      <c r="C200" s="62">
        <f>RATE(8,,-C149,K149)</f>
        <v>6.2016144299551993E-3</v>
      </c>
      <c r="D200" s="62">
        <f>RATE(8,,-F149,K149)</f>
        <v>7.9280035402032999E-3</v>
      </c>
    </row>
    <row r="202" spans="2:4" s="1" customFormat="1" x14ac:dyDescent="0.3">
      <c r="B202" s="57" t="s">
        <v>121</v>
      </c>
      <c r="C202" s="58" t="s">
        <v>109</v>
      </c>
      <c r="D202" s="58" t="s">
        <v>110</v>
      </c>
    </row>
    <row r="204" spans="2:4" s="1" customFormat="1" x14ac:dyDescent="0.3">
      <c r="B204" s="60" t="s">
        <v>111</v>
      </c>
      <c r="C204" s="61">
        <f>K159/C159-1</f>
        <v>0.21602764074905578</v>
      </c>
      <c r="D204" s="61">
        <f>K159/F159-1</f>
        <v>0.11977144637490023</v>
      </c>
    </row>
    <row r="205" spans="2:4" s="1" customFormat="1" x14ac:dyDescent="0.3">
      <c r="B205" s="60" t="s">
        <v>112</v>
      </c>
      <c r="C205" s="62">
        <f>RATE(8,,-C159,K159)</f>
        <v>2.4750009087791684E-2</v>
      </c>
      <c r="D205" s="62">
        <f>RATE(8,,-F159,K159)</f>
        <v>1.424102569082006E-2</v>
      </c>
    </row>
    <row r="206" spans="2:4" s="1" customFormat="1" x14ac:dyDescent="0.3">
      <c r="B206" s="60" t="s">
        <v>113</v>
      </c>
      <c r="C206" s="61">
        <f>K161/C161-1</f>
        <v>-2.0853497403400589E-2</v>
      </c>
      <c r="D206" s="61">
        <f>K161/F161-1</f>
        <v>3.8575456044969592E-2</v>
      </c>
    </row>
    <row r="207" spans="2:4" s="1" customFormat="1" x14ac:dyDescent="0.3">
      <c r="B207" s="60" t="s">
        <v>114</v>
      </c>
      <c r="C207" s="62">
        <f>RATE(8,,-C161,K161)</f>
        <v>-2.6307837201088448E-3</v>
      </c>
      <c r="D207" s="62">
        <f>RATE(8,,-F161,K161)</f>
        <v>4.7424625950616512E-3</v>
      </c>
    </row>
    <row r="208" spans="2:4" s="1" customFormat="1" x14ac:dyDescent="0.3">
      <c r="B208" s="60" t="s">
        <v>115</v>
      </c>
      <c r="C208" s="61">
        <f>K163/C163-1</f>
        <v>-2.3698112463505283E-2</v>
      </c>
      <c r="D208" s="61">
        <f>K163/F163-1</f>
        <v>7.2533110050820859E-2</v>
      </c>
    </row>
    <row r="209" spans="2:4" s="1" customFormat="1" x14ac:dyDescent="0.3">
      <c r="B209" s="60" t="s">
        <v>116</v>
      </c>
      <c r="C209" s="62">
        <f>RATE(8,,-C163,K163)</f>
        <v>-2.9934393735686934E-3</v>
      </c>
      <c r="D209" s="62">
        <f>RATE(8,,-F163,K163)</f>
        <v>8.7913240845766578E-3</v>
      </c>
    </row>
    <row r="210" spans="2:4" s="1" customFormat="1" x14ac:dyDescent="0.3">
      <c r="B210" s="60" t="s">
        <v>117</v>
      </c>
      <c r="C210" s="61">
        <f>K165/C165-1</f>
        <v>2.6206665593850875E-2</v>
      </c>
      <c r="D210" s="61">
        <f>K165/F165-1</f>
        <v>6.1302610058288964E-2</v>
      </c>
    </row>
    <row r="211" spans="2:4" s="1" customFormat="1" x14ac:dyDescent="0.3">
      <c r="B211" s="60" t="s">
        <v>118</v>
      </c>
      <c r="C211" s="62">
        <f>RATE(8,,-C165,K165)</f>
        <v>3.2388782327371041E-3</v>
      </c>
      <c r="D211" s="62">
        <f>RATE(8,,-F165,K165)</f>
        <v>7.4648530154269796E-3</v>
      </c>
    </row>
    <row r="212" spans="2:4" s="1" customFormat="1" x14ac:dyDescent="0.3">
      <c r="B212" s="60" t="s">
        <v>119</v>
      </c>
      <c r="C212" s="61">
        <f>K167/C167-1</f>
        <v>1.7572629059859013E-2</v>
      </c>
      <c r="D212" s="61">
        <f>K167/F167-1</f>
        <v>6.3284903382818225E-2</v>
      </c>
    </row>
    <row r="213" spans="2:4" s="1" customFormat="1" x14ac:dyDescent="0.3">
      <c r="B213" s="60" t="s">
        <v>120</v>
      </c>
      <c r="C213" s="62">
        <f>RATE(8,,-C167,K167)</f>
        <v>2.1798744414361724E-3</v>
      </c>
      <c r="D213" s="62">
        <f>RATE(8,,-F167,K167)</f>
        <v>7.6998779737920305E-3</v>
      </c>
    </row>
    <row r="215" spans="2:4" s="1" customFormat="1" x14ac:dyDescent="0.3">
      <c r="B215" s="57" t="s">
        <v>122</v>
      </c>
      <c r="C215" s="58" t="s">
        <v>109</v>
      </c>
      <c r="D215" s="58" t="s">
        <v>110</v>
      </c>
    </row>
    <row r="217" spans="2:4" s="1" customFormat="1" x14ac:dyDescent="0.3">
      <c r="B217" s="60" t="s">
        <v>111</v>
      </c>
      <c r="C217" s="61">
        <f>K177/C177-1</f>
        <v>0.22043158949326935</v>
      </c>
      <c r="D217" s="61">
        <f>K177/F177-1</f>
        <v>0.1215420740102191</v>
      </c>
    </row>
    <row r="218" spans="2:4" s="1" customFormat="1" x14ac:dyDescent="0.3">
      <c r="B218" s="60" t="s">
        <v>112</v>
      </c>
      <c r="C218" s="62">
        <f>RATE(8,,-C177,K177)</f>
        <v>2.5213178262281324E-2</v>
      </c>
      <c r="D218" s="62">
        <f>RATE(8,,-F177,K177)</f>
        <v>1.4441356980538783E-2</v>
      </c>
    </row>
    <row r="219" spans="2:4" s="1" customFormat="1" x14ac:dyDescent="0.3">
      <c r="B219" s="60" t="s">
        <v>113</v>
      </c>
      <c r="C219" s="61">
        <f>K179/C179-1</f>
        <v>-4.1404979918397977E-3</v>
      </c>
      <c r="D219" s="61">
        <f>K179/F179-1</f>
        <v>3.6348252634096134E-2</v>
      </c>
    </row>
    <row r="220" spans="2:4" s="1" customFormat="1" x14ac:dyDescent="0.3">
      <c r="B220" s="60" t="s">
        <v>114</v>
      </c>
      <c r="C220" s="62">
        <f>RATE(8,,-C179,K179)</f>
        <v>-5.1850222980467789E-4</v>
      </c>
      <c r="D220" s="62">
        <f>RATE(8,,-F179,K179)</f>
        <v>4.47287840904333E-3</v>
      </c>
    </row>
    <row r="221" spans="2:4" s="1" customFormat="1" x14ac:dyDescent="0.3">
      <c r="B221" s="60" t="s">
        <v>115</v>
      </c>
      <c r="C221" s="61">
        <f>K181/C181-1</f>
        <v>4.1061892546430112E-2</v>
      </c>
      <c r="D221" s="61">
        <f>K181/F181-1</f>
        <v>6.4050959315993472E-2</v>
      </c>
    </row>
    <row r="222" spans="2:4" s="1" customFormat="1" x14ac:dyDescent="0.3">
      <c r="B222" s="60" t="s">
        <v>116</v>
      </c>
      <c r="C222" s="62">
        <f>RATE(8,,-C181,K181)</f>
        <v>5.042827815799387E-3</v>
      </c>
      <c r="D222" s="62">
        <f>RATE(8,,-F181,K181)</f>
        <v>7.7906005138990621E-3</v>
      </c>
    </row>
    <row r="223" spans="2:4" s="1" customFormat="1" x14ac:dyDescent="0.3">
      <c r="B223" s="60" t="s">
        <v>117</v>
      </c>
      <c r="C223" s="61">
        <f>K183/C183-1</f>
        <v>0.10062016671337837</v>
      </c>
      <c r="D223" s="61">
        <f>K183/F183-1</f>
        <v>5.8103205828468729E-2</v>
      </c>
    </row>
    <row r="224" spans="2:4" s="1" customFormat="1" x14ac:dyDescent="0.3">
      <c r="B224" s="60" t="s">
        <v>118</v>
      </c>
      <c r="C224" s="62">
        <f>RATE(8,,-C183,K183)</f>
        <v>1.2056324672104901E-2</v>
      </c>
      <c r="D224" s="62">
        <f>RATE(8,,-F183,K183)</f>
        <v>7.0847132626560352E-3</v>
      </c>
    </row>
    <row r="225" spans="2:4" s="1" customFormat="1" x14ac:dyDescent="0.3">
      <c r="B225" s="60" t="s">
        <v>119</v>
      </c>
      <c r="C225" s="61">
        <f>K185/C185-1</f>
        <v>8.7241971064566437E-2</v>
      </c>
      <c r="D225" s="61">
        <f>K185/F185-1</f>
        <v>6.8153948263220743E-2</v>
      </c>
    </row>
    <row r="226" spans="2:4" s="1" customFormat="1" x14ac:dyDescent="0.3">
      <c r="B226" s="60" t="s">
        <v>120</v>
      </c>
      <c r="C226" s="62">
        <f>RATE(8,,-C185,K185)</f>
        <v>1.0510373460901622E-2</v>
      </c>
      <c r="D226" s="62">
        <f>RATE(8,,-F185,K185)</f>
        <v>8.2755390808224149E-3</v>
      </c>
    </row>
  </sheetData>
  <mergeCells count="1">
    <mergeCell ref="B2:K2"/>
  </mergeCells>
  <pageMargins left="0.7" right="0.7" top="0.75" bottom="0.75" header="0.3" footer="0.3"/>
  <pageSetup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nterrogatory_Response" ma:contentTypeID="0x01010061EC7F66509FFD4DA0B1B261A86BE7730100407B36F7694D13419ACF55DFA3D7B93F" ma:contentTypeVersion="87" ma:contentTypeDescription="Template for completing responses to Interrogatory Responses" ma:contentTypeScope="" ma:versionID="2bde3c56b1ec35603a8ba9804634b00f">
  <xsd:schema xmlns:xsd="http://www.w3.org/2001/XMLSchema" xmlns:xs="http://www.w3.org/2001/XMLSchema" xmlns:p="http://schemas.microsoft.com/office/2006/metadata/properties" xmlns:ns2="d6dbc8c3-1042-4473-bec9-62644ae75647" xmlns:ns3="f0af1d65-dfd0-4b99-b523-def3a954563f" xmlns:ns4="http://schemas.microsoft.com/sharepoint/v3/fields" targetNamespace="http://schemas.microsoft.com/office/2006/metadata/properties" ma:root="true" ma:fieldsID="f80231d34a7e41def1970a81d6cb8674" ns2:_="" ns3:_="" ns4:_="">
    <xsd:import namespace="d6dbc8c3-1042-4473-bec9-62644ae75647"/>
    <xsd:import namespace="f0af1d65-dfd0-4b99-b523-def3a954563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Case_Number" minOccurs="0"/>
                <xsd:element ref="ns2:Anchor_IR" minOccurs="0"/>
                <xsd:element ref="ns2:Document_Type" minOccurs="0"/>
                <xsd:element ref="ns2:Exhibit_Ref" minOccurs="0"/>
                <xsd:element ref="ns2:Exhibit_Ref_Page" minOccurs="0"/>
                <xsd:element ref="ns2:Exhibit_Ref_Additional" minOccurs="0"/>
                <xsd:element ref="ns2:Intervenor_x0020_Acronym" minOccurs="0"/>
                <xsd:element ref="ns2:Intervenor_x0020_Name" minOccurs="0"/>
                <xsd:element ref="ns2:IR_Exhibit" minOccurs="0"/>
                <xsd:element ref="ns2:IR_Tab" minOccurs="0"/>
                <xsd:element ref="ns2:Interrogatory_x0020_Number" minOccurs="0"/>
                <xsd:element ref="ns2:Question" minOccurs="0"/>
                <xsd:element ref="ns2:RA_Contact" minOccurs="0"/>
                <xsd:element ref="ns2:Draft_Ready" minOccurs="0"/>
                <xsd:element ref="ns2:Dir_1" minOccurs="0"/>
                <xsd:element ref="ns2:RA_Final" minOccurs="0"/>
                <xsd:element ref="ns2:SR_Approved" minOccurs="0"/>
                <xsd:element ref="ns2:Strategic_x003f_" minOccurs="0"/>
                <xsd:element ref="ns2:Legal_x0020_Review_x0020_Required" minOccurs="0"/>
                <xsd:element ref="ns2:Author_x0028_s_x0029_" minOccurs="0"/>
                <xsd:element ref="ns3:Hydro_x0020_One_x0020_Data_x0020_Classification" minOccurs="0"/>
                <xsd:element ref="ns2:Filing_Date" minOccurs="0"/>
                <xsd:element ref="ns2:Issue_x0020_Group" minOccurs="0"/>
                <xsd:element ref="ns2:Issue_x0020_Additional" minOccurs="0"/>
                <xsd:element ref="ns2:Actors" minOccurs="0"/>
                <xsd:element ref="ns2:_x0032_017_Update_Req" minOccurs="0"/>
                <xsd:element ref="ns4:_Version" minOccurs="0"/>
                <xsd:element ref="ns2:CLORevi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dbc8c3-1042-4473-bec9-62644ae75647" elementFormDefault="qualified">
    <xsd:import namespace="http://schemas.microsoft.com/office/2006/documentManagement/types"/>
    <xsd:import namespace="http://schemas.microsoft.com/office/infopath/2007/PartnerControls"/>
    <xsd:element name="Case_Number" ma:index="2" nillable="true" ma:displayName="Case_Number" ma:default="EB-2017-0049" ma:internalName="Case_Number">
      <xsd:simpleType>
        <xsd:restriction base="dms:Text">
          <xsd:maxLength value="255"/>
        </xsd:restriction>
      </xsd:simpleType>
    </xsd:element>
    <xsd:element name="Anchor_IR" ma:index="3" nillable="true" ma:displayName="Anchor_IR" ma:description="Use format I-[IR Tab]-[Intervenor Acronym]-[IR Number], for example: I-27-SEC-2. NO zero infront of the number ie 02. If this is an anchor then put its own Name." ma:internalName="Anchor_IR" ma:readOnly="false">
      <xsd:simpleType>
        <xsd:restriction base="dms:Text">
          <xsd:maxLength value="255"/>
        </xsd:restriction>
      </xsd:simpleType>
    </xsd:element>
    <xsd:element name="Document_Type" ma:index="4" nillable="true" ma:displayName="Document_Type" ma:default="Interrogatory Response" ma:format="Dropdown" ma:internalName="Document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Exhibit_Ref" ma:index="5" nillable="true" ma:displayName="Exhibit_Ref" ma:description="Reference to the DX Application exhibit" ma:format="Dropdown" ma:internalName="Exhibit_Ref" ma:readOnly="false">
      <xsd:simpleType>
        <xsd:restriction base="dms:Choice">
          <xsd:enumeration value="A-01-01"/>
          <xsd:enumeration value="A-02-01"/>
          <xsd:enumeration value="A-02-01-01"/>
          <xsd:enumeration value="A-02-02"/>
          <xsd:enumeration value="A-03-01"/>
          <xsd:enumeration value="A-03-01-01"/>
          <xsd:enumeration value="A-03-01-02"/>
          <xsd:enumeration value="A-03-01-03"/>
          <xsd:enumeration value="A-03-01-04"/>
          <xsd:enumeration value="A-03-01-05"/>
          <xsd:enumeration value="A-03-02"/>
          <xsd:enumeration value="A-03-02-01"/>
          <xsd:enumeration value="A-03-02-02"/>
          <xsd:enumeration value="A-04-01"/>
          <xsd:enumeration value="A-04-02"/>
          <xsd:enumeration value="A-05-01"/>
          <xsd:enumeration value="A-05-02"/>
          <xsd:enumeration value="A-05-02-01"/>
          <xsd:enumeration value="A-05-03"/>
          <xsd:enumeration value="A-05-03-01"/>
          <xsd:enumeration value="A-05-03-02"/>
          <xsd:enumeration value="A-06-01"/>
          <xsd:enumeration value="A-06-02"/>
          <xsd:enumeration value="A-06-02-01"/>
          <xsd:enumeration value="A-06-02-02"/>
          <xsd:enumeration value="A-06-02-03"/>
          <xsd:enumeration value="A-06-03"/>
          <xsd:enumeration value="A-06-04"/>
          <xsd:enumeration value="A-06-04-01"/>
          <xsd:enumeration value="A-06-04-02"/>
          <xsd:enumeration value="A-06-05"/>
          <xsd:enumeration value="A-06-05-01"/>
          <xsd:enumeration value="A-06-06"/>
          <xsd:enumeration value="A-06-07"/>
          <xsd:enumeration value="A-06-07-01"/>
          <xsd:enumeration value="A-06-07-02"/>
          <xsd:enumeration value="A-06-07-03"/>
          <xsd:enumeration value="A-06-08"/>
          <xsd:enumeration value="A-06-08-01"/>
          <xsd:enumeration value="A-07-01"/>
          <xsd:enumeration value="A-08-01"/>
          <xsd:enumeration value="A-09-01"/>
          <xsd:enumeration value="A-09-02"/>
          <xsd:enumeration value="A-10-01"/>
          <xsd:enumeration value="Appendix 2-G"/>
          <xsd:enumeration value="B1-01-01 Section 1.0"/>
          <xsd:enumeration value="B1-01-01 Section 1.1"/>
          <xsd:enumeration value="B1-01-01 Section 1.2"/>
          <xsd:enumeration value="B1-01-01 Section 1.2-A01"/>
          <xsd:enumeration value="B1-01-01 Section 1.2-A02"/>
          <xsd:enumeration value="B1-01-01 Section 1.2-A03"/>
          <xsd:enumeration value="B1-01-01 Section 1.2-A04"/>
          <xsd:enumeration value="B1-01-01 Section 1.2-A05"/>
          <xsd:enumeration value="B1-01-01 Section 1.2-A06"/>
          <xsd:enumeration value="B1-01-01 Section 1.2-A07"/>
          <xsd:enumeration value="B1-01-01 Section 1.2-A08"/>
          <xsd:enumeration value="B1-01-01 Section 1.2-A09"/>
          <xsd:enumeration value="B1-01-01 Section 1.2-A10"/>
          <xsd:enumeration value="B1-01-01 Section 1.2-A11"/>
          <xsd:enumeration value="B1-01-01 Section 1.2-A12"/>
          <xsd:enumeration value="B1-01-01 Section 1.2-A13"/>
          <xsd:enumeration value="B1-01-01 Section 1.2-A14"/>
          <xsd:enumeration value="B1-01-01 Section 1.2-A15"/>
          <xsd:enumeration value="B1-01-01 Section 1.2-A16"/>
          <xsd:enumeration value="B1-01-01 Section 1.2-A17"/>
          <xsd:enumeration value="B1-01-01 Section 1.2-A18"/>
          <xsd:enumeration value="B1-01-01 Section 1.2-A19"/>
          <xsd:enumeration value="B1-01-01 Section 1.2-A20"/>
          <xsd:enumeration value="B1-01-01 Section 1.2-A21"/>
          <xsd:enumeration value="B1-01-01 Section 1.2-A22"/>
          <xsd:enumeration value="B1-01-01 Section 1.2-A23"/>
          <xsd:enumeration value="B1-01-01 Section 1.2-A24"/>
          <xsd:enumeration value="B1-01-01 Section 1.2-A25"/>
          <xsd:enumeration value="B1-01-01 Section 1.2-A26"/>
          <xsd:enumeration value="B1-01-01 Section 1.2-A27"/>
          <xsd:enumeration value="B1-01-01 Section 1.2-A28"/>
          <xsd:enumeration value="B1-01-01 Section 1.2-A29"/>
          <xsd:enumeration value="B1-01-01 Section 1.2-A30"/>
          <xsd:enumeration value="B1-01-01 Section 1.3"/>
          <xsd:enumeration value="B1-01-01 Section 1.3-A01"/>
          <xsd:enumeration value="B1-01-01 Section 1.3-A02"/>
          <xsd:enumeration value="B1-01-01 Section 1.3-A03"/>
          <xsd:enumeration value="B1-01-01 Section 1.3-A04"/>
          <xsd:enumeration value="B1-01-01 Section 1.4"/>
          <xsd:enumeration value="B1-01-01 Section 1.4-A01"/>
          <xsd:enumeration value="B1-01-01 Section 1.4-A05"/>
          <xsd:enumeration value="B1-01-01 Section 1.5"/>
          <xsd:enumeration value="B1-01-01 Section 1.6"/>
          <xsd:enumeration value="B1-01-01 Section 1.6-A01"/>
          <xsd:enumeration value="B1-01-01 Section 1.6-A02"/>
          <xsd:enumeration value="B1-01-01 Section 1.6-A03"/>
          <xsd:enumeration value="B1-01-01 Section 2.0"/>
          <xsd:enumeration value="B1-01-01 Section 2.1"/>
          <xsd:enumeration value="B1-01-01 Section 2.2"/>
          <xsd:enumeration value="B1-01-01 Section 2.3"/>
          <xsd:enumeration value="B1-01-01 Section 2.4"/>
          <xsd:enumeration value="B1-01-01 Section 3.0"/>
          <xsd:enumeration value="B1-01-01 Section 3.1"/>
          <xsd:enumeration value="B1-01-01 Section 3.2"/>
          <xsd:enumeration value="B1-01-01 Section 3.3"/>
          <xsd:enumeration value="B1-01-01 Section 3.4"/>
          <xsd:enumeration value="B1-01-01 Section 3.5"/>
          <xsd:enumeration value="B1-01-01 Section 3.6"/>
          <xsd:enumeration value="B1-01-01 Section 3.7"/>
          <xsd:enumeration value="B1-01-01 Section 3.8"/>
          <xsd:enumeration value="B1-01-02"/>
          <xsd:enumeration value="B1-02-01"/>
          <xsd:enumeration value="C1-01-01"/>
          <xsd:enumeration value="C1-01-02"/>
          <xsd:enumeration value="C1-01-03"/>
          <xsd:enumeration value="C1-01-04"/>
          <xsd:enumeration value="C1-01-05"/>
          <xsd:enumeration value="C1-01-06"/>
          <xsd:enumeration value="C1-01-07"/>
          <xsd:enumeration value="C1-01-08"/>
          <xsd:enumeration value="C1-01-09"/>
          <xsd:enumeration value="C1-01-10"/>
          <xsd:enumeration value="C1-02-01"/>
          <xsd:enumeration value="C1-02-01-01"/>
          <xsd:enumeration value="C1-02-01-02"/>
          <xsd:enumeration value="C1-02-01-03"/>
          <xsd:enumeration value="C1-02-01-04"/>
          <xsd:enumeration value="C1-02-01-05"/>
          <xsd:enumeration value="C1-02-01-06"/>
          <xsd:enumeration value="C1-02-01-07"/>
          <xsd:enumeration value="C1-02-01-08"/>
          <xsd:enumeration value="C1-02-02"/>
          <xsd:enumeration value="C1-02-02-01"/>
          <xsd:enumeration value="C1-02-02-02"/>
          <xsd:enumeration value="C1-03-01"/>
          <xsd:enumeration value="C1-03-01-01"/>
          <xsd:enumeration value="C1-03-01-02"/>
          <xsd:enumeration value="C1-03-01-03"/>
          <xsd:enumeration value="C1-04-01"/>
          <xsd:enumeration value="C1-04-01-01"/>
          <xsd:enumeration value="C1-05-01"/>
          <xsd:enumeration value="C1-05-01-01"/>
          <xsd:enumeration value="C1-05-01-02"/>
          <xsd:enumeration value="C1-05-01-03"/>
          <xsd:enumeration value="C1-05-02"/>
          <xsd:enumeration value="C1-06-01"/>
          <xsd:enumeration value="C1-06-01-01"/>
          <xsd:enumeration value="C1-06-02"/>
          <xsd:enumeration value="C1-07-01"/>
          <xsd:enumeration value="C1-07-02"/>
          <xsd:enumeration value="C1-07-02-01"/>
          <xsd:enumeration value="C1-07-02-02"/>
          <xsd:enumeration value="C1-07-02-03"/>
          <xsd:enumeration value="C1-07-02-04"/>
          <xsd:enumeration value="C1-07-02-05"/>
          <xsd:enumeration value="C1-07-02-06"/>
          <xsd:enumeration value="C1-07-03"/>
          <xsd:enumeration value="C1-07-03-01"/>
          <xsd:enumeration value="C1-07-03-02"/>
          <xsd:enumeration value="C1-07-04"/>
          <xsd:enumeration value="C2-01-01"/>
          <xsd:enumeration value="D1-01-01"/>
          <xsd:enumeration value="D1-01-02"/>
          <xsd:enumeration value="D1-01-03"/>
          <xsd:enumeration value="D1-01-03-01"/>
          <xsd:enumeration value="D1-01-04"/>
          <xsd:enumeration value="D1-01-05"/>
          <xsd:enumeration value="D1-02-01"/>
          <xsd:enumeration value="D1-02-02"/>
          <xsd:enumeration value="D1-03-01"/>
          <xsd:enumeration value="D1-03-01-01"/>
          <xsd:enumeration value="D1-03-01-02"/>
          <xsd:enumeration value="D1-04-01"/>
          <xsd:enumeration value="D1-04-01-01"/>
          <xsd:enumeration value="D2-01-01"/>
          <xsd:enumeration value="D2-01-02"/>
          <xsd:enumeration value="D2-01-02-01"/>
          <xsd:enumeration value="D2-01-03"/>
          <xsd:enumeration value="D2-01-04"/>
          <xsd:enumeration value="D2-01-05"/>
          <xsd:enumeration value="D2-02-01"/>
          <xsd:enumeration value="D2-02-02"/>
          <xsd:enumeration value="DSP_Table_54-57"/>
          <xsd:enumeration value="DSP-Appendix_A"/>
          <xsd:enumeration value="E1-01-01"/>
          <xsd:enumeration value="E1-01-02"/>
          <xsd:enumeration value="E1-01-02_Tables 4_5"/>
          <xsd:enumeration value="E1-01-02-01"/>
          <xsd:enumeration value="E1-02-01"/>
          <xsd:enumeration value="E1-02-01-01"/>
          <xsd:enumeration value="E1-02-01-02"/>
          <xsd:enumeration value="E2-01-01"/>
          <xsd:enumeration value="E2-01-02"/>
          <xsd:enumeration value="F1-01-01"/>
          <xsd:enumeration value="F1-01-01-01"/>
          <xsd:enumeration value="F1-01-01-02"/>
          <xsd:enumeration value="F1-02-01"/>
          <xsd:enumeration value="F1-02-01-01"/>
          <xsd:enumeration value="F1-03-01"/>
          <xsd:enumeration value="G1-01-01"/>
          <xsd:enumeration value="G1-02-01"/>
          <xsd:enumeration value="G1-03-01"/>
          <xsd:enumeration value="G1-03-01-01"/>
          <xsd:enumeration value="G1-03-01-02"/>
          <xsd:enumeration value="G1-03-01-03"/>
          <xsd:enumeration value="G1-03-01-04"/>
          <xsd:enumeration value="H1-01-01"/>
          <xsd:enumeration value="H1-01-01-01"/>
          <xsd:enumeration value="H1-01-01-02"/>
          <xsd:enumeration value="H1-01-02"/>
          <xsd:enumeration value="H1-01-03"/>
          <xsd:enumeration value="H1-01-04"/>
          <xsd:enumeration value="H1-02-01"/>
          <xsd:enumeration value="H1-02-02"/>
          <xsd:enumeration value="H1-02-02-01"/>
          <xsd:enumeration value="H1-02-02-02"/>
          <xsd:enumeration value="H1-02-02-03"/>
          <xsd:enumeration value="H1-02-02-04"/>
          <xsd:enumeration value="H1-02-03"/>
          <xsd:enumeration value="H1-02-03-01"/>
          <xsd:enumeration value="H1-02-03-02"/>
          <xsd:enumeration value="H1-03-01"/>
          <xsd:enumeration value="H1-03-02"/>
          <xsd:enumeration value="H1-04-01"/>
          <xsd:enumeration value="H1-04-01-01"/>
          <xsd:enumeration value="H1-04-01-02"/>
          <xsd:enumeration value="H1-04-01-03"/>
          <xsd:enumeration value="H1-04-01-04"/>
          <xsd:enumeration value="H1-04-01-05"/>
          <xsd:enumeration value="H1-05-01"/>
          <xsd:enumeration value="Q-01-01"/>
          <xsd:enumeration value="Q-01-01-01"/>
          <xsd:enumeration value="Q-01-01-02"/>
          <xsd:enumeration value="Q-01-01-03"/>
          <xsd:enumeration value="Q-01-01-04"/>
          <xsd:enumeration value="Q-01-01-05"/>
          <xsd:enumeration value="Q-01-01-06"/>
          <xsd:enumeration value="Q-01-01-07"/>
          <xsd:enumeration value="Q-01-01-08"/>
          <xsd:enumeration value="Auditor General Report"/>
          <xsd:enumeration value="Executive Presentation Day"/>
          <xsd:enumeration value="None"/>
          <xsd:enumeration value="Previous Proceeding"/>
        </xsd:restriction>
      </xsd:simpleType>
    </xsd:element>
    <xsd:element name="Exhibit_Ref_Page" ma:index="6" nillable="true" ma:displayName="Exhibit_Ref_Page" ma:description="Page number referenced in the IR" ma:internalName="Exhibit_Ref_Page">
      <xsd:simpleType>
        <xsd:restriction base="dms:Text">
          <xsd:maxLength value="255"/>
        </xsd:restriction>
      </xsd:simpleType>
    </xsd:element>
    <xsd:element name="Exhibit_Ref_Additional" ma:index="7" nillable="true" ma:displayName="Exhibit_Ref_Additional" ma:default="0" ma:description="Denotes that there are more than one reference Exhibit" ma:internalName="Exhibit_Ref_Additional" ma:readOnly="false">
      <xsd:simpleType>
        <xsd:restriction base="dms:Boolean"/>
      </xsd:simpleType>
    </xsd:element>
    <xsd:element name="Intervenor_x0020_Acronym" ma:index="8" nillable="true" ma:displayName="Intervenor Acronym" ma:description="Intervenor Acronym" ma:format="Dropdown" ma:internalName="Intervenor_x0020_Acronym" ma:readOnly="false">
      <xsd:simpleType>
        <xsd:restriction base="dms:Choice">
          <xsd:enumeration value="Anwaatin"/>
          <xsd:enumeration value="ABE"/>
          <xsd:enumeration value="AMPCO"/>
          <xsd:enumeration value="BLC"/>
          <xsd:enumeration value="BOMA"/>
          <xsd:enumeration value="CCI"/>
          <xsd:enumeration value="CCSA"/>
          <xsd:enumeration value="CME"/>
          <xsd:enumeration value="COFH"/>
          <xsd:enumeration value="CCON"/>
          <xsd:enumeration value="CCC"/>
          <xsd:enumeration value="DSI"/>
          <xsd:enumeration value="EastLink"/>
          <xsd:enumeration value="EnergyProbe"/>
          <xsd:enumeration value="ESC"/>
          <xsd:enumeration value="IESO"/>
          <xsd:enumeration value="ITPA"/>
          <xsd:enumeration value="Mowat"/>
          <xsd:enumeration value="OnPhaze"/>
          <xsd:enumeration value="OPG"/>
          <xsd:enumeration value="OSEA"/>
          <xsd:enumeration value="PWU"/>
          <xsd:enumeration value="QM"/>
          <xsd:enumeration value="Quinte"/>
          <xsd:enumeration value="RiceLake"/>
          <xsd:enumeration value="Rogers"/>
          <xsd:enumeration value="SEC"/>
          <xsd:enumeration value="Shaw"/>
          <xsd:enumeration value="Staff"/>
          <xsd:enumeration value="SunsetBay"/>
          <xsd:enumeration value="SIA"/>
          <xsd:enumeration value="SEP"/>
          <xsd:enumeration value="Union"/>
          <xsd:enumeration value="VECC"/>
        </xsd:restriction>
      </xsd:simpleType>
    </xsd:element>
    <xsd:element name="Intervenor_x0020_Name" ma:index="9" nillable="true" ma:displayName="Intervenor Name" ma:description="Select Intervenor" ma:format="Dropdown" ma:internalName="Intervenor_x0020_Name">
      <xsd:simpleType>
        <xsd:restriction base="dms:Choice">
          <xsd:enumeration value="Anwaatin Inc."/>
          <xsd:enumeration value="Arbourbrook Estates"/>
          <xsd:enumeration value="Association of Major Power Consumers in Ontario"/>
          <xsd:enumeration value="Balsam Lake Coalition"/>
          <xsd:enumeration value="Building Owners and Managers Association Toronto"/>
          <xsd:enumeration value="Cable Cable Inc."/>
          <xsd:enumeration value="Canadian Cable Systems Alliance Inc."/>
          <xsd:enumeration value="Canadian Manufacturers &amp; Exporters"/>
          <xsd:enumeration value="City of Hamilton"/>
          <xsd:enumeration value="Cogeco Connexion Inc."/>
          <xsd:enumeration value="Consumers Council of Canada"/>
          <xsd:enumeration value="Doyle Salewski Inc."/>
          <xsd:enumeration value="Eastlink"/>
          <xsd:enumeration value="Energy Probe Research Foundation"/>
          <xsd:enumeration value="Energy Storage Canada"/>
          <xsd:enumeration value="Independent Electricity System Operator"/>
          <xsd:enumeration value="Independent Telecommunications Providers Association"/>
          <xsd:enumeration value="Mowat Energy"/>
          <xsd:enumeration value="OEB Staff"/>
          <xsd:enumeration value="OnPhaze Inc."/>
          <xsd:enumeration value="Ontario Power Generation Inc."/>
          <xsd:enumeration value="Ontario Sustainable Energy Association"/>
          <xsd:enumeration value="Power Workers' Union"/>
          <xsd:enumeration value="Quebecor Media"/>
          <xsd:enumeration value="Quinte Manufacturers Association"/>
          <xsd:enumeration value="Rice Lake Tourist Association"/>
          <xsd:enumeration value="Rogers Communications"/>
          <xsd:enumeration value="School Energy Coalition"/>
          <xsd:enumeration value="Shaw Communications Inc."/>
          <xsd:enumeration value="Sunset Bay Road Cottagers"/>
          <xsd:enumeration value="Sustainable Infrastructure Alliance of Ontario"/>
          <xsd:enumeration value="The Society of Energy Professionals"/>
          <xsd:enumeration value="Union Gas Limited"/>
          <xsd:enumeration value="Vulnerable Energy Consumers Coalition"/>
        </xsd:restriction>
      </xsd:simpleType>
    </xsd:element>
    <xsd:element name="IR_Exhibit" ma:index="10" nillable="true" ma:displayName="IR_Exhibit" ma:description="IR Exhibit prefix (&quot;I&quot;)" ma:internalName="IR_Exhibit" ma:readOnly="false">
      <xsd:simpleType>
        <xsd:restriction base="dms:Text">
          <xsd:maxLength value="255"/>
        </xsd:restriction>
      </xsd:simpleType>
    </xsd:element>
    <xsd:element name="IR_Tab" ma:index="11" nillable="true" ma:displayName="IR_Tab" ma:description="Intervenor Number" ma:format="Dropdown" ma:indexed="true" ma:internalName="IR_Tab">
      <xsd:simpleType>
        <xsd:restriction base="dms:Choice">
          <xsd:enumeration value="00"/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</xsd:restriction>
      </xsd:simpleType>
    </xsd:element>
    <xsd:element name="Interrogatory_x0020_Number" ma:index="12" nillable="true" ma:displayName="IR Numb" ma:decimals="0" ma:description="Interrogatory Number" ma:internalName="Interrogatory_x0020_Number" ma:percentage="FALSE">
      <xsd:simpleType>
        <xsd:restriction base="dms:Number"/>
      </xsd:simpleType>
    </xsd:element>
    <xsd:element name="Question" ma:index="13" nillable="true" ma:displayName="Question" ma:description="IR Question Text" ma:internalName="Question">
      <xsd:simpleType>
        <xsd:restriction base="dms:Note">
          <xsd:maxLength value="255"/>
        </xsd:restriction>
      </xsd:simpleType>
    </xsd:element>
    <xsd:element name="RA_Contact" ma:index="14" nillable="true" ma:displayName="RA_Contact" ma:description="See RA Contact List Sheet&#10;" ma:format="Dropdown" ma:internalName="RA_Contact">
      <xsd:simpleType>
        <xsd:restriction base="dms:Choice">
          <xsd:enumeration value="Jody Mceachran"/>
          <xsd:enumeration value="Lisa Lee"/>
          <xsd:enumeration value="Nicole Taylor"/>
          <xsd:enumeration value="Stephen Vetsis"/>
          <xsd:enumeration value="Uri Akselrud"/>
          <xsd:enumeration value="Oren Ben-Shlomo"/>
          <xsd:enumeration value="Alex Zbarcea"/>
          <xsd:enumeration value="Andrew Flannery"/>
        </xsd:restriction>
      </xsd:simpleType>
    </xsd:element>
    <xsd:element name="Draft_Ready" ma:index="15" nillable="true" ma:displayName="Draft_Ready" ma:default="0" ma:description="Denotes whether there is a draft ready for Regulatory review." ma:internalName="Draft_Ready">
      <xsd:simpleType>
        <xsd:restriction base="dms:Boolean"/>
      </xsd:simpleType>
    </xsd:element>
    <xsd:element name="Dir_1" ma:index="16" nillable="true" ma:displayName="Dir_1" ma:default="0" ma:description="Denotes 1st approval by Director to either go to Sr Mgmt review (if strategic) or to go to final formatting." ma:internalName="Dir_1">
      <xsd:simpleType>
        <xsd:restriction base="dms:Boolean"/>
      </xsd:simpleType>
    </xsd:element>
    <xsd:element name="RA_Final" ma:index="17" nillable="true" ma:displayName="RA_Final" ma:default="0" ma:description="Denotes Final Approval by RA." ma:internalName="RA_Final">
      <xsd:simpleType>
        <xsd:restriction base="dms:Boolean"/>
      </xsd:simpleType>
    </xsd:element>
    <xsd:element name="SR_Approved" ma:index="18" nillable="true" ma:displayName="SR_Approved" ma:default="0" ma:description="Check if Sr Mgmt has approved the item.  Only applies if marked strategic." ma:internalName="SR_Approved">
      <xsd:simpleType>
        <xsd:restriction base="dms:Boolean"/>
      </xsd:simpleType>
    </xsd:element>
    <xsd:element name="Strategic_x003f_" ma:index="19" nillable="true" ma:displayName="Strategic?" ma:default="0" ma:description="Is this item strategic?  If yes then it will garner Sr Mgmt review." ma:internalName="Strategic_x003f_">
      <xsd:simpleType>
        <xsd:restriction base="dms:Boolean"/>
      </xsd:simpleType>
    </xsd:element>
    <xsd:element name="Legal_x0020_Review_x0020_Required" ma:index="20" nillable="true" ma:displayName="Legal Review Required" ma:default="No" ma:description="Legal Review Status" ma:format="Dropdown" ma:internalName="Legal_x0020_Review_x0020_Required">
      <xsd:simpleType>
        <xsd:restriction base="dms:Choice">
          <xsd:enumeration value="Yes"/>
          <xsd:enumeration value="No"/>
          <xsd:enumeration value="Submitted for Review"/>
          <xsd:enumeration value="Review Completed"/>
        </xsd:restriction>
      </xsd:simpleType>
    </xsd:element>
    <xsd:element name="Author_x0028_s_x0029_" ma:index="21" nillable="true" ma:displayName="Author(s)" ma:description="The person(s) primarily in charge of authoring the item." ma:list="UserInfo" ma:SharePointGroup="0" ma:internalName="Author_x0028_s_x0029_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iling_Date" ma:index="24" nillable="true" ma:displayName="Filing_Date" ma:description="Date the IR is filed" ma:internalName="Filing_Date" ma:readOnly="false">
      <xsd:simpleType>
        <xsd:restriction base="dms:Text">
          <xsd:maxLength value="255"/>
        </xsd:restriction>
      </xsd:simpleType>
    </xsd:element>
    <xsd:element name="Issue_x0020_Group" ma:index="26" nillable="true" ma:displayName="Issue Group" ma:description="Select the Issue Group that the IR relates to" ma:format="Dropdown" ma:internalName="Issue_x0020_Group">
      <xsd:simpleType>
        <xsd:restriction base="dms:Choice">
          <xsd:enumeration value="Issue 1: Has Hydro One responded appropriately to all relevant OEB directions from previous proceedings?"/>
          <xsd:enumeration value="Issue 2: Has Hydro One adequately responded to the customer concerns expressed in the Community Meetings held for this application?"/>
          <xsd:enumeration value="Issue 3: Is the overall increase in the distribution revenue requirement from 2018 to 2022 reasonable?"/>
          <xsd:enumeration value="Issue 4: Are the rate and bill impacts in each customer class in each year in the 2018 to 2022 period reasonable?"/>
          <xsd:enumeration value="Issue 5: Are Hydro One’s proposed rate impact mitigation measures appropriate and do any of the proposed rate increases require rate smoothing or mitigation beyond what Hydro One has proposed?"/>
          <xsd:enumeration value="Issue 6: Does Hydro One’s First Nation and Métis Strategy sufficiently address the unique rights and concerns of Indigenous customers with respect to Hydro One’s distribution service?"/>
          <xsd:enumeration value="Issue 7: Is Hydro One’s proposed Custom Incentive Rate Methodology, using a Revenue Cap Index, consistent with the OEB’s Rate Handbook?"/>
          <xsd:enumeration value="Issue 8: Is the proposed industry-specific inflation factor, and the proposed custom productivity factor, appropriate?"/>
          <xsd:enumeration value="Issue 9: Are the values for the proposed custom capital factor appropriate?"/>
          <xsd:enumeration value="Issue 10: Are the program-based cost, productivity and benchmarking studies filed by Hydro One appropriate?"/>
          <xsd:enumeration value="Issue 11: Are the results of the studies sufficient to guide Hydro One’s plans to achieve the desired outcomes to the benefit of ratepayers?"/>
          <xsd:enumeration value="Issue 12: Do these studies align with each other and with Hydro One’s overall custom IR Plan?"/>
          <xsd:enumeration value="Issue 13: Are the annual updates proposed by Hydro One appropriate?"/>
          <xsd:enumeration value="Issue 14: Is Hydro One’s proposed integration of the Acquired Utilities in 2021 appropriate?"/>
          <xsd:enumeration value="Issue 15: Is the proposed Earnings/Sharing mechanism appropriate?"/>
          <xsd:enumeration value="Issue 16: Are the proposed Z-factors and Off-Ramps appropriate?"/>
          <xsd:enumeration value="Issue 17: Does the application adequately incorporate and reflect the four outcomes identified in the Rate Handbook: customer focus, operational effectiveness, public policy responsiveness, and financial performance?"/>
          <xsd:enumeration value="Issue 18: Are the metrics in the proposed additional scorecard measures appropriate and do they adequately reflect appropriate outcomes?"/>
          <xsd:enumeration value="Issue 19: Are the proposals for performance monitoring and reporting adequate and do the outcomes adequately reflect customer expectations?"/>
          <xsd:enumeration value="Issue 20: Does the application promote and incent appropriate outcomes for existing and future customers including factors such as cost control, system reliability, service quality, and bill impacts?"/>
          <xsd:enumeration value="Issue 21: Does the application adequately account for productivity gains in its forecasts and adequately include expectations for gains relative to external benchmarks?"/>
          <xsd:enumeration value="Issue 22: Has the applicant adequately demonstrated its ability and commitment to manage within the revenue requirement proposed over the course of the custom incentive rate plan term?"/>
          <xsd:enumeration value="Issue 23: Was the customer consultation adequate and does the Distribution System Plan adequately address customer needs and preferences?"/>
          <xsd:enumeration value="Issue 24: Does Hydro One’s investment planning process consider appropriate planning criteria? Does it adequately address the condition of distribution assets, service quality and system reliability?"/>
          <xsd:enumeration value="Issue 25: Does the Distribution System Plan adequately reflect productivity gains, benefit sharing and benchmarking?"/>
          <xsd:enumeration value="Issue 26: Does the Distribution System Plan address the trade-offs between capital and OM&amp;A spending over the course of the plan period?"/>
          <xsd:enumeration value="Issue 27: Has the distribution System Plan adequately addressed government mandated obligations over the planning period?"/>
          <xsd:enumeration value="Issue 28: Has Hydro One appropriately incorporated Regional Planning in its Distribution System Plan?"/>
          <xsd:enumeration value="Issue 29: Are the proposed capital expenditures resulting from the Distribution System Plan appropriate, and have they been adequately planned and paced?"/>
          <xsd:enumeration value="Issue 30: Are the proposed capital expenditures for System Renewal, System Service, System Access and General Plant appropriately based on the Distribution System Plan?"/>
          <xsd:enumeration value="Issue 31: Are the methodologies used to allocate Common Corporate capital expenditures to the distribution business appropriate?"/>
          <xsd:enumeration value="Issue 32: Are the methodologies used to determine the distribution Overhead Capitalization Rate for 2018 and onward appropriate?"/>
          <xsd:enumeration value="Issue 33: Are the amounts proposed for the rate base from 2018 to 2022 appropriate?"/>
          <xsd:enumeration value="Issue 34: Are the inputs used to determine the working capital component of the rate base and the methodology used appropriate?"/>
          <xsd:enumeration value="Issue 35: Is the proposed capital structure appropriate?"/>
          <xsd:enumeration value="Issue 36: Are the proposed timing and methodology for determining the return on equity and short-term debt prior to the effective date of rate implementation appropriate?"/>
          <xsd:enumeration value="Issue 37: Is the forecast of long term debt for 2018 and further years appropriate?"/>
          <xsd:enumeration value="Issue 38: Are the proposed OM&amp;A spending levels for Sustainment, Development, Operations, Customer Care, Common Corporate and Property Taxes and Rights Payments, appropriate, including consideration of factors considered in the Distribution System Plan?"/>
          <xsd:enumeration value="Issue 39: Do the proposed OM&amp;A expenditures include the consideration of factors such as system reliability, service quality, asset condition, cost benchmarking, bill impact and customer preferences?"/>
          <xsd:enumeration value="Issue 40: Are the proposed 2018 human resources related costs (wages, salaries, benefits, incentive payments, labour productivity and pension costs) including employee levels, appropriate (excluding executive compensation)?"/>
          <xsd:enumeration value="Issue 41: Has Hydro One demonstrated improvements in presenting its compensation costs and showing efficiency and value for dollar associated with its compensation costs (excluding executive compensation)?"/>
          <xsd:enumeration value="Issue 42: Is the updated executive compensation information filed by Hydro One in the distribution proceeding on December 21, 2017 consistent with the OEB’s findings on executive compensation in the EB-2016-0160 Transmission Decision?"/>
          <xsd:enumeration value="Issue 43: Are the methodologies used to allocate Common Corporate Costs and Other OM&amp;A costs to the distribution business for 2018 and further years appropriate?"/>
          <xsd:enumeration value="Issue 44: Is Hydro One’s proposed depreciation expense for 2018 and further years appropriate?"/>
          <xsd:enumeration value="Issue 45: Are the proposed other revenues for 2018 – 2022 appropriate?"/>
          <xsd:enumeration value="Issue 46: Is the load forecast methodology including the forecast of CDM savings appropriate?"/>
          <xsd:enumeration value="Issue 47: Are the customer and load forecasts a reasonable reflection of the energy and demand requirements for 2018 – 2022?"/>
          <xsd:enumeration value="Issue 48: Has the load forecast appropriately accounted for the addition of the Acquired Utilities’ customers in 2021?"/>
          <xsd:enumeration value="Issue 49: Are the inputs to the cost allocation model appropriate and are costs appropriately allocated?"/>
          <xsd:enumeration value="Issue 50: Are the proposed billing determinants appropriate?"/>
          <xsd:enumeration value="Issue 51: Are the revenue-to-cost ratios for all rate classes over the 2018 – 2022 period appropriate?"/>
          <xsd:enumeration value="Issue 52: Are the proposed fixed and variable charges for all rate classes over the 2018 - 2022 period, appropriate, including implementation of the OEB’s residential rate design?"/>
          <xsd:enumeration value="Issue 53: Are the proposed Retail Transmission Service Rates appropriate?"/>
          <xsd:enumeration value="Issue 54: Are the proposed specific service charges for miscellaneous services over the 2018 – 2022 period reasonable?"/>
          <xsd:enumeration value="Issue 55: Are the proposed line losses over the 2018 – 2022 period appropriate?"/>
          <xsd:enumeration value="Issue 56: Do the costs allocated to acquired utilities appropriately reflect the OEB’s decisions in related Hydro One acquisition proceedings?"/>
          <xsd:enumeration value="Issue 57: Are the proposed amounts, disposition and continuance of Hydro One’s existing deferral and variance accounts appropriate?"/>
          <xsd:enumeration value="Issue 58: Are the proposed new deferral and variance accounts appropriate?"/>
          <xsd:enumeration value="Issue 59: Is the proposal to discontinue several deferral and variance accounts appropriate?"/>
        </xsd:restriction>
      </xsd:simpleType>
    </xsd:element>
    <xsd:element name="Issue_x0020_Additional" ma:index="27" nillable="true" ma:displayName="Additional Issues" ma:default="0" ma:description="Is there more than one issue [y/n]" ma:internalName="Issue_x0020_Additional">
      <xsd:simpleType>
        <xsd:restriction base="dms:Boolean"/>
      </xsd:simpleType>
    </xsd:element>
    <xsd:element name="Actors" ma:index="28" nillable="true" ma:displayName="Witness" ma:description="List of Witness(es)" ma:list="UserInfo" ma:SharePointGroup="0" ma:internalName="Actors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0032_017_Update_Req" ma:index="35" nillable="true" ma:displayName="2017_Update_Req" ma:default="0" ma:description="Does this IR require a 2017 update?" ma:internalName="_x0032_017_Update_Req">
      <xsd:simpleType>
        <xsd:restriction base="dms:Boolean"/>
      </xsd:simpleType>
    </xsd:element>
    <xsd:element name="CLOReview" ma:index="39" nillable="true" ma:displayName="CLOReview" ma:default="0" ma:description="Reviewed By Chief Legal Officer" ma:internalName="CLOReview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23" nillable="true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internalName="Hydro_x0020_One_x0020_Data_x0020_Classification" ma:readOnly="false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Version" ma:index="38" nillable="true" ma:displayName="Version" ma:internalName="_Vers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32_017_Update_Req xmlns="d6dbc8c3-1042-4473-bec9-62644ae75647">true</_x0032_017_Update_Req>
    <Hydro_x0020_One_x0020_Data_x0020_Classification xmlns="f0af1d65-dfd0-4b99-b523-def3a954563f">Internal Use (Only Internal information is not for release to the public)</Hydro_x0020_One_x0020_Data_x0020_Classification>
    <Issue_x0020_Additional xmlns="d6dbc8c3-1042-4473-bec9-62644ae75647">false</Issue_x0020_Additional>
    <IR_Exhibit xmlns="d6dbc8c3-1042-4473-bec9-62644ae75647">I</IR_Exhibit>
    <Filing_Date xmlns="d6dbc8c3-1042-4473-bec9-62644ae75647">2018-02-12</Filing_Date>
    <Interrogatory_x0020_Number xmlns="d6dbc8c3-1042-4473-bec9-62644ae75647">13</Interrogatory_x0020_Number>
    <Anchor_IR xmlns="d6dbc8c3-1042-4473-bec9-62644ae75647" xsi:nil="true"/>
    <Exhibit_Ref xmlns="d6dbc8c3-1042-4473-bec9-62644ae75647">C1-02-01-06</Exhibit_Ref>
    <Legal_x0020_Review_x0020_Required xmlns="d6dbc8c3-1042-4473-bec9-62644ae75647" xsi:nil="true"/>
    <Actors xmlns="d6dbc8c3-1042-4473-bec9-62644ae75647">
      <UserInfo>
        <DisplayName>MCDONELL Keith</DisplayName>
        <AccountId>355</AccountId>
        <AccountType/>
      </UserInfo>
    </Actors>
    <Intervenor_x0020_Acronym xmlns="d6dbc8c3-1042-4473-bec9-62644ae75647">SEP</Intervenor_x0020_Acronym>
    <Dir_1 xmlns="d6dbc8c3-1042-4473-bec9-62644ae75647">true</Dir_1>
    <Intervenor_x0020_Name xmlns="d6dbc8c3-1042-4473-bec9-62644ae75647">The Society of Energy Professionals</Intervenor_x0020_Name>
    <Exhibit_Ref_Page xmlns="d6dbc8c3-1042-4473-bec9-62644ae75647" xsi:nil="true"/>
    <Document_Type xmlns="d6dbc8c3-1042-4473-bec9-62644ae75647">Interrogatory Response</Document_Type>
    <Exhibit_Ref_Additional xmlns="d6dbc8c3-1042-4473-bec9-62644ae75647">false</Exhibit_Ref_Additional>
    <RA_Contact xmlns="d6dbc8c3-1042-4473-bec9-62644ae75647">Lisa Lee</RA_Contact>
    <Author_x0028_s_x0029_ xmlns="d6dbc8c3-1042-4473-bec9-62644ae75647">
      <UserInfo>
        <DisplayName>MCDONELL Keith</DisplayName>
        <AccountId>355</AccountId>
        <AccountType/>
      </UserInfo>
    </Author_x0028_s_x0029_>
    <Case_Number xmlns="d6dbc8c3-1042-4473-bec9-62644ae75647">EB-2017-0049</Case_Number>
    <SR_Approved xmlns="d6dbc8c3-1042-4473-bec9-62644ae75647">true</SR_Approved>
    <Strategic_x003f_ xmlns="d6dbc8c3-1042-4473-bec9-62644ae75647">false</Strategic_x003f_>
    <RA_Final xmlns="d6dbc8c3-1042-4473-bec9-62644ae75647">true</RA_Final>
    <IR_Tab xmlns="d6dbc8c3-1042-4473-bec9-62644ae75647">40</IR_Tab>
    <Issue_x0020_Group xmlns="d6dbc8c3-1042-4473-bec9-62644ae75647">Issue 40: Are the proposed 2018 human resources related costs (wages, salaries, benefits, incentive payments, labour productivity and pension costs) including employee levels, appropriate (excluding executive compensation)?</Issue_x0020_Group>
    <Draft_Ready xmlns="d6dbc8c3-1042-4473-bec9-62644ae75647">true</Draft_Ready>
    <Question xmlns="d6dbc8c3-1042-4473-bec9-62644ae75647">Please update the referenced table (compensation costs 2014-2022) to reflect the impact of the updated OPEB valuation as per Exhibit Q-1-1…Cont.</Question>
    <_Version xmlns="http://schemas.microsoft.com/sharepoint/v3/fields" xsi:nil="true"/>
    <CLOReview xmlns="d6dbc8c3-1042-4473-bec9-62644ae75647">false</CLOReview>
  </documentManagement>
</p:properties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AF6DD9D1-A3CB-48A0-9BEE-968C3974B072}"/>
</file>

<file path=customXml/itemProps2.xml><?xml version="1.0" encoding="utf-8"?>
<ds:datastoreItem xmlns:ds="http://schemas.openxmlformats.org/officeDocument/2006/customXml" ds:itemID="{48315BDB-CAFE-49EE-A229-85158E054806}"/>
</file>

<file path=customXml/itemProps3.xml><?xml version="1.0" encoding="utf-8"?>
<ds:datastoreItem xmlns:ds="http://schemas.openxmlformats.org/officeDocument/2006/customXml" ds:itemID="{F5FC4F5E-7C9B-4811-9A70-7D23E8C52482}"/>
</file>

<file path=customXml/itemProps4.xml><?xml version="1.0" encoding="utf-8"?>
<ds:datastoreItem xmlns:ds="http://schemas.openxmlformats.org/officeDocument/2006/customXml" ds:itemID="{553B5079-C862-478B-8618-0E513ED3DC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SEP 13</dc:title>
  <dc:creator>MCDONELL Keith</dc:creator>
  <cp:lastModifiedBy>MCEACHRAN Jody</cp:lastModifiedBy>
  <cp:lastPrinted>2018-01-30T21:32:54Z</cp:lastPrinted>
  <dcterms:created xsi:type="dcterms:W3CDTF">2018-01-30T21:31:16Z</dcterms:created>
  <dcterms:modified xsi:type="dcterms:W3CDTF">2018-02-01T02:32:47Z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0x01010061EC7F66509FFD4DA0B1B261A86BE7730100407B36F7694D13419ACF55DFA3D7B93F</vt:lpwstr>
  </property>
  <property fmtid="{D5CDD505-2E9C-101B-9397-08002B2CF9AE}" pid="3" name="Order">
    <vt:r8>131700</vt:r8>
  </property>
  <property fmtid="{D5CDD505-2E9C-101B-9397-08002B2CF9AE}" pid="4" name="Issue Date">
    <vt:filetime>2017-02-12T05:00:00Z</vt:filetime>
  </property>
</Properties>
</file>