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 yWindow="108" windowWidth="11520" windowHeight="7416" tabRatio="918" firstSheet="2" activeTab="4"/>
  </bookViews>
  <sheets>
    <sheet name="App.2-BA_Fixed Asset Cont _2014" sheetId="16" r:id="rId1"/>
    <sheet name="App.2-BA_Fixed Asset Cont _2015" sheetId="17" r:id="rId2"/>
    <sheet name="App.2-BA_Fixed Asset Cont 2016" sheetId="18" r:id="rId3"/>
    <sheet name="App.2-BA_Fixed Asset Cont _2017" sheetId="1" r:id="rId4"/>
    <sheet name="App.2-BA_Fixed Asset Cont _2018" sheetId="19" r:id="rId5"/>
    <sheet name="App.2-BA_Fixed Asset Cont _2019" sheetId="20" r:id="rId6"/>
    <sheet name="App.2-BA_Fixed Asset Cont_2020" sheetId="21" r:id="rId7"/>
    <sheet name="App.2-BA_Fixed Asset Cont_2021" sheetId="22" r:id="rId8"/>
    <sheet name="App.2-BA_Fixed Asset Cont_2022" sheetId="23" r:id="rId9"/>
  </sheets>
  <externalReferences>
    <externalReference r:id="rId10"/>
  </externalReferences>
  <definedNames>
    <definedName name="EBNUMBER">'[1]LDC Info'!$E$16</definedName>
  </definedNames>
  <calcPr calcId="145621"/>
</workbook>
</file>

<file path=xl/calcChain.xml><?xml version="1.0" encoding="utf-8"?>
<calcChain xmlns="http://schemas.openxmlformats.org/spreadsheetml/2006/main">
  <c r="K63" i="23" l="1"/>
  <c r="F63" i="23"/>
  <c r="M61" i="23"/>
  <c r="L61" i="23"/>
  <c r="G61" i="23"/>
  <c r="K60" i="23"/>
  <c r="J60" i="23"/>
  <c r="J63" i="23" s="1"/>
  <c r="J65" i="23" s="1"/>
  <c r="K70" i="23" s="1"/>
  <c r="F60" i="23"/>
  <c r="E60" i="23"/>
  <c r="E63" i="23" s="1"/>
  <c r="M59" i="23"/>
  <c r="L59" i="23"/>
  <c r="L58" i="23"/>
  <c r="I58" i="23"/>
  <c r="L43" i="23"/>
  <c r="G43" i="23"/>
  <c r="M43" i="23" s="1"/>
  <c r="J65" i="22"/>
  <c r="K70" i="22" s="1"/>
  <c r="J63" i="22"/>
  <c r="E63" i="22"/>
  <c r="L61" i="22"/>
  <c r="G61" i="22"/>
  <c r="K60" i="22"/>
  <c r="K63" i="22" s="1"/>
  <c r="J60" i="22"/>
  <c r="F60" i="22"/>
  <c r="F63" i="22" s="1"/>
  <c r="E60" i="22"/>
  <c r="L59" i="22"/>
  <c r="M59" i="22" s="1"/>
  <c r="I58" i="22"/>
  <c r="M43" i="22"/>
  <c r="L43" i="22"/>
  <c r="G43" i="22"/>
  <c r="G17" i="22"/>
  <c r="K70" i="21"/>
  <c r="K63" i="21"/>
  <c r="F63" i="21"/>
  <c r="L62" i="21"/>
  <c r="I62" i="22" s="1"/>
  <c r="L62" i="22" s="1"/>
  <c r="I62" i="23" s="1"/>
  <c r="L62" i="23" s="1"/>
  <c r="L61" i="21"/>
  <c r="G61" i="21"/>
  <c r="M61" i="21" s="1"/>
  <c r="K60" i="21"/>
  <c r="J60" i="21"/>
  <c r="J63" i="21" s="1"/>
  <c r="J65" i="21" s="1"/>
  <c r="F60" i="21"/>
  <c r="E60" i="21"/>
  <c r="E63" i="21" s="1"/>
  <c r="M59" i="21"/>
  <c r="L59" i="21"/>
  <c r="I58" i="21"/>
  <c r="D58" i="21"/>
  <c r="G58" i="21" s="1"/>
  <c r="D58" i="22" s="1"/>
  <c r="G58" i="22" s="1"/>
  <c r="D58" i="23" s="1"/>
  <c r="G58" i="23" s="1"/>
  <c r="L51" i="21"/>
  <c r="I51" i="22" s="1"/>
  <c r="L51" i="22" s="1"/>
  <c r="I51" i="23" s="1"/>
  <c r="L51" i="23" s="1"/>
  <c r="L44" i="21"/>
  <c r="I44" i="22" s="1"/>
  <c r="L44" i="22" s="1"/>
  <c r="I44" i="23" s="1"/>
  <c r="L44" i="23" s="1"/>
  <c r="M43" i="21"/>
  <c r="L43" i="21"/>
  <c r="G43" i="21"/>
  <c r="D37" i="21"/>
  <c r="G37" i="21" s="1"/>
  <c r="I35" i="21"/>
  <c r="L35" i="21" s="1"/>
  <c r="I35" i="22" s="1"/>
  <c r="L35" i="22" s="1"/>
  <c r="I35" i="23" s="1"/>
  <c r="L35" i="23" s="1"/>
  <c r="I27" i="21"/>
  <c r="L27" i="21" s="1"/>
  <c r="I27" i="22" s="1"/>
  <c r="L27" i="22" s="1"/>
  <c r="I27" i="23" s="1"/>
  <c r="L27" i="23" s="1"/>
  <c r="K63" i="20"/>
  <c r="F63" i="20"/>
  <c r="D62" i="20"/>
  <c r="G62" i="20" s="1"/>
  <c r="L61" i="20"/>
  <c r="G61" i="20"/>
  <c r="M61" i="20" s="1"/>
  <c r="K60" i="20"/>
  <c r="J60" i="20"/>
  <c r="J63" i="20" s="1"/>
  <c r="J65" i="20" s="1"/>
  <c r="K70" i="20" s="1"/>
  <c r="F60" i="20"/>
  <c r="E60" i="20"/>
  <c r="E63" i="20" s="1"/>
  <c r="M59" i="20"/>
  <c r="L59" i="20"/>
  <c r="I58" i="20"/>
  <c r="G58" i="20"/>
  <c r="M58" i="20" s="1"/>
  <c r="D57" i="20"/>
  <c r="G57" i="20" s="1"/>
  <c r="D55" i="20"/>
  <c r="G55" i="20" s="1"/>
  <c r="G54" i="20"/>
  <c r="D53" i="20"/>
  <c r="G53" i="20" s="1"/>
  <c r="D53" i="21" s="1"/>
  <c r="G53" i="21" s="1"/>
  <c r="D53" i="22" s="1"/>
  <c r="G53" i="22" s="1"/>
  <c r="L50" i="20"/>
  <c r="I50" i="21" s="1"/>
  <c r="L50" i="21" s="1"/>
  <c r="I50" i="22" s="1"/>
  <c r="L50" i="22" s="1"/>
  <c r="I50" i="23" s="1"/>
  <c r="L50" i="23" s="1"/>
  <c r="L48" i="20"/>
  <c r="I48" i="21" s="1"/>
  <c r="L48" i="21" s="1"/>
  <c r="I48" i="22" s="1"/>
  <c r="L48" i="22" s="1"/>
  <c r="I48" i="23" s="1"/>
  <c r="L48" i="23" s="1"/>
  <c r="I47" i="20"/>
  <c r="L47" i="20" s="1"/>
  <c r="I47" i="21" s="1"/>
  <c r="L47" i="21" s="1"/>
  <c r="I47" i="22" s="1"/>
  <c r="L47" i="22" s="1"/>
  <c r="I47" i="23" s="1"/>
  <c r="L47" i="23" s="1"/>
  <c r="I46" i="20"/>
  <c r="L46" i="20" s="1"/>
  <c r="I46" i="21" s="1"/>
  <c r="L46" i="21" s="1"/>
  <c r="I46" i="22" s="1"/>
  <c r="L46" i="22" s="1"/>
  <c r="I46" i="23" s="1"/>
  <c r="L46" i="23" s="1"/>
  <c r="L43" i="20"/>
  <c r="G43" i="20"/>
  <c r="M43" i="20" s="1"/>
  <c r="I42" i="20"/>
  <c r="L42" i="20" s="1"/>
  <c r="I42" i="21" s="1"/>
  <c r="L42" i="21" s="1"/>
  <c r="I42" i="22" s="1"/>
  <c r="L42" i="22" s="1"/>
  <c r="I42" i="23" s="1"/>
  <c r="L42" i="23" s="1"/>
  <c r="G41" i="20"/>
  <c r="D39" i="20"/>
  <c r="G39" i="20" s="1"/>
  <c r="D38" i="20"/>
  <c r="G38" i="20" s="1"/>
  <c r="G37" i="20"/>
  <c r="D34" i="20"/>
  <c r="G34" i="20" s="1"/>
  <c r="D34" i="21" s="1"/>
  <c r="G34" i="21" s="1"/>
  <c r="L32" i="20"/>
  <c r="I32" i="21" s="1"/>
  <c r="L32" i="21" s="1"/>
  <c r="I32" i="22" s="1"/>
  <c r="L32" i="22" s="1"/>
  <c r="I32" i="23" s="1"/>
  <c r="L32" i="23" s="1"/>
  <c r="L31" i="20"/>
  <c r="I31" i="21" s="1"/>
  <c r="L31" i="21" s="1"/>
  <c r="I31" i="22" s="1"/>
  <c r="L31" i="22" s="1"/>
  <c r="I31" i="23" s="1"/>
  <c r="L31" i="23" s="1"/>
  <c r="I30" i="20"/>
  <c r="L30" i="20" s="1"/>
  <c r="I30" i="21" s="1"/>
  <c r="L30" i="21" s="1"/>
  <c r="I30" i="22" s="1"/>
  <c r="L30" i="22" s="1"/>
  <c r="I30" i="23" s="1"/>
  <c r="L30" i="23" s="1"/>
  <c r="I28" i="20"/>
  <c r="L28" i="20" s="1"/>
  <c r="I28" i="21" s="1"/>
  <c r="L28" i="21" s="1"/>
  <c r="I28" i="22" s="1"/>
  <c r="L28" i="22" s="1"/>
  <c r="I28" i="23" s="1"/>
  <c r="L28" i="23" s="1"/>
  <c r="L27" i="20"/>
  <c r="I26" i="20"/>
  <c r="L26" i="20" s="1"/>
  <c r="I26" i="21" s="1"/>
  <c r="L26" i="21" s="1"/>
  <c r="I26" i="22" s="1"/>
  <c r="L26" i="22" s="1"/>
  <c r="I26" i="23" s="1"/>
  <c r="L26" i="23" s="1"/>
  <c r="I24" i="20"/>
  <c r="L24" i="20" s="1"/>
  <c r="I24" i="21" s="1"/>
  <c r="L24" i="21" s="1"/>
  <c r="I24" i="22" s="1"/>
  <c r="L24" i="22" s="1"/>
  <c r="I24" i="23" s="1"/>
  <c r="L24" i="23" s="1"/>
  <c r="L23" i="20"/>
  <c r="I23" i="21" s="1"/>
  <c r="L23" i="21" s="1"/>
  <c r="I23" i="22" s="1"/>
  <c r="L23" i="22" s="1"/>
  <c r="I23" i="23" s="1"/>
  <c r="L23" i="23" s="1"/>
  <c r="D22" i="20"/>
  <c r="G22" i="20" s="1"/>
  <c r="D22" i="21" s="1"/>
  <c r="G22" i="21" s="1"/>
  <c r="I20" i="20"/>
  <c r="L20" i="20" s="1"/>
  <c r="I20" i="21" s="1"/>
  <c r="L20" i="21" s="1"/>
  <c r="I20" i="22" s="1"/>
  <c r="L20" i="22" s="1"/>
  <c r="I20" i="23" s="1"/>
  <c r="L20" i="23" s="1"/>
  <c r="L19" i="20"/>
  <c r="I19" i="21" s="1"/>
  <c r="L19" i="21" s="1"/>
  <c r="I19" i="22" s="1"/>
  <c r="L19" i="22" s="1"/>
  <c r="I19" i="23" s="1"/>
  <c r="L19" i="23" s="1"/>
  <c r="D18" i="20"/>
  <c r="G18" i="20" s="1"/>
  <c r="D18" i="21" s="1"/>
  <c r="G18" i="21" s="1"/>
  <c r="J63" i="19"/>
  <c r="J65" i="19" s="1"/>
  <c r="K70" i="19" s="1"/>
  <c r="I63" i="19"/>
  <c r="E63" i="19"/>
  <c r="D63" i="19"/>
  <c r="L62" i="19"/>
  <c r="I62" i="20" s="1"/>
  <c r="L62" i="20" s="1"/>
  <c r="I62" i="21" s="1"/>
  <c r="G62" i="19"/>
  <c r="M62" i="19" s="1"/>
  <c r="M61" i="19"/>
  <c r="L61" i="19"/>
  <c r="G61" i="19"/>
  <c r="K60" i="19"/>
  <c r="K63" i="19" s="1"/>
  <c r="J60" i="19"/>
  <c r="I60" i="19"/>
  <c r="F60" i="19"/>
  <c r="F63" i="19" s="1"/>
  <c r="E60" i="19"/>
  <c r="D60" i="19"/>
  <c r="M59" i="19"/>
  <c r="L59" i="19"/>
  <c r="G58" i="19"/>
  <c r="D58" i="20" s="1"/>
  <c r="L57" i="19"/>
  <c r="G57" i="19"/>
  <c r="L56" i="19"/>
  <c r="I56" i="20" s="1"/>
  <c r="L56" i="20" s="1"/>
  <c r="I56" i="21" s="1"/>
  <c r="L56" i="21" s="1"/>
  <c r="I56" i="22" s="1"/>
  <c r="L56" i="22" s="1"/>
  <c r="I56" i="23" s="1"/>
  <c r="L56" i="23" s="1"/>
  <c r="G56" i="19"/>
  <c r="M56" i="19" s="1"/>
  <c r="L55" i="19"/>
  <c r="I55" i="20" s="1"/>
  <c r="L55" i="20" s="1"/>
  <c r="I55" i="21" s="1"/>
  <c r="L55" i="21" s="1"/>
  <c r="I55" i="22" s="1"/>
  <c r="L55" i="22" s="1"/>
  <c r="I55" i="23" s="1"/>
  <c r="L55" i="23" s="1"/>
  <c r="G55" i="19"/>
  <c r="M55" i="19" s="1"/>
  <c r="M54" i="19"/>
  <c r="L54" i="19"/>
  <c r="I54" i="20" s="1"/>
  <c r="L54" i="20" s="1"/>
  <c r="I54" i="21" s="1"/>
  <c r="L54" i="21" s="1"/>
  <c r="I54" i="22" s="1"/>
  <c r="L54" i="22" s="1"/>
  <c r="I54" i="23" s="1"/>
  <c r="L54" i="23" s="1"/>
  <c r="G54" i="19"/>
  <c r="D54" i="20" s="1"/>
  <c r="L53" i="19"/>
  <c r="G53" i="19"/>
  <c r="L52" i="19"/>
  <c r="I52" i="20" s="1"/>
  <c r="L52" i="20" s="1"/>
  <c r="I52" i="21" s="1"/>
  <c r="L52" i="21" s="1"/>
  <c r="I52" i="22" s="1"/>
  <c r="L52" i="22" s="1"/>
  <c r="I52" i="23" s="1"/>
  <c r="L52" i="23" s="1"/>
  <c r="G52" i="19"/>
  <c r="L51" i="19"/>
  <c r="I51" i="20" s="1"/>
  <c r="L51" i="20" s="1"/>
  <c r="I51" i="21" s="1"/>
  <c r="G51" i="19"/>
  <c r="M51" i="19" s="1"/>
  <c r="M50" i="19"/>
  <c r="L50" i="19"/>
  <c r="I50" i="20" s="1"/>
  <c r="G50" i="19"/>
  <c r="D50" i="20" s="1"/>
  <c r="G50" i="20" s="1"/>
  <c r="L49" i="19"/>
  <c r="G49" i="19"/>
  <c r="D49" i="20" s="1"/>
  <c r="G49" i="20" s="1"/>
  <c r="L48" i="19"/>
  <c r="I48" i="20" s="1"/>
  <c r="G48" i="19"/>
  <c r="L47" i="19"/>
  <c r="G47" i="19"/>
  <c r="M47" i="19" s="1"/>
  <c r="M46" i="19"/>
  <c r="L46" i="19"/>
  <c r="G46" i="19"/>
  <c r="D46" i="20" s="1"/>
  <c r="G46" i="20" s="1"/>
  <c r="L45" i="19"/>
  <c r="M45" i="19" s="1"/>
  <c r="G45" i="19"/>
  <c r="D45" i="20" s="1"/>
  <c r="G45" i="20" s="1"/>
  <c r="L44" i="19"/>
  <c r="I44" i="20" s="1"/>
  <c r="L44" i="20" s="1"/>
  <c r="I44" i="21" s="1"/>
  <c r="G44" i="19"/>
  <c r="L43" i="19"/>
  <c r="G43" i="19"/>
  <c r="D43" i="20" s="1"/>
  <c r="M42" i="19"/>
  <c r="L42" i="19"/>
  <c r="G42" i="19"/>
  <c r="D42" i="20" s="1"/>
  <c r="G42" i="20" s="1"/>
  <c r="L41" i="19"/>
  <c r="G41" i="19"/>
  <c r="D41" i="20" s="1"/>
  <c r="L40" i="19"/>
  <c r="I40" i="20" s="1"/>
  <c r="L40" i="20" s="1"/>
  <c r="I40" i="21" s="1"/>
  <c r="L40" i="21" s="1"/>
  <c r="I40" i="22" s="1"/>
  <c r="L40" i="22" s="1"/>
  <c r="I40" i="23" s="1"/>
  <c r="L40" i="23" s="1"/>
  <c r="G40" i="19"/>
  <c r="M40" i="19" s="1"/>
  <c r="L39" i="19"/>
  <c r="I39" i="20" s="1"/>
  <c r="L39" i="20" s="1"/>
  <c r="I39" i="21" s="1"/>
  <c r="L39" i="21" s="1"/>
  <c r="I39" i="22" s="1"/>
  <c r="L39" i="22" s="1"/>
  <c r="I39" i="23" s="1"/>
  <c r="L39" i="23" s="1"/>
  <c r="G39" i="19"/>
  <c r="M39" i="19" s="1"/>
  <c r="M38" i="19"/>
  <c r="L38" i="19"/>
  <c r="I38" i="20" s="1"/>
  <c r="L38" i="20" s="1"/>
  <c r="I38" i="21" s="1"/>
  <c r="L38" i="21" s="1"/>
  <c r="I38" i="22" s="1"/>
  <c r="L38" i="22" s="1"/>
  <c r="I38" i="23" s="1"/>
  <c r="L38" i="23" s="1"/>
  <c r="G38" i="19"/>
  <c r="L37" i="19"/>
  <c r="G37" i="19"/>
  <c r="D37" i="20" s="1"/>
  <c r="L36" i="19"/>
  <c r="I36" i="20" s="1"/>
  <c r="L36" i="20" s="1"/>
  <c r="I36" i="21" s="1"/>
  <c r="L36" i="21" s="1"/>
  <c r="I36" i="22" s="1"/>
  <c r="L36" i="22" s="1"/>
  <c r="I36" i="23" s="1"/>
  <c r="L36" i="23" s="1"/>
  <c r="G36" i="19"/>
  <c r="L35" i="19"/>
  <c r="I35" i="20" s="1"/>
  <c r="L35" i="20" s="1"/>
  <c r="G35" i="19"/>
  <c r="M35" i="19" s="1"/>
  <c r="M34" i="19"/>
  <c r="L34" i="19"/>
  <c r="I34" i="20" s="1"/>
  <c r="L34" i="20" s="1"/>
  <c r="I34" i="21" s="1"/>
  <c r="L34" i="21" s="1"/>
  <c r="I34" i="22" s="1"/>
  <c r="L34" i="22" s="1"/>
  <c r="I34" i="23" s="1"/>
  <c r="L34" i="23" s="1"/>
  <c r="G34" i="19"/>
  <c r="L33" i="19"/>
  <c r="G33" i="19"/>
  <c r="D33" i="20" s="1"/>
  <c r="G33" i="20" s="1"/>
  <c r="L32" i="19"/>
  <c r="I32" i="20" s="1"/>
  <c r="G32" i="19"/>
  <c r="L31" i="19"/>
  <c r="I31" i="20" s="1"/>
  <c r="G31" i="19"/>
  <c r="M31" i="19" s="1"/>
  <c r="M30" i="19"/>
  <c r="L30" i="19"/>
  <c r="G30" i="19"/>
  <c r="D30" i="20" s="1"/>
  <c r="G30" i="20" s="1"/>
  <c r="L29" i="19"/>
  <c r="M29" i="19" s="1"/>
  <c r="G29" i="19"/>
  <c r="D29" i="20" s="1"/>
  <c r="G29" i="20" s="1"/>
  <c r="D29" i="21" s="1"/>
  <c r="G29" i="21" s="1"/>
  <c r="L28" i="19"/>
  <c r="G28" i="19"/>
  <c r="L27" i="19"/>
  <c r="I27" i="20" s="1"/>
  <c r="G27" i="19"/>
  <c r="D27" i="20" s="1"/>
  <c r="G27" i="20" s="1"/>
  <c r="M26" i="19"/>
  <c r="L26" i="19"/>
  <c r="G26" i="19"/>
  <c r="D26" i="20" s="1"/>
  <c r="G26" i="20" s="1"/>
  <c r="L25" i="19"/>
  <c r="G25" i="19"/>
  <c r="D25" i="20" s="1"/>
  <c r="G25" i="20" s="1"/>
  <c r="L24" i="19"/>
  <c r="G24" i="19"/>
  <c r="L23" i="19"/>
  <c r="I23" i="20" s="1"/>
  <c r="G23" i="19"/>
  <c r="M23" i="19" s="1"/>
  <c r="M22" i="19"/>
  <c r="L22" i="19"/>
  <c r="I22" i="20" s="1"/>
  <c r="L22" i="20" s="1"/>
  <c r="I22" i="21" s="1"/>
  <c r="L22" i="21" s="1"/>
  <c r="I22" i="22" s="1"/>
  <c r="L22" i="22" s="1"/>
  <c r="I22" i="23" s="1"/>
  <c r="L22" i="23" s="1"/>
  <c r="G22" i="19"/>
  <c r="L21" i="19"/>
  <c r="G21" i="19"/>
  <c r="D21" i="20" s="1"/>
  <c r="G21" i="20" s="1"/>
  <c r="L20" i="19"/>
  <c r="G20" i="19"/>
  <c r="G60" i="19" s="1"/>
  <c r="G63" i="19" s="1"/>
  <c r="L19" i="19"/>
  <c r="I19" i="20" s="1"/>
  <c r="G19" i="19"/>
  <c r="M19" i="19" s="1"/>
  <c r="M18" i="19"/>
  <c r="L18" i="19"/>
  <c r="I18" i="20" s="1"/>
  <c r="L18" i="20" s="1"/>
  <c r="I18" i="21" s="1"/>
  <c r="L18" i="21" s="1"/>
  <c r="I18" i="22" s="1"/>
  <c r="L18" i="22" s="1"/>
  <c r="I18" i="23" s="1"/>
  <c r="L18" i="23" s="1"/>
  <c r="G18" i="19"/>
  <c r="L17" i="19"/>
  <c r="L60" i="19" s="1"/>
  <c r="L63" i="19" s="1"/>
  <c r="G17" i="19"/>
  <c r="D17" i="20" s="1"/>
  <c r="G17" i="20" s="1"/>
  <c r="D29" i="22" l="1"/>
  <c r="G29" i="22" s="1"/>
  <c r="D17" i="21"/>
  <c r="M26" i="20"/>
  <c r="D26" i="21"/>
  <c r="G26" i="21" s="1"/>
  <c r="M42" i="20"/>
  <c r="D42" i="21"/>
  <c r="G42" i="21" s="1"/>
  <c r="D21" i="21"/>
  <c r="G21" i="21" s="1"/>
  <c r="D27" i="21"/>
  <c r="G27" i="21" s="1"/>
  <c r="M27" i="20"/>
  <c r="D25" i="21"/>
  <c r="G25" i="21" s="1"/>
  <c r="M33" i="20"/>
  <c r="D33" i="21"/>
  <c r="G33" i="21" s="1"/>
  <c r="M22" i="20"/>
  <c r="I45" i="20"/>
  <c r="L45" i="20" s="1"/>
  <c r="I45" i="21" s="1"/>
  <c r="L45" i="21" s="1"/>
  <c r="I45" i="22" s="1"/>
  <c r="L45" i="22" s="1"/>
  <c r="I45" i="23" s="1"/>
  <c r="L45" i="23" s="1"/>
  <c r="D56" i="20"/>
  <c r="G56" i="20" s="1"/>
  <c r="D30" i="21"/>
  <c r="G30" i="21" s="1"/>
  <c r="M30" i="20"/>
  <c r="I33" i="20"/>
  <c r="L33" i="20" s="1"/>
  <c r="I33" i="21" s="1"/>
  <c r="L33" i="21" s="1"/>
  <c r="I33" i="22" s="1"/>
  <c r="L33" i="22" s="1"/>
  <c r="I33" i="23" s="1"/>
  <c r="L33" i="23" s="1"/>
  <c r="M33" i="19"/>
  <c r="D44" i="20"/>
  <c r="G44" i="20" s="1"/>
  <c r="M44" i="19"/>
  <c r="I29" i="20"/>
  <c r="L29" i="20" s="1"/>
  <c r="I29" i="21" s="1"/>
  <c r="L29" i="21" s="1"/>
  <c r="I29" i="22" s="1"/>
  <c r="L29" i="22" s="1"/>
  <c r="I29" i="23" s="1"/>
  <c r="L29" i="23" s="1"/>
  <c r="D40" i="20"/>
  <c r="G40" i="20" s="1"/>
  <c r="D57" i="21"/>
  <c r="G57" i="21" s="1"/>
  <c r="I21" i="20"/>
  <c r="L21" i="20" s="1"/>
  <c r="I21" i="21" s="1"/>
  <c r="L21" i="21" s="1"/>
  <c r="I21" i="22" s="1"/>
  <c r="L21" i="22" s="1"/>
  <c r="I21" i="23" s="1"/>
  <c r="L21" i="23" s="1"/>
  <c r="M21" i="19"/>
  <c r="D32" i="20"/>
  <c r="G32" i="20" s="1"/>
  <c r="M32" i="19"/>
  <c r="I37" i="20"/>
  <c r="L37" i="20" s="1"/>
  <c r="I37" i="21" s="1"/>
  <c r="L37" i="21" s="1"/>
  <c r="I37" i="22" s="1"/>
  <c r="L37" i="22" s="1"/>
  <c r="I37" i="23" s="1"/>
  <c r="L37" i="23" s="1"/>
  <c r="M37" i="19"/>
  <c r="D48" i="20"/>
  <c r="G48" i="20" s="1"/>
  <c r="M48" i="19"/>
  <c r="D50" i="21"/>
  <c r="G50" i="21" s="1"/>
  <c r="M50" i="20"/>
  <c r="I53" i="20"/>
  <c r="L53" i="20" s="1"/>
  <c r="M53" i="19"/>
  <c r="D18" i="22"/>
  <c r="M18" i="21"/>
  <c r="D34" i="22"/>
  <c r="G34" i="22" s="1"/>
  <c r="M34" i="21"/>
  <c r="M41" i="20"/>
  <c r="D41" i="21"/>
  <c r="G41" i="21" s="1"/>
  <c r="D62" i="21"/>
  <c r="G62" i="21" s="1"/>
  <c r="M62" i="20"/>
  <c r="D37" i="22"/>
  <c r="G37" i="22" s="1"/>
  <c r="M37" i="21"/>
  <c r="D24" i="20"/>
  <c r="G24" i="20" s="1"/>
  <c r="M24" i="19"/>
  <c r="D49" i="21"/>
  <c r="G49" i="21" s="1"/>
  <c r="D39" i="21"/>
  <c r="G39" i="21" s="1"/>
  <c r="M39" i="20"/>
  <c r="D53" i="23"/>
  <c r="G53" i="23" s="1"/>
  <c r="M17" i="19"/>
  <c r="I17" i="20"/>
  <c r="D28" i="20"/>
  <c r="G28" i="20" s="1"/>
  <c r="M28" i="19"/>
  <c r="D46" i="21"/>
  <c r="G46" i="21" s="1"/>
  <c r="M46" i="20"/>
  <c r="I49" i="20"/>
  <c r="L49" i="20" s="1"/>
  <c r="I49" i="21" s="1"/>
  <c r="L49" i="21" s="1"/>
  <c r="I49" i="22" s="1"/>
  <c r="L49" i="22" s="1"/>
  <c r="I49" i="23" s="1"/>
  <c r="L49" i="23" s="1"/>
  <c r="M49" i="19"/>
  <c r="D20" i="20"/>
  <c r="G20" i="20" s="1"/>
  <c r="M20" i="19"/>
  <c r="I25" i="20"/>
  <c r="L25" i="20" s="1"/>
  <c r="I25" i="21" s="1"/>
  <c r="L25" i="21" s="1"/>
  <c r="I25" i="22" s="1"/>
  <c r="L25" i="22" s="1"/>
  <c r="I25" i="23" s="1"/>
  <c r="L25" i="23" s="1"/>
  <c r="M25" i="19"/>
  <c r="D36" i="20"/>
  <c r="G36" i="20" s="1"/>
  <c r="M36" i="19"/>
  <c r="I41" i="20"/>
  <c r="L41" i="20" s="1"/>
  <c r="I41" i="21" s="1"/>
  <c r="L41" i="21" s="1"/>
  <c r="I41" i="22" s="1"/>
  <c r="L41" i="22" s="1"/>
  <c r="I41" i="23" s="1"/>
  <c r="L41" i="23" s="1"/>
  <c r="M41" i="19"/>
  <c r="D45" i="21"/>
  <c r="G45" i="21" s="1"/>
  <c r="M45" i="20"/>
  <c r="M52" i="19"/>
  <c r="D52" i="20"/>
  <c r="G52" i="20" s="1"/>
  <c r="I57" i="20"/>
  <c r="L57" i="20" s="1"/>
  <c r="I57" i="21" s="1"/>
  <c r="L57" i="21" s="1"/>
  <c r="I57" i="22" s="1"/>
  <c r="L57" i="22" s="1"/>
  <c r="I57" i="23" s="1"/>
  <c r="L57" i="23" s="1"/>
  <c r="M57" i="19"/>
  <c r="M18" i="20"/>
  <c r="D22" i="22"/>
  <c r="G22" i="22" s="1"/>
  <c r="M22" i="21"/>
  <c r="M34" i="20"/>
  <c r="D38" i="21"/>
  <c r="G38" i="21" s="1"/>
  <c r="M38" i="20"/>
  <c r="D55" i="21"/>
  <c r="G55" i="21" s="1"/>
  <c r="M55" i="20"/>
  <c r="D19" i="20"/>
  <c r="G19" i="20" s="1"/>
  <c r="D51" i="20"/>
  <c r="G51" i="20" s="1"/>
  <c r="M54" i="20"/>
  <c r="D54" i="21"/>
  <c r="G54" i="21" s="1"/>
  <c r="D31" i="20"/>
  <c r="G31" i="20" s="1"/>
  <c r="D47" i="20"/>
  <c r="G47" i="20" s="1"/>
  <c r="D23" i="20"/>
  <c r="G23" i="20" s="1"/>
  <c r="D35" i="20"/>
  <c r="G35" i="20" s="1"/>
  <c r="M27" i="19"/>
  <c r="M43" i="19"/>
  <c r="M61" i="22"/>
  <c r="D17" i="23"/>
  <c r="D23" i="21" l="1"/>
  <c r="G23" i="21" s="1"/>
  <c r="M23" i="20"/>
  <c r="D40" i="21"/>
  <c r="G40" i="21" s="1"/>
  <c r="M40" i="20"/>
  <c r="M27" i="21"/>
  <c r="D27" i="22"/>
  <c r="G27" i="22" s="1"/>
  <c r="D36" i="21"/>
  <c r="G36" i="21" s="1"/>
  <c r="M36" i="20"/>
  <c r="G18" i="22"/>
  <c r="D25" i="22"/>
  <c r="G25" i="22" s="1"/>
  <c r="M25" i="21"/>
  <c r="D21" i="22"/>
  <c r="G21" i="22" s="1"/>
  <c r="M21" i="21"/>
  <c r="D26" i="22"/>
  <c r="G26" i="22" s="1"/>
  <c r="M26" i="21"/>
  <c r="D31" i="21"/>
  <c r="G31" i="21" s="1"/>
  <c r="M31" i="20"/>
  <c r="M37" i="20"/>
  <c r="D22" i="23"/>
  <c r="G22" i="23" s="1"/>
  <c r="M22" i="23" s="1"/>
  <c r="M22" i="22"/>
  <c r="D52" i="21"/>
  <c r="G52" i="21" s="1"/>
  <c r="M52" i="20"/>
  <c r="M29" i="20"/>
  <c r="D20" i="21"/>
  <c r="G20" i="21" s="1"/>
  <c r="M20" i="20"/>
  <c r="D46" i="22"/>
  <c r="G46" i="22" s="1"/>
  <c r="M46" i="21"/>
  <c r="M60" i="19"/>
  <c r="M63" i="19" s="1"/>
  <c r="D39" i="22"/>
  <c r="G39" i="22" s="1"/>
  <c r="M39" i="21"/>
  <c r="D24" i="21"/>
  <c r="G24" i="21" s="1"/>
  <c r="M24" i="20"/>
  <c r="M57" i="20"/>
  <c r="M25" i="20"/>
  <c r="M21" i="20"/>
  <c r="M29" i="21"/>
  <c r="D28" i="21"/>
  <c r="G28" i="21" s="1"/>
  <c r="M28" i="20"/>
  <c r="M49" i="21"/>
  <c r="D49" i="22"/>
  <c r="G49" i="22" s="1"/>
  <c r="D41" i="22"/>
  <c r="G41" i="22" s="1"/>
  <c r="M41" i="21"/>
  <c r="M56" i="20"/>
  <c r="D56" i="21"/>
  <c r="G56" i="21" s="1"/>
  <c r="G17" i="21"/>
  <c r="G17" i="23"/>
  <c r="D47" i="21"/>
  <c r="G47" i="21" s="1"/>
  <c r="M47" i="20"/>
  <c r="D51" i="21"/>
  <c r="G51" i="21" s="1"/>
  <c r="M51" i="20"/>
  <c r="D55" i="22"/>
  <c r="G55" i="22" s="1"/>
  <c r="M55" i="21"/>
  <c r="D45" i="22"/>
  <c r="G45" i="22" s="1"/>
  <c r="M45" i="21"/>
  <c r="L17" i="20"/>
  <c r="I60" i="20"/>
  <c r="I63" i="20" s="1"/>
  <c r="D37" i="23"/>
  <c r="G37" i="23" s="1"/>
  <c r="M37" i="23" s="1"/>
  <c r="M37" i="22"/>
  <c r="D50" i="22"/>
  <c r="G50" i="22" s="1"/>
  <c r="M50" i="21"/>
  <c r="D35" i="21"/>
  <c r="G35" i="21" s="1"/>
  <c r="M35" i="20"/>
  <c r="D54" i="22"/>
  <c r="G54" i="22" s="1"/>
  <c r="M54" i="21"/>
  <c r="D19" i="21"/>
  <c r="G19" i="21" s="1"/>
  <c r="M19" i="20"/>
  <c r="D38" i="22"/>
  <c r="G38" i="22" s="1"/>
  <c r="M38" i="21"/>
  <c r="M49" i="20"/>
  <c r="D60" i="20"/>
  <c r="D63" i="20" s="1"/>
  <c r="D62" i="22"/>
  <c r="G62" i="22" s="1"/>
  <c r="M62" i="21"/>
  <c r="D34" i="23"/>
  <c r="G34" i="23" s="1"/>
  <c r="M34" i="23" s="1"/>
  <c r="M34" i="22"/>
  <c r="I53" i="21"/>
  <c r="L53" i="21" s="1"/>
  <c r="M53" i="20"/>
  <c r="D48" i="21"/>
  <c r="G48" i="21" s="1"/>
  <c r="M48" i="20"/>
  <c r="D32" i="21"/>
  <c r="G32" i="21" s="1"/>
  <c r="M32" i="20"/>
  <c r="M57" i="21"/>
  <c r="D57" i="22"/>
  <c r="G57" i="22" s="1"/>
  <c r="D44" i="21"/>
  <c r="G44" i="21" s="1"/>
  <c r="M44" i="20"/>
  <c r="D30" i="22"/>
  <c r="G30" i="22" s="1"/>
  <c r="M30" i="21"/>
  <c r="D33" i="22"/>
  <c r="G33" i="22" s="1"/>
  <c r="M33" i="21"/>
  <c r="D42" i="22"/>
  <c r="G42" i="22" s="1"/>
  <c r="M42" i="21"/>
  <c r="G60" i="20"/>
  <c r="G63" i="20" s="1"/>
  <c r="D29" i="23"/>
  <c r="G29" i="23" s="1"/>
  <c r="M29" i="23" s="1"/>
  <c r="M29" i="22"/>
  <c r="D42" i="23" l="1"/>
  <c r="G42" i="23" s="1"/>
  <c r="M42" i="23" s="1"/>
  <c r="M42" i="22"/>
  <c r="D30" i="23"/>
  <c r="G30" i="23" s="1"/>
  <c r="M30" i="23" s="1"/>
  <c r="M30" i="22"/>
  <c r="D48" i="22"/>
  <c r="G48" i="22" s="1"/>
  <c r="M48" i="21"/>
  <c r="M19" i="21"/>
  <c r="D19" i="22"/>
  <c r="M35" i="21"/>
  <c r="D35" i="22"/>
  <c r="G35" i="22" s="1"/>
  <c r="D45" i="23"/>
  <c r="G45" i="23" s="1"/>
  <c r="M45" i="23" s="1"/>
  <c r="M45" i="22"/>
  <c r="D60" i="21"/>
  <c r="D63" i="21" s="1"/>
  <c r="D46" i="23"/>
  <c r="G46" i="23" s="1"/>
  <c r="M46" i="23" s="1"/>
  <c r="M46" i="22"/>
  <c r="D26" i="23"/>
  <c r="G26" i="23" s="1"/>
  <c r="M26" i="23" s="1"/>
  <c r="M26" i="22"/>
  <c r="D25" i="23"/>
  <c r="G25" i="23" s="1"/>
  <c r="M25" i="23" s="1"/>
  <c r="M25" i="22"/>
  <c r="D36" i="22"/>
  <c r="G36" i="22" s="1"/>
  <c r="M36" i="21"/>
  <c r="D40" i="22"/>
  <c r="G40" i="22" s="1"/>
  <c r="M40" i="21"/>
  <c r="D33" i="23"/>
  <c r="G33" i="23" s="1"/>
  <c r="M33" i="23" s="1"/>
  <c r="M33" i="22"/>
  <c r="D44" i="22"/>
  <c r="G44" i="22" s="1"/>
  <c r="M44" i="21"/>
  <c r="D32" i="22"/>
  <c r="G32" i="22" s="1"/>
  <c r="M32" i="21"/>
  <c r="I53" i="22"/>
  <c r="L53" i="22" s="1"/>
  <c r="M53" i="21"/>
  <c r="D62" i="23"/>
  <c r="G62" i="23" s="1"/>
  <c r="M62" i="23" s="1"/>
  <c r="M62" i="22"/>
  <c r="D38" i="23"/>
  <c r="G38" i="23" s="1"/>
  <c r="M38" i="23" s="1"/>
  <c r="M38" i="22"/>
  <c r="D54" i="23"/>
  <c r="G54" i="23" s="1"/>
  <c r="M54" i="23" s="1"/>
  <c r="M54" i="22"/>
  <c r="D50" i="23"/>
  <c r="G50" i="23" s="1"/>
  <c r="M50" i="23" s="1"/>
  <c r="M50" i="22"/>
  <c r="I17" i="21"/>
  <c r="L60" i="20"/>
  <c r="L63" i="20" s="1"/>
  <c r="M17" i="20"/>
  <c r="M60" i="20" s="1"/>
  <c r="M63" i="20" s="1"/>
  <c r="M55" i="22"/>
  <c r="D55" i="23"/>
  <c r="G55" i="23" s="1"/>
  <c r="M55" i="23" s="1"/>
  <c r="D47" i="22"/>
  <c r="G47" i="22" s="1"/>
  <c r="M47" i="21"/>
  <c r="G60" i="21"/>
  <c r="G63" i="21" s="1"/>
  <c r="D41" i="23"/>
  <c r="G41" i="23" s="1"/>
  <c r="M41" i="23" s="1"/>
  <c r="M41" i="22"/>
  <c r="D28" i="22"/>
  <c r="G28" i="22" s="1"/>
  <c r="M28" i="21"/>
  <c r="M39" i="22"/>
  <c r="D39" i="23"/>
  <c r="G39" i="23" s="1"/>
  <c r="M39" i="23" s="1"/>
  <c r="D52" i="22"/>
  <c r="G52" i="22" s="1"/>
  <c r="M52" i="21"/>
  <c r="M27" i="22"/>
  <c r="D27" i="23"/>
  <c r="G27" i="23" s="1"/>
  <c r="M27" i="23" s="1"/>
  <c r="D57" i="23"/>
  <c r="G57" i="23" s="1"/>
  <c r="M57" i="23" s="1"/>
  <c r="M57" i="22"/>
  <c r="D56" i="22"/>
  <c r="G56" i="22" s="1"/>
  <c r="M56" i="21"/>
  <c r="D49" i="23"/>
  <c r="G49" i="23" s="1"/>
  <c r="M49" i="23" s="1"/>
  <c r="M49" i="22"/>
  <c r="D20" i="22"/>
  <c r="G20" i="22" s="1"/>
  <c r="M20" i="21"/>
  <c r="D31" i="22"/>
  <c r="G31" i="22" s="1"/>
  <c r="M31" i="21"/>
  <c r="D21" i="23"/>
  <c r="G21" i="23" s="1"/>
  <c r="M21" i="23" s="1"/>
  <c r="M21" i="22"/>
  <c r="D18" i="23"/>
  <c r="M18" i="22"/>
  <c r="D51" i="22"/>
  <c r="G51" i="22" s="1"/>
  <c r="M51" i="21"/>
  <c r="D24" i="22"/>
  <c r="G24" i="22" s="1"/>
  <c r="M24" i="21"/>
  <c r="D23" i="22"/>
  <c r="G23" i="22" s="1"/>
  <c r="M23" i="21"/>
  <c r="D24" i="23" l="1"/>
  <c r="G24" i="23" s="1"/>
  <c r="M24" i="23" s="1"/>
  <c r="M24" i="22"/>
  <c r="I53" i="23"/>
  <c r="L53" i="23" s="1"/>
  <c r="M53" i="23" s="1"/>
  <c r="M53" i="22"/>
  <c r="D40" i="23"/>
  <c r="G40" i="23" s="1"/>
  <c r="M40" i="23" s="1"/>
  <c r="M40" i="22"/>
  <c r="D35" i="23"/>
  <c r="G35" i="23" s="1"/>
  <c r="M35" i="23" s="1"/>
  <c r="M35" i="22"/>
  <c r="D31" i="23"/>
  <c r="G31" i="23" s="1"/>
  <c r="M31" i="23" s="1"/>
  <c r="M31" i="22"/>
  <c r="M23" i="22"/>
  <c r="D23" i="23"/>
  <c r="G23" i="23" s="1"/>
  <c r="M23" i="23" s="1"/>
  <c r="M51" i="22"/>
  <c r="D51" i="23"/>
  <c r="G51" i="23" s="1"/>
  <c r="M51" i="23" s="1"/>
  <c r="L17" i="21"/>
  <c r="I60" i="21"/>
  <c r="I63" i="21" s="1"/>
  <c r="D32" i="23"/>
  <c r="G32" i="23" s="1"/>
  <c r="M32" i="23" s="1"/>
  <c r="M32" i="22"/>
  <c r="D36" i="23"/>
  <c r="G36" i="23" s="1"/>
  <c r="M36" i="23" s="1"/>
  <c r="M36" i="22"/>
  <c r="G19" i="22"/>
  <c r="D60" i="22"/>
  <c r="D63" i="22" s="1"/>
  <c r="D20" i="23"/>
  <c r="G20" i="23" s="1"/>
  <c r="M20" i="23" s="1"/>
  <c r="M20" i="22"/>
  <c r="D56" i="23"/>
  <c r="G56" i="23" s="1"/>
  <c r="M56" i="23" s="1"/>
  <c r="M56" i="22"/>
  <c r="D52" i="23"/>
  <c r="G52" i="23" s="1"/>
  <c r="M52" i="23" s="1"/>
  <c r="M52" i="22"/>
  <c r="D28" i="23"/>
  <c r="G28" i="23" s="1"/>
  <c r="M28" i="23" s="1"/>
  <c r="M28" i="22"/>
  <c r="D44" i="23"/>
  <c r="G44" i="23" s="1"/>
  <c r="M44" i="23" s="1"/>
  <c r="M44" i="22"/>
  <c r="G18" i="23"/>
  <c r="M47" i="22"/>
  <c r="D47" i="23"/>
  <c r="G47" i="23" s="1"/>
  <c r="M47" i="23" s="1"/>
  <c r="D48" i="23"/>
  <c r="G48" i="23" s="1"/>
  <c r="M48" i="23" s="1"/>
  <c r="M48" i="22"/>
  <c r="D19" i="23" l="1"/>
  <c r="M19" i="22"/>
  <c r="G60" i="22"/>
  <c r="G63" i="22" s="1"/>
  <c r="I17" i="22"/>
  <c r="L60" i="21"/>
  <c r="L63" i="21" s="1"/>
  <c r="M17" i="21"/>
  <c r="M60" i="21" s="1"/>
  <c r="M63" i="21" s="1"/>
  <c r="M18" i="23"/>
  <c r="G19" i="23" l="1"/>
  <c r="D60" i="23"/>
  <c r="D63" i="23" s="1"/>
  <c r="I60" i="22"/>
  <c r="I63" i="22" s="1"/>
  <c r="L17" i="22"/>
  <c r="M19" i="23" l="1"/>
  <c r="G60" i="23"/>
  <c r="G63" i="23" s="1"/>
  <c r="L60" i="22"/>
  <c r="L63" i="22" s="1"/>
  <c r="M17" i="22"/>
  <c r="M60" i="22" s="1"/>
  <c r="M63" i="22" s="1"/>
  <c r="I17" i="23"/>
  <c r="L17" i="23" l="1"/>
  <c r="I60" i="23"/>
  <c r="I63" i="23" s="1"/>
  <c r="L60" i="23" l="1"/>
  <c r="L63" i="23" s="1"/>
  <c r="M17" i="23"/>
  <c r="M60" i="23" s="1"/>
  <c r="M63" i="23" s="1"/>
  <c r="I63" i="18" l="1"/>
  <c r="D63" i="18"/>
  <c r="L59" i="18" l="1"/>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L63" i="18" l="1"/>
  <c r="I63" i="1" s="1"/>
  <c r="G63" i="18"/>
  <c r="D63" i="1" s="1"/>
  <c r="L62" i="18"/>
  <c r="M62" i="18" s="1"/>
  <c r="G62" i="18"/>
  <c r="K61" i="18"/>
  <c r="K64" i="18" s="1"/>
  <c r="J61" i="18"/>
  <c r="J64" i="18" s="1"/>
  <c r="J66" i="18" s="1"/>
  <c r="K71" i="18" s="1"/>
  <c r="I61" i="18"/>
  <c r="I64" i="18" s="1"/>
  <c r="F61" i="18"/>
  <c r="F64" i="18" s="1"/>
  <c r="E61" i="18"/>
  <c r="E64" i="18" s="1"/>
  <c r="D61" i="18"/>
  <c r="L60" i="18"/>
  <c r="M60" i="18" s="1"/>
  <c r="G60" i="18"/>
  <c r="M59" i="18"/>
  <c r="M58" i="18"/>
  <c r="M56" i="18"/>
  <c r="M55" i="18"/>
  <c r="M53" i="18"/>
  <c r="M50" i="18"/>
  <c r="M47" i="18"/>
  <c r="M45" i="18"/>
  <c r="M44" i="18"/>
  <c r="M43" i="18"/>
  <c r="M42" i="18"/>
  <c r="M39" i="18"/>
  <c r="M37" i="18"/>
  <c r="M36" i="18"/>
  <c r="M35" i="18"/>
  <c r="M34" i="18"/>
  <c r="M32" i="18"/>
  <c r="M29" i="18"/>
  <c r="M27" i="18"/>
  <c r="M24" i="18"/>
  <c r="M23" i="18"/>
  <c r="M22" i="18"/>
  <c r="M20" i="18"/>
  <c r="J64" i="17"/>
  <c r="J66" i="17" s="1"/>
  <c r="K71" i="17" s="1"/>
  <c r="E64" i="17"/>
  <c r="M63" i="17"/>
  <c r="L63" i="17"/>
  <c r="G63" i="17"/>
  <c r="L62" i="17"/>
  <c r="G62" i="17"/>
  <c r="M62" i="17" s="1"/>
  <c r="K61" i="17"/>
  <c r="K64" i="17" s="1"/>
  <c r="J61" i="17"/>
  <c r="I61" i="17"/>
  <c r="I64" i="17" s="1"/>
  <c r="F61" i="17"/>
  <c r="F64" i="17" s="1"/>
  <c r="E61" i="17"/>
  <c r="D61" i="17"/>
  <c r="D64" i="17" s="1"/>
  <c r="L60" i="17"/>
  <c r="G60" i="17"/>
  <c r="M60" i="17" s="1"/>
  <c r="L59" i="17"/>
  <c r="G59" i="17"/>
  <c r="M59" i="17" s="1"/>
  <c r="M58" i="17"/>
  <c r="L58" i="17"/>
  <c r="G58" i="17"/>
  <c r="M57" i="17"/>
  <c r="L57" i="17"/>
  <c r="G57" i="17"/>
  <c r="L56" i="17"/>
  <c r="G56" i="17"/>
  <c r="M56" i="17" s="1"/>
  <c r="L55" i="17"/>
  <c r="G55" i="17"/>
  <c r="L54" i="17"/>
  <c r="M54" i="17" s="1"/>
  <c r="G54" i="17"/>
  <c r="M53" i="17"/>
  <c r="L53" i="17"/>
  <c r="G53" i="17"/>
  <c r="L52" i="17"/>
  <c r="G52" i="17"/>
  <c r="M52" i="17" s="1"/>
  <c r="L51" i="17"/>
  <c r="G51" i="17"/>
  <c r="M51" i="17" s="1"/>
  <c r="M50" i="17"/>
  <c r="L50" i="17"/>
  <c r="G50" i="17"/>
  <c r="M49" i="17"/>
  <c r="L49" i="17"/>
  <c r="G49" i="17"/>
  <c r="L48" i="17"/>
  <c r="G48" i="17"/>
  <c r="M48" i="17" s="1"/>
  <c r="L47" i="17"/>
  <c r="G47" i="17"/>
  <c r="L46" i="17"/>
  <c r="M46" i="17" s="1"/>
  <c r="G46" i="17"/>
  <c r="M45" i="17"/>
  <c r="L45" i="17"/>
  <c r="G45" i="17"/>
  <c r="L44" i="17"/>
  <c r="G44" i="17"/>
  <c r="M44" i="17" s="1"/>
  <c r="L43" i="17"/>
  <c r="G43" i="17"/>
  <c r="M43" i="17" s="1"/>
  <c r="M42" i="17"/>
  <c r="L42" i="17"/>
  <c r="G42" i="17"/>
  <c r="M41" i="17"/>
  <c r="L41" i="17"/>
  <c r="G41" i="17"/>
  <c r="L40" i="17"/>
  <c r="G40" i="17"/>
  <c r="M40" i="17" s="1"/>
  <c r="L39" i="17"/>
  <c r="G39" i="17"/>
  <c r="L38" i="17"/>
  <c r="M38" i="17" s="1"/>
  <c r="G38" i="17"/>
  <c r="M37" i="17"/>
  <c r="L37" i="17"/>
  <c r="G37" i="17"/>
  <c r="L36" i="17"/>
  <c r="G36" i="17"/>
  <c r="M36" i="17" s="1"/>
  <c r="L35" i="17"/>
  <c r="G35" i="17"/>
  <c r="M35" i="17" s="1"/>
  <c r="M34" i="17"/>
  <c r="L34" i="17"/>
  <c r="G34" i="17"/>
  <c r="M33" i="17"/>
  <c r="L33" i="17"/>
  <c r="G33" i="17"/>
  <c r="L32" i="17"/>
  <c r="G32" i="17"/>
  <c r="M32" i="17" s="1"/>
  <c r="L31" i="17"/>
  <c r="G31" i="17"/>
  <c r="L30" i="17"/>
  <c r="M30" i="17" s="1"/>
  <c r="G30" i="17"/>
  <c r="M29" i="17"/>
  <c r="L29" i="17"/>
  <c r="G29" i="17"/>
  <c r="L28" i="17"/>
  <c r="G28" i="17"/>
  <c r="M28" i="17" s="1"/>
  <c r="L27" i="17"/>
  <c r="G27" i="17"/>
  <c r="M27" i="17" s="1"/>
  <c r="M26" i="17"/>
  <c r="L26" i="17"/>
  <c r="G26" i="17"/>
  <c r="M25" i="17"/>
  <c r="L25" i="17"/>
  <c r="G25" i="17"/>
  <c r="L24" i="17"/>
  <c r="G24" i="17"/>
  <c r="M24" i="17" s="1"/>
  <c r="L23" i="17"/>
  <c r="G23" i="17"/>
  <c r="L22" i="17"/>
  <c r="M22" i="17" s="1"/>
  <c r="G22" i="17"/>
  <c r="M21" i="17"/>
  <c r="L21" i="17"/>
  <c r="G21" i="17"/>
  <c r="L20" i="17"/>
  <c r="G20" i="17"/>
  <c r="M20" i="17" s="1"/>
  <c r="L19" i="17"/>
  <c r="G19" i="17"/>
  <c r="M19" i="17" s="1"/>
  <c r="M18" i="17"/>
  <c r="L18" i="17"/>
  <c r="L61" i="17" s="1"/>
  <c r="L64" i="17" s="1"/>
  <c r="G18" i="17"/>
  <c r="M17" i="17"/>
  <c r="L17" i="17"/>
  <c r="G17" i="17"/>
  <c r="K64" i="16"/>
  <c r="F64" i="16"/>
  <c r="L63" i="16"/>
  <c r="G63" i="16"/>
  <c r="L62" i="16"/>
  <c r="G62" i="16"/>
  <c r="K61" i="16"/>
  <c r="J61" i="16"/>
  <c r="J64" i="16" s="1"/>
  <c r="J66" i="16" s="1"/>
  <c r="K71" i="16" s="1"/>
  <c r="I61" i="16"/>
  <c r="I64" i="16" s="1"/>
  <c r="F61" i="16"/>
  <c r="E61" i="16"/>
  <c r="E64" i="16" s="1"/>
  <c r="D61" i="16"/>
  <c r="D64" i="16" s="1"/>
  <c r="L60" i="16"/>
  <c r="G60" i="16"/>
  <c r="M59" i="16"/>
  <c r="L59" i="16"/>
  <c r="G59" i="16"/>
  <c r="L58" i="16"/>
  <c r="G58" i="16"/>
  <c r="L57" i="16"/>
  <c r="G57" i="16"/>
  <c r="L56" i="16"/>
  <c r="G56" i="16"/>
  <c r="M55" i="16"/>
  <c r="L55" i="16"/>
  <c r="G55" i="16"/>
  <c r="L54" i="16"/>
  <c r="G54" i="16"/>
  <c r="L53" i="16"/>
  <c r="G53" i="16"/>
  <c r="L52" i="16"/>
  <c r="G52" i="16"/>
  <c r="M51" i="16"/>
  <c r="L51" i="16"/>
  <c r="G51" i="16"/>
  <c r="L50" i="16"/>
  <c r="G50" i="16"/>
  <c r="L49" i="16"/>
  <c r="G49" i="16"/>
  <c r="L48" i="16"/>
  <c r="G48" i="16"/>
  <c r="M47" i="16"/>
  <c r="L47" i="16"/>
  <c r="G47" i="16"/>
  <c r="L46" i="16"/>
  <c r="G46" i="16"/>
  <c r="L45" i="16"/>
  <c r="G45" i="16"/>
  <c r="L44" i="16"/>
  <c r="G44" i="16"/>
  <c r="M43" i="16"/>
  <c r="L43" i="16"/>
  <c r="G43" i="16"/>
  <c r="L42" i="16"/>
  <c r="G42" i="16"/>
  <c r="L41" i="16"/>
  <c r="G41" i="16"/>
  <c r="L40" i="16"/>
  <c r="G40" i="16"/>
  <c r="M39" i="16"/>
  <c r="L39" i="16"/>
  <c r="G39" i="16"/>
  <c r="L38" i="16"/>
  <c r="G38" i="16"/>
  <c r="L37" i="16"/>
  <c r="G37" i="16"/>
  <c r="L36" i="16"/>
  <c r="G36" i="16"/>
  <c r="M35" i="16"/>
  <c r="L35" i="16"/>
  <c r="G35" i="16"/>
  <c r="L34" i="16"/>
  <c r="G34" i="16"/>
  <c r="L33" i="16"/>
  <c r="G33" i="16"/>
  <c r="L32" i="16"/>
  <c r="G32" i="16"/>
  <c r="M31" i="16"/>
  <c r="L31" i="16"/>
  <c r="G31" i="16"/>
  <c r="L30" i="16"/>
  <c r="G30" i="16"/>
  <c r="L29" i="16"/>
  <c r="G29" i="16"/>
  <c r="L28" i="16"/>
  <c r="G28" i="16"/>
  <c r="M27" i="16"/>
  <c r="L27" i="16"/>
  <c r="G27" i="16"/>
  <c r="L26" i="16"/>
  <c r="G26" i="16"/>
  <c r="L25" i="16"/>
  <c r="G25" i="16"/>
  <c r="L24" i="16"/>
  <c r="G24" i="16"/>
  <c r="M23" i="16"/>
  <c r="L23" i="16"/>
  <c r="G23" i="16"/>
  <c r="L22" i="16"/>
  <c r="G22" i="16"/>
  <c r="L21" i="16"/>
  <c r="G21" i="16"/>
  <c r="L20" i="16"/>
  <c r="G20" i="16"/>
  <c r="M19" i="16"/>
  <c r="L19" i="16"/>
  <c r="G19" i="16"/>
  <c r="L18" i="16"/>
  <c r="G18" i="16"/>
  <c r="L17" i="16"/>
  <c r="G17" i="16"/>
  <c r="M19" i="18" l="1"/>
  <c r="M31" i="18"/>
  <c r="M21" i="18"/>
  <c r="M26" i="18"/>
  <c r="M52" i="18"/>
  <c r="M54" i="18"/>
  <c r="M18" i="18"/>
  <c r="M28" i="18"/>
  <c r="M30" i="18"/>
  <c r="M38" i="18"/>
  <c r="M46" i="18"/>
  <c r="M51" i="18"/>
  <c r="M40" i="18"/>
  <c r="M48" i="18"/>
  <c r="G61" i="16"/>
  <c r="G64" i="16" s="1"/>
  <c r="L61" i="16"/>
  <c r="M26" i="16"/>
  <c r="M34" i="16"/>
  <c r="M46" i="16"/>
  <c r="M50" i="16"/>
  <c r="M58" i="16"/>
  <c r="M63" i="16"/>
  <c r="M17" i="16"/>
  <c r="M21" i="16"/>
  <c r="M25" i="16"/>
  <c r="M29" i="16"/>
  <c r="M33" i="16"/>
  <c r="M37" i="16"/>
  <c r="M41" i="16"/>
  <c r="M45" i="16"/>
  <c r="M49" i="16"/>
  <c r="M53" i="16"/>
  <c r="M57" i="16"/>
  <c r="M23" i="17"/>
  <c r="M31" i="17"/>
  <c r="M39" i="17"/>
  <c r="M47" i="17"/>
  <c r="M55" i="17"/>
  <c r="G61" i="17"/>
  <c r="G64" i="17" s="1"/>
  <c r="G61" i="18"/>
  <c r="G64" i="18" s="1"/>
  <c r="M17" i="18"/>
  <c r="M25" i="18"/>
  <c r="M33" i="18"/>
  <c r="M41" i="18"/>
  <c r="M49" i="18"/>
  <c r="M57" i="18"/>
  <c r="D64" i="18"/>
  <c r="M18" i="16"/>
  <c r="M22" i="16"/>
  <c r="M30" i="16"/>
  <c r="M38" i="16"/>
  <c r="M42" i="16"/>
  <c r="M54" i="16"/>
  <c r="M20" i="16"/>
  <c r="M24" i="16"/>
  <c r="M28" i="16"/>
  <c r="M32" i="16"/>
  <c r="M36" i="16"/>
  <c r="M40" i="16"/>
  <c r="M44" i="16"/>
  <c r="M48" i="16"/>
  <c r="M52" i="16"/>
  <c r="M56" i="16"/>
  <c r="M60" i="16"/>
  <c r="M62" i="16"/>
  <c r="M61" i="17"/>
  <c r="M64" i="17" s="1"/>
  <c r="L61" i="18"/>
  <c r="L64" i="18" s="1"/>
  <c r="M63" i="18"/>
  <c r="M61" i="16" l="1"/>
  <c r="M64" i="16" s="1"/>
  <c r="M61" i="18"/>
  <c r="M64" i="18" s="1"/>
  <c r="L64" i="16"/>
  <c r="G62" i="1" l="1"/>
  <c r="L59" i="1" l="1"/>
  <c r="L58" i="1"/>
  <c r="L37" i="1"/>
  <c r="L31" i="1"/>
  <c r="L28" i="1"/>
  <c r="L19" i="1"/>
  <c r="L18" i="1" l="1"/>
  <c r="G37" i="1"/>
  <c r="G18" i="1"/>
  <c r="G59" i="1"/>
  <c r="G58" i="1"/>
  <c r="G28" i="1"/>
  <c r="G31" i="1"/>
  <c r="G19" i="1"/>
  <c r="M19" i="1" l="1"/>
  <c r="M37" i="1"/>
  <c r="M59" i="1"/>
  <c r="M31" i="1"/>
  <c r="M28" i="1"/>
  <c r="M58" i="1"/>
  <c r="G63" i="1"/>
  <c r="G20" i="1" l="1"/>
  <c r="L20" i="1"/>
  <c r="L24" i="1"/>
  <c r="M20" i="1" l="1"/>
  <c r="G21" i="1"/>
  <c r="L21" i="1"/>
  <c r="G24" i="1"/>
  <c r="G56" i="1"/>
  <c r="L36" i="1"/>
  <c r="L48" i="1"/>
  <c r="L27" i="1"/>
  <c r="L56" i="1"/>
  <c r="G42" i="1"/>
  <c r="L51" i="1"/>
  <c r="L34" i="1"/>
  <c r="G48" i="1"/>
  <c r="G47" i="1"/>
  <c r="G57" i="1"/>
  <c r="G29" i="1"/>
  <c r="G52" i="1"/>
  <c r="G43" i="1"/>
  <c r="L41" i="1"/>
  <c r="L22" i="1"/>
  <c r="G40" i="1"/>
  <c r="G17" i="1"/>
  <c r="G46" i="1"/>
  <c r="L43" i="1"/>
  <c r="G49" i="1"/>
  <c r="G25" i="1"/>
  <c r="L55" i="1"/>
  <c r="G45" i="1"/>
  <c r="J61" i="1"/>
  <c r="L46" i="1"/>
  <c r="L57" i="1"/>
  <c r="G36" i="1"/>
  <c r="G27" i="1"/>
  <c r="L26" i="1"/>
  <c r="G38" i="1"/>
  <c r="G55" i="1"/>
  <c r="L50" i="1"/>
  <c r="G50" i="1"/>
  <c r="L39" i="1"/>
  <c r="L38" i="1"/>
  <c r="G30" i="1"/>
  <c r="L29" i="1"/>
  <c r="L44" i="1"/>
  <c r="L47" i="1"/>
  <c r="L45" i="1"/>
  <c r="L54" i="1"/>
  <c r="G54" i="1"/>
  <c r="G34" i="1"/>
  <c r="G44" i="1"/>
  <c r="M21" i="1" l="1"/>
  <c r="M44" i="1"/>
  <c r="M50" i="1"/>
  <c r="M55" i="1"/>
  <c r="M57" i="1"/>
  <c r="M48" i="1"/>
  <c r="M24" i="1"/>
  <c r="M27" i="1"/>
  <c r="M29" i="1"/>
  <c r="M56" i="1"/>
  <c r="M34" i="1"/>
  <c r="M43" i="1"/>
  <c r="M47" i="1"/>
  <c r="M38" i="1"/>
  <c r="M45" i="1"/>
  <c r="M46" i="1"/>
  <c r="M54" i="1"/>
  <c r="M36" i="1"/>
  <c r="K61" i="1"/>
  <c r="L30" i="1"/>
  <c r="M30" i="1" s="1"/>
  <c r="L53" i="1"/>
  <c r="L25" i="1"/>
  <c r="M25" i="1" s="1"/>
  <c r="L23" i="1"/>
  <c r="L49" i="1"/>
  <c r="M49" i="1" s="1"/>
  <c r="L40" i="1"/>
  <c r="M40" i="1" s="1"/>
  <c r="L52" i="1"/>
  <c r="M52" i="1" s="1"/>
  <c r="L42" i="1"/>
  <c r="M42" i="1" s="1"/>
  <c r="G26" i="1"/>
  <c r="G53" i="1"/>
  <c r="G22" i="1"/>
  <c r="G23" i="1"/>
  <c r="G39" i="1"/>
  <c r="G41" i="1"/>
  <c r="G51" i="1"/>
  <c r="M26" i="1" l="1"/>
  <c r="M23" i="1"/>
  <c r="M39" i="1"/>
  <c r="M51" i="1"/>
  <c r="M22" i="1"/>
  <c r="M41" i="1"/>
  <c r="M53" i="1"/>
  <c r="L32" i="1"/>
  <c r="L35" i="1"/>
  <c r="L17" i="1"/>
  <c r="M17" i="1" s="1"/>
  <c r="G33" i="1" l="1"/>
  <c r="L33" i="1" l="1"/>
  <c r="L61" i="1" s="1"/>
  <c r="I61" i="1"/>
  <c r="I64" i="1" s="1"/>
  <c r="G35" i="1"/>
  <c r="E61" i="1"/>
  <c r="M33" i="1" l="1"/>
  <c r="M35" i="1"/>
  <c r="F61" i="1"/>
  <c r="D61" i="1"/>
  <c r="G32" i="1"/>
  <c r="M32" i="1" l="1"/>
  <c r="E64" i="1" l="1"/>
  <c r="L63" i="1"/>
  <c r="L62" i="1"/>
  <c r="K64" i="1"/>
  <c r="J64" i="1"/>
  <c r="F64" i="1"/>
  <c r="D64" i="1"/>
  <c r="L60" i="1"/>
  <c r="G60" i="1"/>
  <c r="L64" i="1" l="1"/>
  <c r="G61" i="1"/>
  <c r="G64" i="1" s="1"/>
  <c r="M60" i="1"/>
  <c r="M18" i="1"/>
  <c r="J66" i="1"/>
  <c r="K71" i="1" s="1"/>
  <c r="M62" i="1"/>
  <c r="M63" i="1"/>
  <c r="M61" i="1" l="1"/>
  <c r="M64" i="1" s="1"/>
</calcChain>
</file>

<file path=xl/comments1.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2.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3.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4.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sharedStrings.xml><?xml version="1.0" encoding="utf-8"?>
<sst xmlns="http://schemas.openxmlformats.org/spreadsheetml/2006/main" count="814" uniqueCount="81">
  <si>
    <t>File Number:</t>
  </si>
  <si>
    <t>Exhibit:</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</si>
  <si>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</si>
  <si>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</si>
  <si>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</si>
  <si>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</si>
  <si>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</si>
  <si>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</si>
  <si>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</si>
  <si>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</si>
  <si>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</si>
  <si>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</si>
  <si>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</si>
  <si>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</si>
  <si>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</si>
  <si>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</si>
  <si>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</si>
  <si>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</si>
  <si>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</si>
  <si>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</si>
  <si>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</si>
  <si>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</si>
  <si>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</si>
  <si>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</si>
  <si>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</si>
  <si>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</si>
  <si>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</si>
  <si>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</si>
  <si>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</si>
  <si>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</si>
  <si>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</si>
  <si>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</si>
  <si>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</si>
  <si>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</si>
  <si>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</si>
  <si>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</si>
  <si>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</si>
  <si>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</si>
  <si>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</si>
  <si>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</si>
  <si>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</si>
  <si>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Computer Equipment - Hardware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</si>
  <si>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</si>
  <si>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</si>
  <si>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</si>
  <si>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</si>
  <si>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</si>
  <si>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</si>
  <si>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</si>
  <si>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</si>
  <si>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</si>
  <si>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</si>
  <si>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</si>
  <si>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</si>
  <si>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</si>
  <si>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</si>
  <si>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</si>
  <si>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</si>
  <si>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</si>
  <si>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</si>
  <si>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</si>
  <si>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</si>
  <si>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</si>
  <si>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</si>
  <si>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</si>
  <si>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</si>
  <si>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</si>
  <si>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</si>
  <si>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</si>
  <si>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</si>
  <si>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</si>
  <si>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</si>
  <si>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Intangibles</t>
  </si>
  <si>
    <t>Buildings and fixtures</t>
  </si>
  <si>
    <t>Fuel holders, producers and acc.</t>
  </si>
  <si>
    <t>Generators</t>
  </si>
  <si>
    <t>Accessory electric equipment</t>
  </si>
  <si>
    <t>Land rights</t>
  </si>
  <si>
    <t>Computer software</t>
  </si>
  <si>
    <t>Office Furniture &amp; Equipment</t>
  </si>
  <si>
    <t>Depreciation Expense adj. from gain or loss on the retirement of assets (pool of like assets),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</si>
</sst>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_(* \(#,##0\);_(* &quot;-&quot;??_);_(@_)"/>
    <numFmt numFmtId="167" formatCode="_(&quot;$&quot;* #,##0_);_(&quot;$&quot;* \(#,##0\);_(&quot;$&quot;* &quot;-&quot;??_);_(@_)"/>
    <numFmt numFmtId="168" formatCode="#,##0.0_);\(#,##0.0\)"/>
    <numFmt numFmtId="169" formatCode="_(* #,##0.0_);_(* \(#,##0.0\);_(* &quot;-&quot;??_);_(@_)"/>
    <numFmt numFmtId="170" formatCode="#,##0.00000_);\(#,##0.00000\)"/>
    <numFmt numFmtId="171" formatCode="0.0\x"/>
    <numFmt numFmtId="172" formatCode="#,##0.000_);\(#,##0.000\)"/>
    <numFmt numFmtId="173" formatCode="#,##0;&quot;\&quot;&quot;\&quot;&quot;\&quot;&quot;\&quot;\(#,##0&quot;\&quot;&quot;\&quot;&quot;\&quot;&quot;\&quot;\)"/>
    <numFmt numFmtId="174" formatCode="&quot;\&quot;&quot;\&quot;&quot;\&quot;&quot;\&quot;\$#,##0.00;&quot;\&quot;&quot;\&quot;&quot;\&quot;&quot;\&quot;\(&quot;\&quot;&quot;\&quot;&quot;\&quot;&quot;\&quot;\$#,##0.00&quot;\&quot;&quot;\&quot;&quot;\&quot;&quot;\&quot;\)"/>
    <numFmt numFmtId="175" formatCode="&quot;\&quot;&quot;\&quot;&quot;\&quot;&quot;\&quot;\$#,##0;&quot;\&quot;&quot;\&quot;&quot;\&quot;&quot;\&quot;\(&quot;\&quot;&quot;\&quot;&quot;\&quot;&quot;\&quot;\$#,##0&quot;\&quot;&quot;\&quot;&quot;\&quot;&quot;\&quot;\)"/>
    <numFmt numFmtId="176" formatCode="#,##0.000"/>
    <numFmt numFmtId="177" formatCode="#,##0\ &quot;DM&quot;;[Red]\-#,##0\ &quot;DM&quot;"/>
    <numFmt numFmtId="178" formatCode="0.00\x"/>
    <numFmt numFmtId="179" formatCode="_-&quot;$&quot;* #,##0.0_-;\-&quot;$&quot;* #,##0.0_-;_-&quot;$&quot;* &quot;-&quot;??_-;_-@_-"/>
    <numFmt numFmtId="180" formatCode="_-&quot;$&quot;* #,##0.000000000_-;\-&quot;$&quot;* #,##0.000000000_-;_-&quot;$&quot;* &quot;-&quot;??_-;_-@_-"/>
    <numFmt numFmtId="181" formatCode="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
      <b/>
      <sz val="9"/>
      <color indexed="81"/>
      <name val="Tahoma"/>
      <family val="2"/>
    </font>
    <font>
      <sz val="9"/>
      <name val="Arial"/>
      <family val="2"/>
    </font>
    <font>
      <sz val="10"/>
      <name val="Times New Roman"/>
      <family val="1"/>
    </font>
    <font>
      <b/>
      <sz val="12"/>
      <name val="Arial"/>
      <family val="2"/>
    </font>
    <font>
      <sz val="11"/>
      <color indexed="8"/>
      <name val="Calibri"/>
      <family val="2"/>
    </font>
    <font>
      <sz val="8"/>
      <name val="Times New Roman"/>
      <family val="1"/>
    </font>
    <font>
      <sz val="10"/>
      <name val="MS Sans Serif"/>
      <family val="2"/>
    </font>
    <font>
      <b/>
      <sz val="10"/>
      <name val="MS Sans Serif"/>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rgb="FF00B05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223">
    <xf numFmtId="0" fontId="0" fillId="0" borderId="0"/>
    <xf numFmtId="44" fontId="1" fillId="0" borderId="0" applyFont="0" applyFill="0" applyBorder="0" applyAlignment="0" applyProtection="0"/>
    <xf numFmtId="0" fontId="18" fillId="0" borderId="0"/>
    <xf numFmtId="43" fontId="18" fillId="0" borderId="0" applyFont="0" applyFill="0" applyBorder="0" applyAlignment="0" applyProtection="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7" fontId="32" fillId="0" borderId="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3" fontId="33"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4" fontId="33" fillId="0" borderId="0"/>
    <xf numFmtId="175" fontId="33" fillId="0" borderId="0"/>
    <xf numFmtId="0" fontId="15" fillId="0" borderId="0" applyNumberFormat="0" applyFill="0" applyBorder="0" applyAlignment="0" applyProtection="0"/>
    <xf numFmtId="0" fontId="6" fillId="2" borderId="0" applyNumberFormat="0" applyBorder="0" applyAlignment="0" applyProtection="0"/>
    <xf numFmtId="38" fontId="20" fillId="36" borderId="0" applyNumberFormat="0" applyBorder="0" applyAlignment="0" applyProtection="0"/>
    <xf numFmtId="0" fontId="34" fillId="0" borderId="19" applyNumberFormat="0" applyAlignment="0" applyProtection="0">
      <alignment horizontal="left" vertical="center"/>
    </xf>
    <xf numFmtId="0" fontId="34" fillId="0" borderId="12">
      <alignment horizontal="left"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7" borderId="14" applyNumberFormat="0" applyBorder="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164" fontId="32" fillId="0" borderId="0"/>
    <xf numFmtId="0" fontId="8" fillId="4" borderId="0" applyNumberFormat="0" applyBorder="0" applyAlignment="0" applyProtection="0"/>
    <xf numFmtId="176" fontId="18" fillId="0" borderId="0"/>
    <xf numFmtId="176" fontId="18" fillId="0" borderId="0"/>
    <xf numFmtId="177" fontId="18" fillId="0" borderId="0"/>
    <xf numFmtId="176" fontId="18" fillId="0" borderId="0"/>
    <xf numFmtId="177" fontId="18" fillId="0" borderId="0"/>
    <xf numFmtId="177" fontId="18" fillId="0" borderId="0"/>
    <xf numFmtId="177"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35" fillId="8" borderId="8" applyNumberFormat="0" applyFont="0" applyAlignment="0" applyProtection="0"/>
    <xf numFmtId="0" fontId="35" fillId="8" borderId="8" applyNumberFormat="0" applyFont="0" applyAlignment="0" applyProtection="0"/>
    <xf numFmtId="0" fontId="18" fillId="0" borderId="0"/>
    <xf numFmtId="0" fontId="18" fillId="0" borderId="0"/>
    <xf numFmtId="0" fontId="18" fillId="0" borderId="0"/>
    <xf numFmtId="7" fontId="33" fillId="0" borderId="0"/>
    <xf numFmtId="7" fontId="33" fillId="0" borderId="0"/>
    <xf numFmtId="7" fontId="33" fillId="0" borderId="0"/>
    <xf numFmtId="37" fontId="36" fillId="35" borderId="0">
      <alignment horizontal="right"/>
    </xf>
    <xf numFmtId="0" fontId="10" fillId="6" borderId="5" applyNumberFormat="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20">
      <alignment horizontal="center"/>
    </xf>
    <xf numFmtId="3" fontId="37" fillId="0" borderId="0" applyFont="0" applyFill="0" applyBorder="0" applyAlignment="0" applyProtection="0"/>
    <xf numFmtId="0" fontId="37" fillId="38" borderId="0" applyNumberFormat="0" applyFont="0" applyBorder="0" applyAlignment="0" applyProtection="0"/>
    <xf numFmtId="1" fontId="18" fillId="0" borderId="0"/>
    <xf numFmtId="1" fontId="18" fillId="0" borderId="0"/>
    <xf numFmtId="1"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cellStyleXfs>
  <cellXfs count="111">
    <xf numFmtId="0" fontId="0" fillId="0" borderId="0" xfId="0"/>
    <xf numFmtId="0" fontId="18" fillId="0" borderId="0" xfId="2" applyAlignment="1" applyProtection="1">
      <alignment horizontal="center"/>
      <protection locked="0"/>
    </xf>
    <xf numFmtId="0" fontId="18" fillId="0" borderId="0" xfId="2" applyProtection="1">
      <protection locked="0"/>
    </xf>
    <xf numFmtId="0" fontId="18" fillId="0" borderId="0" xfId="2" applyBorder="1" applyProtection="1">
      <protection locked="0"/>
    </xf>
    <xf numFmtId="0" fontId="19" fillId="0" borderId="0" xfId="2" applyFont="1" applyProtection="1">
      <protection locked="0"/>
    </xf>
    <xf numFmtId="0" fontId="20" fillId="0" borderId="0" xfId="0" applyFont="1" applyAlignment="1" applyProtection="1">
      <alignment horizontal="right" vertical="top"/>
      <protection locked="0"/>
    </xf>
    <xf numFmtId="0" fontId="20" fillId="33" borderId="10" xfId="2" applyFont="1" applyFill="1" applyBorder="1" applyAlignment="1" applyProtection="1">
      <alignment horizontal="right" vertical="top"/>
      <protection locked="0"/>
    </xf>
    <xf numFmtId="0" fontId="20" fillId="33" borderId="0" xfId="2" applyFont="1" applyFill="1" applyAlignment="1" applyProtection="1">
      <alignment horizontal="right" vertical="top"/>
      <protection locked="0"/>
    </xf>
    <xf numFmtId="0" fontId="20" fillId="0" borderId="0" xfId="2" applyFont="1" applyAlignment="1" applyProtection="1">
      <alignment horizontal="right" vertical="top"/>
      <protection locked="0"/>
    </xf>
    <xf numFmtId="0" fontId="19" fillId="0" borderId="0" xfId="2" applyFont="1" applyAlignment="1" applyProtection="1">
      <alignment horizontal="right"/>
      <protection locked="0"/>
    </xf>
    <xf numFmtId="0" fontId="0" fillId="34" borderId="0" xfId="0" applyNumberFormat="1" applyFill="1" applyBorder="1" applyAlignment="1" applyProtection="1">
      <alignment horizontal="center" vertical="center"/>
      <protection locked="0"/>
    </xf>
    <xf numFmtId="0" fontId="18" fillId="0" borderId="0" xfId="2" applyFont="1" applyProtection="1">
      <protection locked="0"/>
    </xf>
    <xf numFmtId="0" fontId="23" fillId="33" borderId="0" xfId="2" applyFont="1" applyFill="1" applyAlignment="1" applyProtection="1">
      <protection locked="0"/>
    </xf>
    <xf numFmtId="0" fontId="24" fillId="0" borderId="0" xfId="2" applyFont="1" applyAlignment="1" applyProtection="1">
      <alignment horizontal="center"/>
      <protection locked="0"/>
    </xf>
    <xf numFmtId="0" fontId="18" fillId="35" borderId="11" xfId="2" applyFill="1" applyBorder="1" applyProtection="1">
      <protection locked="0"/>
    </xf>
    <xf numFmtId="0" fontId="19" fillId="35" borderId="12" xfId="2" applyFont="1" applyFill="1" applyBorder="1" applyAlignment="1" applyProtection="1">
      <protection locked="0"/>
    </xf>
    <xf numFmtId="0" fontId="19" fillId="35" borderId="13" xfId="2" applyFont="1" applyFill="1" applyBorder="1" applyAlignment="1" applyProtection="1">
      <protection locked="0"/>
    </xf>
    <xf numFmtId="0" fontId="19" fillId="35" borderId="14" xfId="2" applyFont="1" applyFill="1" applyBorder="1" applyAlignment="1" applyProtection="1">
      <alignment horizontal="center" wrapText="1"/>
      <protection locked="0"/>
    </xf>
    <xf numFmtId="0" fontId="19" fillId="35" borderId="14" xfId="2" applyFont="1" applyFill="1" applyBorder="1" applyProtection="1">
      <protection locked="0"/>
    </xf>
    <xf numFmtId="0" fontId="19" fillId="35" borderId="14" xfId="2" applyFont="1" applyFill="1" applyBorder="1" applyAlignment="1" applyProtection="1">
      <alignment horizontal="center"/>
      <protection locked="0"/>
    </xf>
    <xf numFmtId="0" fontId="18" fillId="35" borderId="15" xfId="2" applyFill="1" applyBorder="1" applyProtection="1">
      <protection locked="0"/>
    </xf>
    <xf numFmtId="0" fontId="19" fillId="35" borderId="16" xfId="2" applyFont="1" applyFill="1" applyBorder="1" applyAlignment="1" applyProtection="1">
      <alignment horizontal="center" wrapText="1"/>
      <protection locked="0"/>
    </xf>
    <xf numFmtId="0" fontId="19" fillId="35" borderId="17" xfId="2" applyFont="1" applyFill="1" applyBorder="1" applyAlignment="1" applyProtection="1">
      <alignment horizontal="center"/>
      <protection locked="0"/>
    </xf>
    <xf numFmtId="0" fontId="19" fillId="35" borderId="17" xfId="2" applyFont="1" applyFill="1" applyBorder="1" applyAlignment="1" applyProtection="1">
      <alignment horizontal="center" wrapText="1"/>
      <protection locked="0"/>
    </xf>
    <xf numFmtId="0" fontId="18" fillId="33" borderId="14" xfId="2" applyFill="1" applyBorder="1" applyAlignment="1" applyProtection="1">
      <alignment horizontal="center" vertical="center"/>
      <protection locked="0"/>
    </xf>
    <xf numFmtId="0" fontId="18" fillId="0" borderId="14" xfId="2" applyFont="1" applyBorder="1" applyAlignment="1" applyProtection="1">
      <alignment vertical="center" wrapText="1"/>
      <protection locked="0"/>
    </xf>
    <xf numFmtId="165" fontId="0" fillId="33" borderId="14" xfId="1" applyNumberFormat="1" applyFont="1" applyFill="1" applyBorder="1" applyProtection="1">
      <protection locked="0"/>
    </xf>
    <xf numFmtId="165" fontId="0" fillId="0" borderId="14" xfId="1" applyNumberFormat="1" applyFont="1" applyBorder="1" applyProtection="1">
      <protection locked="0"/>
    </xf>
    <xf numFmtId="0" fontId="18" fillId="0" borderId="15" xfId="2" applyBorder="1" applyProtection="1">
      <protection locked="0"/>
    </xf>
    <xf numFmtId="165" fontId="18" fillId="0" borderId="14" xfId="2" applyNumberFormat="1" applyBorder="1" applyProtection="1">
      <protection locked="0"/>
    </xf>
    <xf numFmtId="0" fontId="18" fillId="0" borderId="14" xfId="2" applyFill="1" applyBorder="1" applyAlignment="1" applyProtection="1">
      <alignment vertical="center" wrapText="1"/>
      <protection locked="0"/>
    </xf>
    <xf numFmtId="0" fontId="18" fillId="0" borderId="14" xfId="2" applyBorder="1" applyAlignment="1" applyProtection="1">
      <alignment vertical="center" wrapText="1"/>
      <protection locked="0"/>
    </xf>
    <xf numFmtId="0" fontId="18" fillId="33" borderId="14" xfId="2" applyFont="1" applyFill="1" applyBorder="1" applyAlignment="1" applyProtection="1">
      <alignment horizontal="center" vertical="center"/>
      <protection locked="0"/>
    </xf>
    <xf numFmtId="0" fontId="18" fillId="33" borderId="0" xfId="2" applyFill="1" applyAlignment="1" applyProtection="1">
      <alignment horizontal="center"/>
      <protection locked="0"/>
    </xf>
    <xf numFmtId="0" fontId="18" fillId="0" borderId="14" xfId="2" applyBorder="1" applyAlignment="1" applyProtection="1">
      <alignment horizontal="left" vertical="center"/>
      <protection locked="0"/>
    </xf>
    <xf numFmtId="0" fontId="18" fillId="0" borderId="14" xfId="2" applyBorder="1" applyAlignment="1" applyProtection="1">
      <alignment horizontal="center"/>
      <protection locked="0"/>
    </xf>
    <xf numFmtId="0" fontId="18" fillId="0" borderId="14" xfId="2" applyBorder="1" applyProtection="1">
      <protection locked="0"/>
    </xf>
    <xf numFmtId="0" fontId="18" fillId="33" borderId="14" xfId="2" applyFill="1" applyBorder="1" applyProtection="1">
      <protection locked="0"/>
    </xf>
    <xf numFmtId="0" fontId="19" fillId="0" borderId="14" xfId="2" applyFont="1" applyBorder="1" applyProtection="1">
      <protection locked="0"/>
    </xf>
    <xf numFmtId="165" fontId="19" fillId="0" borderId="14" xfId="2" applyNumberFormat="1" applyFont="1" applyBorder="1" applyProtection="1">
      <protection locked="0"/>
    </xf>
    <xf numFmtId="0" fontId="19" fillId="0" borderId="14" xfId="2" applyFont="1" applyBorder="1" applyAlignment="1" applyProtection="1">
      <alignment vertical="center" wrapText="1"/>
      <protection locked="0"/>
    </xf>
    <xf numFmtId="0" fontId="28" fillId="0" borderId="14" xfId="2" applyFont="1" applyBorder="1" applyAlignment="1" applyProtection="1">
      <alignment vertical="top" wrapText="1"/>
      <protection locked="0"/>
    </xf>
    <xf numFmtId="0" fontId="18" fillId="0" borderId="0" xfId="2" applyFill="1" applyBorder="1" applyProtection="1">
      <protection locked="0"/>
    </xf>
    <xf numFmtId="165" fontId="0" fillId="0" borderId="0" xfId="1" applyNumberFormat="1" applyFont="1" applyFill="1" applyBorder="1" applyProtection="1">
      <protection locked="0"/>
    </xf>
    <xf numFmtId="165" fontId="18" fillId="0" borderId="0" xfId="2" applyNumberFormat="1" applyFill="1" applyBorder="1" applyProtection="1">
      <protection locked="0"/>
    </xf>
    <xf numFmtId="0" fontId="18" fillId="0" borderId="0" xfId="2" applyFont="1" applyAlignment="1" applyProtection="1">
      <protection locked="0"/>
    </xf>
    <xf numFmtId="0" fontId="18" fillId="0" borderId="0" xfId="2" applyAlignment="1" applyProtection="1">
      <protection locked="0"/>
    </xf>
    <xf numFmtId="165" fontId="0" fillId="33" borderId="10" xfId="1" applyNumberFormat="1" applyFont="1" applyFill="1" applyBorder="1" applyProtection="1">
      <protection locked="0"/>
    </xf>
    <xf numFmtId="165" fontId="0" fillId="33" borderId="18" xfId="1" applyNumberFormat="1" applyFont="1" applyFill="1" applyBorder="1" applyProtection="1">
      <protection locked="0"/>
    </xf>
    <xf numFmtId="0" fontId="19" fillId="0" borderId="0" xfId="2" applyFont="1" applyFill="1" applyBorder="1" applyAlignment="1" applyProtection="1">
      <protection locked="0"/>
    </xf>
    <xf numFmtId="165" fontId="0" fillId="0" borderId="12" xfId="1" applyNumberFormat="1" applyFont="1" applyBorder="1" applyProtection="1">
      <protection locked="0"/>
    </xf>
    <xf numFmtId="15" fontId="18" fillId="0" borderId="0" xfId="2" applyNumberFormat="1" applyProtection="1">
      <protection locked="0"/>
    </xf>
    <xf numFmtId="0" fontId="28" fillId="0" borderId="0" xfId="2" applyFont="1" applyAlignment="1" applyProtection="1">
      <alignment horizontal="center"/>
      <protection locked="0"/>
    </xf>
    <xf numFmtId="0" fontId="18" fillId="0" borderId="0" xfId="2" applyFont="1" applyAlignment="1" applyProtection="1">
      <alignment horizontal="left"/>
      <protection locked="0"/>
    </xf>
    <xf numFmtId="0" fontId="18" fillId="0" borderId="0" xfId="2" applyAlignment="1" applyProtection="1">
      <alignment horizontal="left"/>
      <protection locked="0"/>
    </xf>
    <xf numFmtId="49" fontId="18" fillId="0" borderId="0" xfId="2" applyNumberFormat="1" applyAlignment="1" applyProtection="1">
      <alignment horizontal="center"/>
      <protection locked="0"/>
    </xf>
    <xf numFmtId="49" fontId="19" fillId="35" borderId="14" xfId="2" applyNumberFormat="1" applyFont="1" applyFill="1" applyBorder="1" applyAlignment="1" applyProtection="1">
      <alignment horizontal="center" wrapText="1"/>
      <protection locked="0"/>
    </xf>
    <xf numFmtId="49" fontId="18" fillId="0" borderId="14" xfId="2" applyNumberFormat="1" applyBorder="1" applyAlignment="1" applyProtection="1">
      <alignment horizontal="center" vertical="center"/>
      <protection locked="0"/>
    </xf>
    <xf numFmtId="49" fontId="18" fillId="0" borderId="14" xfId="2" applyNumberFormat="1" applyFill="1" applyBorder="1" applyAlignment="1" applyProtection="1">
      <alignment horizontal="center" vertical="center"/>
      <protection locked="0"/>
    </xf>
    <xf numFmtId="49" fontId="18" fillId="0" borderId="14" xfId="2" applyNumberFormat="1" applyFont="1" applyBorder="1" applyAlignment="1" applyProtection="1">
      <alignment horizontal="center" vertical="center"/>
      <protection locked="0"/>
    </xf>
    <xf numFmtId="49" fontId="18" fillId="0" borderId="14" xfId="2" applyNumberFormat="1" applyBorder="1" applyAlignment="1" applyProtection="1">
      <alignment horizontal="center"/>
      <protection locked="0"/>
    </xf>
    <xf numFmtId="49" fontId="18" fillId="0" borderId="0" xfId="2" applyNumberFormat="1" applyFont="1" applyAlignment="1" applyProtection="1">
      <alignment horizontal="left"/>
      <protection locked="0"/>
    </xf>
    <xf numFmtId="49" fontId="18" fillId="0" borderId="0" xfId="2" applyNumberFormat="1" applyAlignment="1" applyProtection="1">
      <alignment horizontal="left"/>
      <protection locked="0"/>
    </xf>
    <xf numFmtId="0" fontId="18" fillId="0" borderId="14" xfId="2" applyNumberFormat="1" applyFill="1" applyBorder="1" applyAlignment="1" applyProtection="1">
      <alignment horizontal="center" vertical="center"/>
      <protection locked="0"/>
    </xf>
    <xf numFmtId="0" fontId="18" fillId="0" borderId="14" xfId="2" applyNumberFormat="1" applyFont="1" applyFill="1" applyBorder="1" applyAlignment="1" applyProtection="1">
      <alignment horizontal="center" vertical="center"/>
      <protection locked="0"/>
    </xf>
    <xf numFmtId="165" fontId="18" fillId="0" borderId="0" xfId="2" applyNumberFormat="1" applyProtection="1">
      <protection locked="0"/>
    </xf>
    <xf numFmtId="0" fontId="18" fillId="0" borderId="0" xfId="2" applyFill="1" applyProtection="1">
      <protection locked="0"/>
    </xf>
    <xf numFmtId="0" fontId="19" fillId="0" borderId="14" xfId="2" applyFont="1" applyFill="1" applyBorder="1" applyAlignment="1" applyProtection="1">
      <alignment horizontal="center" wrapText="1"/>
      <protection locked="0"/>
    </xf>
    <xf numFmtId="165" fontId="0" fillId="0" borderId="14" xfId="1" applyNumberFormat="1" applyFont="1" applyFill="1" applyBorder="1" applyAlignment="1" applyProtection="1">
      <alignment horizontal="center"/>
      <protection locked="0"/>
    </xf>
    <xf numFmtId="0" fontId="18" fillId="0" borderId="14" xfId="2" applyFill="1" applyBorder="1" applyProtection="1">
      <protection locked="0"/>
    </xf>
    <xf numFmtId="179" fontId="19" fillId="0" borderId="14" xfId="2" applyNumberFormat="1" applyFont="1" applyBorder="1" applyProtection="1">
      <protection locked="0"/>
    </xf>
    <xf numFmtId="179" fontId="0" fillId="0" borderId="14" xfId="1" applyNumberFormat="1" applyFont="1" applyBorder="1" applyProtection="1">
      <protection locked="0"/>
    </xf>
    <xf numFmtId="0" fontId="18" fillId="0" borderId="14" xfId="2" applyNumberFormat="1" applyBorder="1" applyAlignment="1" applyProtection="1">
      <alignment horizontal="center" vertical="center"/>
      <protection locked="0"/>
    </xf>
    <xf numFmtId="0" fontId="18" fillId="0" borderId="14" xfId="2" applyFont="1" applyFill="1" applyBorder="1" applyAlignment="1" applyProtection="1">
      <alignment vertical="center" wrapText="1"/>
      <protection locked="0"/>
    </xf>
    <xf numFmtId="49" fontId="18" fillId="0" borderId="14" xfId="2" applyNumberFormat="1" applyFont="1" applyFill="1" applyBorder="1" applyAlignment="1" applyProtection="1">
      <alignment horizontal="center" vertical="center"/>
      <protection locked="0"/>
    </xf>
    <xf numFmtId="0" fontId="18" fillId="0" borderId="14" xfId="2" applyFill="1" applyBorder="1" applyAlignment="1" applyProtection="1">
      <alignment horizontal="left" vertical="center"/>
      <protection locked="0"/>
    </xf>
    <xf numFmtId="165" fontId="18" fillId="0" borderId="14" xfId="2" applyNumberFormat="1" applyFill="1" applyBorder="1" applyProtection="1">
      <protection locked="0"/>
    </xf>
    <xf numFmtId="179" fontId="19" fillId="0" borderId="14" xfId="2" applyNumberFormat="1" applyFont="1" applyFill="1" applyBorder="1" applyProtection="1">
      <protection locked="0"/>
    </xf>
    <xf numFmtId="179" fontId="19" fillId="39" borderId="14" xfId="2" applyNumberFormat="1" applyFont="1" applyFill="1" applyBorder="1" applyProtection="1">
      <protection locked="0"/>
    </xf>
    <xf numFmtId="180" fontId="18" fillId="0" borderId="0" xfId="2" applyNumberFormat="1" applyFill="1" applyProtection="1">
      <protection locked="0"/>
    </xf>
    <xf numFmtId="180" fontId="18" fillId="0" borderId="0" xfId="2" applyNumberFormat="1" applyFill="1" applyBorder="1" applyProtection="1">
      <protection locked="0"/>
    </xf>
    <xf numFmtId="179" fontId="18" fillId="0" borderId="14" xfId="2" applyNumberFormat="1" applyFill="1" applyBorder="1" applyProtection="1">
      <protection locked="0"/>
    </xf>
    <xf numFmtId="179" fontId="18" fillId="33" borderId="14" xfId="2" applyNumberFormat="1" applyFill="1" applyBorder="1" applyProtection="1">
      <protection locked="0"/>
    </xf>
    <xf numFmtId="179" fontId="18" fillId="0" borderId="0" xfId="2" applyNumberFormat="1" applyBorder="1" applyProtection="1">
      <protection locked="0"/>
    </xf>
    <xf numFmtId="179" fontId="18" fillId="0" borderId="14" xfId="2" applyNumberFormat="1" applyBorder="1" applyProtection="1">
      <protection locked="0"/>
    </xf>
    <xf numFmtId="181" fontId="18" fillId="0" borderId="14" xfId="2" applyNumberFormat="1" applyFill="1" applyBorder="1" applyProtection="1">
      <protection locked="0"/>
    </xf>
    <xf numFmtId="181" fontId="18" fillId="33" borderId="14" xfId="2" applyNumberFormat="1" applyFill="1" applyBorder="1" applyProtection="1">
      <protection locked="0"/>
    </xf>
    <xf numFmtId="165" fontId="1" fillId="0" borderId="14" xfId="1" applyNumberFormat="1" applyFont="1" applyFill="1" applyBorder="1" applyAlignment="1" applyProtection="1">
      <alignment horizontal="center"/>
      <protection locked="0"/>
    </xf>
    <xf numFmtId="165" fontId="18" fillId="33" borderId="14" xfId="2" applyNumberFormat="1" applyFill="1" applyBorder="1" applyProtection="1">
      <protection locked="0"/>
    </xf>
    <xf numFmtId="165" fontId="18" fillId="0" borderId="0" xfId="2" applyNumberFormat="1" applyBorder="1" applyProtection="1">
      <protection locked="0"/>
    </xf>
    <xf numFmtId="165" fontId="19" fillId="0" borderId="14" xfId="2" applyNumberFormat="1" applyFont="1" applyFill="1" applyBorder="1" applyProtection="1">
      <protection locked="0"/>
    </xf>
    <xf numFmtId="165" fontId="19" fillId="0" borderId="14" xfId="2" applyNumberFormat="1" applyFont="1" applyBorder="1" applyAlignment="1" applyProtection="1">
      <alignment vertical="center" wrapText="1"/>
      <protection locked="0"/>
    </xf>
    <xf numFmtId="165" fontId="28" fillId="0" borderId="14" xfId="2" applyNumberFormat="1" applyFont="1" applyBorder="1" applyAlignment="1" applyProtection="1">
      <alignment vertical="top" wrapText="1"/>
      <protection locked="0"/>
    </xf>
    <xf numFmtId="179" fontId="18" fillId="0" borderId="0" xfId="2" applyNumberFormat="1" applyProtection="1">
      <protection locked="0"/>
    </xf>
    <xf numFmtId="164" fontId="18" fillId="0" borderId="0" xfId="2" applyNumberFormat="1" applyProtection="1">
      <protection locked="0"/>
    </xf>
    <xf numFmtId="164" fontId="18" fillId="0" borderId="0" xfId="2" applyNumberFormat="1" applyBorder="1" applyProtection="1">
      <protection locked="0"/>
    </xf>
    <xf numFmtId="165" fontId="18" fillId="0" borderId="14" xfId="2" applyNumberFormat="1" applyBorder="1" applyAlignment="1" applyProtection="1">
      <alignment vertical="center" wrapText="1"/>
      <protection locked="0"/>
    </xf>
    <xf numFmtId="44" fontId="18" fillId="0" borderId="0" xfId="2" applyNumberFormat="1" applyProtection="1">
      <protection locked="0"/>
    </xf>
    <xf numFmtId="0" fontId="18" fillId="0" borderId="0" xfId="2" applyFont="1" applyAlignment="1" applyProtection="1">
      <alignment horizontal="left" vertical="top" wrapText="1"/>
      <protection locked="0"/>
    </xf>
    <xf numFmtId="0" fontId="18" fillId="0" borderId="0" xfId="2" applyAlignment="1" applyProtection="1">
      <alignment horizontal="left" wrapText="1"/>
      <protection locked="0"/>
    </xf>
    <xf numFmtId="0" fontId="18" fillId="0" borderId="0" xfId="2" applyAlignment="1" applyProtection="1">
      <alignment horizontal="left" vertical="top" wrapText="1"/>
      <protection locked="0"/>
    </xf>
    <xf numFmtId="0" fontId="21" fillId="0" borderId="0" xfId="2" applyFont="1" applyAlignment="1" applyProtection="1">
      <alignment horizontal="center" vertical="top"/>
      <protection locked="0"/>
    </xf>
    <xf numFmtId="0" fontId="19" fillId="35" borderId="11" xfId="2" applyFont="1" applyFill="1" applyBorder="1" applyAlignment="1" applyProtection="1">
      <alignment horizontal="center"/>
      <protection locked="0"/>
    </xf>
    <xf numFmtId="0" fontId="19" fillId="35" borderId="12" xfId="2" applyFont="1" applyFill="1" applyBorder="1" applyAlignment="1" applyProtection="1">
      <alignment horizontal="center"/>
      <protection locked="0"/>
    </xf>
    <xf numFmtId="0" fontId="19" fillId="35" borderId="13" xfId="2" applyFont="1" applyFill="1" applyBorder="1" applyAlignment="1" applyProtection="1">
      <alignment horizontal="center"/>
      <protection locked="0"/>
    </xf>
    <xf numFmtId="0" fontId="19" fillId="0" borderId="11" xfId="2" applyFont="1" applyFill="1" applyBorder="1" applyAlignment="1" applyProtection="1">
      <alignment horizontal="left"/>
      <protection locked="0"/>
    </xf>
    <xf numFmtId="0" fontId="19" fillId="0" borderId="12" xfId="2" applyFont="1" applyFill="1" applyBorder="1" applyAlignment="1" applyProtection="1">
      <alignment horizontal="left"/>
      <protection locked="0"/>
    </xf>
    <xf numFmtId="0" fontId="19" fillId="0" borderId="13" xfId="2" applyFont="1" applyFill="1" applyBorder="1" applyAlignment="1" applyProtection="1">
      <alignment horizontal="left"/>
      <protection locked="0"/>
    </xf>
    <xf numFmtId="165" fontId="19" fillId="0" borderId="11" xfId="2" applyNumberFormat="1" applyFont="1" applyFill="1" applyBorder="1" applyAlignment="1" applyProtection="1">
      <alignment horizontal="left"/>
      <protection locked="0"/>
    </xf>
    <xf numFmtId="165" fontId="19" fillId="0" borderId="12" xfId="2" applyNumberFormat="1" applyFont="1" applyFill="1" applyBorder="1" applyAlignment="1" applyProtection="1">
      <alignment horizontal="left"/>
      <protection locked="0"/>
    </xf>
    <xf numFmtId="165" fontId="19" fillId="0" borderId="13" xfId="2" applyNumberFormat="1" applyFont="1" applyFill="1" applyBorder="1" applyAlignment="1" applyProtection="1">
      <alignment horizontal="left"/>
      <protection locked="0"/>
    </xf>
  </cellXfs>
  <cellStyles count="223">
    <cellStyle name="$" xfId="4"/>
    <cellStyle name="$ 2" xfId="5"/>
    <cellStyle name="$ 3" xfId="6"/>
    <cellStyle name="$_CCA-Request_H11bps" xfId="7"/>
    <cellStyle name="$_CCA-Request_H11bps 2" xfId="8"/>
    <cellStyle name="$_CCA-Request_H11bps 3" xfId="9"/>
    <cellStyle name="$_CCA-Request_H11bps July 9" xfId="10"/>
    <cellStyle name="$_CCA-Request_H11bps July 9 2" xfId="11"/>
    <cellStyle name="$_CCA-Request_H11bps July 9 3" xfId="12"/>
    <cellStyle name="$comma" xfId="13"/>
    <cellStyle name="_Comma" xfId="14"/>
    <cellStyle name="_Comma 2" xfId="15"/>
    <cellStyle name="_Comma 3" xfId="16"/>
    <cellStyle name="_Currency" xfId="17"/>
    <cellStyle name="_Currency 2" xfId="18"/>
    <cellStyle name="_Currency 3" xfId="19"/>
    <cellStyle name="_CurrencySpace" xfId="20"/>
    <cellStyle name="_CurrencySpace 2" xfId="21"/>
    <cellStyle name="_CurrencySpace 3" xfId="22"/>
    <cellStyle name="_Multiple" xfId="23"/>
    <cellStyle name="_Multiple 2" xfId="24"/>
    <cellStyle name="_Multiple 3" xfId="25"/>
    <cellStyle name="_MultipleSpace" xfId="26"/>
    <cellStyle name="_MultipleSpace 2" xfId="27"/>
    <cellStyle name="_MultipleSpace 3" xfId="28"/>
    <cellStyle name="_Percent" xfId="29"/>
    <cellStyle name="_Percent 2" xfId="30"/>
    <cellStyle name="_Percent 3" xfId="31"/>
    <cellStyle name="_PercentSpace" xfId="32"/>
    <cellStyle name="_PercentSpace 2" xfId="33"/>
    <cellStyle name="_PercentSpace 3" xfId="34"/>
    <cellStyle name="_PercentSpace_AR Analysis 061207" xfId="35"/>
    <cellStyle name="_PercentSpace_AR Analysis 061207 2" xfId="36"/>
    <cellStyle name="_PercentSpace_AR Analysis 061207 3" xfId="37"/>
    <cellStyle name="_PercentSpace_RMDx BP050513a 051212a" xfId="38"/>
    <cellStyle name="_PercentSpace_RMDx BP050513a 051212a 2" xfId="39"/>
    <cellStyle name="_PercentSpace_RMDx BP050513a 051212a 3" xfId="40"/>
    <cellStyle name="20% - Accent1 2" xfId="41"/>
    <cellStyle name="20% - Accent1 3" xfId="42"/>
    <cellStyle name="20% - Accent2 2" xfId="43"/>
    <cellStyle name="20% - Accent2 3" xfId="44"/>
    <cellStyle name="20% - Accent3 2" xfId="45"/>
    <cellStyle name="20% - Accent3 3" xfId="46"/>
    <cellStyle name="20% - Accent4 2" xfId="47"/>
    <cellStyle name="20% - Accent4 3" xfId="48"/>
    <cellStyle name="20% - Accent5 2" xfId="49"/>
    <cellStyle name="20% - Accent5 3" xfId="50"/>
    <cellStyle name="20% - Accent6 2" xfId="51"/>
    <cellStyle name="20% - Accent6 3" xfId="52"/>
    <cellStyle name="40% - Accent1 2" xfId="53"/>
    <cellStyle name="40% - Accent1 3" xfId="54"/>
    <cellStyle name="40% - Accent2 2" xfId="55"/>
    <cellStyle name="40% - Accent2 3" xfId="56"/>
    <cellStyle name="40% - Accent3 2" xfId="57"/>
    <cellStyle name="40% - Accent3 3" xfId="58"/>
    <cellStyle name="40% - Accent4 2" xfId="59"/>
    <cellStyle name="40% - Accent4 3" xfId="60"/>
    <cellStyle name="40% - Accent5 2" xfId="61"/>
    <cellStyle name="40% - Accent5 3" xfId="62"/>
    <cellStyle name="40% - Accent6 2" xfId="63"/>
    <cellStyle name="40% - Accent6 3"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Bad 2" xfId="77"/>
    <cellStyle name="Calculation 2" xfId="78"/>
    <cellStyle name="Check Cell 2" xfId="79"/>
    <cellStyle name="Comma 2" xfId="3"/>
    <cellStyle name="Comma 2 2" xfId="80"/>
    <cellStyle name="Comma 2 3" xfId="81"/>
    <cellStyle name="Comma 2 4" xfId="82"/>
    <cellStyle name="Comma 3" xfId="83"/>
    <cellStyle name="Comma 4" xfId="84"/>
    <cellStyle name="Comma 4 2" xfId="85"/>
    <cellStyle name="Comma 4 3" xfId="86"/>
    <cellStyle name="Comma 5" xfId="87"/>
    <cellStyle name="Comma 6" xfId="88"/>
    <cellStyle name="Comma 7" xfId="89"/>
    <cellStyle name="comma zerodec" xfId="90"/>
    <cellStyle name="Currency" xfId="1" builtinId="4"/>
    <cellStyle name="Currency 2" xfId="91"/>
    <cellStyle name="Currency 3" xfId="92"/>
    <cellStyle name="Currency 4" xfId="93"/>
    <cellStyle name="Currency1" xfId="94"/>
    <cellStyle name="Dollar (zero dec)" xfId="95"/>
    <cellStyle name="Explanatory Text 2" xfId="96"/>
    <cellStyle name="Good 2" xfId="97"/>
    <cellStyle name="Grey" xfId="98"/>
    <cellStyle name="Header1" xfId="99"/>
    <cellStyle name="Header2" xfId="100"/>
    <cellStyle name="Heading 1 2" xfId="101"/>
    <cellStyle name="Heading 2 2" xfId="102"/>
    <cellStyle name="Heading 3 2" xfId="103"/>
    <cellStyle name="Heading 4 2" xfId="104"/>
    <cellStyle name="Input [yellow]" xfId="105"/>
    <cellStyle name="Input 2" xfId="106"/>
    <cellStyle name="Input 3" xfId="107"/>
    <cellStyle name="Linked Cell 2" xfId="108"/>
    <cellStyle name="multiple" xfId="109"/>
    <cellStyle name="Neutral 2" xfId="110"/>
    <cellStyle name="Normal" xfId="0" builtinId="0"/>
    <cellStyle name="Normal - Style1" xfId="111"/>
    <cellStyle name="Normal - Style1 2" xfId="112"/>
    <cellStyle name="Normal - Style1 2 2" xfId="113"/>
    <cellStyle name="Normal - Style1 3" xfId="114"/>
    <cellStyle name="Normal - Style1 3 2" xfId="115"/>
    <cellStyle name="Normal - Style1 4" xfId="116"/>
    <cellStyle name="Normal - Style1 5" xfId="117"/>
    <cellStyle name="Normal 10" xfId="118"/>
    <cellStyle name="Normal 11" xfId="119"/>
    <cellStyle name="Normal 12" xfId="120"/>
    <cellStyle name="Normal 13" xfId="121"/>
    <cellStyle name="Normal 13 2" xfId="122"/>
    <cellStyle name="Normal 14" xfId="123"/>
    <cellStyle name="Normal 15" xfId="124"/>
    <cellStyle name="Normal 16" xfId="125"/>
    <cellStyle name="Normal 17" xfId="126"/>
    <cellStyle name="Normal 17 2" xfId="127"/>
    <cellStyle name="Normal 18" xfId="128"/>
    <cellStyle name="Normal 19" xfId="129"/>
    <cellStyle name="Normal 2" xfId="2"/>
    <cellStyle name="Normal 2 2" xfId="130"/>
    <cellStyle name="Normal 20" xfId="131"/>
    <cellStyle name="Normal 21" xfId="132"/>
    <cellStyle name="Normal 22" xfId="133"/>
    <cellStyle name="Normal 23" xfId="134"/>
    <cellStyle name="Normal 3" xfId="135"/>
    <cellStyle name="Normal 4" xfId="136"/>
    <cellStyle name="Normal 4 2" xfId="137"/>
    <cellStyle name="Normal 5" xfId="138"/>
    <cellStyle name="Normal 5 2" xfId="139"/>
    <cellStyle name="Normal 6" xfId="140"/>
    <cellStyle name="Normal 6 2" xfId="141"/>
    <cellStyle name="Normal 7" xfId="142"/>
    <cellStyle name="Normal 7 2" xfId="143"/>
    <cellStyle name="Normal 8" xfId="144"/>
    <cellStyle name="Normal 8 2" xfId="145"/>
    <cellStyle name="Normal 9" xfId="146"/>
    <cellStyle name="Normal 9 2" xfId="147"/>
    <cellStyle name="Note 2" xfId="148"/>
    <cellStyle name="Note 3" xfId="149"/>
    <cellStyle name="Number" xfId="150"/>
    <cellStyle name="Number 2" xfId="151"/>
    <cellStyle name="Number 3" xfId="152"/>
    <cellStyle name="OH01" xfId="153"/>
    <cellStyle name="OH01 2" xfId="154"/>
    <cellStyle name="OH01 3" xfId="155"/>
    <cellStyle name="OHnplode" xfId="156"/>
    <cellStyle name="Output 2" xfId="157"/>
    <cellStyle name="Percent [2]" xfId="158"/>
    <cellStyle name="Percent [2] 2" xfId="159"/>
    <cellStyle name="Percent [2] 3" xfId="160"/>
    <cellStyle name="Percent [2] 3 2" xfId="161"/>
    <cellStyle name="Percent [2] 4" xfId="162"/>
    <cellStyle name="Percent [2] 5" xfId="163"/>
    <cellStyle name="Percent 10" xfId="164"/>
    <cellStyle name="Percent 11" xfId="165"/>
    <cellStyle name="Percent 12" xfId="166"/>
    <cellStyle name="Percent 13" xfId="167"/>
    <cellStyle name="Percent 14" xfId="168"/>
    <cellStyle name="Percent 15" xfId="169"/>
    <cellStyle name="Percent 16" xfId="170"/>
    <cellStyle name="Percent 17" xfId="171"/>
    <cellStyle name="Percent 18" xfId="172"/>
    <cellStyle name="Percent 19" xfId="173"/>
    <cellStyle name="Percent 2" xfId="174"/>
    <cellStyle name="Percent 2 2" xfId="175"/>
    <cellStyle name="Percent 2 3" xfId="176"/>
    <cellStyle name="Percent 2 4" xfId="177"/>
    <cellStyle name="Percent 20" xfId="178"/>
    <cellStyle name="Percent 21" xfId="179"/>
    <cellStyle name="Percent 22" xfId="180"/>
    <cellStyle name="Percent 23" xfId="181"/>
    <cellStyle name="Percent 24" xfId="182"/>
    <cellStyle name="Percent 25" xfId="183"/>
    <cellStyle name="Percent 3" xfId="184"/>
    <cellStyle name="Percent 4" xfId="185"/>
    <cellStyle name="Percent 5" xfId="186"/>
    <cellStyle name="Percent 5 2" xfId="187"/>
    <cellStyle name="Percent 5 3" xfId="188"/>
    <cellStyle name="Percent 6" xfId="189"/>
    <cellStyle name="Percent 7" xfId="190"/>
    <cellStyle name="Percent 8" xfId="191"/>
    <cellStyle name="Percent 9" xfId="192"/>
    <cellStyle name="PSChar" xfId="193"/>
    <cellStyle name="PSDate" xfId="194"/>
    <cellStyle name="PSDec" xfId="195"/>
    <cellStyle name="PSHeading" xfId="196"/>
    <cellStyle name="PSInt" xfId="197"/>
    <cellStyle name="PSSpacer" xfId="198"/>
    <cellStyle name="ShOut" xfId="199"/>
    <cellStyle name="ShOut 2" xfId="200"/>
    <cellStyle name="ShOut 3" xfId="201"/>
    <cellStyle name="Style 1" xfId="202"/>
    <cellStyle name="Style 1 2" xfId="203"/>
    <cellStyle name="Style 1 3" xfId="204"/>
    <cellStyle name="Style 2" xfId="205"/>
    <cellStyle name="Style 2 2" xfId="206"/>
    <cellStyle name="Style 2 3" xfId="207"/>
    <cellStyle name="Style 3" xfId="208"/>
    <cellStyle name="Style 3 2" xfId="209"/>
    <cellStyle name="Style 3 3" xfId="210"/>
    <cellStyle name="Title 2" xfId="211"/>
    <cellStyle name="Total 2" xfId="212"/>
    <cellStyle name="Warning Text 2" xfId="213"/>
    <cellStyle name="x" xfId="214"/>
    <cellStyle name="x 2" xfId="215"/>
    <cellStyle name="x 3" xfId="216"/>
    <cellStyle name="x_CCA-Request_H11bps" xfId="217"/>
    <cellStyle name="x_CCA-Request_H11bps 2" xfId="218"/>
    <cellStyle name="x_CCA-Request_H11bps 3" xfId="219"/>
    <cellStyle name="x_CCA-Request_H11bps July 9" xfId="220"/>
    <cellStyle name="x_CCA-Request_H11bps July 9 2" xfId="221"/>
    <cellStyle name="x_CCA-Request_H11bps July 9 3" xfId="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6734\AppData\Local\Microsoft\Windows\Temporary%20Internet%20Files\Content.Outlook\8TR8AJJ9\2017_Filing_Requirements_Chapter2_Appendices%20-%20APp.%202-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92"/>
  <sheetViews>
    <sheetView showGridLines="0" zoomScale="85" zoomScaleNormal="85" workbookViewId="0">
      <pane xSplit="3" ySplit="16" topLeftCell="D50" activePane="bottomRight" state="frozen"/>
      <selection activeCell="N17" sqref="N17"/>
      <selection pane="topRight" activeCell="N17" sqref="N17"/>
      <selection pane="bottomLeft" activeCell="N17" sqref="N17"/>
      <selection pane="bottomRight" activeCell="E63" sqref="E63"/>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20.6640625" style="2" bestFit="1"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2014</v>
      </c>
      <c r="G13" s="13"/>
    </row>
    <row r="15" spans="1:13" ht="12.75" x14ac:dyDescent="0.2">
      <c r="D15" s="102" t="s">
        <v>11</v>
      </c>
      <c r="E15" s="103"/>
      <c r="F15" s="103"/>
      <c r="G15" s="104"/>
      <c r="I15" s="14"/>
      <c r="J15" s="15" t="s">
        <v>12</v>
      </c>
      <c r="K15" s="15"/>
      <c r="L15" s="16"/>
      <c r="M15" s="3"/>
    </row>
    <row r="16" spans="1:13" ht="27" x14ac:dyDescent="0.2">
      <c r="A16" s="17" t="s">
        <v>13</v>
      </c>
      <c r="B16" s="56" t="s">
        <v>14</v>
      </c>
      <c r="C16" s="18" t="s">
        <v>15</v>
      </c>
      <c r="D16" s="67" t="s">
        <v>16</v>
      </c>
      <c r="E16" s="19" t="s">
        <v>17</v>
      </c>
      <c r="F16" s="22" t="s">
        <v>18</v>
      </c>
      <c r="G16" s="17" t="s">
        <v>19</v>
      </c>
      <c r="H16" s="20"/>
      <c r="I16" s="21" t="s">
        <v>16</v>
      </c>
      <c r="J16" s="22" t="s">
        <v>20</v>
      </c>
      <c r="K16" s="22" t="s">
        <v>18</v>
      </c>
      <c r="L16" s="23" t="s">
        <v>19</v>
      </c>
      <c r="M16" s="17" t="s">
        <v>21</v>
      </c>
    </row>
    <row r="17" spans="1:14" ht="15" x14ac:dyDescent="0.25">
      <c r="A17" s="24">
        <v>12</v>
      </c>
      <c r="B17" s="58">
        <v>1610</v>
      </c>
      <c r="C17" s="73" t="s">
        <v>72</v>
      </c>
      <c r="D17" s="68">
        <v>343.4640930283</v>
      </c>
      <c r="E17" s="68">
        <v>9.4294059271599977</v>
      </c>
      <c r="F17" s="26"/>
      <c r="G17" s="27">
        <f>D17+E17+F17</f>
        <v>352.89349895546002</v>
      </c>
      <c r="H17" s="20"/>
      <c r="I17" s="68">
        <v>-156.31904967043005</v>
      </c>
      <c r="J17" s="68">
        <v>-33.616095089999995</v>
      </c>
      <c r="K17" s="26"/>
      <c r="L17" s="27">
        <f>I17+J17+K17</f>
        <v>-189.93514476043003</v>
      </c>
      <c r="M17" s="29">
        <f t="shared" ref="M17" si="0">G17+L17</f>
        <v>162.95835419502998</v>
      </c>
      <c r="N17" s="65"/>
    </row>
    <row r="18" spans="1:14"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row>
    <row r="19" spans="1:14"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row>
    <row r="20" spans="1:14"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row>
    <row r="21" spans="1:14" ht="15" x14ac:dyDescent="0.25">
      <c r="A21" s="24">
        <v>1</v>
      </c>
      <c r="B21" s="63">
        <v>1620</v>
      </c>
      <c r="C21" s="73" t="s">
        <v>73</v>
      </c>
      <c r="D21" s="68">
        <v>2.1724E-2</v>
      </c>
      <c r="E21" s="68"/>
      <c r="F21" s="26"/>
      <c r="G21" s="27">
        <f t="shared" si="1"/>
        <v>2.1724E-2</v>
      </c>
      <c r="H21" s="28"/>
      <c r="I21" s="68">
        <v>-2.1724E-2</v>
      </c>
      <c r="J21" s="68"/>
      <c r="K21" s="26"/>
      <c r="L21" s="27">
        <f t="shared" si="2"/>
        <v>-2.1724E-2</v>
      </c>
      <c r="M21" s="29">
        <f t="shared" si="3"/>
        <v>0</v>
      </c>
      <c r="N21" s="65"/>
    </row>
    <row r="22" spans="1:14" ht="15" x14ac:dyDescent="0.25">
      <c r="A22" s="24">
        <v>6</v>
      </c>
      <c r="B22" s="58">
        <v>1665</v>
      </c>
      <c r="C22" s="73" t="s">
        <v>74</v>
      </c>
      <c r="D22" s="68">
        <v>0.13855429</v>
      </c>
      <c r="E22" s="68"/>
      <c r="F22" s="26"/>
      <c r="G22" s="27">
        <f t="shared" si="1"/>
        <v>0.13855429</v>
      </c>
      <c r="H22" s="28"/>
      <c r="I22" s="68">
        <v>-0.10632822</v>
      </c>
      <c r="J22" s="68">
        <v>-1.88434E-3</v>
      </c>
      <c r="K22" s="26"/>
      <c r="L22" s="27">
        <f t="shared" si="2"/>
        <v>-0.10821256</v>
      </c>
      <c r="M22" s="29">
        <f t="shared" si="3"/>
        <v>3.0341729999999997E-2</v>
      </c>
      <c r="N22" s="65"/>
    </row>
    <row r="23" spans="1:14" ht="15" x14ac:dyDescent="0.25">
      <c r="A23" s="24">
        <v>17</v>
      </c>
      <c r="B23" s="58">
        <v>1675</v>
      </c>
      <c r="C23" s="73" t="s">
        <v>75</v>
      </c>
      <c r="D23" s="68">
        <v>0.537296</v>
      </c>
      <c r="E23" s="68"/>
      <c r="F23" s="26"/>
      <c r="G23" s="27">
        <f t="shared" si="1"/>
        <v>0.537296</v>
      </c>
      <c r="H23" s="28"/>
      <c r="I23" s="68">
        <v>-0.47120830999999996</v>
      </c>
      <c r="J23" s="68">
        <v>-6.3400900000000005E-3</v>
      </c>
      <c r="K23" s="26"/>
      <c r="L23" s="27">
        <f t="shared" si="2"/>
        <v>-0.47754839999999998</v>
      </c>
      <c r="M23" s="29">
        <f t="shared" si="3"/>
        <v>5.9747600000000012E-2</v>
      </c>
      <c r="N23" s="65"/>
    </row>
    <row r="24" spans="1:14" ht="15" x14ac:dyDescent="0.25">
      <c r="A24" s="24">
        <v>17</v>
      </c>
      <c r="B24" s="58">
        <v>1680</v>
      </c>
      <c r="C24" s="73" t="s">
        <v>76</v>
      </c>
      <c r="D24" s="68">
        <v>8.4220000000000007E-3</v>
      </c>
      <c r="E24" s="68"/>
      <c r="F24" s="26"/>
      <c r="G24" s="27">
        <f t="shared" si="1"/>
        <v>8.4220000000000007E-3</v>
      </c>
      <c r="H24" s="28"/>
      <c r="I24" s="68">
        <v>-8.4220000000000007E-3</v>
      </c>
      <c r="J24" s="68"/>
      <c r="K24" s="26"/>
      <c r="L24" s="27">
        <f t="shared" si="2"/>
        <v>-8.4220000000000007E-3</v>
      </c>
      <c r="M24" s="29">
        <f t="shared" si="3"/>
        <v>0</v>
      </c>
      <c r="N24" s="65"/>
    </row>
    <row r="25" spans="1:14" ht="15" x14ac:dyDescent="0.25">
      <c r="A25" s="24" t="s">
        <v>25</v>
      </c>
      <c r="B25" s="58">
        <v>1805</v>
      </c>
      <c r="C25" s="30" t="s">
        <v>26</v>
      </c>
      <c r="D25" s="68">
        <v>58.967964710000004</v>
      </c>
      <c r="E25" s="68">
        <v>3.6883210000000007E-2</v>
      </c>
      <c r="F25" s="26">
        <v>-1.256E-3</v>
      </c>
      <c r="G25" s="27">
        <f t="shared" si="1"/>
        <v>59.003591920000005</v>
      </c>
      <c r="H25" s="28"/>
      <c r="I25" s="68">
        <v>-33.065632809999997</v>
      </c>
      <c r="J25" s="68">
        <v>-0.53093345999999997</v>
      </c>
      <c r="K25" s="26">
        <v>1.256E-3</v>
      </c>
      <c r="L25" s="27">
        <f t="shared" si="2"/>
        <v>-33.595310269999999</v>
      </c>
      <c r="M25" s="29">
        <f t="shared" si="3"/>
        <v>25.408281650000006</v>
      </c>
      <c r="N25" s="65"/>
    </row>
    <row r="26" spans="1:14" ht="15" x14ac:dyDescent="0.25">
      <c r="A26" s="24">
        <v>14.1</v>
      </c>
      <c r="B26" s="63">
        <v>1806</v>
      </c>
      <c r="C26" s="30" t="s">
        <v>77</v>
      </c>
      <c r="D26" s="68">
        <v>231.51115547999999</v>
      </c>
      <c r="E26" s="68">
        <v>0.76861908000000001</v>
      </c>
      <c r="F26" s="26"/>
      <c r="G26" s="27">
        <f t="shared" si="1"/>
        <v>232.27977455999999</v>
      </c>
      <c r="H26" s="28"/>
      <c r="I26" s="68">
        <v>-86.564857910000001</v>
      </c>
      <c r="J26" s="68">
        <v>-2.8290190699999997</v>
      </c>
      <c r="K26" s="26"/>
      <c r="L26" s="27">
        <f t="shared" si="2"/>
        <v>-89.393876980000002</v>
      </c>
      <c r="M26" s="29">
        <f t="shared" si="3"/>
        <v>142.88589758000001</v>
      </c>
      <c r="N26" s="65"/>
    </row>
    <row r="27" spans="1:14" ht="15" x14ac:dyDescent="0.25">
      <c r="A27" s="24">
        <v>47</v>
      </c>
      <c r="B27" s="58">
        <v>1808</v>
      </c>
      <c r="C27" s="30" t="s">
        <v>27</v>
      </c>
      <c r="D27" s="68">
        <v>7.1138795800000008</v>
      </c>
      <c r="E27" s="68">
        <v>0.42281173999999999</v>
      </c>
      <c r="F27" s="26">
        <v>-8.6009999999999993E-3</v>
      </c>
      <c r="G27" s="27">
        <f t="shared" si="1"/>
        <v>7.5280903200000013</v>
      </c>
      <c r="H27" s="28"/>
      <c r="I27" s="68">
        <v>-2.5318519500000001</v>
      </c>
      <c r="J27" s="68">
        <v>-0.12744220000000001</v>
      </c>
      <c r="K27" s="26">
        <v>8.6009999999999993E-3</v>
      </c>
      <c r="L27" s="27">
        <f t="shared" si="2"/>
        <v>-2.6506931499999999</v>
      </c>
      <c r="M27" s="29">
        <f t="shared" si="3"/>
        <v>4.8773971700000018</v>
      </c>
      <c r="N27" s="65"/>
    </row>
    <row r="28" spans="1:14" ht="15" x14ac:dyDescent="0.25">
      <c r="A28" s="24">
        <v>13</v>
      </c>
      <c r="B28" s="58">
        <v>1810</v>
      </c>
      <c r="C28" s="30" t="s">
        <v>28</v>
      </c>
      <c r="D28" s="68">
        <v>0</v>
      </c>
      <c r="E28" s="68"/>
      <c r="F28" s="26"/>
      <c r="G28" s="27">
        <f t="shared" si="1"/>
        <v>0</v>
      </c>
      <c r="H28" s="28"/>
      <c r="I28" s="68">
        <v>0</v>
      </c>
      <c r="J28" s="68"/>
      <c r="K28" s="26"/>
      <c r="L28" s="27">
        <f t="shared" si="2"/>
        <v>0</v>
      </c>
      <c r="M28" s="29">
        <f t="shared" si="3"/>
        <v>0</v>
      </c>
      <c r="N28" s="65"/>
    </row>
    <row r="29" spans="1:14" ht="15" x14ac:dyDescent="0.25">
      <c r="A29" s="24">
        <v>47</v>
      </c>
      <c r="B29" s="58">
        <v>1815</v>
      </c>
      <c r="C29" s="30" t="s">
        <v>29</v>
      </c>
      <c r="D29" s="68">
        <v>181.05939885999996</v>
      </c>
      <c r="E29" s="68">
        <v>14.131184829999995</v>
      </c>
      <c r="F29" s="26">
        <v>-26.799547539999999</v>
      </c>
      <c r="G29" s="27">
        <f t="shared" si="1"/>
        <v>168.39103614999996</v>
      </c>
      <c r="H29" s="28"/>
      <c r="I29" s="68">
        <v>-55.339818160000007</v>
      </c>
      <c r="J29" s="68">
        <v>-3.3767652199999998</v>
      </c>
      <c r="K29" s="26">
        <v>0.46264603999999998</v>
      </c>
      <c r="L29" s="27">
        <f t="shared" si="2"/>
        <v>-58.253937340000007</v>
      </c>
      <c r="M29" s="29">
        <f t="shared" si="3"/>
        <v>110.13709880999996</v>
      </c>
      <c r="N29" s="65"/>
    </row>
    <row r="30" spans="1:14" ht="15" x14ac:dyDescent="0.25">
      <c r="A30" s="24">
        <v>47</v>
      </c>
      <c r="B30" s="58">
        <v>1820</v>
      </c>
      <c r="C30" s="73" t="s">
        <v>30</v>
      </c>
      <c r="D30" s="68">
        <v>469.53537156000004</v>
      </c>
      <c r="E30" s="68">
        <v>42.589503079999993</v>
      </c>
      <c r="F30" s="26">
        <v>22.76815964</v>
      </c>
      <c r="G30" s="27">
        <f t="shared" si="1"/>
        <v>534.89303428000005</v>
      </c>
      <c r="H30" s="28"/>
      <c r="I30" s="68">
        <v>-170.11468377999998</v>
      </c>
      <c r="J30" s="68">
        <v>-10.090726160000001</v>
      </c>
      <c r="K30" s="26">
        <v>3.5186015100000003</v>
      </c>
      <c r="L30" s="27">
        <f t="shared" si="2"/>
        <v>-176.68680842999999</v>
      </c>
      <c r="M30" s="29">
        <f t="shared" si="3"/>
        <v>358.20622585000007</v>
      </c>
      <c r="N30" s="65"/>
    </row>
    <row r="31" spans="1:14" ht="15" x14ac:dyDescent="0.25">
      <c r="A31" s="24">
        <v>47</v>
      </c>
      <c r="B31" s="58">
        <v>1825</v>
      </c>
      <c r="C31" s="30" t="s">
        <v>31</v>
      </c>
      <c r="D31" s="68">
        <v>0</v>
      </c>
      <c r="E31" s="68"/>
      <c r="F31" s="26"/>
      <c r="G31" s="27">
        <f t="shared" si="1"/>
        <v>0</v>
      </c>
      <c r="H31" s="28"/>
      <c r="I31" s="68">
        <v>0</v>
      </c>
      <c r="J31" s="68"/>
      <c r="K31" s="26"/>
      <c r="L31" s="27">
        <f t="shared" si="2"/>
        <v>0</v>
      </c>
      <c r="M31" s="29">
        <f t="shared" si="3"/>
        <v>0</v>
      </c>
      <c r="N31" s="65"/>
    </row>
    <row r="32" spans="1:14" ht="15" x14ac:dyDescent="0.25">
      <c r="A32" s="24">
        <v>47</v>
      </c>
      <c r="B32" s="58">
        <v>1830</v>
      </c>
      <c r="C32" s="30" t="s">
        <v>32</v>
      </c>
      <c r="D32" s="68">
        <v>2555.4524306529552</v>
      </c>
      <c r="E32" s="68">
        <v>164.9</v>
      </c>
      <c r="F32" s="26">
        <v>-13.497419903917001</v>
      </c>
      <c r="G32" s="27">
        <f t="shared" si="1"/>
        <v>2706.8550107490382</v>
      </c>
      <c r="H32" s="28"/>
      <c r="I32" s="68">
        <v>-824.76794311856975</v>
      </c>
      <c r="J32" s="68">
        <v>-46.925595029999457</v>
      </c>
      <c r="K32" s="26">
        <v>12.361212381013836</v>
      </c>
      <c r="L32" s="27">
        <f t="shared" si="2"/>
        <v>-859.3323257675554</v>
      </c>
      <c r="M32" s="29">
        <f t="shared" si="3"/>
        <v>1847.5226849814828</v>
      </c>
      <c r="N32" s="65"/>
    </row>
    <row r="33" spans="1:14" ht="15" x14ac:dyDescent="0.25">
      <c r="A33" s="24">
        <v>47</v>
      </c>
      <c r="B33" s="58">
        <v>1835</v>
      </c>
      <c r="C33" s="30" t="s">
        <v>33</v>
      </c>
      <c r="D33" s="68">
        <v>1686.7883264347965</v>
      </c>
      <c r="E33" s="68">
        <v>106.78866513</v>
      </c>
      <c r="F33" s="26">
        <v>-0.57804756999999984</v>
      </c>
      <c r="G33" s="27">
        <f t="shared" si="1"/>
        <v>1792.9989439947965</v>
      </c>
      <c r="H33" s="28"/>
      <c r="I33" s="68">
        <v>-690.96598709501291</v>
      </c>
      <c r="J33" s="68">
        <v>-36.086161189999999</v>
      </c>
      <c r="K33" s="26">
        <v>1.5475351399999999</v>
      </c>
      <c r="L33" s="27">
        <f t="shared" si="2"/>
        <v>-725.50461314501285</v>
      </c>
      <c r="M33" s="29">
        <f t="shared" si="3"/>
        <v>1067.4943308497836</v>
      </c>
      <c r="N33" s="65"/>
    </row>
    <row r="34" spans="1:14" ht="15" x14ac:dyDescent="0.25">
      <c r="A34" s="24">
        <v>47</v>
      </c>
      <c r="B34" s="58">
        <v>1840</v>
      </c>
      <c r="C34" s="30" t="s">
        <v>34</v>
      </c>
      <c r="D34" s="68">
        <v>23.420098450000001</v>
      </c>
      <c r="E34" s="68">
        <v>0.15704479000000002</v>
      </c>
      <c r="F34" s="26"/>
      <c r="G34" s="27">
        <f t="shared" si="1"/>
        <v>23.577143240000002</v>
      </c>
      <c r="H34" s="28"/>
      <c r="I34" s="68">
        <v>-13.632233379999999</v>
      </c>
      <c r="J34" s="68">
        <v>-0.46361702000000005</v>
      </c>
      <c r="K34" s="26"/>
      <c r="L34" s="27">
        <f t="shared" si="2"/>
        <v>-14.0958504</v>
      </c>
      <c r="M34" s="29">
        <f t="shared" si="3"/>
        <v>9.4812928400000018</v>
      </c>
      <c r="N34" s="65"/>
    </row>
    <row r="35" spans="1:14" ht="15" x14ac:dyDescent="0.25">
      <c r="A35" s="24">
        <v>47</v>
      </c>
      <c r="B35" s="58">
        <v>1845</v>
      </c>
      <c r="C35" s="30" t="s">
        <v>35</v>
      </c>
      <c r="D35" s="68">
        <v>774.57963422166574</v>
      </c>
      <c r="E35" s="68">
        <v>42.897453329999998</v>
      </c>
      <c r="F35" s="26">
        <v>1.6070279999999999E-2</v>
      </c>
      <c r="G35" s="27">
        <f t="shared" si="1"/>
        <v>817.49315783166571</v>
      </c>
      <c r="H35" s="28"/>
      <c r="I35" s="68">
        <v>-346.10780668956932</v>
      </c>
      <c r="J35" s="68">
        <v>-27.236216880000001</v>
      </c>
      <c r="K35" s="26">
        <v>0</v>
      </c>
      <c r="L35" s="27">
        <f t="shared" si="2"/>
        <v>-373.34402356956934</v>
      </c>
      <c r="M35" s="29">
        <f t="shared" si="3"/>
        <v>444.14913426209637</v>
      </c>
      <c r="N35" s="65"/>
    </row>
    <row r="36" spans="1:14" ht="15" x14ac:dyDescent="0.25">
      <c r="A36" s="24">
        <v>47</v>
      </c>
      <c r="B36" s="58">
        <v>1850</v>
      </c>
      <c r="C36" s="30" t="s">
        <v>36</v>
      </c>
      <c r="D36" s="68">
        <v>1611.0297325599997</v>
      </c>
      <c r="E36" s="68">
        <v>103.20860646999991</v>
      </c>
      <c r="F36" s="26">
        <v>-5.0263161399999996</v>
      </c>
      <c r="G36" s="27">
        <f t="shared" si="1"/>
        <v>1709.2120228899996</v>
      </c>
      <c r="H36" s="28"/>
      <c r="I36" s="68">
        <v>-462.62022937756313</v>
      </c>
      <c r="J36" s="68">
        <v>-34.551826829999996</v>
      </c>
      <c r="K36" s="26">
        <v>5.0911575099999995</v>
      </c>
      <c r="L36" s="27">
        <f t="shared" si="2"/>
        <v>-492.0808986975631</v>
      </c>
      <c r="M36" s="29">
        <f t="shared" si="3"/>
        <v>1217.1311241924366</v>
      </c>
      <c r="N36" s="65"/>
    </row>
    <row r="37" spans="1:14" ht="15" x14ac:dyDescent="0.25">
      <c r="A37" s="24">
        <v>47</v>
      </c>
      <c r="B37" s="58">
        <v>1855</v>
      </c>
      <c r="C37" s="30" t="s">
        <v>37</v>
      </c>
      <c r="D37" s="68">
        <v>0</v>
      </c>
      <c r="E37" s="68"/>
      <c r="F37" s="26"/>
      <c r="G37" s="27">
        <f t="shared" si="1"/>
        <v>0</v>
      </c>
      <c r="H37" s="28"/>
      <c r="I37" s="68">
        <v>0</v>
      </c>
      <c r="J37" s="68"/>
      <c r="K37" s="26"/>
      <c r="L37" s="27">
        <f t="shared" si="2"/>
        <v>0</v>
      </c>
      <c r="M37" s="29">
        <f t="shared" si="3"/>
        <v>0</v>
      </c>
      <c r="N37" s="65"/>
    </row>
    <row r="38" spans="1:14" ht="15" x14ac:dyDescent="0.25">
      <c r="A38" s="24">
        <v>47</v>
      </c>
      <c r="B38" s="58">
        <v>1860</v>
      </c>
      <c r="C38" s="30" t="s">
        <v>38</v>
      </c>
      <c r="D38" s="68">
        <v>15.820785899999981</v>
      </c>
      <c r="E38" s="68">
        <v>3.1581321999999989</v>
      </c>
      <c r="F38" s="26">
        <v>10.68133022</v>
      </c>
      <c r="G38" s="27">
        <f t="shared" si="1"/>
        <v>29.66024831999998</v>
      </c>
      <c r="H38" s="28"/>
      <c r="I38" s="68">
        <v>-3.5716646900000004</v>
      </c>
      <c r="J38" s="68">
        <v>-3.00493057</v>
      </c>
      <c r="K38" s="26">
        <v>1.5706018900000001</v>
      </c>
      <c r="L38" s="27">
        <f t="shared" si="2"/>
        <v>-5.0059933700000006</v>
      </c>
      <c r="M38" s="29">
        <f t="shared" si="3"/>
        <v>24.654254949999981</v>
      </c>
      <c r="N38" s="65"/>
    </row>
    <row r="39" spans="1:14" ht="15" x14ac:dyDescent="0.25">
      <c r="A39" s="24">
        <v>47</v>
      </c>
      <c r="B39" s="58">
        <v>1555</v>
      </c>
      <c r="C39" s="30" t="s">
        <v>39</v>
      </c>
      <c r="D39" s="68">
        <v>488.33312805999998</v>
      </c>
      <c r="E39" s="68">
        <v>29.58875235</v>
      </c>
      <c r="F39" s="26">
        <v>-18.235877840000001</v>
      </c>
      <c r="G39" s="27">
        <f t="shared" si="1"/>
        <v>499.68600256999997</v>
      </c>
      <c r="H39" s="28"/>
      <c r="I39" s="68">
        <v>-125.05431667999997</v>
      </c>
      <c r="J39" s="68">
        <v>-33.638368719999995</v>
      </c>
      <c r="K39" s="26">
        <v>6.1849589000000007</v>
      </c>
      <c r="L39" s="27">
        <f t="shared" si="2"/>
        <v>-152.50772649999996</v>
      </c>
      <c r="M39" s="29">
        <f t="shared" si="3"/>
        <v>347.17827607000004</v>
      </c>
      <c r="N39" s="65"/>
    </row>
    <row r="40" spans="1:14" ht="15" x14ac:dyDescent="0.25">
      <c r="A40" s="24" t="s">
        <v>25</v>
      </c>
      <c r="B40" s="58">
        <v>1905</v>
      </c>
      <c r="C40" s="30" t="s">
        <v>26</v>
      </c>
      <c r="D40" s="68">
        <v>10.4977118994</v>
      </c>
      <c r="E40" s="68">
        <v>6.0070606446300001</v>
      </c>
      <c r="F40" s="26"/>
      <c r="G40" s="27">
        <f t="shared" si="1"/>
        <v>16.504772544030001</v>
      </c>
      <c r="H40" s="28"/>
      <c r="I40" s="68">
        <v>-9.2802900000000001E-3</v>
      </c>
      <c r="J40" s="68"/>
      <c r="K40" s="26"/>
      <c r="L40" s="27">
        <f t="shared" si="2"/>
        <v>-9.2802900000000001E-3</v>
      </c>
      <c r="M40" s="29">
        <f t="shared" si="3"/>
        <v>16.495492254030001</v>
      </c>
      <c r="N40" s="65"/>
    </row>
    <row r="41" spans="1:14" ht="15" x14ac:dyDescent="0.25">
      <c r="A41" s="24">
        <v>47</v>
      </c>
      <c r="B41" s="58">
        <v>1908</v>
      </c>
      <c r="C41" s="30" t="s">
        <v>40</v>
      </c>
      <c r="D41" s="68">
        <v>136.27068010001</v>
      </c>
      <c r="E41" s="68">
        <v>9.4889644750500004</v>
      </c>
      <c r="F41" s="26"/>
      <c r="G41" s="27">
        <f t="shared" si="1"/>
        <v>145.75964457506001</v>
      </c>
      <c r="H41" s="28"/>
      <c r="I41" s="68">
        <v>-62.531268619200006</v>
      </c>
      <c r="J41" s="68">
        <v>-2.7377793399999999</v>
      </c>
      <c r="K41" s="26"/>
      <c r="L41" s="27">
        <f t="shared" si="2"/>
        <v>-65.269047959200009</v>
      </c>
      <c r="M41" s="29">
        <f t="shared" si="3"/>
        <v>80.490596615859999</v>
      </c>
      <c r="N41" s="65"/>
    </row>
    <row r="42" spans="1:14" ht="15" x14ac:dyDescent="0.25">
      <c r="A42" s="24">
        <v>13</v>
      </c>
      <c r="B42" s="58">
        <v>1910</v>
      </c>
      <c r="C42" s="30" t="s">
        <v>28</v>
      </c>
      <c r="D42" s="68">
        <v>10.468077604940001</v>
      </c>
      <c r="E42" s="68">
        <v>5.5297395399099987</v>
      </c>
      <c r="F42" s="26"/>
      <c r="G42" s="27">
        <f t="shared" si="1"/>
        <v>15.99781714485</v>
      </c>
      <c r="H42" s="28"/>
      <c r="I42" s="68">
        <v>-15.779613618156084</v>
      </c>
      <c r="J42" s="68">
        <v>1.5432257203665911</v>
      </c>
      <c r="K42" s="26"/>
      <c r="L42" s="27">
        <f t="shared" si="2"/>
        <v>-14.236387897789493</v>
      </c>
      <c r="M42" s="29">
        <f t="shared" si="3"/>
        <v>1.7614292470605069</v>
      </c>
      <c r="N42" s="65"/>
    </row>
    <row r="43" spans="1:14" ht="15" x14ac:dyDescent="0.25">
      <c r="A43" s="24">
        <v>8</v>
      </c>
      <c r="B43" s="58">
        <v>1915</v>
      </c>
      <c r="C43" s="30" t="s">
        <v>79</v>
      </c>
      <c r="D43" s="68">
        <v>4.0669099498200012</v>
      </c>
      <c r="E43" s="68">
        <v>1.1738301305399996</v>
      </c>
      <c r="F43" s="26">
        <v>-0.62011964165999978</v>
      </c>
      <c r="G43" s="27">
        <f t="shared" si="1"/>
        <v>4.6206204387000014</v>
      </c>
      <c r="H43" s="28"/>
      <c r="I43" s="68">
        <v>-2.1832664420599999</v>
      </c>
      <c r="J43" s="68">
        <v>-0.66145301000000001</v>
      </c>
      <c r="K43" s="26">
        <v>0.62011964165999978</v>
      </c>
      <c r="L43" s="27">
        <f t="shared" si="2"/>
        <v>-2.2245998104</v>
      </c>
      <c r="M43" s="29">
        <f t="shared" si="3"/>
        <v>2.3960206283000014</v>
      </c>
      <c r="N43" s="65"/>
    </row>
    <row r="44" spans="1:14" ht="15" x14ac:dyDescent="0.25">
      <c r="A44" s="24">
        <v>10</v>
      </c>
      <c r="B44" s="58">
        <v>1920</v>
      </c>
      <c r="C44" s="30" t="s">
        <v>41</v>
      </c>
      <c r="D44" s="68">
        <v>43.161055292060006</v>
      </c>
      <c r="E44" s="68">
        <v>7.3574807373600004</v>
      </c>
      <c r="F44" s="26">
        <v>-0.30563535788999996</v>
      </c>
      <c r="G44" s="27">
        <f t="shared" si="1"/>
        <v>50.212900671530008</v>
      </c>
      <c r="H44" s="28"/>
      <c r="I44" s="68">
        <v>-24.853211667338112</v>
      </c>
      <c r="J44" s="68">
        <v>-9.6612374290479579</v>
      </c>
      <c r="K44" s="26">
        <v>0.30563535788999996</v>
      </c>
      <c r="L44" s="27">
        <f t="shared" si="2"/>
        <v>-34.208813738496076</v>
      </c>
      <c r="M44" s="29">
        <f t="shared" si="3"/>
        <v>16.004086933033932</v>
      </c>
      <c r="N44" s="65"/>
    </row>
    <row r="45" spans="1:14" ht="15" x14ac:dyDescent="0.25">
      <c r="A45" s="24"/>
      <c r="B45" s="64">
        <v>1925</v>
      </c>
      <c r="C45" s="73" t="s">
        <v>78</v>
      </c>
      <c r="D45" s="68">
        <v>138.17067030065002</v>
      </c>
      <c r="E45" s="68">
        <v>12.180779489070002</v>
      </c>
      <c r="F45" s="26"/>
      <c r="G45" s="27">
        <f t="shared" si="1"/>
        <v>150.35144978972002</v>
      </c>
      <c r="H45" s="28"/>
      <c r="I45" s="68">
        <v>-77.344551692140001</v>
      </c>
      <c r="J45" s="68">
        <v>-13.851134079999998</v>
      </c>
      <c r="K45" s="26"/>
      <c r="L45" s="27">
        <f t="shared" si="2"/>
        <v>-91.195685772139996</v>
      </c>
      <c r="M45" s="29">
        <f t="shared" si="3"/>
        <v>59.155764017580026</v>
      </c>
      <c r="N45" s="65"/>
    </row>
    <row r="46" spans="1:14" ht="15" x14ac:dyDescent="0.25">
      <c r="A46" s="24">
        <v>10</v>
      </c>
      <c r="B46" s="58">
        <v>1930</v>
      </c>
      <c r="C46" s="30" t="s">
        <v>42</v>
      </c>
      <c r="D46" s="68">
        <v>220.65589131121544</v>
      </c>
      <c r="E46" s="68">
        <v>23.109743649036446</v>
      </c>
      <c r="F46" s="26">
        <v>-8.8829336466630195</v>
      </c>
      <c r="G46" s="27">
        <f t="shared" si="1"/>
        <v>234.88270131358885</v>
      </c>
      <c r="H46" s="28"/>
      <c r="I46" s="68">
        <v>-150.20165904567617</v>
      </c>
      <c r="J46" s="68">
        <v>-15.4402799</v>
      </c>
      <c r="K46" s="26">
        <v>6.6274301059461651</v>
      </c>
      <c r="L46" s="27">
        <f t="shared" si="2"/>
        <v>-159.01450883973001</v>
      </c>
      <c r="M46" s="29">
        <f t="shared" si="3"/>
        <v>75.868192473858841</v>
      </c>
      <c r="N46" s="65"/>
    </row>
    <row r="47" spans="1:14" ht="15" x14ac:dyDescent="0.25">
      <c r="A47" s="24">
        <v>8</v>
      </c>
      <c r="B47" s="58">
        <v>1935</v>
      </c>
      <c r="C47" s="30" t="s">
        <v>43</v>
      </c>
      <c r="D47" s="68">
        <v>1.27683317262</v>
      </c>
      <c r="E47" s="68"/>
      <c r="F47" s="26">
        <v>-0.11590089984</v>
      </c>
      <c r="G47" s="27">
        <f t="shared" si="1"/>
        <v>1.16093227278</v>
      </c>
      <c r="H47" s="28"/>
      <c r="I47" s="68">
        <v>-0.94881537642000002</v>
      </c>
      <c r="J47" s="68">
        <v>-0.14535732999999998</v>
      </c>
      <c r="K47" s="26">
        <v>0.11590089984</v>
      </c>
      <c r="L47" s="27">
        <f t="shared" si="2"/>
        <v>-0.97827180658000001</v>
      </c>
      <c r="M47" s="29">
        <f t="shared" si="3"/>
        <v>0.18266046619999998</v>
      </c>
      <c r="N47" s="65"/>
    </row>
    <row r="48" spans="1:14" ht="15" x14ac:dyDescent="0.25">
      <c r="A48" s="24">
        <v>8</v>
      </c>
      <c r="B48" s="58">
        <v>1940</v>
      </c>
      <c r="C48" s="30" t="s">
        <v>44</v>
      </c>
      <c r="D48" s="68">
        <v>3.6925811523200034</v>
      </c>
      <c r="E48" s="68">
        <v>0.84933355098000018</v>
      </c>
      <c r="F48" s="26"/>
      <c r="G48" s="27">
        <f t="shared" si="1"/>
        <v>4.5419147033000034</v>
      </c>
      <c r="H48" s="28"/>
      <c r="I48" s="68">
        <v>-1.4540567961400002</v>
      </c>
      <c r="J48" s="68">
        <v>-0.6832317</v>
      </c>
      <c r="K48" s="26"/>
      <c r="L48" s="27">
        <f t="shared" si="2"/>
        <v>-2.13728849614</v>
      </c>
      <c r="M48" s="29">
        <f t="shared" si="3"/>
        <v>2.4046262071600033</v>
      </c>
      <c r="N48" s="65"/>
    </row>
    <row r="49" spans="1:14" ht="15" x14ac:dyDescent="0.25">
      <c r="A49" s="24">
        <v>8</v>
      </c>
      <c r="B49" s="58">
        <v>1945</v>
      </c>
      <c r="C49" s="30" t="s">
        <v>45</v>
      </c>
      <c r="D49" s="68">
        <v>5.6647960202400007</v>
      </c>
      <c r="E49" s="68">
        <v>1.1625779369400007</v>
      </c>
      <c r="F49" s="26">
        <v>-0.47277631229999995</v>
      </c>
      <c r="G49" s="27">
        <f t="shared" si="1"/>
        <v>6.3545976448800019</v>
      </c>
      <c r="H49" s="28"/>
      <c r="I49" s="68">
        <v>-2.45446308032</v>
      </c>
      <c r="J49" s="68">
        <v>-1.2305673700000002</v>
      </c>
      <c r="K49" s="26">
        <v>0.47277631229999995</v>
      </c>
      <c r="L49" s="27">
        <f t="shared" si="2"/>
        <v>-3.2122541380200005</v>
      </c>
      <c r="M49" s="29">
        <f t="shared" si="3"/>
        <v>3.1423435068600014</v>
      </c>
      <c r="N49" s="65"/>
    </row>
    <row r="50" spans="1:14" ht="15" x14ac:dyDescent="0.25">
      <c r="A50" s="24">
        <v>8</v>
      </c>
      <c r="B50" s="58">
        <v>1950</v>
      </c>
      <c r="C50" s="30" t="s">
        <v>46</v>
      </c>
      <c r="D50" s="68">
        <v>85.412904329254502</v>
      </c>
      <c r="E50" s="68">
        <v>32.977596280343597</v>
      </c>
      <c r="F50" s="26">
        <v>-6.0854009368600011</v>
      </c>
      <c r="G50" s="27">
        <f t="shared" si="1"/>
        <v>112.30509967273809</v>
      </c>
      <c r="H50" s="28"/>
      <c r="I50" s="68">
        <v>-45.118277953200007</v>
      </c>
      <c r="J50" s="68">
        <v>-16.44506178</v>
      </c>
      <c r="K50" s="26">
        <v>3.1369815144500004</v>
      </c>
      <c r="L50" s="27">
        <f t="shared" si="2"/>
        <v>-58.426358218750011</v>
      </c>
      <c r="M50" s="29">
        <f t="shared" si="3"/>
        <v>53.878741453988084</v>
      </c>
      <c r="N50" s="65"/>
    </row>
    <row r="51" spans="1:14" ht="15" x14ac:dyDescent="0.25">
      <c r="A51" s="24">
        <v>8</v>
      </c>
      <c r="B51" s="58">
        <v>1955</v>
      </c>
      <c r="C51" s="30" t="s">
        <v>47</v>
      </c>
      <c r="D51" s="68">
        <v>26.663444069070003</v>
      </c>
      <c r="E51" s="68">
        <v>1.2602496099999996</v>
      </c>
      <c r="F51" s="26"/>
      <c r="G51" s="27">
        <f t="shared" si="1"/>
        <v>27.923693679070002</v>
      </c>
      <c r="H51" s="28"/>
      <c r="I51" s="68">
        <v>-35.333561385997974</v>
      </c>
      <c r="J51" s="68">
        <v>-1.317662900437669</v>
      </c>
      <c r="K51" s="26"/>
      <c r="L51" s="27">
        <f t="shared" si="2"/>
        <v>-36.651224286435642</v>
      </c>
      <c r="M51" s="29">
        <f t="shared" si="3"/>
        <v>-8.7275306073656402</v>
      </c>
      <c r="N51" s="65"/>
    </row>
    <row r="52" spans="1:14" ht="15" x14ac:dyDescent="0.25">
      <c r="A52" s="32">
        <v>8</v>
      </c>
      <c r="B52" s="74">
        <v>1960</v>
      </c>
      <c r="C52" s="73" t="s">
        <v>48</v>
      </c>
      <c r="D52" s="68">
        <v>3.4420288885200003</v>
      </c>
      <c r="E52" s="68">
        <v>0.10923241086</v>
      </c>
      <c r="F52" s="26">
        <v>-0.68636191320000006</v>
      </c>
      <c r="G52" s="27">
        <f t="shared" si="1"/>
        <v>2.8648993861800003</v>
      </c>
      <c r="H52" s="28"/>
      <c r="I52" s="68">
        <v>-1.6272745834000002</v>
      </c>
      <c r="J52" s="68">
        <v>-0.63875453000000004</v>
      </c>
      <c r="K52" s="26">
        <v>0.68636191320000006</v>
      </c>
      <c r="L52" s="27">
        <f t="shared" si="2"/>
        <v>-1.5796672002000001</v>
      </c>
      <c r="M52" s="29">
        <f t="shared" si="3"/>
        <v>1.2852321859800002</v>
      </c>
      <c r="N52" s="65"/>
    </row>
    <row r="53" spans="1:14" ht="25.5" x14ac:dyDescent="0.25">
      <c r="A53" s="33">
        <v>47</v>
      </c>
      <c r="B53" s="74">
        <v>1970</v>
      </c>
      <c r="C53" s="30" t="s">
        <v>49</v>
      </c>
      <c r="D53" s="68">
        <v>0</v>
      </c>
      <c r="E53" s="68"/>
      <c r="F53" s="26"/>
      <c r="G53" s="27">
        <f t="shared" si="1"/>
        <v>0</v>
      </c>
      <c r="H53" s="28"/>
      <c r="I53" s="68">
        <v>0</v>
      </c>
      <c r="J53" s="68"/>
      <c r="K53" s="26"/>
      <c r="L53" s="27">
        <f t="shared" si="2"/>
        <v>0</v>
      </c>
      <c r="M53" s="29">
        <f t="shared" si="3"/>
        <v>0</v>
      </c>
      <c r="N53" s="65"/>
    </row>
    <row r="54" spans="1:14" ht="25.5" x14ac:dyDescent="0.25">
      <c r="A54" s="24">
        <v>47</v>
      </c>
      <c r="B54" s="58">
        <v>1975</v>
      </c>
      <c r="C54" s="30" t="s">
        <v>50</v>
      </c>
      <c r="D54" s="68">
        <v>0</v>
      </c>
      <c r="E54" s="68"/>
      <c r="F54" s="26"/>
      <c r="G54" s="27">
        <f t="shared" si="1"/>
        <v>0</v>
      </c>
      <c r="H54" s="28"/>
      <c r="I54" s="68">
        <v>0</v>
      </c>
      <c r="J54" s="68"/>
      <c r="K54" s="26"/>
      <c r="L54" s="27">
        <f t="shared" si="2"/>
        <v>0</v>
      </c>
      <c r="M54" s="29">
        <f t="shared" si="3"/>
        <v>0</v>
      </c>
      <c r="N54" s="65"/>
    </row>
    <row r="55" spans="1:14" ht="15" x14ac:dyDescent="0.25">
      <c r="A55" s="24">
        <v>47</v>
      </c>
      <c r="B55" s="58">
        <v>1980</v>
      </c>
      <c r="C55" s="30" t="s">
        <v>51</v>
      </c>
      <c r="D55" s="68">
        <v>97.251340532300006</v>
      </c>
      <c r="E55" s="68">
        <v>2.0720021913800002</v>
      </c>
      <c r="F55" s="26"/>
      <c r="G55" s="27">
        <f t="shared" si="1"/>
        <v>99.32334272368</v>
      </c>
      <c r="H55" s="28"/>
      <c r="I55" s="68">
        <v>-22.524487066343742</v>
      </c>
      <c r="J55" s="68">
        <v>-6.5385600016209651</v>
      </c>
      <c r="K55" s="26"/>
      <c r="L55" s="27">
        <f t="shared" si="2"/>
        <v>-29.063047067964707</v>
      </c>
      <c r="M55" s="29">
        <f t="shared" si="3"/>
        <v>70.260295655715296</v>
      </c>
      <c r="N55" s="65"/>
    </row>
    <row r="56" spans="1:14" ht="15" x14ac:dyDescent="0.25">
      <c r="A56" s="24">
        <v>47</v>
      </c>
      <c r="B56" s="58">
        <v>1985</v>
      </c>
      <c r="C56" s="30" t="s">
        <v>52</v>
      </c>
      <c r="D56" s="68">
        <v>13.55729288</v>
      </c>
      <c r="E56" s="68">
        <v>0.19288902999999993</v>
      </c>
      <c r="F56" s="26"/>
      <c r="G56" s="27">
        <f t="shared" si="1"/>
        <v>13.75018191</v>
      </c>
      <c r="H56" s="28"/>
      <c r="I56" s="68">
        <v>-5.5257349499999995</v>
      </c>
      <c r="J56" s="68">
        <v>-0.41152189</v>
      </c>
      <c r="K56" s="26"/>
      <c r="L56" s="27">
        <f t="shared" si="2"/>
        <v>-5.9372568399999999</v>
      </c>
      <c r="M56" s="29">
        <f t="shared" si="3"/>
        <v>7.8129250700000004</v>
      </c>
      <c r="N56" s="65"/>
    </row>
    <row r="57" spans="1:14" ht="15" x14ac:dyDescent="0.25">
      <c r="A57" s="33">
        <v>47</v>
      </c>
      <c r="B57" s="58">
        <v>1990</v>
      </c>
      <c r="C57" s="75" t="s">
        <v>53</v>
      </c>
      <c r="D57" s="68">
        <v>8.1639011514600011</v>
      </c>
      <c r="E57" s="68">
        <v>2.12844588384</v>
      </c>
      <c r="F57" s="26">
        <v>-1.3112279999999999E-2</v>
      </c>
      <c r="G57" s="27">
        <f t="shared" si="1"/>
        <v>10.279234755300001</v>
      </c>
      <c r="H57" s="28"/>
      <c r="I57" s="68">
        <v>-4.4383897928000007</v>
      </c>
      <c r="J57" s="68">
        <v>-0.39865440000000002</v>
      </c>
      <c r="K57" s="26">
        <v>1.3112279999999999E-2</v>
      </c>
      <c r="L57" s="27">
        <f t="shared" si="2"/>
        <v>-4.8239319128000009</v>
      </c>
      <c r="M57" s="29">
        <f t="shared" si="3"/>
        <v>5.4553028425000001</v>
      </c>
      <c r="N57" s="65"/>
    </row>
    <row r="58" spans="1:14" ht="15" x14ac:dyDescent="0.25">
      <c r="A58" s="24">
        <v>47</v>
      </c>
      <c r="B58" s="57">
        <v>1995</v>
      </c>
      <c r="C58" s="31" t="s">
        <v>54</v>
      </c>
      <c r="D58" s="68">
        <v>0</v>
      </c>
      <c r="E58" s="68"/>
      <c r="F58" s="26"/>
      <c r="G58" s="27">
        <f t="shared" si="1"/>
        <v>0</v>
      </c>
      <c r="H58" s="28"/>
      <c r="I58" s="68">
        <v>0</v>
      </c>
      <c r="J58" s="68"/>
      <c r="K58" s="26"/>
      <c r="L58" s="27">
        <f t="shared" si="2"/>
        <v>0</v>
      </c>
      <c r="M58" s="29">
        <f t="shared" si="3"/>
        <v>0</v>
      </c>
      <c r="N58" s="65"/>
    </row>
    <row r="59" spans="1:14" ht="15" x14ac:dyDescent="0.25">
      <c r="A59" s="24">
        <v>47</v>
      </c>
      <c r="B59" s="57">
        <v>2440</v>
      </c>
      <c r="C59" s="31" t="s">
        <v>55</v>
      </c>
      <c r="D59" s="68">
        <v>0</v>
      </c>
      <c r="E59" s="68"/>
      <c r="F59" s="26"/>
      <c r="G59" s="27">
        <f t="shared" si="1"/>
        <v>0</v>
      </c>
      <c r="I59" s="68">
        <v>0</v>
      </c>
      <c r="J59" s="68"/>
      <c r="K59" s="26"/>
      <c r="L59" s="27">
        <f t="shared" si="2"/>
        <v>0</v>
      </c>
      <c r="M59" s="29">
        <f t="shared" si="3"/>
        <v>0</v>
      </c>
      <c r="N59" s="65"/>
    </row>
    <row r="60" spans="1:14" ht="15" x14ac:dyDescent="0.25">
      <c r="A60" s="35"/>
      <c r="B60" s="60"/>
      <c r="C60" s="36"/>
      <c r="D60" s="69"/>
      <c r="E60" s="69"/>
      <c r="F60" s="37"/>
      <c r="G60" s="27">
        <f t="shared" si="1"/>
        <v>0</v>
      </c>
      <c r="I60" s="69"/>
      <c r="J60" s="69"/>
      <c r="K60" s="37"/>
      <c r="L60" s="27">
        <f t="shared" si="2"/>
        <v>0</v>
      </c>
      <c r="M60" s="29">
        <f t="shared" si="3"/>
        <v>0</v>
      </c>
      <c r="N60" s="65"/>
    </row>
    <row r="61" spans="1:14" ht="12.75" x14ac:dyDescent="0.2">
      <c r="A61" s="35"/>
      <c r="B61" s="60"/>
      <c r="C61" s="38" t="s">
        <v>56</v>
      </c>
      <c r="D61" s="78">
        <f>SUM(D17:D60)</f>
        <v>9256.2014304415952</v>
      </c>
      <c r="E61" s="78">
        <f>SUM(E17:E60)</f>
        <v>623.67698769709978</v>
      </c>
      <c r="F61" s="78">
        <f>SUM(F17:F60)</f>
        <v>-47.863746842330016</v>
      </c>
      <c r="G61" s="78">
        <f>SUM(G17:G60)</f>
        <v>9832.0146712963688</v>
      </c>
      <c r="H61" s="77"/>
      <c r="I61" s="78">
        <f t="shared" ref="I61:K61" si="4">SUM(I17:I60)</f>
        <v>-3423.5916702003365</v>
      </c>
      <c r="J61" s="78">
        <f t="shared" si="4"/>
        <v>-301.10395181073955</v>
      </c>
      <c r="K61" s="78">
        <f t="shared" si="4"/>
        <v>42.724888396300003</v>
      </c>
      <c r="L61" s="78">
        <f>SUM(L17:L60)</f>
        <v>-3681.9707336147771</v>
      </c>
      <c r="M61" s="77">
        <f t="shared" ref="M61" si="5">SUM(M17:M60)</f>
        <v>6150.0439376815921</v>
      </c>
    </row>
    <row r="62" spans="1:14" ht="37.5" x14ac:dyDescent="0.25">
      <c r="A62" s="35"/>
      <c r="B62" s="60"/>
      <c r="C62" s="40" t="s">
        <v>57</v>
      </c>
      <c r="D62" s="69"/>
      <c r="E62" s="37"/>
      <c r="F62" s="37"/>
      <c r="G62" s="27">
        <f>D62+E62+F62</f>
        <v>0</v>
      </c>
      <c r="I62" s="37"/>
      <c r="J62" s="37"/>
      <c r="K62" s="37"/>
      <c r="L62" s="27">
        <f t="shared" ref="L62:L63" si="6">I62+J62+K62</f>
        <v>0</v>
      </c>
      <c r="M62" s="29">
        <f t="shared" ref="M62" si="7">G62+L62</f>
        <v>0</v>
      </c>
    </row>
    <row r="63" spans="1:14" ht="25.5" x14ac:dyDescent="0.25">
      <c r="A63" s="35"/>
      <c r="B63" s="60"/>
      <c r="C63" s="41" t="s">
        <v>58</v>
      </c>
      <c r="D63" s="85">
        <v>-8.5643403052482281</v>
      </c>
      <c r="E63" s="86">
        <v>-20.199191999999996</v>
      </c>
      <c r="F63" s="37"/>
      <c r="G63" s="71">
        <f>D63+E63+F63</f>
        <v>-28.763532305248226</v>
      </c>
      <c r="I63" s="86">
        <v>0.94265049995410721</v>
      </c>
      <c r="J63" s="86">
        <v>1.0958985443881901</v>
      </c>
      <c r="K63" s="37"/>
      <c r="L63" s="27">
        <f t="shared" si="6"/>
        <v>2.0385490443422976</v>
      </c>
      <c r="M63" s="29">
        <f t="shared" si="3"/>
        <v>-26.72498326090593</v>
      </c>
    </row>
    <row r="64" spans="1:14" ht="12.75" x14ac:dyDescent="0.2">
      <c r="A64" s="35"/>
      <c r="B64" s="60"/>
      <c r="C64" s="38" t="s">
        <v>59</v>
      </c>
      <c r="D64" s="77">
        <f>SUM(D61:D63)</f>
        <v>9247.6370901363462</v>
      </c>
      <c r="E64" s="77">
        <f t="shared" ref="E64:G64" si="8">SUM(E61:E63)</f>
        <v>603.47779569709974</v>
      </c>
      <c r="F64" s="77">
        <f t="shared" si="8"/>
        <v>-47.863746842330016</v>
      </c>
      <c r="G64" s="78">
        <f t="shared" si="8"/>
        <v>9803.2511389911197</v>
      </c>
      <c r="H64" s="77"/>
      <c r="I64" s="77">
        <f>SUM(I61:I63)</f>
        <v>-3422.6490197003823</v>
      </c>
      <c r="J64" s="77">
        <f t="shared" ref="J64:M64" si="9">SUM(J61:J63)</f>
        <v>-300.00805326635134</v>
      </c>
      <c r="K64" s="77">
        <f t="shared" si="9"/>
        <v>42.724888396300003</v>
      </c>
      <c r="L64" s="78">
        <f>SUM(L61:L63)</f>
        <v>-3679.9321845704349</v>
      </c>
      <c r="M64" s="77">
        <f t="shared" si="9"/>
        <v>6123.3189544206862</v>
      </c>
    </row>
    <row r="65" spans="1:14" ht="15" x14ac:dyDescent="0.25">
      <c r="A65" s="35"/>
      <c r="B65" s="60"/>
      <c r="C65" s="105" t="s">
        <v>60</v>
      </c>
      <c r="D65" s="106"/>
      <c r="E65" s="106"/>
      <c r="F65" s="106"/>
      <c r="G65" s="106"/>
      <c r="H65" s="106"/>
      <c r="I65" s="107"/>
      <c r="J65" s="37"/>
      <c r="K65" s="42"/>
      <c r="L65" s="43"/>
      <c r="M65" s="44"/>
    </row>
    <row r="66" spans="1:14" ht="15" x14ac:dyDescent="0.25">
      <c r="A66" s="35"/>
      <c r="B66" s="60"/>
      <c r="C66" s="105" t="s">
        <v>61</v>
      </c>
      <c r="D66" s="106"/>
      <c r="E66" s="106"/>
      <c r="F66" s="106"/>
      <c r="G66" s="106"/>
      <c r="H66" s="106"/>
      <c r="I66" s="107"/>
      <c r="J66" s="39">
        <f>J64+J65</f>
        <v>-300.00805326635134</v>
      </c>
      <c r="K66" s="42"/>
      <c r="L66" s="43"/>
      <c r="M66" s="44"/>
    </row>
    <row r="68" spans="1:14" ht="12.75"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-300.00805326635134</v>
      </c>
      <c r="L71" s="65"/>
    </row>
    <row r="72" spans="1:14" ht="12.75" x14ac:dyDescent="0.2">
      <c r="N72" s="51"/>
    </row>
    <row r="73" spans="1:14" x14ac:dyDescent="0.25">
      <c r="A73" s="52" t="s">
        <v>65</v>
      </c>
      <c r="C73" s="66"/>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61" t="s">
        <v>69</v>
      </c>
      <c r="C83" s="11"/>
    </row>
    <row r="85" spans="1:13" x14ac:dyDescent="0.25">
      <c r="A85" s="1">
        <v>5</v>
      </c>
      <c r="B85" s="62"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47" activePane="bottomRight" state="frozen"/>
      <selection activeCell="N17" sqref="N17"/>
      <selection pane="topRight" activeCell="N17" sqref="N17"/>
      <selection pane="bottomLeft" activeCell="N17" sqref="N17"/>
      <selection pane="bottomRight" activeCell="G63" sqref="G63"/>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2015</v>
      </c>
      <c r="G13" s="13"/>
    </row>
    <row r="15" spans="1:13" ht="12.75" x14ac:dyDescent="0.2">
      <c r="D15" s="102" t="s">
        <v>11</v>
      </c>
      <c r="E15" s="103"/>
      <c r="F15" s="103"/>
      <c r="G15" s="104"/>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352.89349895546002</v>
      </c>
      <c r="E17" s="68">
        <v>28.336936158339999</v>
      </c>
      <c r="F17" s="26">
        <v>0</v>
      </c>
      <c r="G17" s="27">
        <f>D17+E17+F17</f>
        <v>381.23043511380001</v>
      </c>
      <c r="H17" s="20"/>
      <c r="I17" s="68">
        <v>-189.93514476043003</v>
      </c>
      <c r="J17" s="68">
        <v>32.768901740000004</v>
      </c>
      <c r="K17" s="26">
        <v>0</v>
      </c>
      <c r="L17" s="27">
        <f>I17+J17+K17</f>
        <v>-157.16624302043004</v>
      </c>
      <c r="M17" s="29">
        <f t="shared" ref="M17" si="0">G17+L17</f>
        <v>224.06419209336997</v>
      </c>
      <c r="N17" s="65"/>
      <c r="O17" s="65"/>
    </row>
    <row r="18" spans="1:15"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c r="O18" s="65"/>
    </row>
    <row r="19" spans="1:15"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c r="O19" s="65"/>
    </row>
    <row r="20" spans="1:15"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c r="O20" s="65"/>
    </row>
    <row r="21" spans="1:15" ht="15" x14ac:dyDescent="0.25">
      <c r="A21" s="24">
        <v>1</v>
      </c>
      <c r="B21" s="63">
        <v>1620</v>
      </c>
      <c r="C21" s="73" t="s">
        <v>73</v>
      </c>
      <c r="D21" s="68">
        <v>2.1724E-2</v>
      </c>
      <c r="E21" s="68"/>
      <c r="F21" s="26"/>
      <c r="G21" s="27">
        <f t="shared" si="1"/>
        <v>2.1724E-2</v>
      </c>
      <c r="H21" s="28"/>
      <c r="I21" s="68">
        <v>-2.1724E-2</v>
      </c>
      <c r="J21" s="68">
        <v>1.9139600000000001E-3</v>
      </c>
      <c r="K21" s="26"/>
      <c r="L21" s="27">
        <f t="shared" si="2"/>
        <v>-1.9810040000000001E-2</v>
      </c>
      <c r="M21" s="29">
        <f t="shared" si="3"/>
        <v>1.9139599999999993E-3</v>
      </c>
      <c r="N21" s="65"/>
      <c r="O21" s="65"/>
    </row>
    <row r="22" spans="1:15" ht="15" x14ac:dyDescent="0.25">
      <c r="A22" s="24">
        <v>6</v>
      </c>
      <c r="B22" s="58">
        <v>1665</v>
      </c>
      <c r="C22" s="73" t="s">
        <v>74</v>
      </c>
      <c r="D22" s="68">
        <v>0.13855429</v>
      </c>
      <c r="E22" s="68"/>
      <c r="F22" s="26"/>
      <c r="G22" s="27">
        <f t="shared" si="1"/>
        <v>0.13855429</v>
      </c>
      <c r="H22" s="28"/>
      <c r="I22" s="68">
        <v>-0.10821256</v>
      </c>
      <c r="J22" s="68">
        <v>1.2446549999999999E-2</v>
      </c>
      <c r="K22" s="26"/>
      <c r="L22" s="27">
        <f t="shared" si="2"/>
        <v>-9.5766009999999999E-2</v>
      </c>
      <c r="M22" s="29">
        <f t="shared" si="3"/>
        <v>4.2788279999999998E-2</v>
      </c>
      <c r="N22" s="65"/>
      <c r="O22" s="65"/>
    </row>
    <row r="23" spans="1:15" ht="15" x14ac:dyDescent="0.25">
      <c r="A23" s="24">
        <v>17</v>
      </c>
      <c r="B23" s="58">
        <v>1675</v>
      </c>
      <c r="C23" s="73" t="s">
        <v>75</v>
      </c>
      <c r="D23" s="68">
        <v>0.537296</v>
      </c>
      <c r="E23" s="68"/>
      <c r="F23" s="26"/>
      <c r="G23" s="27">
        <f t="shared" si="1"/>
        <v>0.537296</v>
      </c>
      <c r="H23" s="28"/>
      <c r="I23" s="68">
        <v>-0.47754839999999998</v>
      </c>
      <c r="J23" s="68">
        <v>-7.6664579999999996E-2</v>
      </c>
      <c r="K23" s="26"/>
      <c r="L23" s="27">
        <f t="shared" si="2"/>
        <v>-0.55421297999999997</v>
      </c>
      <c r="M23" s="29">
        <f t="shared" si="3"/>
        <v>-1.691697999999997E-2</v>
      </c>
      <c r="N23" s="65"/>
      <c r="O23" s="65"/>
    </row>
    <row r="24" spans="1:15" ht="15" x14ac:dyDescent="0.25">
      <c r="A24" s="24">
        <v>17</v>
      </c>
      <c r="B24" s="58">
        <v>1680</v>
      </c>
      <c r="C24" s="73" t="s">
        <v>76</v>
      </c>
      <c r="D24" s="68">
        <v>8.4220000000000007E-3</v>
      </c>
      <c r="E24" s="68"/>
      <c r="F24" s="26"/>
      <c r="G24" s="27">
        <f t="shared" si="1"/>
        <v>8.4220000000000007E-3</v>
      </c>
      <c r="H24" s="28"/>
      <c r="I24" s="68">
        <v>-8.4220000000000007E-3</v>
      </c>
      <c r="J24" s="68">
        <v>2.2407500000000001E-3</v>
      </c>
      <c r="K24" s="26"/>
      <c r="L24" s="27">
        <f t="shared" si="2"/>
        <v>-6.181250000000001E-3</v>
      </c>
      <c r="M24" s="29">
        <f t="shared" si="3"/>
        <v>2.2407499999999997E-3</v>
      </c>
      <c r="N24" s="65"/>
      <c r="O24" s="65"/>
    </row>
    <row r="25" spans="1:15" ht="15" x14ac:dyDescent="0.25">
      <c r="A25" s="24" t="s">
        <v>25</v>
      </c>
      <c r="B25" s="58">
        <v>1805</v>
      </c>
      <c r="C25" s="30" t="s">
        <v>26</v>
      </c>
      <c r="D25" s="68">
        <v>59.003591920000005</v>
      </c>
      <c r="E25" s="68">
        <v>0.18169827</v>
      </c>
      <c r="F25" s="26"/>
      <c r="G25" s="27">
        <f t="shared" si="1"/>
        <v>59.185290190000003</v>
      </c>
      <c r="H25" s="28"/>
      <c r="I25" s="68">
        <v>-33.595310269999999</v>
      </c>
      <c r="J25" s="68">
        <v>-9.6255718000000012</v>
      </c>
      <c r="K25" s="26"/>
      <c r="L25" s="27">
        <f t="shared" si="2"/>
        <v>-43.220882070000002</v>
      </c>
      <c r="M25" s="29">
        <f t="shared" si="3"/>
        <v>15.964408120000002</v>
      </c>
      <c r="N25" s="65"/>
      <c r="O25" s="65"/>
    </row>
    <row r="26" spans="1:15" ht="15" x14ac:dyDescent="0.25">
      <c r="A26" s="24">
        <v>14.1</v>
      </c>
      <c r="B26" s="63">
        <v>1806</v>
      </c>
      <c r="C26" s="30" t="s">
        <v>77</v>
      </c>
      <c r="D26" s="68">
        <v>232.27977455999999</v>
      </c>
      <c r="E26" s="68">
        <v>0.75260649000000024</v>
      </c>
      <c r="F26" s="26"/>
      <c r="G26" s="27">
        <f t="shared" si="1"/>
        <v>233.03238105</v>
      </c>
      <c r="H26" s="28"/>
      <c r="I26" s="68">
        <v>-89.393876980000002</v>
      </c>
      <c r="J26" s="68">
        <v>14.435444750000002</v>
      </c>
      <c r="K26" s="26"/>
      <c r="L26" s="27">
        <f t="shared" si="2"/>
        <v>-74.95843223</v>
      </c>
      <c r="M26" s="29">
        <f t="shared" si="3"/>
        <v>158.07394882</v>
      </c>
      <c r="N26" s="65"/>
      <c r="O26" s="65"/>
    </row>
    <row r="27" spans="1:15" ht="15" x14ac:dyDescent="0.25">
      <c r="A27" s="24">
        <v>47</v>
      </c>
      <c r="B27" s="58">
        <v>1808</v>
      </c>
      <c r="C27" s="30" t="s">
        <v>27</v>
      </c>
      <c r="D27" s="68">
        <v>7.5280903200000004</v>
      </c>
      <c r="E27" s="68">
        <v>0.48282630000000004</v>
      </c>
      <c r="F27" s="26">
        <v>-4.4526000000000003E-2</v>
      </c>
      <c r="G27" s="27">
        <f t="shared" si="1"/>
        <v>7.9663906199999994</v>
      </c>
      <c r="H27" s="28"/>
      <c r="I27" s="68">
        <v>-2.6506931499999999</v>
      </c>
      <c r="J27" s="68">
        <v>-0.468111</v>
      </c>
      <c r="K27" s="26">
        <v>4.4526000000000003E-2</v>
      </c>
      <c r="L27" s="27">
        <f t="shared" si="2"/>
        <v>-3.07427815</v>
      </c>
      <c r="M27" s="29">
        <f t="shared" si="3"/>
        <v>4.8921124699999989</v>
      </c>
      <c r="N27" s="65"/>
      <c r="O27" s="65"/>
    </row>
    <row r="28" spans="1:15" ht="15" x14ac:dyDescent="0.25">
      <c r="A28" s="24">
        <v>13</v>
      </c>
      <c r="B28" s="58">
        <v>1810</v>
      </c>
      <c r="C28" s="30" t="s">
        <v>28</v>
      </c>
      <c r="D28" s="68">
        <v>0</v>
      </c>
      <c r="E28" s="68"/>
      <c r="F28" s="26"/>
      <c r="G28" s="27">
        <f t="shared" si="1"/>
        <v>0</v>
      </c>
      <c r="H28" s="28"/>
      <c r="I28" s="68">
        <v>0</v>
      </c>
      <c r="J28" s="68"/>
      <c r="K28" s="26"/>
      <c r="L28" s="27">
        <f t="shared" si="2"/>
        <v>0</v>
      </c>
      <c r="M28" s="29">
        <f t="shared" si="3"/>
        <v>0</v>
      </c>
      <c r="N28" s="65"/>
      <c r="O28" s="65"/>
    </row>
    <row r="29" spans="1:15" ht="15" x14ac:dyDescent="0.25">
      <c r="A29" s="24">
        <v>47</v>
      </c>
      <c r="B29" s="58">
        <v>1815</v>
      </c>
      <c r="C29" s="30" t="s">
        <v>29</v>
      </c>
      <c r="D29" s="68">
        <v>168.39103614999996</v>
      </c>
      <c r="E29" s="68">
        <v>21.639465540000018</v>
      </c>
      <c r="F29" s="26">
        <v>0.51033731999999998</v>
      </c>
      <c r="G29" s="27">
        <f t="shared" si="1"/>
        <v>190.54083900999998</v>
      </c>
      <c r="H29" s="28"/>
      <c r="I29" s="68">
        <v>-58.253937340000007</v>
      </c>
      <c r="J29" s="68">
        <v>-9.6300000899999993</v>
      </c>
      <c r="K29" s="26">
        <v>6.1950000000000004E-4</v>
      </c>
      <c r="L29" s="27">
        <f t="shared" si="2"/>
        <v>-67.883317930000004</v>
      </c>
      <c r="M29" s="29">
        <f t="shared" si="3"/>
        <v>122.65752107999998</v>
      </c>
      <c r="N29" s="65"/>
      <c r="O29" s="65"/>
    </row>
    <row r="30" spans="1:15" ht="15" x14ac:dyDescent="0.25">
      <c r="A30" s="24">
        <v>47</v>
      </c>
      <c r="B30" s="58">
        <v>1820</v>
      </c>
      <c r="C30" s="73" t="s">
        <v>30</v>
      </c>
      <c r="D30" s="68">
        <v>534.89303428000005</v>
      </c>
      <c r="E30" s="68">
        <v>95.29972316999995</v>
      </c>
      <c r="F30" s="26">
        <v>-2.1341937100000004</v>
      </c>
      <c r="G30" s="27">
        <f t="shared" si="1"/>
        <v>628.05856374000007</v>
      </c>
      <c r="H30" s="28"/>
      <c r="I30" s="68">
        <v>-176.68680842999999</v>
      </c>
      <c r="J30" s="68">
        <v>-75.540956659999992</v>
      </c>
      <c r="K30" s="26">
        <v>2.4200074600000003</v>
      </c>
      <c r="L30" s="27">
        <f t="shared" si="2"/>
        <v>-249.80775763</v>
      </c>
      <c r="M30" s="29">
        <f t="shared" si="3"/>
        <v>378.2508061100001</v>
      </c>
      <c r="N30" s="65"/>
      <c r="O30" s="65"/>
    </row>
    <row r="31" spans="1:15" ht="15" x14ac:dyDescent="0.25">
      <c r="A31" s="24">
        <v>47</v>
      </c>
      <c r="B31" s="58">
        <v>1825</v>
      </c>
      <c r="C31" s="30" t="s">
        <v>31</v>
      </c>
      <c r="D31" s="68">
        <v>0</v>
      </c>
      <c r="E31" s="68"/>
      <c r="F31" s="26"/>
      <c r="G31" s="27">
        <f t="shared" si="1"/>
        <v>0</v>
      </c>
      <c r="H31" s="28"/>
      <c r="I31" s="68">
        <v>0</v>
      </c>
      <c r="J31" s="68"/>
      <c r="K31" s="26"/>
      <c r="L31" s="27">
        <f t="shared" si="2"/>
        <v>0</v>
      </c>
      <c r="M31" s="29">
        <f t="shared" si="3"/>
        <v>0</v>
      </c>
      <c r="N31" s="65"/>
      <c r="O31" s="65"/>
    </row>
    <row r="32" spans="1:15" ht="15" x14ac:dyDescent="0.25">
      <c r="A32" s="24">
        <v>47</v>
      </c>
      <c r="B32" s="58">
        <v>1830</v>
      </c>
      <c r="C32" s="30" t="s">
        <v>32</v>
      </c>
      <c r="D32" s="68">
        <v>2706.8550107490382</v>
      </c>
      <c r="E32" s="68">
        <v>210.60400963747995</v>
      </c>
      <c r="F32" s="26">
        <v>-8.5272631257330627</v>
      </c>
      <c r="G32" s="27">
        <f t="shared" si="1"/>
        <v>2908.9317572607852</v>
      </c>
      <c r="H32" s="28"/>
      <c r="I32" s="68">
        <v>-859.3323257675554</v>
      </c>
      <c r="J32" s="68">
        <v>-19.087566785782165</v>
      </c>
      <c r="K32" s="26">
        <v>9.9625930499999917</v>
      </c>
      <c r="L32" s="27">
        <f t="shared" si="2"/>
        <v>-868.45729950333759</v>
      </c>
      <c r="M32" s="29">
        <f t="shared" si="3"/>
        <v>2040.4744577574475</v>
      </c>
      <c r="N32" s="65"/>
      <c r="O32" s="65"/>
    </row>
    <row r="33" spans="1:15" ht="15" x14ac:dyDescent="0.25">
      <c r="A33" s="24">
        <v>47</v>
      </c>
      <c r="B33" s="58">
        <v>1835</v>
      </c>
      <c r="C33" s="30" t="s">
        <v>33</v>
      </c>
      <c r="D33" s="68">
        <v>1792.9989439947965</v>
      </c>
      <c r="E33" s="68">
        <v>102.24183624000005</v>
      </c>
      <c r="F33" s="26">
        <v>-0.43467949361000019</v>
      </c>
      <c r="G33" s="27">
        <f t="shared" si="1"/>
        <v>1894.8061007411866</v>
      </c>
      <c r="H33" s="28"/>
      <c r="I33" s="68">
        <v>-725.50461314501285</v>
      </c>
      <c r="J33" s="68">
        <v>92.081611775809932</v>
      </c>
      <c r="K33" s="26">
        <v>0.48075019000000008</v>
      </c>
      <c r="L33" s="27">
        <f t="shared" si="2"/>
        <v>-632.94225117920291</v>
      </c>
      <c r="M33" s="29">
        <f t="shared" si="3"/>
        <v>1261.8638495619837</v>
      </c>
      <c r="N33" s="65"/>
      <c r="O33" s="65"/>
    </row>
    <row r="34" spans="1:15" ht="15" x14ac:dyDescent="0.25">
      <c r="A34" s="24">
        <v>47</v>
      </c>
      <c r="B34" s="58">
        <v>1840</v>
      </c>
      <c r="C34" s="30" t="s">
        <v>34</v>
      </c>
      <c r="D34" s="68">
        <v>23.577143240000002</v>
      </c>
      <c r="E34" s="68">
        <v>0.32573363</v>
      </c>
      <c r="F34" s="26"/>
      <c r="G34" s="27">
        <f t="shared" si="1"/>
        <v>23.90287687</v>
      </c>
      <c r="H34" s="28"/>
      <c r="I34" s="68">
        <v>-14.0958504</v>
      </c>
      <c r="J34" s="68">
        <v>0.77604803</v>
      </c>
      <c r="K34" s="26"/>
      <c r="L34" s="27">
        <f t="shared" si="2"/>
        <v>-13.31980237</v>
      </c>
      <c r="M34" s="29">
        <f t="shared" si="3"/>
        <v>10.5830745</v>
      </c>
      <c r="N34" s="65"/>
      <c r="O34" s="65"/>
    </row>
    <row r="35" spans="1:15" ht="15" x14ac:dyDescent="0.25">
      <c r="A35" s="24">
        <v>47</v>
      </c>
      <c r="B35" s="58">
        <v>1845</v>
      </c>
      <c r="C35" s="30" t="s">
        <v>35</v>
      </c>
      <c r="D35" s="68">
        <v>817.49315783166571</v>
      </c>
      <c r="E35" s="68">
        <v>38.878696589999976</v>
      </c>
      <c r="F35" s="26">
        <v>5.0269730000000012E-2</v>
      </c>
      <c r="G35" s="27">
        <f t="shared" si="1"/>
        <v>856.42212415166568</v>
      </c>
      <c r="H35" s="28"/>
      <c r="I35" s="68">
        <v>-373.34402356956929</v>
      </c>
      <c r="J35" s="68">
        <v>-83.098374667590235</v>
      </c>
      <c r="K35" s="26">
        <v>4.5834260000000016E-2</v>
      </c>
      <c r="L35" s="27">
        <f t="shared" si="2"/>
        <v>-456.39656397715953</v>
      </c>
      <c r="M35" s="29">
        <f t="shared" si="3"/>
        <v>400.02556017450615</v>
      </c>
      <c r="N35" s="65"/>
      <c r="O35" s="65"/>
    </row>
    <row r="36" spans="1:15" ht="15" x14ac:dyDescent="0.25">
      <c r="A36" s="24">
        <v>47</v>
      </c>
      <c r="B36" s="58">
        <v>1850</v>
      </c>
      <c r="C36" s="30" t="s">
        <v>36</v>
      </c>
      <c r="D36" s="68">
        <v>1709.2120228899996</v>
      </c>
      <c r="E36" s="68">
        <v>109.69182046000027</v>
      </c>
      <c r="F36" s="26">
        <v>-2.6888968199999974</v>
      </c>
      <c r="G36" s="27">
        <f t="shared" si="1"/>
        <v>1816.2149465299999</v>
      </c>
      <c r="H36" s="28"/>
      <c r="I36" s="68">
        <v>-492.08089869756316</v>
      </c>
      <c r="J36" s="68">
        <v>-97.491633222436889</v>
      </c>
      <c r="K36" s="26">
        <v>2.6378879499999983</v>
      </c>
      <c r="L36" s="27">
        <f t="shared" si="2"/>
        <v>-586.93464397000002</v>
      </c>
      <c r="M36" s="29">
        <f t="shared" si="3"/>
        <v>1229.2803025599999</v>
      </c>
      <c r="N36" s="65"/>
      <c r="O36" s="65"/>
    </row>
    <row r="37" spans="1:15" ht="15" x14ac:dyDescent="0.25">
      <c r="A37" s="24">
        <v>47</v>
      </c>
      <c r="B37" s="58">
        <v>1855</v>
      </c>
      <c r="C37" s="30" t="s">
        <v>37</v>
      </c>
      <c r="D37" s="68">
        <v>0</v>
      </c>
      <c r="E37" s="68"/>
      <c r="F37" s="26"/>
      <c r="G37" s="27">
        <f t="shared" si="1"/>
        <v>0</v>
      </c>
      <c r="H37" s="28"/>
      <c r="I37" s="68">
        <v>0</v>
      </c>
      <c r="J37" s="68"/>
      <c r="K37" s="26"/>
      <c r="L37" s="27">
        <f t="shared" si="2"/>
        <v>0</v>
      </c>
      <c r="M37" s="29">
        <f t="shared" si="3"/>
        <v>0</v>
      </c>
      <c r="N37" s="65"/>
      <c r="O37" s="65"/>
    </row>
    <row r="38" spans="1:15" ht="15" x14ac:dyDescent="0.25">
      <c r="A38" s="24">
        <v>47</v>
      </c>
      <c r="B38" s="58">
        <v>1860</v>
      </c>
      <c r="C38" s="30" t="s">
        <v>38</v>
      </c>
      <c r="D38" s="68">
        <v>29.66024831999998</v>
      </c>
      <c r="E38" s="68">
        <v>33.286228010000016</v>
      </c>
      <c r="F38" s="26">
        <v>-7.6762E-4</v>
      </c>
      <c r="G38" s="27">
        <f t="shared" si="1"/>
        <v>62.945708709999998</v>
      </c>
      <c r="H38" s="28"/>
      <c r="I38" s="68">
        <v>-5.0059933700000006</v>
      </c>
      <c r="J38" s="68">
        <v>-4.8486640799999998</v>
      </c>
      <c r="K38" s="26">
        <v>7.6762E-4</v>
      </c>
      <c r="L38" s="27">
        <f t="shared" si="2"/>
        <v>-9.8538898300000017</v>
      </c>
      <c r="M38" s="29">
        <f t="shared" si="3"/>
        <v>53.091818879999998</v>
      </c>
      <c r="N38" s="65"/>
      <c r="O38" s="65"/>
    </row>
    <row r="39" spans="1:15" ht="15" x14ac:dyDescent="0.25">
      <c r="A39" s="24">
        <v>47</v>
      </c>
      <c r="B39" s="58">
        <v>1555</v>
      </c>
      <c r="C39" s="30" t="s">
        <v>39</v>
      </c>
      <c r="D39" s="68">
        <v>499.68600256999997</v>
      </c>
      <c r="E39" s="68">
        <v>3.3161923300000002</v>
      </c>
      <c r="F39" s="26">
        <v>-3.3116400000000001</v>
      </c>
      <c r="G39" s="27">
        <f t="shared" si="1"/>
        <v>499.69055489999994</v>
      </c>
      <c r="H39" s="28"/>
      <c r="I39" s="68">
        <v>-152.50772649999996</v>
      </c>
      <c r="J39" s="68">
        <v>-51.049592220000001</v>
      </c>
      <c r="K39" s="26">
        <v>3.3116400000000001</v>
      </c>
      <c r="L39" s="27">
        <f t="shared" si="2"/>
        <v>-200.24567871999994</v>
      </c>
      <c r="M39" s="29">
        <f t="shared" si="3"/>
        <v>299.44487617999999</v>
      </c>
      <c r="N39" s="65"/>
      <c r="O39" s="65"/>
    </row>
    <row r="40" spans="1:15" ht="15" x14ac:dyDescent="0.25">
      <c r="A40" s="24" t="s">
        <v>25</v>
      </c>
      <c r="B40" s="58">
        <v>1905</v>
      </c>
      <c r="C40" s="30" t="s">
        <v>26</v>
      </c>
      <c r="D40" s="68">
        <v>16.504772544030001</v>
      </c>
      <c r="E40" s="68">
        <v>0.5195227</v>
      </c>
      <c r="F40" s="26">
        <v>-5.0000000000000001E-3</v>
      </c>
      <c r="G40" s="27">
        <f t="shared" si="1"/>
        <v>17.019295244030001</v>
      </c>
      <c r="H40" s="28"/>
      <c r="I40" s="68">
        <v>-9.2802900000000001E-3</v>
      </c>
      <c r="J40" s="68">
        <v>9.2802900000000001E-3</v>
      </c>
      <c r="K40" s="26">
        <v>0</v>
      </c>
      <c r="L40" s="27">
        <f t="shared" si="2"/>
        <v>0</v>
      </c>
      <c r="M40" s="29">
        <f t="shared" si="3"/>
        <v>17.019295244030001</v>
      </c>
      <c r="N40" s="65"/>
      <c r="O40" s="65"/>
    </row>
    <row r="41" spans="1:15" ht="15" x14ac:dyDescent="0.25">
      <c r="A41" s="24">
        <v>47</v>
      </c>
      <c r="B41" s="58">
        <v>1908</v>
      </c>
      <c r="C41" s="30" t="s">
        <v>40</v>
      </c>
      <c r="D41" s="68">
        <v>145.75964457506001</v>
      </c>
      <c r="E41" s="68">
        <v>19.292537578630004</v>
      </c>
      <c r="F41" s="26">
        <v>-1.1620999999999999E-2</v>
      </c>
      <c r="G41" s="27">
        <f t="shared" si="1"/>
        <v>165.04056115369002</v>
      </c>
      <c r="H41" s="28"/>
      <c r="I41" s="68">
        <v>-65.269047959200009</v>
      </c>
      <c r="J41" s="68">
        <v>-5.5896482699999996</v>
      </c>
      <c r="K41" s="26">
        <v>8.3512800000000009E-3</v>
      </c>
      <c r="L41" s="27">
        <f t="shared" si="2"/>
        <v>-70.850344949200007</v>
      </c>
      <c r="M41" s="29">
        <f t="shared" si="3"/>
        <v>94.190216204490014</v>
      </c>
      <c r="N41" s="65"/>
      <c r="O41" s="65"/>
    </row>
    <row r="42" spans="1:15" ht="15" x14ac:dyDescent="0.25">
      <c r="A42" s="24">
        <v>13</v>
      </c>
      <c r="B42" s="58">
        <v>1910</v>
      </c>
      <c r="C42" s="30" t="s">
        <v>28</v>
      </c>
      <c r="D42" s="68">
        <v>15.99781714485</v>
      </c>
      <c r="E42" s="68">
        <v>7.6903614454899989</v>
      </c>
      <c r="F42" s="26"/>
      <c r="G42" s="27">
        <f t="shared" si="1"/>
        <v>23.688178590339998</v>
      </c>
      <c r="H42" s="28"/>
      <c r="I42" s="68">
        <v>-14.236387897789493</v>
      </c>
      <c r="J42" s="68">
        <v>2.8173768918194919</v>
      </c>
      <c r="K42" s="26"/>
      <c r="L42" s="27">
        <f t="shared" si="2"/>
        <v>-11.419011005970001</v>
      </c>
      <c r="M42" s="29">
        <f t="shared" si="3"/>
        <v>12.269167584369997</v>
      </c>
      <c r="N42" s="65"/>
      <c r="O42" s="65"/>
    </row>
    <row r="43" spans="1:15" ht="15" x14ac:dyDescent="0.25">
      <c r="A43" s="24">
        <v>8</v>
      </c>
      <c r="B43" s="58">
        <v>1915</v>
      </c>
      <c r="C43" s="30" t="s">
        <v>79</v>
      </c>
      <c r="D43" s="68">
        <v>4.6206204387000014</v>
      </c>
      <c r="E43" s="68">
        <v>1.4722131656999997</v>
      </c>
      <c r="F43" s="26">
        <v>-1.0968447189599997</v>
      </c>
      <c r="G43" s="27">
        <f t="shared" si="1"/>
        <v>4.995988885440001</v>
      </c>
      <c r="H43" s="28"/>
      <c r="I43" s="68">
        <v>-2.2245998104</v>
      </c>
      <c r="J43" s="68">
        <v>-0.74240090000000003</v>
      </c>
      <c r="K43" s="26">
        <v>1.0859144273999997</v>
      </c>
      <c r="L43" s="27">
        <f t="shared" si="2"/>
        <v>-1.8810862830000001</v>
      </c>
      <c r="M43" s="29">
        <f t="shared" si="3"/>
        <v>3.1149026024400008</v>
      </c>
      <c r="N43" s="65"/>
      <c r="O43" s="65"/>
    </row>
    <row r="44" spans="1:15" ht="15" x14ac:dyDescent="0.25">
      <c r="A44" s="24">
        <v>10</v>
      </c>
      <c r="B44" s="58">
        <v>1920</v>
      </c>
      <c r="C44" s="30" t="s">
        <v>41</v>
      </c>
      <c r="D44" s="68">
        <v>50.212900671530008</v>
      </c>
      <c r="E44" s="68">
        <v>5.0131388858499992</v>
      </c>
      <c r="F44" s="26">
        <v>-9.9109225811000012</v>
      </c>
      <c r="G44" s="27">
        <f t="shared" si="1"/>
        <v>45.315116976280002</v>
      </c>
      <c r="H44" s="28"/>
      <c r="I44" s="68">
        <v>-34.208813738496069</v>
      </c>
      <c r="J44" s="68">
        <v>-6.3020637448339354</v>
      </c>
      <c r="K44" s="26">
        <v>9.9109225811000012</v>
      </c>
      <c r="L44" s="27">
        <f t="shared" si="2"/>
        <v>-30.599954902230003</v>
      </c>
      <c r="M44" s="29">
        <f t="shared" si="3"/>
        <v>14.715162074049999</v>
      </c>
      <c r="N44" s="65"/>
      <c r="O44" s="65"/>
    </row>
    <row r="45" spans="1:15" ht="15" x14ac:dyDescent="0.25">
      <c r="A45" s="24"/>
      <c r="B45" s="64">
        <v>1925</v>
      </c>
      <c r="C45" s="73" t="s">
        <v>78</v>
      </c>
      <c r="D45" s="68">
        <v>150.35144978972002</v>
      </c>
      <c r="E45" s="68">
        <v>5.3206568676300003</v>
      </c>
      <c r="F45" s="26"/>
      <c r="G45" s="27">
        <f t="shared" si="1"/>
        <v>155.67210665735001</v>
      </c>
      <c r="H45" s="28"/>
      <c r="I45" s="68">
        <v>-91.195685772139996</v>
      </c>
      <c r="J45" s="68">
        <v>-21.390150139999999</v>
      </c>
      <c r="K45" s="26"/>
      <c r="L45" s="27">
        <f t="shared" si="2"/>
        <v>-112.58583591214</v>
      </c>
      <c r="M45" s="29">
        <f t="shared" si="3"/>
        <v>43.086270745210015</v>
      </c>
      <c r="N45" s="65"/>
      <c r="O45" s="65"/>
    </row>
    <row r="46" spans="1:15" ht="15" x14ac:dyDescent="0.25">
      <c r="A46" s="24">
        <v>10</v>
      </c>
      <c r="B46" s="58">
        <v>1930</v>
      </c>
      <c r="C46" s="30" t="s">
        <v>42</v>
      </c>
      <c r="D46" s="68">
        <v>234.88270131358888</v>
      </c>
      <c r="E46" s="68">
        <v>22.271719173020017</v>
      </c>
      <c r="F46" s="26">
        <v>-17.368894378138851</v>
      </c>
      <c r="G46" s="27">
        <f t="shared" si="1"/>
        <v>239.78552610847004</v>
      </c>
      <c r="H46" s="28"/>
      <c r="I46" s="68">
        <v>-159.01450883973001</v>
      </c>
      <c r="J46" s="68">
        <v>-16.746146029999998</v>
      </c>
      <c r="K46" s="26">
        <v>11.865480727639987</v>
      </c>
      <c r="L46" s="27">
        <f t="shared" si="2"/>
        <v>-163.89517414209004</v>
      </c>
      <c r="M46" s="29">
        <f t="shared" si="3"/>
        <v>75.890351966379995</v>
      </c>
      <c r="N46" s="65"/>
      <c r="O46" s="65"/>
    </row>
    <row r="47" spans="1:15" ht="15" x14ac:dyDescent="0.25">
      <c r="A47" s="24">
        <v>8</v>
      </c>
      <c r="B47" s="58">
        <v>1935</v>
      </c>
      <c r="C47" s="30" t="s">
        <v>43</v>
      </c>
      <c r="D47" s="68">
        <v>1.16093227278</v>
      </c>
      <c r="E47" s="68">
        <v>3.7982159999999994E-2</v>
      </c>
      <c r="F47" s="26">
        <v>-0.45559875204000005</v>
      </c>
      <c r="G47" s="27">
        <f t="shared" si="1"/>
        <v>0.7433156807400001</v>
      </c>
      <c r="H47" s="28"/>
      <c r="I47" s="68">
        <v>-0.97827180658000001</v>
      </c>
      <c r="J47" s="68">
        <v>-0.10113608</v>
      </c>
      <c r="K47" s="26">
        <v>0.46652904360000003</v>
      </c>
      <c r="L47" s="27">
        <f t="shared" si="2"/>
        <v>-0.61287884298000006</v>
      </c>
      <c r="M47" s="29">
        <f t="shared" si="3"/>
        <v>0.13043683776000004</v>
      </c>
      <c r="N47" s="65"/>
      <c r="O47" s="65"/>
    </row>
    <row r="48" spans="1:15" ht="15" x14ac:dyDescent="0.25">
      <c r="A48" s="24">
        <v>8</v>
      </c>
      <c r="B48" s="58">
        <v>1940</v>
      </c>
      <c r="C48" s="30" t="s">
        <v>44</v>
      </c>
      <c r="D48" s="68">
        <v>4.5419147033000034</v>
      </c>
      <c r="E48" s="68">
        <v>1.6101380056799983</v>
      </c>
      <c r="F48" s="26">
        <v>-0.86450780900000002</v>
      </c>
      <c r="G48" s="27">
        <f t="shared" si="1"/>
        <v>5.2875448999800012</v>
      </c>
      <c r="H48" s="28"/>
      <c r="I48" s="68">
        <v>-2.13728849614</v>
      </c>
      <c r="J48" s="68">
        <v>-0.85090144999999995</v>
      </c>
      <c r="K48" s="26">
        <v>0.88452765599999994</v>
      </c>
      <c r="L48" s="27">
        <f t="shared" si="2"/>
        <v>-2.1036622901399999</v>
      </c>
      <c r="M48" s="29">
        <f t="shared" si="3"/>
        <v>3.1838826098400013</v>
      </c>
      <c r="N48" s="65"/>
      <c r="O48" s="65"/>
    </row>
    <row r="49" spans="1:15" ht="15" x14ac:dyDescent="0.25">
      <c r="A49" s="24">
        <v>8</v>
      </c>
      <c r="B49" s="58">
        <v>1945</v>
      </c>
      <c r="C49" s="30" t="s">
        <v>45</v>
      </c>
      <c r="D49" s="68">
        <v>6.3545976448800019</v>
      </c>
      <c r="E49" s="68">
        <v>1.2313141786199995</v>
      </c>
      <c r="F49" s="26">
        <v>-0.70219993716000062</v>
      </c>
      <c r="G49" s="27">
        <f t="shared" si="1"/>
        <v>6.8837118863400013</v>
      </c>
      <c r="H49" s="28"/>
      <c r="I49" s="68">
        <v>-3.2122541380200005</v>
      </c>
      <c r="J49" s="68">
        <v>-1.31341683</v>
      </c>
      <c r="K49" s="26">
        <v>0.70219993716000062</v>
      </c>
      <c r="L49" s="27">
        <f t="shared" si="2"/>
        <v>-3.8234710308599995</v>
      </c>
      <c r="M49" s="29">
        <f t="shared" si="3"/>
        <v>3.0602408554800018</v>
      </c>
      <c r="N49" s="65"/>
      <c r="O49" s="65"/>
    </row>
    <row r="50" spans="1:15" ht="15" x14ac:dyDescent="0.25">
      <c r="A50" s="24">
        <v>8</v>
      </c>
      <c r="B50" s="58">
        <v>1950</v>
      </c>
      <c r="C50" s="30" t="s">
        <v>46</v>
      </c>
      <c r="D50" s="68">
        <v>112.30509967273809</v>
      </c>
      <c r="E50" s="68">
        <v>26.471583260479985</v>
      </c>
      <c r="F50" s="26">
        <v>-7.0569953165780639</v>
      </c>
      <c r="G50" s="27">
        <f t="shared" si="1"/>
        <v>131.71968761664002</v>
      </c>
      <c r="H50" s="28"/>
      <c r="I50" s="68">
        <v>-58.426358218750011</v>
      </c>
      <c r="J50" s="68">
        <v>-18.347450129999999</v>
      </c>
      <c r="K50" s="26">
        <v>6.965121283570002</v>
      </c>
      <c r="L50" s="27">
        <f t="shared" si="2"/>
        <v>-69.80868706518001</v>
      </c>
      <c r="M50" s="29">
        <f t="shared" si="3"/>
        <v>61.911000551460006</v>
      </c>
      <c r="N50" s="65"/>
      <c r="O50" s="65"/>
    </row>
    <row r="51" spans="1:15" ht="15" x14ac:dyDescent="0.25">
      <c r="A51" s="24">
        <v>8</v>
      </c>
      <c r="B51" s="58">
        <v>1955</v>
      </c>
      <c r="C51" s="30" t="s">
        <v>47</v>
      </c>
      <c r="D51" s="68">
        <v>27.923693679070002</v>
      </c>
      <c r="E51" s="68">
        <v>7.3143266536599993</v>
      </c>
      <c r="F51" s="26"/>
      <c r="G51" s="27">
        <f t="shared" si="1"/>
        <v>35.238020332730002</v>
      </c>
      <c r="H51" s="28"/>
      <c r="I51" s="68">
        <v>-36.651224286435642</v>
      </c>
      <c r="J51" s="68">
        <v>-0.48447537253435846</v>
      </c>
      <c r="K51" s="26"/>
      <c r="L51" s="27">
        <f t="shared" si="2"/>
        <v>-37.135699658969997</v>
      </c>
      <c r="M51" s="29">
        <f t="shared" si="3"/>
        <v>-1.8976793262399951</v>
      </c>
      <c r="N51" s="65"/>
      <c r="O51" s="65"/>
    </row>
    <row r="52" spans="1:15" ht="15" x14ac:dyDescent="0.25">
      <c r="A52" s="32">
        <v>8</v>
      </c>
      <c r="B52" s="74">
        <v>1960</v>
      </c>
      <c r="C52" s="73" t="s">
        <v>48</v>
      </c>
      <c r="D52" s="68">
        <v>2.8648993861800003</v>
      </c>
      <c r="E52" s="68">
        <v>0.10695276131999999</v>
      </c>
      <c r="F52" s="26">
        <v>-0.32821268831999995</v>
      </c>
      <c r="G52" s="27">
        <f t="shared" si="1"/>
        <v>2.6436394591800005</v>
      </c>
      <c r="H52" s="28"/>
      <c r="I52" s="68">
        <v>-1.5796672002000003</v>
      </c>
      <c r="J52" s="68">
        <v>-0.52908932999999991</v>
      </c>
      <c r="K52" s="26">
        <v>0.32821268831999995</v>
      </c>
      <c r="L52" s="27">
        <f t="shared" si="2"/>
        <v>-1.7805438418800001</v>
      </c>
      <c r="M52" s="29">
        <f t="shared" si="3"/>
        <v>0.8630956173000004</v>
      </c>
      <c r="N52" s="65"/>
      <c r="O52" s="65"/>
    </row>
    <row r="53" spans="1:15" ht="25.5" x14ac:dyDescent="0.25">
      <c r="A53" s="33">
        <v>47</v>
      </c>
      <c r="B53" s="74">
        <v>1970</v>
      </c>
      <c r="C53" s="30" t="s">
        <v>49</v>
      </c>
      <c r="D53" s="68">
        <v>0</v>
      </c>
      <c r="E53" s="68"/>
      <c r="F53" s="26"/>
      <c r="G53" s="27">
        <f t="shared" si="1"/>
        <v>0</v>
      </c>
      <c r="H53" s="28"/>
      <c r="I53" s="68">
        <v>0</v>
      </c>
      <c r="J53" s="68"/>
      <c r="K53" s="26"/>
      <c r="L53" s="27">
        <f t="shared" si="2"/>
        <v>0</v>
      </c>
      <c r="M53" s="29">
        <f t="shared" si="3"/>
        <v>0</v>
      </c>
      <c r="N53" s="65"/>
      <c r="O53" s="65"/>
    </row>
    <row r="54" spans="1:15" ht="25.5" x14ac:dyDescent="0.25">
      <c r="A54" s="24">
        <v>47</v>
      </c>
      <c r="B54" s="58">
        <v>1975</v>
      </c>
      <c r="C54" s="30" t="s">
        <v>50</v>
      </c>
      <c r="D54" s="68">
        <v>0</v>
      </c>
      <c r="E54" s="68"/>
      <c r="F54" s="26"/>
      <c r="G54" s="27">
        <f t="shared" si="1"/>
        <v>0</v>
      </c>
      <c r="H54" s="28"/>
      <c r="I54" s="68">
        <v>0</v>
      </c>
      <c r="J54" s="68"/>
      <c r="K54" s="26"/>
      <c r="L54" s="27">
        <f t="shared" si="2"/>
        <v>0</v>
      </c>
      <c r="M54" s="29">
        <f t="shared" si="3"/>
        <v>0</v>
      </c>
      <c r="N54" s="65"/>
      <c r="O54" s="65"/>
    </row>
    <row r="55" spans="1:15" ht="15" x14ac:dyDescent="0.25">
      <c r="A55" s="24">
        <v>47</v>
      </c>
      <c r="B55" s="58">
        <v>1980</v>
      </c>
      <c r="C55" s="30" t="s">
        <v>51</v>
      </c>
      <c r="D55" s="68">
        <v>99.32334272368</v>
      </c>
      <c r="E55" s="68">
        <v>11.526296156919999</v>
      </c>
      <c r="F55" s="26">
        <v>0.33432418360999994</v>
      </c>
      <c r="G55" s="27">
        <f t="shared" si="1"/>
        <v>111.18396306420999</v>
      </c>
      <c r="H55" s="28"/>
      <c r="I55" s="68">
        <v>-29.063047067964707</v>
      </c>
      <c r="J55" s="68">
        <v>-25.906727212625295</v>
      </c>
      <c r="K55" s="26">
        <v>0</v>
      </c>
      <c r="L55" s="27">
        <f t="shared" si="2"/>
        <v>-54.969774280590002</v>
      </c>
      <c r="M55" s="29">
        <f t="shared" si="3"/>
        <v>56.214188783619988</v>
      </c>
      <c r="N55" s="65"/>
      <c r="O55" s="65"/>
    </row>
    <row r="56" spans="1:15" ht="15" x14ac:dyDescent="0.25">
      <c r="A56" s="24">
        <v>47</v>
      </c>
      <c r="B56" s="58">
        <v>1985</v>
      </c>
      <c r="C56" s="30" t="s">
        <v>52</v>
      </c>
      <c r="D56" s="68">
        <v>13.75018191</v>
      </c>
      <c r="E56" s="68">
        <v>0.41381671999999992</v>
      </c>
      <c r="F56" s="26"/>
      <c r="G56" s="27">
        <f t="shared" si="1"/>
        <v>14.16399863</v>
      </c>
      <c r="H56" s="28"/>
      <c r="I56" s="68">
        <v>-5.9372568399999999</v>
      </c>
      <c r="J56" s="68">
        <v>-1.1357504700000001</v>
      </c>
      <c r="K56" s="26"/>
      <c r="L56" s="27">
        <f t="shared" si="2"/>
        <v>-7.0730073099999995</v>
      </c>
      <c r="M56" s="29">
        <f t="shared" si="3"/>
        <v>7.0909913200000005</v>
      </c>
      <c r="N56" s="65"/>
      <c r="O56" s="65"/>
    </row>
    <row r="57" spans="1:15" ht="15" x14ac:dyDescent="0.25">
      <c r="A57" s="33">
        <v>47</v>
      </c>
      <c r="B57" s="58">
        <v>1990</v>
      </c>
      <c r="C57" s="75" t="s">
        <v>53</v>
      </c>
      <c r="D57" s="68">
        <v>10.279234755300001</v>
      </c>
      <c r="E57" s="68"/>
      <c r="F57" s="26">
        <v>-0.19826898815999999</v>
      </c>
      <c r="G57" s="27">
        <f t="shared" si="1"/>
        <v>10.08096576714</v>
      </c>
      <c r="H57" s="28"/>
      <c r="I57" s="68">
        <v>-4.8239319128000009</v>
      </c>
      <c r="J57" s="68">
        <v>-0.53511945999999999</v>
      </c>
      <c r="K57" s="26">
        <v>0.19826898815999999</v>
      </c>
      <c r="L57" s="27">
        <f t="shared" si="2"/>
        <v>-5.1607823846400009</v>
      </c>
      <c r="M57" s="29">
        <f t="shared" si="3"/>
        <v>4.9201833824999994</v>
      </c>
      <c r="N57" s="65"/>
      <c r="O57" s="65"/>
    </row>
    <row r="58" spans="1:15" ht="15" x14ac:dyDescent="0.25">
      <c r="A58" s="24">
        <v>47</v>
      </c>
      <c r="B58" s="57">
        <v>1995</v>
      </c>
      <c r="C58" s="31" t="s">
        <v>54</v>
      </c>
      <c r="D58" s="68">
        <v>0</v>
      </c>
      <c r="E58" s="68"/>
      <c r="F58" s="26"/>
      <c r="G58" s="27">
        <f t="shared" si="1"/>
        <v>0</v>
      </c>
      <c r="H58" s="28"/>
      <c r="I58" s="68">
        <v>0</v>
      </c>
      <c r="J58" s="68"/>
      <c r="K58" s="26"/>
      <c r="L58" s="27">
        <f t="shared" si="2"/>
        <v>0</v>
      </c>
      <c r="M58" s="29">
        <f t="shared" si="3"/>
        <v>0</v>
      </c>
      <c r="N58" s="65"/>
      <c r="O58" s="65"/>
    </row>
    <row r="59" spans="1:15" ht="15" x14ac:dyDescent="0.25">
      <c r="A59" s="24">
        <v>47</v>
      </c>
      <c r="B59" s="57">
        <v>2440</v>
      </c>
      <c r="C59" s="31" t="s">
        <v>55</v>
      </c>
      <c r="D59" s="68">
        <v>0</v>
      </c>
      <c r="E59" s="68"/>
      <c r="F59" s="26"/>
      <c r="G59" s="27">
        <f t="shared" si="1"/>
        <v>0</v>
      </c>
      <c r="I59" s="68">
        <v>0</v>
      </c>
      <c r="J59" s="68"/>
      <c r="K59" s="26"/>
      <c r="L59" s="27">
        <f t="shared" si="2"/>
        <v>0</v>
      </c>
      <c r="M59" s="29">
        <f t="shared" si="3"/>
        <v>0</v>
      </c>
      <c r="N59" s="65"/>
      <c r="O59" s="65"/>
    </row>
    <row r="60" spans="1:15" ht="15" x14ac:dyDescent="0.25">
      <c r="A60" s="35"/>
      <c r="B60" s="60"/>
      <c r="C60" s="36"/>
      <c r="D60" s="69"/>
      <c r="E60" s="69"/>
      <c r="F60" s="37"/>
      <c r="G60" s="27">
        <f t="shared" si="1"/>
        <v>0</v>
      </c>
      <c r="I60" s="69"/>
      <c r="J60" s="69"/>
      <c r="K60" s="37"/>
      <c r="L60" s="27">
        <f t="shared" si="2"/>
        <v>0</v>
      </c>
      <c r="M60" s="29">
        <f t="shared" si="3"/>
        <v>0</v>
      </c>
      <c r="N60" s="65"/>
      <c r="O60" s="65"/>
    </row>
    <row r="61" spans="1:15" ht="12.75" x14ac:dyDescent="0.2">
      <c r="A61" s="35"/>
      <c r="B61" s="60"/>
      <c r="C61" s="38" t="s">
        <v>56</v>
      </c>
      <c r="D61" s="78">
        <f>SUM(D17:D60)</f>
        <v>9832.0146712963688</v>
      </c>
      <c r="E61" s="78">
        <f>SUM(E17:E60)</f>
        <v>755.33033253882047</v>
      </c>
      <c r="F61" s="78">
        <f>SUM(F17:F60)</f>
        <v>-54.246101705189979</v>
      </c>
      <c r="G61" s="78">
        <f>SUM(G17:G60)</f>
        <v>10533.098902129996</v>
      </c>
      <c r="H61" s="70"/>
      <c r="I61" s="78">
        <f>SUM(I17:I60)</f>
        <v>-3681.9707336147771</v>
      </c>
      <c r="J61" s="78">
        <f t="shared" ref="J61:K61" si="4">SUM(J17:J60)</f>
        <v>-307.98634578817337</v>
      </c>
      <c r="K61" s="78">
        <f t="shared" si="4"/>
        <v>51.32015464294998</v>
      </c>
      <c r="L61" s="78">
        <f>SUM(L17:L60)</f>
        <v>-3938.6369247600001</v>
      </c>
      <c r="M61" s="70">
        <f t="shared" ref="M61" si="5">SUM(M17:M60)</f>
        <v>6594.461977369996</v>
      </c>
      <c r="N61" s="65"/>
      <c r="O61" s="65"/>
    </row>
    <row r="62" spans="1:15" ht="37.5" x14ac:dyDescent="0.25">
      <c r="A62" s="35"/>
      <c r="B62" s="60"/>
      <c r="C62" s="40" t="s">
        <v>57</v>
      </c>
      <c r="D62" s="81"/>
      <c r="E62" s="82"/>
      <c r="F62" s="82"/>
      <c r="G62" s="71">
        <f>D62+E62+F62</f>
        <v>0</v>
      </c>
      <c r="H62" s="83"/>
      <c r="I62" s="82"/>
      <c r="J62" s="82"/>
      <c r="K62" s="82"/>
      <c r="L62" s="71">
        <f t="shared" ref="L62:L63" si="6">I62+J62+K62</f>
        <v>0</v>
      </c>
      <c r="M62" s="84">
        <f t="shared" ref="M62" si="7">G62+L62</f>
        <v>0</v>
      </c>
      <c r="N62" s="65"/>
      <c r="O62" s="65"/>
    </row>
    <row r="63" spans="1:15" ht="25.5" x14ac:dyDescent="0.25">
      <c r="A63" s="35"/>
      <c r="B63" s="60"/>
      <c r="C63" s="41" t="s">
        <v>58</v>
      </c>
      <c r="D63" s="81">
        <v>-28.763532305248226</v>
      </c>
      <c r="E63" s="82">
        <v>-14.4400311364</v>
      </c>
      <c r="F63" s="82"/>
      <c r="G63" s="71">
        <f>D63+E63+F63</f>
        <v>-43.203563441648228</v>
      </c>
      <c r="H63" s="83"/>
      <c r="I63" s="82">
        <v>2.0385490443422976</v>
      </c>
      <c r="J63" s="82">
        <v>1.9107488171316387</v>
      </c>
      <c r="K63" s="82"/>
      <c r="L63" s="71">
        <f t="shared" si="6"/>
        <v>3.9492978614739362</v>
      </c>
      <c r="M63" s="84">
        <f t="shared" si="3"/>
        <v>-39.254265580174291</v>
      </c>
      <c r="N63" s="65"/>
      <c r="O63" s="65"/>
    </row>
    <row r="64" spans="1:15" ht="12.75" x14ac:dyDescent="0.2">
      <c r="A64" s="35"/>
      <c r="B64" s="60"/>
      <c r="C64" s="38" t="s">
        <v>59</v>
      </c>
      <c r="D64" s="77">
        <f>SUM(D61:D63)</f>
        <v>9803.2511389911197</v>
      </c>
      <c r="E64" s="77">
        <f t="shared" ref="E64:G64" si="8">SUM(E61:E63)</f>
        <v>740.8903014024205</v>
      </c>
      <c r="F64" s="77">
        <f t="shared" si="8"/>
        <v>-54.246101705189979</v>
      </c>
      <c r="G64" s="78">
        <f t="shared" si="8"/>
        <v>10489.895338688348</v>
      </c>
      <c r="H64" s="77"/>
      <c r="I64" s="77">
        <f>SUM(I61:I63)</f>
        <v>-3679.9321845704349</v>
      </c>
      <c r="J64" s="77">
        <f t="shared" ref="J64:M64" si="9">SUM(J61:J63)</f>
        <v>-306.0755969710417</v>
      </c>
      <c r="K64" s="77">
        <f t="shared" si="9"/>
        <v>51.32015464294998</v>
      </c>
      <c r="L64" s="78">
        <f>SUM(L61:L63)</f>
        <v>-3934.6876268985261</v>
      </c>
      <c r="M64" s="77">
        <f t="shared" si="9"/>
        <v>6555.2077117898216</v>
      </c>
      <c r="N64" s="65"/>
      <c r="O64" s="65"/>
    </row>
    <row r="65" spans="1:14" ht="15" x14ac:dyDescent="0.25">
      <c r="A65" s="35"/>
      <c r="B65" s="60"/>
      <c r="C65" s="105" t="s">
        <v>60</v>
      </c>
      <c r="D65" s="106"/>
      <c r="E65" s="106"/>
      <c r="F65" s="106"/>
      <c r="G65" s="106"/>
      <c r="H65" s="106"/>
      <c r="I65" s="107"/>
      <c r="J65" s="37"/>
      <c r="K65" s="42"/>
      <c r="L65" s="43"/>
      <c r="M65" s="44"/>
    </row>
    <row r="66" spans="1:14" ht="15" x14ac:dyDescent="0.25">
      <c r="A66" s="35"/>
      <c r="B66" s="60"/>
      <c r="C66" s="105" t="s">
        <v>61</v>
      </c>
      <c r="D66" s="106"/>
      <c r="E66" s="106"/>
      <c r="F66" s="106"/>
      <c r="G66" s="106"/>
      <c r="H66" s="106"/>
      <c r="I66" s="107"/>
      <c r="J66" s="39">
        <f>J64+J65</f>
        <v>-306.0755969710417</v>
      </c>
      <c r="K66" s="42"/>
      <c r="L66" s="43"/>
      <c r="M66" s="44"/>
    </row>
    <row r="68" spans="1:14" ht="12.75" x14ac:dyDescent="0.2">
      <c r="I68" s="45" t="s">
        <v>62</v>
      </c>
      <c r="J68" s="46"/>
    </row>
    <row r="69" spans="1:14" ht="15" x14ac:dyDescent="0.25">
      <c r="A69" s="35">
        <v>10</v>
      </c>
      <c r="B69" s="60"/>
      <c r="C69" s="36" t="s">
        <v>63</v>
      </c>
      <c r="I69" s="46" t="s">
        <v>63</v>
      </c>
      <c r="J69" s="46"/>
      <c r="K69" s="47"/>
    </row>
    <row r="70" spans="1:14" ht="14.4" x14ac:dyDescent="0.3">
      <c r="A70" s="35">
        <v>8</v>
      </c>
      <c r="B70" s="60"/>
      <c r="C70" s="36" t="s">
        <v>43</v>
      </c>
      <c r="I70" s="46" t="s">
        <v>43</v>
      </c>
      <c r="J70" s="46"/>
      <c r="K70" s="48"/>
    </row>
    <row r="71" spans="1:14" ht="14.4" x14ac:dyDescent="0.3">
      <c r="I71" s="49" t="s">
        <v>64</v>
      </c>
      <c r="K71" s="50">
        <f>J66-K69-K70</f>
        <v>-306.0755969710417</v>
      </c>
      <c r="L71" s="65"/>
    </row>
    <row r="72" spans="1:14" x14ac:dyDescent="0.25">
      <c r="N72" s="51"/>
    </row>
    <row r="73" spans="1:14" x14ac:dyDescent="0.25">
      <c r="A73" s="52" t="s">
        <v>65</v>
      </c>
      <c r="C73" s="66"/>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61" t="s">
        <v>69</v>
      </c>
      <c r="C83" s="11"/>
    </row>
    <row r="85" spans="1:13" x14ac:dyDescent="0.25">
      <c r="A85" s="1">
        <v>5</v>
      </c>
      <c r="B85" s="62"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47" activePane="bottomRight" state="frozen"/>
      <selection activeCell="N17" sqref="N17"/>
      <selection pane="topRight" activeCell="N17" sqref="N17"/>
      <selection pane="bottomLeft" activeCell="N17" sqref="N17"/>
      <selection pane="bottomRight" activeCell="J47" sqref="J47"/>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2016</v>
      </c>
      <c r="G13" s="13"/>
    </row>
    <row r="15" spans="1:13" ht="12.75" x14ac:dyDescent="0.2">
      <c r="D15" s="102" t="s">
        <v>11</v>
      </c>
      <c r="E15" s="103"/>
      <c r="F15" s="103"/>
      <c r="G15" s="104"/>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381.23043511380001</v>
      </c>
      <c r="E17" s="68">
        <v>29.500207292719981</v>
      </c>
      <c r="F17" s="26">
        <v>0</v>
      </c>
      <c r="G17" s="27">
        <f t="shared" ref="G17:G59" si="0">D17+E17+F17</f>
        <v>410.73064240652002</v>
      </c>
      <c r="H17" s="20"/>
      <c r="I17" s="68">
        <v>-157.16624302043004</v>
      </c>
      <c r="J17" s="68">
        <v>-36.891659874829926</v>
      </c>
      <c r="K17" s="26">
        <v>0</v>
      </c>
      <c r="L17" s="27">
        <f t="shared" ref="L17:L59" si="1">I17+J17+K17</f>
        <v>-194.05790289525999</v>
      </c>
      <c r="M17" s="29">
        <f t="shared" ref="M17" si="2">G17+L17</f>
        <v>216.67273951126003</v>
      </c>
      <c r="N17" s="65"/>
      <c r="O17" s="65"/>
    </row>
    <row r="18" spans="1:15" ht="25.5" x14ac:dyDescent="0.25">
      <c r="A18" s="24">
        <v>12</v>
      </c>
      <c r="B18" s="58">
        <v>1611</v>
      </c>
      <c r="C18" s="73" t="s">
        <v>22</v>
      </c>
      <c r="D18" s="68">
        <v>0</v>
      </c>
      <c r="E18" s="68">
        <v>0</v>
      </c>
      <c r="F18" s="26">
        <v>0</v>
      </c>
      <c r="G18" s="27">
        <f t="shared" si="0"/>
        <v>0</v>
      </c>
      <c r="H18" s="28"/>
      <c r="I18" s="68">
        <v>0</v>
      </c>
      <c r="J18" s="68">
        <v>0</v>
      </c>
      <c r="K18" s="26">
        <v>0</v>
      </c>
      <c r="L18" s="27">
        <f t="shared" si="1"/>
        <v>0</v>
      </c>
      <c r="M18" s="29">
        <f>G18+L18</f>
        <v>0</v>
      </c>
      <c r="N18" s="65"/>
      <c r="O18" s="65"/>
    </row>
    <row r="19" spans="1:15" ht="25.5" x14ac:dyDescent="0.25">
      <c r="A19" s="24" t="s">
        <v>23</v>
      </c>
      <c r="B19" s="58">
        <v>1612</v>
      </c>
      <c r="C19" s="73" t="s">
        <v>24</v>
      </c>
      <c r="D19" s="68">
        <v>0</v>
      </c>
      <c r="E19" s="68">
        <v>0</v>
      </c>
      <c r="F19" s="26">
        <v>0</v>
      </c>
      <c r="G19" s="27">
        <f t="shared" si="0"/>
        <v>0</v>
      </c>
      <c r="H19" s="28"/>
      <c r="I19" s="68">
        <v>0</v>
      </c>
      <c r="J19" s="68">
        <v>0</v>
      </c>
      <c r="K19" s="26">
        <v>0</v>
      </c>
      <c r="L19" s="27">
        <f t="shared" si="1"/>
        <v>0</v>
      </c>
      <c r="M19" s="29">
        <f t="shared" ref="M19:M63" si="3">G19+L19</f>
        <v>0</v>
      </c>
      <c r="N19" s="65"/>
      <c r="O19" s="65"/>
    </row>
    <row r="20" spans="1:15" ht="15" x14ac:dyDescent="0.25">
      <c r="A20" s="24" t="s">
        <v>25</v>
      </c>
      <c r="B20" s="63">
        <v>1615</v>
      </c>
      <c r="C20" s="73" t="s">
        <v>26</v>
      </c>
      <c r="D20" s="68">
        <v>3.3159999999999999E-3</v>
      </c>
      <c r="E20" s="68">
        <v>0</v>
      </c>
      <c r="F20" s="26">
        <v>0</v>
      </c>
      <c r="G20" s="27">
        <f t="shared" si="0"/>
        <v>3.3159999999999999E-3</v>
      </c>
      <c r="H20" s="28"/>
      <c r="I20" s="68">
        <v>0</v>
      </c>
      <c r="J20" s="68">
        <v>0</v>
      </c>
      <c r="K20" s="26">
        <v>0</v>
      </c>
      <c r="L20" s="27">
        <f t="shared" si="1"/>
        <v>0</v>
      </c>
      <c r="M20" s="29">
        <f t="shared" si="3"/>
        <v>3.3159999999999999E-3</v>
      </c>
      <c r="N20" s="65"/>
      <c r="O20" s="65"/>
    </row>
    <row r="21" spans="1:15" ht="15" x14ac:dyDescent="0.25">
      <c r="A21" s="24">
        <v>1</v>
      </c>
      <c r="B21" s="63">
        <v>1620</v>
      </c>
      <c r="C21" s="73" t="s">
        <v>73</v>
      </c>
      <c r="D21" s="68">
        <v>2.1724E-2</v>
      </c>
      <c r="E21" s="68">
        <v>0</v>
      </c>
      <c r="F21" s="26">
        <v>0</v>
      </c>
      <c r="G21" s="27">
        <f t="shared" si="0"/>
        <v>2.1724E-2</v>
      </c>
      <c r="H21" s="28"/>
      <c r="I21" s="68">
        <v>-1.9810040000000001E-2</v>
      </c>
      <c r="J21" s="68">
        <v>-2.6502999999999997E-4</v>
      </c>
      <c r="K21" s="26">
        <v>0</v>
      </c>
      <c r="L21" s="27">
        <f t="shared" si="1"/>
        <v>-2.007507E-2</v>
      </c>
      <c r="M21" s="29">
        <f t="shared" si="3"/>
        <v>1.6489299999999998E-3</v>
      </c>
      <c r="N21" s="65"/>
      <c r="O21" s="65"/>
    </row>
    <row r="22" spans="1:15" ht="15" x14ac:dyDescent="0.25">
      <c r="A22" s="24">
        <v>6</v>
      </c>
      <c r="B22" s="58">
        <v>1665</v>
      </c>
      <c r="C22" s="73" t="s">
        <v>74</v>
      </c>
      <c r="D22" s="68">
        <v>0.13855429</v>
      </c>
      <c r="E22" s="68">
        <v>0</v>
      </c>
      <c r="F22" s="26">
        <v>0</v>
      </c>
      <c r="G22" s="27">
        <f t="shared" si="0"/>
        <v>0.13855429</v>
      </c>
      <c r="H22" s="28"/>
      <c r="I22" s="68">
        <v>-9.5766009999999999E-2</v>
      </c>
      <c r="J22" s="68">
        <v>-3.14519E-3</v>
      </c>
      <c r="K22" s="26">
        <v>0</v>
      </c>
      <c r="L22" s="27">
        <f t="shared" si="1"/>
        <v>-9.8911200000000005E-2</v>
      </c>
      <c r="M22" s="29">
        <f t="shared" si="3"/>
        <v>3.9643089999999992E-2</v>
      </c>
      <c r="N22" s="65"/>
      <c r="O22" s="65"/>
    </row>
    <row r="23" spans="1:15" ht="15" x14ac:dyDescent="0.25">
      <c r="A23" s="24">
        <v>17</v>
      </c>
      <c r="B23" s="58">
        <v>1675</v>
      </c>
      <c r="C23" s="73" t="s">
        <v>75</v>
      </c>
      <c r="D23" s="68">
        <v>0.537296</v>
      </c>
      <c r="E23" s="68">
        <v>0</v>
      </c>
      <c r="F23" s="26">
        <v>0</v>
      </c>
      <c r="G23" s="27">
        <f t="shared" si="0"/>
        <v>0.537296</v>
      </c>
      <c r="H23" s="28"/>
      <c r="I23" s="68">
        <v>-0.55421297999999997</v>
      </c>
      <c r="J23" s="68">
        <v>8.6128549999999998E-2</v>
      </c>
      <c r="K23" s="26">
        <v>0</v>
      </c>
      <c r="L23" s="27">
        <f t="shared" si="1"/>
        <v>-0.46808443</v>
      </c>
      <c r="M23" s="29">
        <f t="shared" si="3"/>
        <v>6.921157E-2</v>
      </c>
      <c r="N23" s="65"/>
      <c r="O23" s="65"/>
    </row>
    <row r="24" spans="1:15" ht="15" x14ac:dyDescent="0.25">
      <c r="A24" s="24">
        <v>17</v>
      </c>
      <c r="B24" s="58">
        <v>1680</v>
      </c>
      <c r="C24" s="73" t="s">
        <v>76</v>
      </c>
      <c r="D24" s="68">
        <v>8.4220000000000007E-3</v>
      </c>
      <c r="E24" s="68">
        <v>0</v>
      </c>
      <c r="F24" s="26">
        <v>0</v>
      </c>
      <c r="G24" s="27">
        <f t="shared" si="0"/>
        <v>8.4220000000000007E-3</v>
      </c>
      <c r="H24" s="28"/>
      <c r="I24" s="68">
        <v>-6.181250000000001E-3</v>
      </c>
      <c r="J24" s="68">
        <v>-1.5411999999999999E-4</v>
      </c>
      <c r="K24" s="26">
        <v>0</v>
      </c>
      <c r="L24" s="27">
        <f t="shared" si="1"/>
        <v>-6.3353700000000008E-3</v>
      </c>
      <c r="M24" s="29">
        <f t="shared" si="3"/>
        <v>2.0866299999999999E-3</v>
      </c>
      <c r="N24" s="65"/>
      <c r="O24" s="65"/>
    </row>
    <row r="25" spans="1:15" ht="15" x14ac:dyDescent="0.25">
      <c r="A25" s="24" t="s">
        <v>25</v>
      </c>
      <c r="B25" s="58">
        <v>1805</v>
      </c>
      <c r="C25" s="30" t="s">
        <v>26</v>
      </c>
      <c r="D25" s="68">
        <v>59.185290190000003</v>
      </c>
      <c r="E25" s="68">
        <v>7.2862770000003962E-2</v>
      </c>
      <c r="F25" s="26">
        <v>0</v>
      </c>
      <c r="G25" s="27">
        <f t="shared" si="0"/>
        <v>59.258152960000004</v>
      </c>
      <c r="H25" s="28"/>
      <c r="I25" s="68">
        <v>-43.220882070000002</v>
      </c>
      <c r="J25" s="68">
        <v>7.4425430000000001E-2</v>
      </c>
      <c r="K25" s="26">
        <v>0</v>
      </c>
      <c r="L25" s="27">
        <f t="shared" si="1"/>
        <v>-43.146456640000004</v>
      </c>
      <c r="M25" s="29">
        <f t="shared" si="3"/>
        <v>16.11169632</v>
      </c>
      <c r="N25" s="65"/>
      <c r="O25" s="65"/>
    </row>
    <row r="26" spans="1:15" ht="15" x14ac:dyDescent="0.25">
      <c r="A26" s="24">
        <v>14.1</v>
      </c>
      <c r="B26" s="63">
        <v>1806</v>
      </c>
      <c r="C26" s="30" t="s">
        <v>77</v>
      </c>
      <c r="D26" s="68">
        <v>233.03238105</v>
      </c>
      <c r="E26" s="68">
        <v>8.3438569999999976E-2</v>
      </c>
      <c r="F26" s="26">
        <v>0</v>
      </c>
      <c r="G26" s="27">
        <f t="shared" si="0"/>
        <v>233.11581962</v>
      </c>
      <c r="H26" s="28"/>
      <c r="I26" s="68">
        <v>-74.95843223</v>
      </c>
      <c r="J26" s="68">
        <v>-2.1912886299999998</v>
      </c>
      <c r="K26" s="26">
        <v>0</v>
      </c>
      <c r="L26" s="27">
        <f t="shared" si="1"/>
        <v>-77.149720860000002</v>
      </c>
      <c r="M26" s="29">
        <f t="shared" si="3"/>
        <v>155.96609875999999</v>
      </c>
      <c r="N26" s="65"/>
      <c r="O26" s="65"/>
    </row>
    <row r="27" spans="1:15" ht="15" x14ac:dyDescent="0.25">
      <c r="A27" s="24">
        <v>47</v>
      </c>
      <c r="B27" s="58">
        <v>1808</v>
      </c>
      <c r="C27" s="30" t="s">
        <v>27</v>
      </c>
      <c r="D27" s="68">
        <v>7.9663906199999994</v>
      </c>
      <c r="E27" s="68">
        <v>0.14872919000000001</v>
      </c>
      <c r="F27" s="26">
        <v>-1.0380000000000001E-3</v>
      </c>
      <c r="G27" s="27">
        <f t="shared" si="0"/>
        <v>8.1140818100000001</v>
      </c>
      <c r="H27" s="28"/>
      <c r="I27" s="68">
        <v>-3.07427815</v>
      </c>
      <c r="J27" s="68">
        <v>-0.14645842000000001</v>
      </c>
      <c r="K27" s="26">
        <v>1.0380000000000001E-3</v>
      </c>
      <c r="L27" s="27">
        <f t="shared" si="1"/>
        <v>-3.2196985700000003</v>
      </c>
      <c r="M27" s="29">
        <f t="shared" si="3"/>
        <v>4.8943832399999998</v>
      </c>
      <c r="N27" s="65"/>
      <c r="O27" s="65"/>
    </row>
    <row r="28" spans="1:15" ht="15" x14ac:dyDescent="0.25">
      <c r="A28" s="24">
        <v>13</v>
      </c>
      <c r="B28" s="58">
        <v>1810</v>
      </c>
      <c r="C28" s="30" t="s">
        <v>28</v>
      </c>
      <c r="D28" s="68">
        <v>0</v>
      </c>
      <c r="E28" s="68">
        <v>0</v>
      </c>
      <c r="F28" s="26">
        <v>0</v>
      </c>
      <c r="G28" s="27">
        <f t="shared" si="0"/>
        <v>0</v>
      </c>
      <c r="H28" s="28"/>
      <c r="I28" s="68">
        <v>0</v>
      </c>
      <c r="J28" s="68">
        <v>0</v>
      </c>
      <c r="K28" s="26">
        <v>0</v>
      </c>
      <c r="L28" s="27">
        <f t="shared" si="1"/>
        <v>0</v>
      </c>
      <c r="M28" s="29">
        <f t="shared" si="3"/>
        <v>0</v>
      </c>
      <c r="N28" s="65"/>
      <c r="O28" s="65"/>
    </row>
    <row r="29" spans="1:15" ht="15" x14ac:dyDescent="0.25">
      <c r="A29" s="24">
        <v>47</v>
      </c>
      <c r="B29" s="58">
        <v>1815</v>
      </c>
      <c r="C29" s="30" t="s">
        <v>29</v>
      </c>
      <c r="D29" s="68">
        <v>190.54083900999998</v>
      </c>
      <c r="E29" s="68">
        <v>15.515114130000004</v>
      </c>
      <c r="F29" s="26">
        <v>-2.8999E-2</v>
      </c>
      <c r="G29" s="27">
        <f t="shared" si="0"/>
        <v>206.02695413999999</v>
      </c>
      <c r="H29" s="28"/>
      <c r="I29" s="68">
        <v>-67.883317930000004</v>
      </c>
      <c r="J29" s="68">
        <v>-4.41181921</v>
      </c>
      <c r="K29" s="26">
        <v>2.8999E-2</v>
      </c>
      <c r="L29" s="27">
        <f t="shared" si="1"/>
        <v>-72.26613814000001</v>
      </c>
      <c r="M29" s="29">
        <f t="shared" si="3"/>
        <v>133.76081599999998</v>
      </c>
      <c r="N29" s="65"/>
      <c r="O29" s="65"/>
    </row>
    <row r="30" spans="1:15" ht="15" x14ac:dyDescent="0.25">
      <c r="A30" s="24">
        <v>47</v>
      </c>
      <c r="B30" s="58">
        <v>1820</v>
      </c>
      <c r="C30" s="73" t="s">
        <v>30</v>
      </c>
      <c r="D30" s="68">
        <v>628.05856374000007</v>
      </c>
      <c r="E30" s="68">
        <v>50.613243539999985</v>
      </c>
      <c r="F30" s="26">
        <v>-2.4102744</v>
      </c>
      <c r="G30" s="27">
        <f t="shared" si="0"/>
        <v>676.26153288</v>
      </c>
      <c r="H30" s="28"/>
      <c r="I30" s="68">
        <v>-249.80775763</v>
      </c>
      <c r="J30" s="68">
        <v>-17.710038910000002</v>
      </c>
      <c r="K30" s="26">
        <v>2.4102744000000005</v>
      </c>
      <c r="L30" s="27">
        <f t="shared" si="1"/>
        <v>-265.10752214000001</v>
      </c>
      <c r="M30" s="29">
        <f t="shared" si="3"/>
        <v>411.15401073999999</v>
      </c>
      <c r="N30" s="65"/>
      <c r="O30" s="65"/>
    </row>
    <row r="31" spans="1:15" ht="15" x14ac:dyDescent="0.25">
      <c r="A31" s="24">
        <v>47</v>
      </c>
      <c r="B31" s="58">
        <v>1825</v>
      </c>
      <c r="C31" s="30" t="s">
        <v>31</v>
      </c>
      <c r="D31" s="68">
        <v>0</v>
      </c>
      <c r="E31" s="68">
        <v>0</v>
      </c>
      <c r="F31" s="26">
        <v>0</v>
      </c>
      <c r="G31" s="27">
        <f t="shared" si="0"/>
        <v>0</v>
      </c>
      <c r="H31" s="28"/>
      <c r="I31" s="68">
        <v>0</v>
      </c>
      <c r="J31" s="68">
        <v>0</v>
      </c>
      <c r="K31" s="26">
        <v>0</v>
      </c>
      <c r="L31" s="27">
        <f t="shared" si="1"/>
        <v>0</v>
      </c>
      <c r="M31" s="29">
        <f t="shared" si="3"/>
        <v>0</v>
      </c>
      <c r="N31" s="65"/>
      <c r="O31" s="65"/>
    </row>
    <row r="32" spans="1:15" ht="15" x14ac:dyDescent="0.25">
      <c r="A32" s="24">
        <v>47</v>
      </c>
      <c r="B32" s="58">
        <v>1830</v>
      </c>
      <c r="C32" s="30" t="s">
        <v>32</v>
      </c>
      <c r="D32" s="68">
        <v>2908.9317572607852</v>
      </c>
      <c r="E32" s="68">
        <v>176.53110060400641</v>
      </c>
      <c r="F32" s="26">
        <v>-5.97742145809001</v>
      </c>
      <c r="G32" s="27">
        <f t="shared" si="0"/>
        <v>3079.4854364067019</v>
      </c>
      <c r="H32" s="28"/>
      <c r="I32" s="68">
        <v>-868.45729950333759</v>
      </c>
      <c r="J32" s="68">
        <v>-49.574759487080598</v>
      </c>
      <c r="K32" s="26">
        <v>5.2613081762222675</v>
      </c>
      <c r="L32" s="27">
        <f t="shared" si="1"/>
        <v>-912.77075081419582</v>
      </c>
      <c r="M32" s="29">
        <f t="shared" si="3"/>
        <v>2166.7146855925062</v>
      </c>
      <c r="N32" s="65"/>
      <c r="O32" s="65"/>
    </row>
    <row r="33" spans="1:15" ht="15" x14ac:dyDescent="0.25">
      <c r="A33" s="24">
        <v>47</v>
      </c>
      <c r="B33" s="58">
        <v>1835</v>
      </c>
      <c r="C33" s="30" t="s">
        <v>33</v>
      </c>
      <c r="D33" s="68">
        <v>1894.8061007411866</v>
      </c>
      <c r="E33" s="68">
        <v>103.53199576571475</v>
      </c>
      <c r="F33" s="26">
        <v>-0.50167367000000063</v>
      </c>
      <c r="G33" s="27">
        <f t="shared" si="0"/>
        <v>1997.8364228369014</v>
      </c>
      <c r="H33" s="28"/>
      <c r="I33" s="68">
        <v>-632.94225117920291</v>
      </c>
      <c r="J33" s="68">
        <v>-33.622191948091299</v>
      </c>
      <c r="K33" s="26">
        <v>0.90501328000000081</v>
      </c>
      <c r="L33" s="27">
        <f t="shared" si="1"/>
        <v>-665.65942984729418</v>
      </c>
      <c r="M33" s="29">
        <f t="shared" si="3"/>
        <v>1332.1769929896072</v>
      </c>
      <c r="N33" s="65"/>
      <c r="O33" s="65"/>
    </row>
    <row r="34" spans="1:15" ht="15" x14ac:dyDescent="0.25">
      <c r="A34" s="24">
        <v>47</v>
      </c>
      <c r="B34" s="58">
        <v>1840</v>
      </c>
      <c r="C34" s="30" t="s">
        <v>34</v>
      </c>
      <c r="D34" s="68">
        <v>23.90287687</v>
      </c>
      <c r="E34" s="68">
        <v>2.6190660000000001E-2</v>
      </c>
      <c r="F34" s="26">
        <v>0</v>
      </c>
      <c r="G34" s="27">
        <f t="shared" si="0"/>
        <v>23.929067530000001</v>
      </c>
      <c r="H34" s="28"/>
      <c r="I34" s="68">
        <v>-13.31980237</v>
      </c>
      <c r="J34" s="68">
        <v>-0.40902855999999999</v>
      </c>
      <c r="K34" s="26">
        <v>0</v>
      </c>
      <c r="L34" s="27">
        <f t="shared" si="1"/>
        <v>-13.728830929999999</v>
      </c>
      <c r="M34" s="29">
        <f t="shared" si="3"/>
        <v>10.200236600000002</v>
      </c>
      <c r="N34" s="65"/>
      <c r="O34" s="65"/>
    </row>
    <row r="35" spans="1:15" ht="15" x14ac:dyDescent="0.25">
      <c r="A35" s="24">
        <v>47</v>
      </c>
      <c r="B35" s="58">
        <v>1845</v>
      </c>
      <c r="C35" s="30" t="s">
        <v>35</v>
      </c>
      <c r="D35" s="68">
        <v>856.42212415166568</v>
      </c>
      <c r="E35" s="68">
        <v>38.896783371403622</v>
      </c>
      <c r="F35" s="26">
        <v>-4.1942749999999973E-2</v>
      </c>
      <c r="G35" s="27">
        <f t="shared" si="0"/>
        <v>895.27696477306938</v>
      </c>
      <c r="H35" s="28"/>
      <c r="I35" s="68">
        <v>-456.39656397715953</v>
      </c>
      <c r="J35" s="68">
        <v>-23.617228991162371</v>
      </c>
      <c r="K35" s="26">
        <v>0.24034852999999998</v>
      </c>
      <c r="L35" s="27">
        <f t="shared" si="1"/>
        <v>-479.77344443832192</v>
      </c>
      <c r="M35" s="29">
        <f t="shared" si="3"/>
        <v>415.50352033474746</v>
      </c>
      <c r="N35" s="65"/>
      <c r="O35" s="65"/>
    </row>
    <row r="36" spans="1:15" ht="15" x14ac:dyDescent="0.25">
      <c r="A36" s="24">
        <v>47</v>
      </c>
      <c r="B36" s="58">
        <v>1850</v>
      </c>
      <c r="C36" s="30" t="s">
        <v>36</v>
      </c>
      <c r="D36" s="68">
        <v>1816.2149465299999</v>
      </c>
      <c r="E36" s="68">
        <v>107.07872945000004</v>
      </c>
      <c r="F36" s="26">
        <v>-5.1599602299999994</v>
      </c>
      <c r="G36" s="27">
        <f t="shared" si="0"/>
        <v>1918.13371575</v>
      </c>
      <c r="H36" s="28"/>
      <c r="I36" s="68">
        <v>-586.93464397000002</v>
      </c>
      <c r="J36" s="68">
        <v>-42.977842882793524</v>
      </c>
      <c r="K36" s="26">
        <v>4.1836932127936581</v>
      </c>
      <c r="L36" s="27">
        <f t="shared" si="1"/>
        <v>-625.72879363999994</v>
      </c>
      <c r="M36" s="29">
        <f t="shared" si="3"/>
        <v>1292.4049221099999</v>
      </c>
      <c r="N36" s="65"/>
      <c r="O36" s="65"/>
    </row>
    <row r="37" spans="1:15" ht="15" x14ac:dyDescent="0.25">
      <c r="A37" s="24">
        <v>47</v>
      </c>
      <c r="B37" s="58">
        <v>1855</v>
      </c>
      <c r="C37" s="30" t="s">
        <v>37</v>
      </c>
      <c r="D37" s="68">
        <v>0</v>
      </c>
      <c r="E37" s="68">
        <v>0</v>
      </c>
      <c r="F37" s="26">
        <v>0</v>
      </c>
      <c r="G37" s="27">
        <f t="shared" si="0"/>
        <v>0</v>
      </c>
      <c r="H37" s="28"/>
      <c r="I37" s="68">
        <v>0</v>
      </c>
      <c r="J37" s="68">
        <v>0</v>
      </c>
      <c r="K37" s="26">
        <v>0</v>
      </c>
      <c r="L37" s="27">
        <f t="shared" si="1"/>
        <v>0</v>
      </c>
      <c r="M37" s="29">
        <f t="shared" si="3"/>
        <v>0</v>
      </c>
      <c r="N37" s="65"/>
      <c r="O37" s="65"/>
    </row>
    <row r="38" spans="1:15" ht="15" x14ac:dyDescent="0.25">
      <c r="A38" s="24">
        <v>47</v>
      </c>
      <c r="B38" s="58">
        <v>1860</v>
      </c>
      <c r="C38" s="30" t="s">
        <v>38</v>
      </c>
      <c r="D38" s="68">
        <v>62.945708709999998</v>
      </c>
      <c r="E38" s="68">
        <v>53.991196750000007</v>
      </c>
      <c r="F38" s="26">
        <v>2.197035E-2</v>
      </c>
      <c r="G38" s="27">
        <f t="shared" si="0"/>
        <v>116.95887581000001</v>
      </c>
      <c r="H38" s="28"/>
      <c r="I38" s="68">
        <v>-9.8538898300000017</v>
      </c>
      <c r="J38" s="68">
        <v>-5.6980346399999968</v>
      </c>
      <c r="K38" s="26">
        <v>0</v>
      </c>
      <c r="L38" s="27">
        <f t="shared" si="1"/>
        <v>-15.551924469999999</v>
      </c>
      <c r="M38" s="29">
        <f t="shared" si="3"/>
        <v>101.40695134000001</v>
      </c>
      <c r="N38" s="65"/>
      <c r="O38" s="65"/>
    </row>
    <row r="39" spans="1:15" ht="15" x14ac:dyDescent="0.25">
      <c r="A39" s="24">
        <v>47</v>
      </c>
      <c r="B39" s="58">
        <v>1555</v>
      </c>
      <c r="C39" s="30" t="s">
        <v>39</v>
      </c>
      <c r="D39" s="68">
        <v>499.69055489999994</v>
      </c>
      <c r="E39" s="68">
        <v>8.0176599999999987E-2</v>
      </c>
      <c r="F39" s="26">
        <v>-67.255422940000003</v>
      </c>
      <c r="G39" s="27">
        <f t="shared" si="0"/>
        <v>432.51530855999994</v>
      </c>
      <c r="H39" s="28"/>
      <c r="I39" s="68">
        <v>-200.24567871999994</v>
      </c>
      <c r="J39" s="68">
        <v>-31.428410190000001</v>
      </c>
      <c r="K39" s="26">
        <v>67.255422940000003</v>
      </c>
      <c r="L39" s="27">
        <f t="shared" si="1"/>
        <v>-164.41866596999995</v>
      </c>
      <c r="M39" s="29">
        <f t="shared" si="3"/>
        <v>268.09664258999999</v>
      </c>
      <c r="N39" s="65"/>
      <c r="O39" s="65"/>
    </row>
    <row r="40" spans="1:15" ht="15" x14ac:dyDescent="0.25">
      <c r="A40" s="24" t="s">
        <v>25</v>
      </c>
      <c r="B40" s="58">
        <v>1905</v>
      </c>
      <c r="C40" s="30" t="s">
        <v>26</v>
      </c>
      <c r="D40" s="68">
        <v>17.019295244030001</v>
      </c>
      <c r="E40" s="68">
        <v>1.333922995559998</v>
      </c>
      <c r="F40" s="26">
        <v>0</v>
      </c>
      <c r="G40" s="27">
        <f t="shared" si="0"/>
        <v>18.353218239589999</v>
      </c>
      <c r="H40" s="28"/>
      <c r="I40" s="68">
        <v>0</v>
      </c>
      <c r="J40" s="68">
        <v>0</v>
      </c>
      <c r="K40" s="26">
        <v>0</v>
      </c>
      <c r="L40" s="27">
        <f t="shared" si="1"/>
        <v>0</v>
      </c>
      <c r="M40" s="29">
        <f t="shared" si="3"/>
        <v>18.353218239589999</v>
      </c>
      <c r="N40" s="65"/>
      <c r="O40" s="65"/>
    </row>
    <row r="41" spans="1:15" ht="15" x14ac:dyDescent="0.25">
      <c r="A41" s="24">
        <v>47</v>
      </c>
      <c r="B41" s="58">
        <v>1908</v>
      </c>
      <c r="C41" s="30" t="s">
        <v>40</v>
      </c>
      <c r="D41" s="68">
        <v>165.04056115369002</v>
      </c>
      <c r="E41" s="68">
        <v>11.397748987370031</v>
      </c>
      <c r="F41" s="26">
        <v>1.3869228090000001E-2</v>
      </c>
      <c r="G41" s="27">
        <f t="shared" si="0"/>
        <v>176.45217936915003</v>
      </c>
      <c r="H41" s="28"/>
      <c r="I41" s="68">
        <v>-70.850344949200007</v>
      </c>
      <c r="J41" s="68">
        <v>-2.9380111650799972</v>
      </c>
      <c r="K41" s="26">
        <v>0</v>
      </c>
      <c r="L41" s="27">
        <f t="shared" si="1"/>
        <v>-73.788356114280006</v>
      </c>
      <c r="M41" s="29">
        <f t="shared" si="3"/>
        <v>102.66382325487002</v>
      </c>
      <c r="N41" s="65"/>
      <c r="O41" s="65"/>
    </row>
    <row r="42" spans="1:15" ht="15" x14ac:dyDescent="0.25">
      <c r="A42" s="24">
        <v>13</v>
      </c>
      <c r="B42" s="58">
        <v>1910</v>
      </c>
      <c r="C42" s="30" t="s">
        <v>28</v>
      </c>
      <c r="D42" s="68">
        <v>23.688178590339998</v>
      </c>
      <c r="E42" s="68">
        <v>1.843746643230002</v>
      </c>
      <c r="F42" s="26">
        <v>0</v>
      </c>
      <c r="G42" s="27">
        <f t="shared" si="0"/>
        <v>25.53192523357</v>
      </c>
      <c r="H42" s="28"/>
      <c r="I42" s="68">
        <v>-11.419011005970001</v>
      </c>
      <c r="J42" s="68">
        <v>-0.67843350658000023</v>
      </c>
      <c r="K42" s="26">
        <v>0</v>
      </c>
      <c r="L42" s="27">
        <f t="shared" si="1"/>
        <v>-12.097444512550002</v>
      </c>
      <c r="M42" s="29">
        <f t="shared" si="3"/>
        <v>13.434480721019998</v>
      </c>
      <c r="N42" s="65"/>
      <c r="O42" s="65"/>
    </row>
    <row r="43" spans="1:15" ht="15" x14ac:dyDescent="0.25">
      <c r="A43" s="24">
        <v>8</v>
      </c>
      <c r="B43" s="58">
        <v>1915</v>
      </c>
      <c r="C43" s="30" t="s">
        <v>79</v>
      </c>
      <c r="D43" s="68">
        <v>4.995988885440001</v>
      </c>
      <c r="E43" s="68">
        <v>0.28596947507999942</v>
      </c>
      <c r="F43" s="26">
        <v>-0.58342070339999996</v>
      </c>
      <c r="G43" s="27">
        <f t="shared" si="0"/>
        <v>4.6985376571200002</v>
      </c>
      <c r="H43" s="28"/>
      <c r="I43" s="68">
        <v>-1.8810862830000001</v>
      </c>
      <c r="J43" s="68">
        <v>-0.74839751465999982</v>
      </c>
      <c r="K43" s="26">
        <v>0.58342070339999996</v>
      </c>
      <c r="L43" s="27">
        <f t="shared" si="1"/>
        <v>-2.04606309426</v>
      </c>
      <c r="M43" s="29">
        <f t="shared" si="3"/>
        <v>2.6524745628600002</v>
      </c>
      <c r="N43" s="65"/>
      <c r="O43" s="65"/>
    </row>
    <row r="44" spans="1:15" ht="15" x14ac:dyDescent="0.25">
      <c r="A44" s="24">
        <v>10</v>
      </c>
      <c r="B44" s="58">
        <v>1920</v>
      </c>
      <c r="C44" s="30" t="s">
        <v>41</v>
      </c>
      <c r="D44" s="68">
        <v>45.315116976280002</v>
      </c>
      <c r="E44" s="68">
        <v>3.8917353318299979</v>
      </c>
      <c r="F44" s="26">
        <v>-1.9426951817099998</v>
      </c>
      <c r="G44" s="27">
        <f t="shared" si="0"/>
        <v>47.264157126400001</v>
      </c>
      <c r="H44" s="28"/>
      <c r="I44" s="68">
        <v>-30.599954902230003</v>
      </c>
      <c r="J44" s="68">
        <v>-6.2255283564100052</v>
      </c>
      <c r="K44" s="26">
        <v>1.9426951817099998</v>
      </c>
      <c r="L44" s="27">
        <f t="shared" si="1"/>
        <v>-34.882788076930005</v>
      </c>
      <c r="M44" s="29">
        <f t="shared" si="3"/>
        <v>12.381369049469996</v>
      </c>
      <c r="N44" s="65"/>
      <c r="O44" s="65"/>
    </row>
    <row r="45" spans="1:15" ht="15" x14ac:dyDescent="0.25">
      <c r="A45" s="24"/>
      <c r="B45" s="64">
        <v>1925</v>
      </c>
      <c r="C45" s="73" t="s">
        <v>78</v>
      </c>
      <c r="D45" s="68">
        <v>155.67210665735001</v>
      </c>
      <c r="E45" s="68">
        <v>11.680939015819989</v>
      </c>
      <c r="F45" s="26">
        <v>0</v>
      </c>
      <c r="G45" s="27">
        <f t="shared" si="0"/>
        <v>167.35304567317002</v>
      </c>
      <c r="H45" s="28"/>
      <c r="I45" s="68">
        <v>-112.58583591214</v>
      </c>
      <c r="J45" s="68">
        <v>-16.803282521890008</v>
      </c>
      <c r="K45" s="26">
        <v>0</v>
      </c>
      <c r="L45" s="27">
        <f t="shared" si="1"/>
        <v>-129.38911843403</v>
      </c>
      <c r="M45" s="29">
        <f t="shared" si="3"/>
        <v>37.96392723914002</v>
      </c>
      <c r="N45" s="65"/>
      <c r="O45" s="65"/>
    </row>
    <row r="46" spans="1:15" ht="15" x14ac:dyDescent="0.25">
      <c r="A46" s="24">
        <v>10</v>
      </c>
      <c r="B46" s="58">
        <v>1930</v>
      </c>
      <c r="C46" s="30" t="s">
        <v>42</v>
      </c>
      <c r="D46" s="68">
        <v>239.78552610847004</v>
      </c>
      <c r="E46" s="68">
        <v>17.70133082440994</v>
      </c>
      <c r="F46" s="26">
        <v>-10.364642350919979</v>
      </c>
      <c r="G46" s="27">
        <f t="shared" si="0"/>
        <v>247.12221458195998</v>
      </c>
      <c r="H46" s="28"/>
      <c r="I46" s="68">
        <v>-163.89517414209004</v>
      </c>
      <c r="J46" s="68">
        <v>-14.766024081024035</v>
      </c>
      <c r="K46" s="26">
        <v>8.7785466707440722</v>
      </c>
      <c r="L46" s="27">
        <f t="shared" si="1"/>
        <v>-169.88265155236999</v>
      </c>
      <c r="M46" s="29">
        <f t="shared" si="3"/>
        <v>77.239563029589988</v>
      </c>
      <c r="N46" s="65"/>
      <c r="O46" s="65"/>
    </row>
    <row r="47" spans="1:15" ht="15" x14ac:dyDescent="0.25">
      <c r="A47" s="24">
        <v>8</v>
      </c>
      <c r="B47" s="58">
        <v>1935</v>
      </c>
      <c r="C47" s="30" t="s">
        <v>43</v>
      </c>
      <c r="D47" s="68">
        <v>0.7433156807400001</v>
      </c>
      <c r="E47" s="68">
        <v>9.6526587330000121E-2</v>
      </c>
      <c r="F47" s="26">
        <v>-0.17430605073000002</v>
      </c>
      <c r="G47" s="27">
        <f t="shared" si="0"/>
        <v>0.66553621734000012</v>
      </c>
      <c r="H47" s="28"/>
      <c r="I47" s="68">
        <v>-0.61287884298000006</v>
      </c>
      <c r="J47" s="68">
        <v>-8.1802978350000027E-2</v>
      </c>
      <c r="K47" s="26">
        <v>0.18570635073</v>
      </c>
      <c r="L47" s="27">
        <f t="shared" si="1"/>
        <v>-0.50897547060000015</v>
      </c>
      <c r="M47" s="29">
        <f t="shared" si="3"/>
        <v>0.15656074673999998</v>
      </c>
      <c r="N47" s="65"/>
      <c r="O47" s="65"/>
    </row>
    <row r="48" spans="1:15" ht="15" x14ac:dyDescent="0.25">
      <c r="A48" s="24">
        <v>8</v>
      </c>
      <c r="B48" s="58">
        <v>1940</v>
      </c>
      <c r="C48" s="30" t="s">
        <v>44</v>
      </c>
      <c r="D48" s="68">
        <v>5.2875448999800012</v>
      </c>
      <c r="E48" s="68">
        <v>1.5927154812299988</v>
      </c>
      <c r="F48" s="26">
        <v>-0.15543787688999999</v>
      </c>
      <c r="G48" s="27">
        <f t="shared" si="0"/>
        <v>6.7248225043200005</v>
      </c>
      <c r="H48" s="28"/>
      <c r="I48" s="68">
        <v>-2.1036622901399999</v>
      </c>
      <c r="J48" s="68">
        <v>-1.0758486385800003</v>
      </c>
      <c r="K48" s="26">
        <v>3.7564351019999991E-2</v>
      </c>
      <c r="L48" s="27">
        <f t="shared" si="1"/>
        <v>-3.1419465777000002</v>
      </c>
      <c r="M48" s="29">
        <f t="shared" si="3"/>
        <v>3.5828759266200003</v>
      </c>
      <c r="N48" s="65"/>
      <c r="O48" s="65"/>
    </row>
    <row r="49" spans="1:15" ht="15" x14ac:dyDescent="0.25">
      <c r="A49" s="24">
        <v>8</v>
      </c>
      <c r="B49" s="58">
        <v>1945</v>
      </c>
      <c r="C49" s="30" t="s">
        <v>45</v>
      </c>
      <c r="D49" s="68">
        <v>6.8837118863400013</v>
      </c>
      <c r="E49" s="68">
        <v>1.044008028089999</v>
      </c>
      <c r="F49" s="26">
        <v>-1.9232476055099998</v>
      </c>
      <c r="G49" s="27">
        <f t="shared" si="0"/>
        <v>6.0044723089200005</v>
      </c>
      <c r="H49" s="28"/>
      <c r="I49" s="68">
        <v>-3.8234710308599995</v>
      </c>
      <c r="J49" s="68">
        <v>-1.4337248149500008</v>
      </c>
      <c r="K49" s="26">
        <v>1.9425040955099999</v>
      </c>
      <c r="L49" s="27">
        <f t="shared" si="1"/>
        <v>-3.3146917503000002</v>
      </c>
      <c r="M49" s="29">
        <f t="shared" si="3"/>
        <v>2.6897805586200003</v>
      </c>
      <c r="N49" s="65"/>
      <c r="O49" s="65"/>
    </row>
    <row r="50" spans="1:15" ht="15" x14ac:dyDescent="0.25">
      <c r="A50" s="24">
        <v>8</v>
      </c>
      <c r="B50" s="58">
        <v>1950</v>
      </c>
      <c r="C50" s="30" t="s">
        <v>46</v>
      </c>
      <c r="D50" s="68">
        <v>131.71968761664002</v>
      </c>
      <c r="E50" s="68">
        <v>19.08249466201999</v>
      </c>
      <c r="F50" s="26">
        <v>-3.2722106845999992</v>
      </c>
      <c r="G50" s="27">
        <f t="shared" si="0"/>
        <v>147.52997159406002</v>
      </c>
      <c r="H50" s="28"/>
      <c r="I50" s="68">
        <v>-69.80868706518001</v>
      </c>
      <c r="J50" s="68">
        <v>-12.557318121180007</v>
      </c>
      <c r="K50" s="26">
        <v>3.2107759195200005</v>
      </c>
      <c r="L50" s="27">
        <f t="shared" si="1"/>
        <v>-79.15522926684001</v>
      </c>
      <c r="M50" s="29">
        <f t="shared" si="3"/>
        <v>68.374742327220005</v>
      </c>
      <c r="N50" s="65"/>
      <c r="O50" s="65"/>
    </row>
    <row r="51" spans="1:15" ht="15" x14ac:dyDescent="0.25">
      <c r="A51" s="24">
        <v>8</v>
      </c>
      <c r="B51" s="58">
        <v>1955</v>
      </c>
      <c r="C51" s="30" t="s">
        <v>47</v>
      </c>
      <c r="D51" s="68">
        <v>35.238020332730002</v>
      </c>
      <c r="E51" s="68">
        <v>1.7793748918299985</v>
      </c>
      <c r="F51" s="26">
        <v>0</v>
      </c>
      <c r="G51" s="27">
        <f t="shared" si="0"/>
        <v>37.017395224559998</v>
      </c>
      <c r="H51" s="28"/>
      <c r="I51" s="68">
        <v>-37.135699658969997</v>
      </c>
      <c r="J51" s="68">
        <v>1.2927264616099965</v>
      </c>
      <c r="K51" s="26">
        <v>0</v>
      </c>
      <c r="L51" s="27">
        <f t="shared" si="1"/>
        <v>-35.842973197360003</v>
      </c>
      <c r="M51" s="29">
        <f t="shared" si="3"/>
        <v>1.174422027199995</v>
      </c>
      <c r="N51" s="65"/>
      <c r="O51" s="65"/>
    </row>
    <row r="52" spans="1:15" ht="15" x14ac:dyDescent="0.25">
      <c r="A52" s="32">
        <v>8</v>
      </c>
      <c r="B52" s="74">
        <v>1960</v>
      </c>
      <c r="C52" s="73" t="s">
        <v>48</v>
      </c>
      <c r="D52" s="68">
        <v>2.6436394591800005</v>
      </c>
      <c r="E52" s="68">
        <v>0.28135413383999985</v>
      </c>
      <c r="F52" s="26">
        <v>-0.90335135772000053</v>
      </c>
      <c r="G52" s="27">
        <f t="shared" si="0"/>
        <v>2.0216422352999999</v>
      </c>
      <c r="H52" s="28"/>
      <c r="I52" s="68">
        <v>-1.7805438418800001</v>
      </c>
      <c r="J52" s="68">
        <v>-0.5163037775400009</v>
      </c>
      <c r="K52" s="26">
        <v>0.91006513272000056</v>
      </c>
      <c r="L52" s="27">
        <f t="shared" si="1"/>
        <v>-1.3867824867000005</v>
      </c>
      <c r="M52" s="29">
        <f t="shared" si="3"/>
        <v>0.63485974859999939</v>
      </c>
      <c r="N52" s="65"/>
      <c r="O52" s="65"/>
    </row>
    <row r="53" spans="1:15" ht="25.5" x14ac:dyDescent="0.25">
      <c r="A53" s="33">
        <v>47</v>
      </c>
      <c r="B53" s="74">
        <v>1970</v>
      </c>
      <c r="C53" s="30" t="s">
        <v>49</v>
      </c>
      <c r="D53" s="68">
        <v>0</v>
      </c>
      <c r="E53" s="68">
        <v>0</v>
      </c>
      <c r="F53" s="26">
        <v>0</v>
      </c>
      <c r="G53" s="27">
        <f t="shared" si="0"/>
        <v>0</v>
      </c>
      <c r="H53" s="28"/>
      <c r="I53" s="68">
        <v>0</v>
      </c>
      <c r="J53" s="68">
        <v>0</v>
      </c>
      <c r="K53" s="26">
        <v>0</v>
      </c>
      <c r="L53" s="27">
        <f t="shared" si="1"/>
        <v>0</v>
      </c>
      <c r="M53" s="29">
        <f t="shared" si="3"/>
        <v>0</v>
      </c>
      <c r="N53" s="65"/>
      <c r="O53" s="65"/>
    </row>
    <row r="54" spans="1:15" ht="25.5" x14ac:dyDescent="0.25">
      <c r="A54" s="24">
        <v>47</v>
      </c>
      <c r="B54" s="58">
        <v>1975</v>
      </c>
      <c r="C54" s="30" t="s">
        <v>50</v>
      </c>
      <c r="D54" s="68">
        <v>0</v>
      </c>
      <c r="E54" s="68">
        <v>0</v>
      </c>
      <c r="F54" s="26">
        <v>0</v>
      </c>
      <c r="G54" s="27">
        <f t="shared" si="0"/>
        <v>0</v>
      </c>
      <c r="H54" s="28"/>
      <c r="I54" s="68">
        <v>0</v>
      </c>
      <c r="J54" s="68">
        <v>0</v>
      </c>
      <c r="K54" s="26">
        <v>0</v>
      </c>
      <c r="L54" s="27">
        <f t="shared" si="1"/>
        <v>0</v>
      </c>
      <c r="M54" s="29">
        <f t="shared" si="3"/>
        <v>0</v>
      </c>
      <c r="N54" s="65"/>
      <c r="O54" s="65"/>
    </row>
    <row r="55" spans="1:15" ht="15" x14ac:dyDescent="0.25">
      <c r="A55" s="24">
        <v>47</v>
      </c>
      <c r="B55" s="58">
        <v>1980</v>
      </c>
      <c r="C55" s="30" t="s">
        <v>51</v>
      </c>
      <c r="D55" s="68">
        <v>111.18396306420999</v>
      </c>
      <c r="E55" s="68">
        <v>6.3645050200000002</v>
      </c>
      <c r="F55" s="26">
        <v>0</v>
      </c>
      <c r="G55" s="27">
        <f t="shared" si="0"/>
        <v>117.54846808420999</v>
      </c>
      <c r="H55" s="28"/>
      <c r="I55" s="68">
        <v>-54.969774280590002</v>
      </c>
      <c r="J55" s="68">
        <v>-16.806644706539998</v>
      </c>
      <c r="K55" s="26">
        <v>0</v>
      </c>
      <c r="L55" s="27">
        <f t="shared" si="1"/>
        <v>-71.77641898713</v>
      </c>
      <c r="M55" s="29">
        <f t="shared" si="3"/>
        <v>45.772049097079986</v>
      </c>
      <c r="N55" s="65"/>
      <c r="O55" s="65"/>
    </row>
    <row r="56" spans="1:15" ht="15" x14ac:dyDescent="0.25">
      <c r="A56" s="24">
        <v>47</v>
      </c>
      <c r="B56" s="58">
        <v>1985</v>
      </c>
      <c r="C56" s="30" t="s">
        <v>52</v>
      </c>
      <c r="D56" s="68">
        <v>14.16399863</v>
      </c>
      <c r="E56" s="68">
        <v>0.39244511999999998</v>
      </c>
      <c r="F56" s="26">
        <v>0</v>
      </c>
      <c r="G56" s="27">
        <f t="shared" si="0"/>
        <v>14.55644375</v>
      </c>
      <c r="H56" s="28"/>
      <c r="I56" s="68">
        <v>-7.0730073099999995</v>
      </c>
      <c r="J56" s="68">
        <v>-0.42458559000000001</v>
      </c>
      <c r="K56" s="26">
        <v>0</v>
      </c>
      <c r="L56" s="27">
        <f t="shared" si="1"/>
        <v>-7.4975928999999999</v>
      </c>
      <c r="M56" s="29">
        <f t="shared" si="3"/>
        <v>7.0588508499999998</v>
      </c>
      <c r="N56" s="65"/>
      <c r="O56" s="65"/>
    </row>
    <row r="57" spans="1:15" ht="15" x14ac:dyDescent="0.25">
      <c r="A57" s="33">
        <v>47</v>
      </c>
      <c r="B57" s="58">
        <v>1990</v>
      </c>
      <c r="C57" s="75" t="s">
        <v>53</v>
      </c>
      <c r="D57" s="68">
        <v>10.08096576714</v>
      </c>
      <c r="E57" s="68">
        <v>0</v>
      </c>
      <c r="F57" s="26">
        <v>0</v>
      </c>
      <c r="G57" s="27">
        <f t="shared" si="0"/>
        <v>10.08096576714</v>
      </c>
      <c r="H57" s="28"/>
      <c r="I57" s="68">
        <v>-5.1607823846400009</v>
      </c>
      <c r="J57" s="68">
        <v>-0.49449216923999995</v>
      </c>
      <c r="K57" s="26">
        <v>0</v>
      </c>
      <c r="L57" s="27">
        <f t="shared" si="1"/>
        <v>-5.6552745538800009</v>
      </c>
      <c r="M57" s="29">
        <f t="shared" si="3"/>
        <v>4.4256912132599995</v>
      </c>
      <c r="N57" s="65"/>
      <c r="O57" s="65"/>
    </row>
    <row r="58" spans="1:15" ht="15" x14ac:dyDescent="0.25">
      <c r="A58" s="24">
        <v>47</v>
      </c>
      <c r="B58" s="57">
        <v>1995</v>
      </c>
      <c r="C58" s="31" t="s">
        <v>54</v>
      </c>
      <c r="D58" s="68">
        <v>0</v>
      </c>
      <c r="E58" s="68">
        <v>0</v>
      </c>
      <c r="F58" s="26">
        <v>0</v>
      </c>
      <c r="G58" s="27">
        <f t="shared" si="0"/>
        <v>0</v>
      </c>
      <c r="H58" s="28"/>
      <c r="I58" s="68">
        <v>0</v>
      </c>
      <c r="J58" s="68">
        <v>0</v>
      </c>
      <c r="K58" s="26">
        <v>0</v>
      </c>
      <c r="L58" s="27">
        <f t="shared" si="1"/>
        <v>0</v>
      </c>
      <c r="M58" s="29">
        <f t="shared" si="3"/>
        <v>0</v>
      </c>
      <c r="N58" s="65"/>
      <c r="O58" s="65"/>
    </row>
    <row r="59" spans="1:15" ht="15" x14ac:dyDescent="0.25">
      <c r="A59" s="24">
        <v>47</v>
      </c>
      <c r="B59" s="57">
        <v>2440</v>
      </c>
      <c r="C59" s="31" t="s">
        <v>55</v>
      </c>
      <c r="D59" s="68">
        <v>0</v>
      </c>
      <c r="E59" s="68">
        <v>0</v>
      </c>
      <c r="F59" s="26">
        <v>0</v>
      </c>
      <c r="G59" s="27">
        <f t="shared" si="0"/>
        <v>0</v>
      </c>
      <c r="I59" s="68">
        <v>0</v>
      </c>
      <c r="J59" s="68">
        <v>0</v>
      </c>
      <c r="K59" s="26">
        <v>0</v>
      </c>
      <c r="L59" s="27">
        <f t="shared" si="1"/>
        <v>0</v>
      </c>
      <c r="M59" s="29">
        <f t="shared" si="3"/>
        <v>0</v>
      </c>
      <c r="N59" s="65"/>
      <c r="O59" s="65"/>
    </row>
    <row r="60" spans="1:15" ht="15" x14ac:dyDescent="0.25">
      <c r="A60" s="35"/>
      <c r="B60" s="60"/>
      <c r="C60" s="36"/>
      <c r="D60" s="69"/>
      <c r="E60" s="69"/>
      <c r="F60" s="37"/>
      <c r="G60" s="27">
        <f t="shared" ref="G60" si="4">D60+E60+F60</f>
        <v>0</v>
      </c>
      <c r="I60" s="69">
        <v>0</v>
      </c>
      <c r="J60" s="69"/>
      <c r="K60" s="37"/>
      <c r="L60" s="27">
        <f t="shared" ref="L60" si="5">I60+J60+K60</f>
        <v>0</v>
      </c>
      <c r="M60" s="29">
        <f t="shared" si="3"/>
        <v>0</v>
      </c>
      <c r="N60" s="65"/>
      <c r="O60" s="65"/>
    </row>
    <row r="61" spans="1:15" ht="15" x14ac:dyDescent="0.25">
      <c r="A61" s="35"/>
      <c r="B61" s="60"/>
      <c r="C61" s="38" t="s">
        <v>56</v>
      </c>
      <c r="D61" s="78">
        <f>SUM(D17:D60)</f>
        <v>10533.098902129996</v>
      </c>
      <c r="E61" s="78">
        <f>SUM(E17:E60)</f>
        <v>654.83858589148474</v>
      </c>
      <c r="F61" s="78">
        <f>SUM(F17:F60)</f>
        <v>-100.66020468147998</v>
      </c>
      <c r="G61" s="78">
        <f>SUM(G17:G60)</f>
        <v>11087.277283339999</v>
      </c>
      <c r="H61" s="70"/>
      <c r="I61" s="78">
        <f>SUM(I17:I60)</f>
        <v>-3938.6369247600001</v>
      </c>
      <c r="J61" s="78">
        <f t="shared" ref="J61:K61" si="6">SUM(J17:J60)</f>
        <v>-322.77944358437179</v>
      </c>
      <c r="K61" s="78">
        <f t="shared" si="6"/>
        <v>97.877375944370002</v>
      </c>
      <c r="L61" s="78">
        <f>SUM(L17:L60)</f>
        <v>-4163.538992400001</v>
      </c>
      <c r="M61" s="70">
        <f t="shared" ref="M61" si="7">SUM(M17:M60)</f>
        <v>6923.7382909400003</v>
      </c>
      <c r="N61" s="65"/>
      <c r="O61" s="65"/>
    </row>
    <row r="62" spans="1:15" ht="37.5" x14ac:dyDescent="0.25">
      <c r="A62" s="35"/>
      <c r="B62" s="60"/>
      <c r="C62" s="40" t="s">
        <v>57</v>
      </c>
      <c r="D62" s="81"/>
      <c r="E62" s="82"/>
      <c r="F62" s="82"/>
      <c r="G62" s="71">
        <f>D62+E62+F62</f>
        <v>0</v>
      </c>
      <c r="H62" s="83"/>
      <c r="I62" s="82">
        <v>0</v>
      </c>
      <c r="J62" s="82"/>
      <c r="K62" s="82"/>
      <c r="L62" s="71">
        <f t="shared" ref="L62:L63" si="8">I62+J62+K62</f>
        <v>0</v>
      </c>
      <c r="M62" s="84">
        <f t="shared" ref="M62" si="9">G62+L62</f>
        <v>0</v>
      </c>
      <c r="N62" s="65"/>
      <c r="O62" s="65"/>
    </row>
    <row r="63" spans="1:15" ht="25.5" x14ac:dyDescent="0.25">
      <c r="A63" s="35"/>
      <c r="B63" s="60"/>
      <c r="C63" s="41" t="s">
        <v>58</v>
      </c>
      <c r="D63" s="81">
        <f>'App.2-BA_Fixed Asset Cont _2015'!G63</f>
        <v>-43.203563441648228</v>
      </c>
      <c r="E63" s="82">
        <v>-14.459650521400089</v>
      </c>
      <c r="F63" s="82"/>
      <c r="G63" s="71">
        <f>D63+E63+F63</f>
        <v>-57.663213963048321</v>
      </c>
      <c r="H63" s="83"/>
      <c r="I63" s="82">
        <f>'App.2-BA_Fixed Asset Cont _2015'!L63</f>
        <v>3.9492978614739362</v>
      </c>
      <c r="J63" s="82">
        <v>1.8450974176670691</v>
      </c>
      <c r="K63" s="82"/>
      <c r="L63" s="71">
        <f t="shared" si="8"/>
        <v>5.7943952791410052</v>
      </c>
      <c r="M63" s="84">
        <f t="shared" si="3"/>
        <v>-51.868818683907314</v>
      </c>
      <c r="N63" s="65"/>
      <c r="O63" s="65"/>
    </row>
    <row r="64" spans="1:15" ht="12.75" x14ac:dyDescent="0.2">
      <c r="A64" s="35"/>
      <c r="B64" s="60"/>
      <c r="C64" s="38" t="s">
        <v>59</v>
      </c>
      <c r="D64" s="77">
        <f>SUM(D61:D63)</f>
        <v>10489.895338688348</v>
      </c>
      <c r="E64" s="77">
        <f t="shared" ref="E64:G64" si="10">SUM(E61:E63)</f>
        <v>640.3789353700846</v>
      </c>
      <c r="F64" s="77">
        <f t="shared" si="10"/>
        <v>-100.66020468147998</v>
      </c>
      <c r="G64" s="78">
        <f t="shared" si="10"/>
        <v>11029.61406937695</v>
      </c>
      <c r="H64" s="77"/>
      <c r="I64" s="77">
        <f>SUM(I61:I63)</f>
        <v>-3934.6876268985261</v>
      </c>
      <c r="J64" s="77">
        <f t="shared" ref="J64:M64" si="11">SUM(J61:J63)</f>
        <v>-320.9343461667047</v>
      </c>
      <c r="K64" s="77">
        <f t="shared" si="11"/>
        <v>97.877375944370002</v>
      </c>
      <c r="L64" s="78">
        <f>SUM(L61:L63)</f>
        <v>-4157.7445971208599</v>
      </c>
      <c r="M64" s="77">
        <f t="shared" si="11"/>
        <v>6871.8694722560931</v>
      </c>
      <c r="N64" s="65"/>
      <c r="O64" s="65"/>
    </row>
    <row r="65" spans="1:14" ht="15" x14ac:dyDescent="0.25">
      <c r="A65" s="35"/>
      <c r="B65" s="60"/>
      <c r="C65" s="105" t="s">
        <v>60</v>
      </c>
      <c r="D65" s="106"/>
      <c r="E65" s="106"/>
      <c r="F65" s="106"/>
      <c r="G65" s="106"/>
      <c r="H65" s="106"/>
      <c r="I65" s="107"/>
      <c r="J65" s="37"/>
      <c r="K65" s="42"/>
      <c r="L65" s="43"/>
      <c r="M65" s="44"/>
    </row>
    <row r="66" spans="1:14" ht="15" x14ac:dyDescent="0.25">
      <c r="A66" s="35"/>
      <c r="B66" s="60"/>
      <c r="C66" s="105" t="s">
        <v>61</v>
      </c>
      <c r="D66" s="106"/>
      <c r="E66" s="106"/>
      <c r="F66" s="106"/>
      <c r="G66" s="106"/>
      <c r="H66" s="106"/>
      <c r="I66" s="107"/>
      <c r="J66" s="39">
        <f>J64+J65</f>
        <v>-320.9343461667047</v>
      </c>
      <c r="K66" s="42"/>
      <c r="L66" s="43"/>
      <c r="M66" s="44"/>
    </row>
    <row r="68" spans="1:14" ht="12.75" x14ac:dyDescent="0.2">
      <c r="I68" s="45" t="s">
        <v>62</v>
      </c>
      <c r="J68" s="46"/>
    </row>
    <row r="69" spans="1:14" ht="15" x14ac:dyDescent="0.25">
      <c r="A69" s="35">
        <v>10</v>
      </c>
      <c r="B69" s="60"/>
      <c r="C69" s="36" t="s">
        <v>63</v>
      </c>
      <c r="I69" s="46" t="s">
        <v>63</v>
      </c>
      <c r="J69" s="46"/>
      <c r="K69" s="47"/>
    </row>
    <row r="70" spans="1:14" ht="14.4" x14ac:dyDescent="0.3">
      <c r="A70" s="35">
        <v>8</v>
      </c>
      <c r="B70" s="60"/>
      <c r="C70" s="36" t="s">
        <v>43</v>
      </c>
      <c r="I70" s="46" t="s">
        <v>43</v>
      </c>
      <c r="J70" s="46"/>
      <c r="K70" s="48"/>
    </row>
    <row r="71" spans="1:14" ht="14.4" x14ac:dyDescent="0.3">
      <c r="I71" s="49" t="s">
        <v>64</v>
      </c>
      <c r="K71" s="50">
        <f>J66-K69-K70</f>
        <v>-320.9343461667047</v>
      </c>
      <c r="L71" s="65"/>
    </row>
    <row r="72" spans="1:14" x14ac:dyDescent="0.25">
      <c r="N72" s="51"/>
    </row>
    <row r="73" spans="1:14" x14ac:dyDescent="0.25">
      <c r="A73" s="52" t="s">
        <v>65</v>
      </c>
      <c r="C73" s="66"/>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61" t="s">
        <v>69</v>
      </c>
      <c r="C83" s="11"/>
    </row>
    <row r="85" spans="1:13" x14ac:dyDescent="0.25">
      <c r="A85" s="1">
        <v>5</v>
      </c>
      <c r="B85" s="62"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50" activePane="bottomRight" state="frozen"/>
      <selection pane="topRight" activeCell="D1" sqref="D1"/>
      <selection pane="bottomLeft" activeCell="A17" sqref="A17"/>
      <selection pane="bottomRight" activeCell="J61" sqref="J61"/>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idden="1" x14ac:dyDescent="0.25">
      <c r="L1" s="4" t="s">
        <v>0</v>
      </c>
      <c r="M1" s="5">
        <v>0</v>
      </c>
    </row>
    <row r="2" spans="1:13" hidden="1" x14ac:dyDescent="0.25">
      <c r="L2" s="4" t="s">
        <v>1</v>
      </c>
      <c r="M2" s="6"/>
    </row>
    <row r="3" spans="1:13" hidden="1" x14ac:dyDescent="0.25">
      <c r="L3" s="4" t="s">
        <v>2</v>
      </c>
      <c r="M3" s="6"/>
    </row>
    <row r="4" spans="1:13" hidden="1" x14ac:dyDescent="0.25">
      <c r="L4" s="4" t="s">
        <v>3</v>
      </c>
      <c r="M4" s="6"/>
    </row>
    <row r="5" spans="1:13" hidden="1" x14ac:dyDescent="0.25">
      <c r="L5" s="4" t="s">
        <v>4</v>
      </c>
      <c r="M5" s="7"/>
    </row>
    <row r="6" spans="1:13" hidden="1" x14ac:dyDescent="0.25">
      <c r="L6" s="4"/>
      <c r="M6" s="8"/>
    </row>
    <row r="7" spans="1:13" hidden="1" x14ac:dyDescent="0.25">
      <c r="L7" s="4" t="s">
        <v>5</v>
      </c>
      <c r="M7" s="7"/>
    </row>
    <row r="9" spans="1:13" ht="17.399999999999999" x14ac:dyDescent="0.25">
      <c r="A9" s="101" t="s">
        <v>6</v>
      </c>
      <c r="B9" s="101"/>
      <c r="C9" s="101"/>
      <c r="D9" s="101"/>
      <c r="E9" s="101"/>
      <c r="F9" s="101"/>
      <c r="G9" s="101"/>
      <c r="H9" s="101"/>
      <c r="I9" s="101"/>
      <c r="J9" s="101"/>
      <c r="K9" s="101"/>
      <c r="L9" s="101"/>
      <c r="M9" s="101"/>
    </row>
    <row r="10" spans="1:13" ht="19.2" x14ac:dyDescent="0.25">
      <c r="A10" s="101" t="s">
        <v>7</v>
      </c>
      <c r="B10" s="101"/>
      <c r="C10" s="101"/>
      <c r="D10" s="101"/>
      <c r="E10" s="101"/>
      <c r="F10" s="101"/>
      <c r="G10" s="101"/>
      <c r="H10" s="101"/>
      <c r="I10" s="101"/>
      <c r="J10" s="101"/>
      <c r="K10" s="101"/>
      <c r="L10" s="101"/>
      <c r="M10" s="101"/>
    </row>
    <row r="11" spans="1:13" x14ac:dyDescent="0.25">
      <c r="H11" s="2"/>
    </row>
    <row r="12" spans="1:13" ht="14.4" x14ac:dyDescent="0.25">
      <c r="E12" s="9" t="s">
        <v>8</v>
      </c>
      <c r="F12" s="10" t="s">
        <v>9</v>
      </c>
      <c r="H12" s="2"/>
    </row>
    <row r="13" spans="1:13" ht="13.95" x14ac:dyDescent="0.25">
      <c r="C13" s="11"/>
      <c r="E13" s="9" t="s">
        <v>10</v>
      </c>
      <c r="F13" s="12">
        <v>2017</v>
      </c>
      <c r="G13" s="13"/>
    </row>
    <row r="15" spans="1:13" x14ac:dyDescent="0.25">
      <c r="D15" s="102" t="s">
        <v>11</v>
      </c>
      <c r="E15" s="103"/>
      <c r="F15" s="103"/>
      <c r="G15" s="104"/>
      <c r="I15" s="14"/>
      <c r="J15" s="15" t="s">
        <v>12</v>
      </c>
      <c r="K15" s="15"/>
      <c r="L15" s="16"/>
      <c r="M15" s="3"/>
    </row>
    <row r="16" spans="1:13" ht="28.95" x14ac:dyDescent="0.25">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7">
        <v>1610</v>
      </c>
      <c r="C17" s="25" t="s">
        <v>72</v>
      </c>
      <c r="D17" s="68">
        <v>410.73064240652002</v>
      </c>
      <c r="E17" s="68">
        <v>0</v>
      </c>
      <c r="F17" s="26">
        <v>0</v>
      </c>
      <c r="G17" s="27">
        <f>D17+E17+F17</f>
        <v>410.73064240652002</v>
      </c>
      <c r="H17" s="20"/>
      <c r="I17" s="87">
        <v>-194.05790289525999</v>
      </c>
      <c r="J17" s="68">
        <v>-38.189010481720004</v>
      </c>
      <c r="K17" s="26">
        <v>0</v>
      </c>
      <c r="L17" s="27">
        <f>I17+J17+K17</f>
        <v>-232.24691337697999</v>
      </c>
      <c r="M17" s="29">
        <f t="shared" ref="M17" si="0">G17+L17</f>
        <v>178.48372902954003</v>
      </c>
      <c r="N17" s="65"/>
      <c r="O17" s="65"/>
    </row>
    <row r="18" spans="1:15" ht="25.5" x14ac:dyDescent="0.25">
      <c r="A18" s="24">
        <v>12</v>
      </c>
      <c r="B18" s="57">
        <v>1611</v>
      </c>
      <c r="C18" s="25" t="s">
        <v>22</v>
      </c>
      <c r="D18" s="68">
        <v>0</v>
      </c>
      <c r="E18" s="68">
        <v>0</v>
      </c>
      <c r="F18" s="26">
        <v>0</v>
      </c>
      <c r="G18" s="27">
        <f t="shared" ref="G18:G60" si="1">D18+E18+F18</f>
        <v>0</v>
      </c>
      <c r="H18" s="28"/>
      <c r="I18" s="87">
        <v>0</v>
      </c>
      <c r="J18" s="68">
        <v>0</v>
      </c>
      <c r="K18" s="26">
        <v>0</v>
      </c>
      <c r="L18" s="27">
        <f t="shared" ref="L18:L59" si="2">I18+J18+K18</f>
        <v>0</v>
      </c>
      <c r="M18" s="29">
        <f>G18+L18</f>
        <v>0</v>
      </c>
      <c r="N18" s="65"/>
      <c r="O18" s="65"/>
    </row>
    <row r="19" spans="1:15" ht="25.5" x14ac:dyDescent="0.25">
      <c r="A19" s="24" t="s">
        <v>23</v>
      </c>
      <c r="B19" s="57">
        <v>1612</v>
      </c>
      <c r="C19" s="25" t="s">
        <v>24</v>
      </c>
      <c r="D19" s="68">
        <v>0</v>
      </c>
      <c r="E19" s="68">
        <v>0</v>
      </c>
      <c r="F19" s="26">
        <v>0</v>
      </c>
      <c r="G19" s="27">
        <f t="shared" si="1"/>
        <v>0</v>
      </c>
      <c r="H19" s="28"/>
      <c r="I19" s="87">
        <v>0</v>
      </c>
      <c r="J19" s="68">
        <v>0</v>
      </c>
      <c r="K19" s="26">
        <v>0</v>
      </c>
      <c r="L19" s="27">
        <f t="shared" si="2"/>
        <v>0</v>
      </c>
      <c r="M19" s="29">
        <f t="shared" ref="M19:M60" si="3">G19+L19</f>
        <v>0</v>
      </c>
      <c r="N19" s="65"/>
      <c r="O19" s="65"/>
    </row>
    <row r="20" spans="1:15" ht="15" x14ac:dyDescent="0.25">
      <c r="A20" s="24" t="s">
        <v>25</v>
      </c>
      <c r="B20" s="72">
        <v>1615</v>
      </c>
      <c r="C20" s="25" t="s">
        <v>26</v>
      </c>
      <c r="D20" s="68">
        <v>3.3159999999999999E-3</v>
      </c>
      <c r="E20" s="68">
        <v>0</v>
      </c>
      <c r="F20" s="26">
        <v>0</v>
      </c>
      <c r="G20" s="27">
        <f t="shared" ref="G20" si="4">D20+E20+F20</f>
        <v>3.3159999999999999E-3</v>
      </c>
      <c r="H20" s="28"/>
      <c r="I20" s="87">
        <v>0</v>
      </c>
      <c r="J20" s="68">
        <v>0</v>
      </c>
      <c r="K20" s="26">
        <v>0</v>
      </c>
      <c r="L20" s="27">
        <f t="shared" ref="L20" si="5">I20+J20+K20</f>
        <v>0</v>
      </c>
      <c r="M20" s="29">
        <f t="shared" si="3"/>
        <v>3.3159999999999999E-3</v>
      </c>
      <c r="N20" s="65"/>
      <c r="O20" s="65"/>
    </row>
    <row r="21" spans="1:15" ht="15" x14ac:dyDescent="0.25">
      <c r="A21" s="24">
        <v>1</v>
      </c>
      <c r="B21" s="72">
        <v>1620</v>
      </c>
      <c r="C21" s="25" t="s">
        <v>73</v>
      </c>
      <c r="D21" s="68">
        <v>2.1724E-2</v>
      </c>
      <c r="E21" s="68">
        <v>0</v>
      </c>
      <c r="F21" s="26">
        <v>0</v>
      </c>
      <c r="G21" s="27">
        <f t="shared" ref="G21" si="6">D21+E21+F21</f>
        <v>2.1724E-2</v>
      </c>
      <c r="H21" s="28"/>
      <c r="I21" s="87">
        <v>-2.007507E-2</v>
      </c>
      <c r="J21" s="68">
        <v>-2.6503280000000001E-4</v>
      </c>
      <c r="K21" s="26">
        <v>0</v>
      </c>
      <c r="L21" s="27">
        <f t="shared" ref="L21" si="7">I21+J21+K21</f>
        <v>-2.0340102799999999E-2</v>
      </c>
      <c r="M21" s="29">
        <f t="shared" si="3"/>
        <v>1.3838972000000012E-3</v>
      </c>
      <c r="N21" s="65"/>
      <c r="O21" s="65"/>
    </row>
    <row r="22" spans="1:15" ht="15" x14ac:dyDescent="0.25">
      <c r="A22" s="24">
        <v>6</v>
      </c>
      <c r="B22" s="57">
        <v>1665</v>
      </c>
      <c r="C22" s="25" t="s">
        <v>74</v>
      </c>
      <c r="D22" s="68">
        <v>0.13855429</v>
      </c>
      <c r="E22" s="68">
        <v>0</v>
      </c>
      <c r="F22" s="26">
        <v>0</v>
      </c>
      <c r="G22" s="27">
        <f t="shared" si="1"/>
        <v>0.13855429</v>
      </c>
      <c r="H22" s="28"/>
      <c r="I22" s="87">
        <v>-9.8911199999999991E-2</v>
      </c>
      <c r="J22" s="68">
        <v>-3.145182383E-3</v>
      </c>
      <c r="K22" s="26">
        <v>0</v>
      </c>
      <c r="L22" s="27">
        <f t="shared" si="2"/>
        <v>-0.10205638238299999</v>
      </c>
      <c r="M22" s="29">
        <f t="shared" si="3"/>
        <v>3.6497907617000003E-2</v>
      </c>
      <c r="N22" s="65"/>
      <c r="O22" s="65"/>
    </row>
    <row r="23" spans="1:15" ht="15" x14ac:dyDescent="0.25">
      <c r="A23" s="24">
        <v>17</v>
      </c>
      <c r="B23" s="57">
        <v>1675</v>
      </c>
      <c r="C23" s="25" t="s">
        <v>75</v>
      </c>
      <c r="D23" s="68">
        <v>0.537296</v>
      </c>
      <c r="E23" s="68">
        <v>0</v>
      </c>
      <c r="F23" s="26">
        <v>0</v>
      </c>
      <c r="G23" s="27">
        <f t="shared" si="1"/>
        <v>0.537296</v>
      </c>
      <c r="H23" s="28"/>
      <c r="I23" s="87">
        <v>-0.46808443</v>
      </c>
      <c r="J23" s="68">
        <v>8.6128548799999996E-2</v>
      </c>
      <c r="K23" s="26">
        <v>0</v>
      </c>
      <c r="L23" s="27">
        <f t="shared" si="2"/>
        <v>-0.38195588120000001</v>
      </c>
      <c r="M23" s="29">
        <f t="shared" si="3"/>
        <v>0.15534011879999998</v>
      </c>
      <c r="N23" s="65"/>
      <c r="O23" s="65"/>
    </row>
    <row r="24" spans="1:15" ht="15" x14ac:dyDescent="0.25">
      <c r="A24" s="24">
        <v>17</v>
      </c>
      <c r="B24" s="57">
        <v>1680</v>
      </c>
      <c r="C24" s="25" t="s">
        <v>76</v>
      </c>
      <c r="D24" s="68">
        <v>8.4220000000000007E-3</v>
      </c>
      <c r="E24" s="68">
        <v>0</v>
      </c>
      <c r="F24" s="26">
        <v>0</v>
      </c>
      <c r="G24" s="27">
        <f t="shared" ref="G24" si="8">D24+E24+F24</f>
        <v>8.4220000000000007E-3</v>
      </c>
      <c r="H24" s="28"/>
      <c r="I24" s="87">
        <v>-6.3353699999999999E-3</v>
      </c>
      <c r="J24" s="68">
        <v>-1.5412260000000001E-4</v>
      </c>
      <c r="K24" s="26">
        <v>0</v>
      </c>
      <c r="L24" s="27">
        <f t="shared" ref="L24" si="9">I24+J24+K24</f>
        <v>-6.4894925999999997E-3</v>
      </c>
      <c r="M24" s="29">
        <f t="shared" si="3"/>
        <v>1.932507400000001E-3</v>
      </c>
      <c r="N24" s="65"/>
      <c r="O24" s="65"/>
    </row>
    <row r="25" spans="1:15" ht="15" x14ac:dyDescent="0.25">
      <c r="A25" s="24" t="s">
        <v>25</v>
      </c>
      <c r="B25" s="58">
        <v>1805</v>
      </c>
      <c r="C25" s="30" t="s">
        <v>26</v>
      </c>
      <c r="D25" s="68">
        <v>59.258152960000004</v>
      </c>
      <c r="E25" s="68">
        <v>0.2206237648611139</v>
      </c>
      <c r="F25" s="26">
        <v>0</v>
      </c>
      <c r="G25" s="27">
        <f t="shared" si="1"/>
        <v>59.47877672486112</v>
      </c>
      <c r="H25" s="28"/>
      <c r="I25" s="87">
        <v>-43.146456640000004</v>
      </c>
      <c r="J25" s="68">
        <v>0.106863236716375</v>
      </c>
      <c r="K25" s="26">
        <v>0</v>
      </c>
      <c r="L25" s="27">
        <f t="shared" si="2"/>
        <v>-43.039593403283632</v>
      </c>
      <c r="M25" s="29">
        <f t="shared" si="3"/>
        <v>16.439183321577488</v>
      </c>
      <c r="N25" s="65"/>
      <c r="O25" s="65"/>
    </row>
    <row r="26" spans="1:15" ht="15" x14ac:dyDescent="0.25">
      <c r="A26" s="24">
        <v>14.1</v>
      </c>
      <c r="B26" s="63">
        <v>1806</v>
      </c>
      <c r="C26" s="30" t="s">
        <v>77</v>
      </c>
      <c r="D26" s="68">
        <v>233.11581962</v>
      </c>
      <c r="E26" s="68">
        <v>5.4312934389396261</v>
      </c>
      <c r="F26" s="26">
        <v>0</v>
      </c>
      <c r="G26" s="27">
        <f t="shared" si="1"/>
        <v>238.54711305893963</v>
      </c>
      <c r="H26" s="28"/>
      <c r="I26" s="87">
        <v>-77.149720860000002</v>
      </c>
      <c r="J26" s="68">
        <v>-2.2168157835910165</v>
      </c>
      <c r="K26" s="26">
        <v>0</v>
      </c>
      <c r="L26" s="27">
        <f t="shared" si="2"/>
        <v>-79.366536643591019</v>
      </c>
      <c r="M26" s="29">
        <f t="shared" si="3"/>
        <v>159.18057641534861</v>
      </c>
      <c r="N26" s="65"/>
      <c r="O26" s="65"/>
    </row>
    <row r="27" spans="1:15" ht="15" x14ac:dyDescent="0.25">
      <c r="A27" s="24">
        <v>47</v>
      </c>
      <c r="B27" s="58">
        <v>1808</v>
      </c>
      <c r="C27" s="31" t="s">
        <v>27</v>
      </c>
      <c r="D27" s="68">
        <v>8.1140818100000001</v>
      </c>
      <c r="E27" s="68">
        <v>24.830561871484196</v>
      </c>
      <c r="F27" s="26">
        <v>0</v>
      </c>
      <c r="G27" s="27">
        <f t="shared" si="1"/>
        <v>32.944643681484195</v>
      </c>
      <c r="H27" s="28"/>
      <c r="I27" s="87">
        <v>-3.2196985699999998</v>
      </c>
      <c r="J27" s="68">
        <v>-0.37363440197250619</v>
      </c>
      <c r="K27" s="26">
        <v>0</v>
      </c>
      <c r="L27" s="27">
        <f t="shared" si="2"/>
        <v>-3.5933329719725062</v>
      </c>
      <c r="M27" s="29">
        <f t="shared" si="3"/>
        <v>29.351310709511687</v>
      </c>
      <c r="N27" s="65"/>
      <c r="O27" s="65"/>
    </row>
    <row r="28" spans="1:15" ht="15" x14ac:dyDescent="0.25">
      <c r="A28" s="24">
        <v>13</v>
      </c>
      <c r="B28" s="58">
        <v>1810</v>
      </c>
      <c r="C28" s="31" t="s">
        <v>28</v>
      </c>
      <c r="D28" s="68">
        <v>0</v>
      </c>
      <c r="E28" s="68">
        <v>0</v>
      </c>
      <c r="F28" s="26">
        <v>0</v>
      </c>
      <c r="G28" s="27">
        <f t="shared" si="1"/>
        <v>0</v>
      </c>
      <c r="H28" s="28"/>
      <c r="I28" s="87">
        <v>0</v>
      </c>
      <c r="J28" s="68">
        <v>0</v>
      </c>
      <c r="K28" s="26">
        <v>0</v>
      </c>
      <c r="L28" s="27">
        <f t="shared" si="2"/>
        <v>0</v>
      </c>
      <c r="M28" s="29">
        <f t="shared" si="3"/>
        <v>0</v>
      </c>
      <c r="N28" s="65"/>
      <c r="O28" s="65"/>
    </row>
    <row r="29" spans="1:15" ht="15" x14ac:dyDescent="0.25">
      <c r="A29" s="24">
        <v>47</v>
      </c>
      <c r="B29" s="58">
        <v>1815</v>
      </c>
      <c r="C29" s="31" t="s">
        <v>29</v>
      </c>
      <c r="D29" s="68">
        <v>206.02695413999999</v>
      </c>
      <c r="E29" s="68">
        <v>3.8988610720191961</v>
      </c>
      <c r="F29" s="26">
        <v>-1.1594239797250931</v>
      </c>
      <c r="G29" s="27">
        <f t="shared" si="1"/>
        <v>208.7663912322941</v>
      </c>
      <c r="H29" s="28"/>
      <c r="I29" s="87">
        <v>-72.266138139999995</v>
      </c>
      <c r="J29" s="68">
        <v>-4.6249458009010791</v>
      </c>
      <c r="K29" s="26">
        <v>1.1594239797250931</v>
      </c>
      <c r="L29" s="27">
        <f t="shared" si="2"/>
        <v>-75.731659961175978</v>
      </c>
      <c r="M29" s="29">
        <f t="shared" si="3"/>
        <v>133.03473127111812</v>
      </c>
      <c r="N29" s="65"/>
      <c r="O29" s="65"/>
    </row>
    <row r="30" spans="1:15" ht="15" x14ac:dyDescent="0.25">
      <c r="A30" s="24">
        <v>47</v>
      </c>
      <c r="B30" s="58">
        <v>1820</v>
      </c>
      <c r="C30" s="25" t="s">
        <v>30</v>
      </c>
      <c r="D30" s="68">
        <v>676.26153288</v>
      </c>
      <c r="E30" s="68">
        <v>62.273636719851957</v>
      </c>
      <c r="F30" s="26">
        <v>-1.8550783675601488</v>
      </c>
      <c r="G30" s="27">
        <f t="shared" si="1"/>
        <v>736.68009123229183</v>
      </c>
      <c r="H30" s="28"/>
      <c r="I30" s="87">
        <v>-265.10752213999996</v>
      </c>
      <c r="J30" s="68">
        <v>-19.078963909922994</v>
      </c>
      <c r="K30" s="26">
        <v>1.8550783675601488</v>
      </c>
      <c r="L30" s="27">
        <f t="shared" si="2"/>
        <v>-282.33140768236279</v>
      </c>
      <c r="M30" s="29">
        <f t="shared" si="3"/>
        <v>454.34868354992904</v>
      </c>
      <c r="N30" s="65"/>
      <c r="O30" s="65"/>
    </row>
    <row r="31" spans="1:15" ht="15" x14ac:dyDescent="0.25">
      <c r="A31" s="24">
        <v>47</v>
      </c>
      <c r="B31" s="58">
        <v>1825</v>
      </c>
      <c r="C31" s="31" t="s">
        <v>31</v>
      </c>
      <c r="D31" s="68">
        <v>0</v>
      </c>
      <c r="E31" s="68">
        <v>0</v>
      </c>
      <c r="F31" s="26">
        <v>0</v>
      </c>
      <c r="G31" s="27">
        <f t="shared" si="1"/>
        <v>0</v>
      </c>
      <c r="H31" s="28"/>
      <c r="I31" s="87">
        <v>0</v>
      </c>
      <c r="J31" s="68">
        <v>0</v>
      </c>
      <c r="K31" s="26">
        <v>0</v>
      </c>
      <c r="L31" s="27">
        <f t="shared" si="2"/>
        <v>0</v>
      </c>
      <c r="M31" s="29">
        <f t="shared" si="3"/>
        <v>0</v>
      </c>
      <c r="N31" s="65"/>
      <c r="O31" s="65"/>
    </row>
    <row r="32" spans="1:15" ht="15" x14ac:dyDescent="0.25">
      <c r="A32" s="24">
        <v>47</v>
      </c>
      <c r="B32" s="58">
        <v>1830</v>
      </c>
      <c r="C32" s="31" t="s">
        <v>32</v>
      </c>
      <c r="D32" s="68">
        <v>3079.4854364067019</v>
      </c>
      <c r="E32" s="68">
        <v>162.23657737413359</v>
      </c>
      <c r="F32" s="26">
        <v>-8.2747739618595553</v>
      </c>
      <c r="G32" s="27">
        <f t="shared" si="1"/>
        <v>3233.447239818976</v>
      </c>
      <c r="H32" s="28"/>
      <c r="I32" s="87">
        <v>-912.77075081419582</v>
      </c>
      <c r="J32" s="68">
        <v>-51.862668179647173</v>
      </c>
      <c r="K32" s="26">
        <v>8.5797374499656875</v>
      </c>
      <c r="L32" s="27">
        <f t="shared" si="2"/>
        <v>-956.05368154387725</v>
      </c>
      <c r="M32" s="29">
        <f t="shared" si="3"/>
        <v>2277.3935582750987</v>
      </c>
      <c r="N32" s="65"/>
      <c r="O32" s="65"/>
    </row>
    <row r="33" spans="1:15" ht="15" x14ac:dyDescent="0.25">
      <c r="A33" s="24">
        <v>47</v>
      </c>
      <c r="B33" s="58">
        <v>1835</v>
      </c>
      <c r="C33" s="31" t="s">
        <v>33</v>
      </c>
      <c r="D33" s="68">
        <v>1997.8364228369014</v>
      </c>
      <c r="E33" s="68">
        <v>92.481055084715152</v>
      </c>
      <c r="F33" s="26">
        <v>-5.5992671361682662</v>
      </c>
      <c r="G33" s="27">
        <f t="shared" si="1"/>
        <v>2084.7182107854483</v>
      </c>
      <c r="H33" s="28"/>
      <c r="I33" s="87">
        <v>-665.65942984729418</v>
      </c>
      <c r="J33" s="68">
        <v>-33.338448466740886</v>
      </c>
      <c r="K33" s="26">
        <v>5.7971198986254651</v>
      </c>
      <c r="L33" s="27">
        <f t="shared" si="2"/>
        <v>-693.2007584154095</v>
      </c>
      <c r="M33" s="29">
        <f t="shared" si="3"/>
        <v>1391.5174523700389</v>
      </c>
      <c r="N33" s="65"/>
      <c r="O33" s="65"/>
    </row>
    <row r="34" spans="1:15" ht="15" x14ac:dyDescent="0.25">
      <c r="A34" s="24">
        <v>47</v>
      </c>
      <c r="B34" s="58">
        <v>1840</v>
      </c>
      <c r="C34" s="31" t="s">
        <v>34</v>
      </c>
      <c r="D34" s="68">
        <v>23.929067530000001</v>
      </c>
      <c r="E34" s="68">
        <v>0</v>
      </c>
      <c r="F34" s="26">
        <v>0</v>
      </c>
      <c r="G34" s="27">
        <f t="shared" si="1"/>
        <v>23.929067530000001</v>
      </c>
      <c r="H34" s="28"/>
      <c r="I34" s="87">
        <v>-13.728830929999999</v>
      </c>
      <c r="J34" s="68">
        <v>-0.40918705476300005</v>
      </c>
      <c r="K34" s="26">
        <v>0</v>
      </c>
      <c r="L34" s="27">
        <f t="shared" si="2"/>
        <v>-14.138017984763</v>
      </c>
      <c r="M34" s="29">
        <f t="shared" si="3"/>
        <v>9.7910495452370014</v>
      </c>
      <c r="N34" s="65"/>
      <c r="O34" s="65"/>
    </row>
    <row r="35" spans="1:15" ht="15" x14ac:dyDescent="0.25">
      <c r="A35" s="24">
        <v>47</v>
      </c>
      <c r="B35" s="58">
        <v>1845</v>
      </c>
      <c r="C35" s="31" t="s">
        <v>35</v>
      </c>
      <c r="D35" s="68">
        <v>895.27696477306938</v>
      </c>
      <c r="E35" s="68">
        <v>18.335478027042267</v>
      </c>
      <c r="F35" s="26">
        <v>-0.60687063839838751</v>
      </c>
      <c r="G35" s="27">
        <f t="shared" si="1"/>
        <v>913.0055721617133</v>
      </c>
      <c r="H35" s="28"/>
      <c r="I35" s="87">
        <v>-479.77344443832192</v>
      </c>
      <c r="J35" s="68">
        <v>-24.715610149394781</v>
      </c>
      <c r="K35" s="26">
        <v>0.69565438783505573</v>
      </c>
      <c r="L35" s="27">
        <f t="shared" si="2"/>
        <v>-503.7934001998816</v>
      </c>
      <c r="M35" s="29">
        <f t="shared" si="3"/>
        <v>409.2121719618317</v>
      </c>
      <c r="N35" s="65"/>
      <c r="O35" s="65"/>
    </row>
    <row r="36" spans="1:15" ht="15" x14ac:dyDescent="0.25">
      <c r="A36" s="24">
        <v>47</v>
      </c>
      <c r="B36" s="58">
        <v>1850</v>
      </c>
      <c r="C36" s="31" t="s">
        <v>36</v>
      </c>
      <c r="D36" s="68">
        <v>1918.13371575</v>
      </c>
      <c r="E36" s="68">
        <v>127.23449618079214</v>
      </c>
      <c r="F36" s="26">
        <v>-5.1014655107904092</v>
      </c>
      <c r="G36" s="27">
        <f t="shared" si="1"/>
        <v>2040.2667464200017</v>
      </c>
      <c r="H36" s="28"/>
      <c r="I36" s="87">
        <v>-625.72879363999994</v>
      </c>
      <c r="J36" s="68">
        <v>-45.724375749905633</v>
      </c>
      <c r="K36" s="26">
        <v>5.1014655107904092</v>
      </c>
      <c r="L36" s="27">
        <f t="shared" si="2"/>
        <v>-666.35170387911523</v>
      </c>
      <c r="M36" s="29">
        <f t="shared" si="3"/>
        <v>1373.9150425408866</v>
      </c>
      <c r="N36" s="65"/>
      <c r="O36" s="65"/>
    </row>
    <row r="37" spans="1:15" ht="15" x14ac:dyDescent="0.25">
      <c r="A37" s="24">
        <v>47</v>
      </c>
      <c r="B37" s="58">
        <v>1855</v>
      </c>
      <c r="C37" s="31" t="s">
        <v>37</v>
      </c>
      <c r="D37" s="68">
        <v>0</v>
      </c>
      <c r="E37" s="68">
        <v>0</v>
      </c>
      <c r="F37" s="26">
        <v>0</v>
      </c>
      <c r="G37" s="27">
        <f t="shared" si="1"/>
        <v>0</v>
      </c>
      <c r="H37" s="28"/>
      <c r="I37" s="87">
        <v>0</v>
      </c>
      <c r="J37" s="68">
        <v>0</v>
      </c>
      <c r="K37" s="26">
        <v>0</v>
      </c>
      <c r="L37" s="27">
        <f t="shared" si="2"/>
        <v>0</v>
      </c>
      <c r="M37" s="29">
        <f t="shared" si="3"/>
        <v>0</v>
      </c>
      <c r="N37" s="65"/>
      <c r="O37" s="65"/>
    </row>
    <row r="38" spans="1:15" ht="15" x14ac:dyDescent="0.25">
      <c r="A38" s="24">
        <v>47</v>
      </c>
      <c r="B38" s="58">
        <v>1860</v>
      </c>
      <c r="C38" s="31" t="s">
        <v>38</v>
      </c>
      <c r="D38" s="68">
        <v>116.95887581000001</v>
      </c>
      <c r="E38" s="68">
        <v>7.3280777897866445</v>
      </c>
      <c r="F38" s="26">
        <v>0</v>
      </c>
      <c r="G38" s="27">
        <f t="shared" si="1"/>
        <v>124.28695359978666</v>
      </c>
      <c r="H38" s="28"/>
      <c r="I38" s="87">
        <v>-15.551924469999999</v>
      </c>
      <c r="J38" s="68">
        <v>-7.607548826228431</v>
      </c>
      <c r="K38" s="26">
        <v>0</v>
      </c>
      <c r="L38" s="27">
        <f t="shared" si="2"/>
        <v>-23.15947329622843</v>
      </c>
      <c r="M38" s="29">
        <f t="shared" si="3"/>
        <v>101.12748030355823</v>
      </c>
      <c r="N38" s="65"/>
      <c r="O38" s="65"/>
    </row>
    <row r="39" spans="1:15" ht="15" x14ac:dyDescent="0.25">
      <c r="A39" s="24">
        <v>47</v>
      </c>
      <c r="B39" s="58">
        <v>1555</v>
      </c>
      <c r="C39" s="30" t="s">
        <v>39</v>
      </c>
      <c r="D39" s="68">
        <v>432.51530855999999</v>
      </c>
      <c r="E39" s="68">
        <v>9.7634925631529725</v>
      </c>
      <c r="F39" s="26">
        <v>0</v>
      </c>
      <c r="G39" s="27">
        <f t="shared" si="1"/>
        <v>442.27880112315296</v>
      </c>
      <c r="H39" s="28"/>
      <c r="I39" s="87">
        <v>-164.41866596999998</v>
      </c>
      <c r="J39" s="68">
        <v>-27.818452683508266</v>
      </c>
      <c r="K39" s="26">
        <v>0</v>
      </c>
      <c r="L39" s="27">
        <f t="shared" si="2"/>
        <v>-192.23711865350825</v>
      </c>
      <c r="M39" s="29">
        <f t="shared" si="3"/>
        <v>250.04168246964471</v>
      </c>
      <c r="N39" s="65"/>
      <c r="O39" s="65"/>
    </row>
    <row r="40" spans="1:15" ht="15" x14ac:dyDescent="0.25">
      <c r="A40" s="24" t="s">
        <v>25</v>
      </c>
      <c r="B40" s="58">
        <v>1905</v>
      </c>
      <c r="C40" s="30" t="s">
        <v>26</v>
      </c>
      <c r="D40" s="68">
        <v>18.353218239589999</v>
      </c>
      <c r="E40" s="68">
        <v>0</v>
      </c>
      <c r="F40" s="26">
        <v>0</v>
      </c>
      <c r="G40" s="27">
        <f t="shared" si="1"/>
        <v>18.353218239589999</v>
      </c>
      <c r="H40" s="28"/>
      <c r="I40" s="87">
        <v>0</v>
      </c>
      <c r="J40" s="68">
        <v>0</v>
      </c>
      <c r="K40" s="26">
        <v>0</v>
      </c>
      <c r="L40" s="27">
        <f t="shared" si="2"/>
        <v>0</v>
      </c>
      <c r="M40" s="29">
        <f t="shared" si="3"/>
        <v>18.353218239589999</v>
      </c>
      <c r="N40" s="65"/>
      <c r="O40" s="65"/>
    </row>
    <row r="41" spans="1:15" ht="15" x14ac:dyDescent="0.25">
      <c r="A41" s="24">
        <v>47</v>
      </c>
      <c r="B41" s="58">
        <v>1908</v>
      </c>
      <c r="C41" s="31" t="s">
        <v>40</v>
      </c>
      <c r="D41" s="68">
        <v>176.45217936915003</v>
      </c>
      <c r="E41" s="68">
        <v>0</v>
      </c>
      <c r="F41" s="26">
        <v>0</v>
      </c>
      <c r="G41" s="27">
        <f t="shared" si="1"/>
        <v>176.45217936915003</v>
      </c>
      <c r="H41" s="28"/>
      <c r="I41" s="87">
        <v>-73.788356114280006</v>
      </c>
      <c r="J41" s="68">
        <v>-2.9740985201632903</v>
      </c>
      <c r="K41" s="26">
        <v>0</v>
      </c>
      <c r="L41" s="27">
        <f t="shared" si="2"/>
        <v>-76.762454634443301</v>
      </c>
      <c r="M41" s="29">
        <f t="shared" si="3"/>
        <v>99.689724734706729</v>
      </c>
      <c r="N41" s="65"/>
      <c r="O41" s="65"/>
    </row>
    <row r="42" spans="1:15" ht="15" x14ac:dyDescent="0.25">
      <c r="A42" s="24">
        <v>13</v>
      </c>
      <c r="B42" s="58">
        <v>1910</v>
      </c>
      <c r="C42" s="31" t="s">
        <v>28</v>
      </c>
      <c r="D42" s="68">
        <v>25.53192523357</v>
      </c>
      <c r="E42" s="68">
        <v>6.9565233159992523</v>
      </c>
      <c r="F42" s="26">
        <v>0</v>
      </c>
      <c r="G42" s="27">
        <f t="shared" si="1"/>
        <v>32.488448549569256</v>
      </c>
      <c r="H42" s="28"/>
      <c r="I42" s="87">
        <v>-12.097444512550002</v>
      </c>
      <c r="J42" s="68">
        <v>1.569377435027147</v>
      </c>
      <c r="K42" s="26">
        <v>0</v>
      </c>
      <c r="L42" s="27">
        <f t="shared" si="2"/>
        <v>-10.528067077522856</v>
      </c>
      <c r="M42" s="29">
        <f t="shared" si="3"/>
        <v>21.9603814720464</v>
      </c>
      <c r="N42" s="65"/>
      <c r="O42" s="65"/>
    </row>
    <row r="43" spans="1:15" ht="15" x14ac:dyDescent="0.25">
      <c r="A43" s="24">
        <v>8</v>
      </c>
      <c r="B43" s="58">
        <v>1915</v>
      </c>
      <c r="C43" s="31" t="s">
        <v>79</v>
      </c>
      <c r="D43" s="68">
        <v>4.6985376571200002</v>
      </c>
      <c r="E43" s="68">
        <v>0.85855109294145748</v>
      </c>
      <c r="F43" s="26">
        <v>-0.39949159620000002</v>
      </c>
      <c r="G43" s="27">
        <f t="shared" si="1"/>
        <v>5.1575971538614578</v>
      </c>
      <c r="H43" s="28"/>
      <c r="I43" s="87">
        <v>-2.04606309426</v>
      </c>
      <c r="J43" s="68">
        <v>-0.70214720360724703</v>
      </c>
      <c r="K43" s="26">
        <v>0.39949159620000002</v>
      </c>
      <c r="L43" s="27">
        <f t="shared" si="2"/>
        <v>-2.3487187016672473</v>
      </c>
      <c r="M43" s="29">
        <f t="shared" si="3"/>
        <v>2.8088784521942105</v>
      </c>
      <c r="N43" s="65"/>
      <c r="O43" s="65"/>
    </row>
    <row r="44" spans="1:15" ht="15" x14ac:dyDescent="0.25">
      <c r="A44" s="24">
        <v>10</v>
      </c>
      <c r="B44" s="58">
        <v>1920</v>
      </c>
      <c r="C44" s="31" t="s">
        <v>41</v>
      </c>
      <c r="D44" s="68">
        <v>47.264157126400001</v>
      </c>
      <c r="E44" s="68">
        <v>11.417212695908191</v>
      </c>
      <c r="F44" s="26">
        <v>-7.805814829740001</v>
      </c>
      <c r="G44" s="27">
        <f t="shared" si="1"/>
        <v>50.87555499256819</v>
      </c>
      <c r="H44" s="28"/>
      <c r="I44" s="87">
        <v>-34.882788076930005</v>
      </c>
      <c r="J44" s="68">
        <v>-4.6037338688809051</v>
      </c>
      <c r="K44" s="26">
        <v>7.805814829740001</v>
      </c>
      <c r="L44" s="27">
        <f t="shared" si="2"/>
        <v>-31.680707116070906</v>
      </c>
      <c r="M44" s="29">
        <f t="shared" si="3"/>
        <v>19.194847876497285</v>
      </c>
      <c r="N44" s="65"/>
      <c r="O44" s="65"/>
    </row>
    <row r="45" spans="1:15" ht="15" x14ac:dyDescent="0.25">
      <c r="A45" s="24"/>
      <c r="B45" s="64">
        <v>1925</v>
      </c>
      <c r="C45" s="25" t="s">
        <v>78</v>
      </c>
      <c r="D45" s="68">
        <v>167.35304567317002</v>
      </c>
      <c r="E45" s="68">
        <v>47.108849254298001</v>
      </c>
      <c r="F45" s="26">
        <v>-5.0453274750900006</v>
      </c>
      <c r="G45" s="27">
        <f t="shared" si="1"/>
        <v>209.41656745237802</v>
      </c>
      <c r="H45" s="28"/>
      <c r="I45" s="87">
        <v>-129.38911843403</v>
      </c>
      <c r="J45" s="68">
        <v>-17.24346775853817</v>
      </c>
      <c r="K45" s="26">
        <v>5.0453274750900006</v>
      </c>
      <c r="L45" s="27">
        <f t="shared" si="2"/>
        <v>-141.58725871747816</v>
      </c>
      <c r="M45" s="29">
        <f t="shared" si="3"/>
        <v>67.829308734899854</v>
      </c>
      <c r="N45" s="65"/>
      <c r="O45" s="65"/>
    </row>
    <row r="46" spans="1:15" ht="15" x14ac:dyDescent="0.25">
      <c r="A46" s="24">
        <v>10</v>
      </c>
      <c r="B46" s="57">
        <v>1930</v>
      </c>
      <c r="C46" s="31" t="s">
        <v>42</v>
      </c>
      <c r="D46" s="68">
        <v>247.12221458195998</v>
      </c>
      <c r="E46" s="68">
        <v>38.660486306949281</v>
      </c>
      <c r="F46" s="26">
        <v>0</v>
      </c>
      <c r="G46" s="27">
        <f t="shared" si="1"/>
        <v>285.78270088890929</v>
      </c>
      <c r="H46" s="28"/>
      <c r="I46" s="87">
        <v>-169.88265155236999</v>
      </c>
      <c r="J46" s="68">
        <v>-20.975014820258661</v>
      </c>
      <c r="K46" s="26">
        <v>0</v>
      </c>
      <c r="L46" s="27">
        <f t="shared" si="2"/>
        <v>-190.85766637262864</v>
      </c>
      <c r="M46" s="29">
        <f t="shared" si="3"/>
        <v>94.925034516280647</v>
      </c>
      <c r="N46" s="65"/>
      <c r="O46" s="65"/>
    </row>
    <row r="47" spans="1:15" ht="15" x14ac:dyDescent="0.25">
      <c r="A47" s="24">
        <v>8</v>
      </c>
      <c r="B47" s="57">
        <v>1935</v>
      </c>
      <c r="C47" s="31" t="s">
        <v>43</v>
      </c>
      <c r="D47" s="68">
        <v>0.66553621734000012</v>
      </c>
      <c r="E47" s="68">
        <v>0.45438498743215378</v>
      </c>
      <c r="F47" s="26">
        <v>-0.19955597676000006</v>
      </c>
      <c r="G47" s="27">
        <f t="shared" si="1"/>
        <v>0.92036522801215381</v>
      </c>
      <c r="H47" s="28"/>
      <c r="I47" s="87">
        <v>-0.50897547060000015</v>
      </c>
      <c r="J47" s="68">
        <v>-6.379845187450961E-2</v>
      </c>
      <c r="K47" s="26">
        <v>0.19955597676000006</v>
      </c>
      <c r="L47" s="27">
        <f t="shared" si="2"/>
        <v>-0.37321794571450972</v>
      </c>
      <c r="M47" s="29">
        <f t="shared" si="3"/>
        <v>0.54714728229764409</v>
      </c>
      <c r="N47" s="65"/>
      <c r="O47" s="65"/>
    </row>
    <row r="48" spans="1:15" ht="15" x14ac:dyDescent="0.25">
      <c r="A48" s="24">
        <v>8</v>
      </c>
      <c r="B48" s="57">
        <v>1940</v>
      </c>
      <c r="C48" s="31" t="s">
        <v>44</v>
      </c>
      <c r="D48" s="68">
        <v>6.7248225043200005</v>
      </c>
      <c r="E48" s="68">
        <v>9.2374611228672923E-2</v>
      </c>
      <c r="F48" s="26">
        <v>-0.93368223258000038</v>
      </c>
      <c r="G48" s="27">
        <f t="shared" si="1"/>
        <v>5.8835148829686723</v>
      </c>
      <c r="H48" s="28"/>
      <c r="I48" s="87">
        <v>-3.1419465777000006</v>
      </c>
      <c r="J48" s="68">
        <v>-1.0381462639290562</v>
      </c>
      <c r="K48" s="26">
        <v>0.93368223258000038</v>
      </c>
      <c r="L48" s="27">
        <f t="shared" si="2"/>
        <v>-3.2464106090490561</v>
      </c>
      <c r="M48" s="29">
        <f t="shared" si="3"/>
        <v>2.6371042739196162</v>
      </c>
      <c r="N48" s="65"/>
      <c r="O48" s="65"/>
    </row>
    <row r="49" spans="1:15" ht="15" x14ac:dyDescent="0.25">
      <c r="A49" s="24">
        <v>8</v>
      </c>
      <c r="B49" s="57">
        <v>1945</v>
      </c>
      <c r="C49" s="31" t="s">
        <v>45</v>
      </c>
      <c r="D49" s="68">
        <v>6.0044723089200005</v>
      </c>
      <c r="E49" s="68">
        <v>0.78636022783814896</v>
      </c>
      <c r="F49" s="26">
        <v>-1.6413195741</v>
      </c>
      <c r="G49" s="27">
        <f t="shared" si="1"/>
        <v>5.1495129626581493</v>
      </c>
      <c r="H49" s="28"/>
      <c r="I49" s="87">
        <v>-3.3146917503000002</v>
      </c>
      <c r="J49" s="68">
        <v>-1.1294491151838151</v>
      </c>
      <c r="K49" s="26">
        <v>1.6413195741</v>
      </c>
      <c r="L49" s="27">
        <f t="shared" si="2"/>
        <v>-2.8028212913838155</v>
      </c>
      <c r="M49" s="29">
        <f t="shared" si="3"/>
        <v>2.3466916712743338</v>
      </c>
      <c r="N49" s="65"/>
      <c r="O49" s="65"/>
    </row>
    <row r="50" spans="1:15" ht="15" x14ac:dyDescent="0.25">
      <c r="A50" s="24">
        <v>8</v>
      </c>
      <c r="B50" s="57">
        <v>1950</v>
      </c>
      <c r="C50" s="31" t="s">
        <v>46</v>
      </c>
      <c r="D50" s="68">
        <v>147.52997159406002</v>
      </c>
      <c r="E50" s="68">
        <v>3.8708298298481698</v>
      </c>
      <c r="F50" s="26">
        <v>0</v>
      </c>
      <c r="G50" s="27">
        <f t="shared" si="1"/>
        <v>151.40080142390818</v>
      </c>
      <c r="H50" s="28"/>
      <c r="I50" s="87">
        <v>-79.15522926684001</v>
      </c>
      <c r="J50" s="68">
        <v>-12.141558326231022</v>
      </c>
      <c r="K50" s="26">
        <v>0</v>
      </c>
      <c r="L50" s="27">
        <f t="shared" si="2"/>
        <v>-91.296787593071031</v>
      </c>
      <c r="M50" s="29">
        <f t="shared" si="3"/>
        <v>60.104013830837147</v>
      </c>
      <c r="N50" s="65"/>
      <c r="O50" s="65"/>
    </row>
    <row r="51" spans="1:15" ht="15" x14ac:dyDescent="0.25">
      <c r="A51" s="24">
        <v>8</v>
      </c>
      <c r="B51" s="57">
        <v>1955</v>
      </c>
      <c r="C51" s="31" t="s">
        <v>47</v>
      </c>
      <c r="D51" s="68">
        <v>37.017395224559998</v>
      </c>
      <c r="E51" s="68">
        <v>12.226263955482114</v>
      </c>
      <c r="F51" s="26">
        <v>0</v>
      </c>
      <c r="G51" s="27">
        <f t="shared" si="1"/>
        <v>49.243659180042116</v>
      </c>
      <c r="H51" s="28"/>
      <c r="I51" s="87">
        <v>-35.842973197360003</v>
      </c>
      <c r="J51" s="68">
        <v>7.6308081136086159</v>
      </c>
      <c r="K51" s="26">
        <v>0</v>
      </c>
      <c r="L51" s="27">
        <f t="shared" si="2"/>
        <v>-28.212165083751387</v>
      </c>
      <c r="M51" s="29">
        <f t="shared" si="3"/>
        <v>21.031494096290729</v>
      </c>
      <c r="N51" s="65"/>
      <c r="O51" s="65"/>
    </row>
    <row r="52" spans="1:15" ht="15" x14ac:dyDescent="0.25">
      <c r="A52" s="32">
        <v>8</v>
      </c>
      <c r="B52" s="59">
        <v>1960</v>
      </c>
      <c r="C52" s="25" t="s">
        <v>48</v>
      </c>
      <c r="D52" s="68">
        <v>2.0216422352999999</v>
      </c>
      <c r="E52" s="68">
        <v>0.84175467124090841</v>
      </c>
      <c r="F52" s="26">
        <v>-1.24634037864</v>
      </c>
      <c r="G52" s="27">
        <f t="shared" si="1"/>
        <v>1.6170565279009084</v>
      </c>
      <c r="H52" s="28"/>
      <c r="I52" s="87">
        <v>-1.3867824867000003</v>
      </c>
      <c r="J52" s="68">
        <v>-0.4658280662440909</v>
      </c>
      <c r="K52" s="26">
        <v>1.24634037864</v>
      </c>
      <c r="L52" s="27">
        <f t="shared" si="2"/>
        <v>-0.60627017430409125</v>
      </c>
      <c r="M52" s="29">
        <f t="shared" si="3"/>
        <v>1.0107863535968171</v>
      </c>
      <c r="N52" s="65"/>
      <c r="O52" s="65"/>
    </row>
    <row r="53" spans="1:15" ht="25.5" x14ac:dyDescent="0.25">
      <c r="A53" s="33">
        <v>47</v>
      </c>
      <c r="B53" s="59">
        <v>1970</v>
      </c>
      <c r="C53" s="31" t="s">
        <v>49</v>
      </c>
      <c r="D53" s="68">
        <v>0</v>
      </c>
      <c r="E53" s="68">
        <v>0</v>
      </c>
      <c r="F53" s="26">
        <v>0</v>
      </c>
      <c r="G53" s="27">
        <f t="shared" si="1"/>
        <v>0</v>
      </c>
      <c r="H53" s="28"/>
      <c r="I53" s="87">
        <v>0</v>
      </c>
      <c r="J53" s="68">
        <v>0</v>
      </c>
      <c r="K53" s="26">
        <v>0</v>
      </c>
      <c r="L53" s="27">
        <f t="shared" si="2"/>
        <v>0</v>
      </c>
      <c r="M53" s="29">
        <f t="shared" si="3"/>
        <v>0</v>
      </c>
      <c r="N53" s="65"/>
      <c r="O53" s="65"/>
    </row>
    <row r="54" spans="1:15" ht="25.5" x14ac:dyDescent="0.25">
      <c r="A54" s="24">
        <v>47</v>
      </c>
      <c r="B54" s="57">
        <v>1975</v>
      </c>
      <c r="C54" s="31" t="s">
        <v>50</v>
      </c>
      <c r="D54" s="68">
        <v>0</v>
      </c>
      <c r="E54" s="68">
        <v>0</v>
      </c>
      <c r="F54" s="26">
        <v>0</v>
      </c>
      <c r="G54" s="27">
        <f t="shared" si="1"/>
        <v>0</v>
      </c>
      <c r="H54" s="28"/>
      <c r="I54" s="87">
        <v>0</v>
      </c>
      <c r="J54" s="68">
        <v>0</v>
      </c>
      <c r="K54" s="26">
        <v>0</v>
      </c>
      <c r="L54" s="27">
        <f t="shared" si="2"/>
        <v>0</v>
      </c>
      <c r="M54" s="29">
        <f t="shared" si="3"/>
        <v>0</v>
      </c>
      <c r="N54" s="65"/>
      <c r="O54" s="65"/>
    </row>
    <row r="55" spans="1:15" ht="15" x14ac:dyDescent="0.25">
      <c r="A55" s="24">
        <v>47</v>
      </c>
      <c r="B55" s="57">
        <v>1980</v>
      </c>
      <c r="C55" s="31" t="s">
        <v>51</v>
      </c>
      <c r="D55" s="68">
        <v>117.54846808420999</v>
      </c>
      <c r="E55" s="68">
        <v>14.474608870508789</v>
      </c>
      <c r="F55" s="26">
        <v>0</v>
      </c>
      <c r="G55" s="27">
        <f t="shared" si="1"/>
        <v>132.02307695471876</v>
      </c>
      <c r="H55" s="28"/>
      <c r="I55" s="87">
        <v>-71.77641898713</v>
      </c>
      <c r="J55" s="68">
        <v>-16.225202887198584</v>
      </c>
      <c r="K55" s="26">
        <v>0</v>
      </c>
      <c r="L55" s="27">
        <f t="shared" si="2"/>
        <v>-88.001621874328578</v>
      </c>
      <c r="M55" s="29">
        <f t="shared" si="3"/>
        <v>44.021455080390183</v>
      </c>
      <c r="N55" s="65"/>
      <c r="O55" s="65"/>
    </row>
    <row r="56" spans="1:15" ht="15" x14ac:dyDescent="0.25">
      <c r="A56" s="24">
        <v>47</v>
      </c>
      <c r="B56" s="57">
        <v>1985</v>
      </c>
      <c r="C56" s="31" t="s">
        <v>52</v>
      </c>
      <c r="D56" s="68">
        <v>14.55644375</v>
      </c>
      <c r="E56" s="68">
        <v>0</v>
      </c>
      <c r="F56" s="26">
        <v>0</v>
      </c>
      <c r="G56" s="27">
        <f t="shared" si="1"/>
        <v>14.55644375</v>
      </c>
      <c r="H56" s="28"/>
      <c r="I56" s="87">
        <v>-7.4975929000000008</v>
      </c>
      <c r="J56" s="68">
        <v>-0.42795944624999999</v>
      </c>
      <c r="K56" s="26">
        <v>0</v>
      </c>
      <c r="L56" s="27">
        <f t="shared" si="2"/>
        <v>-7.9255523462500008</v>
      </c>
      <c r="M56" s="29">
        <f t="shared" si="3"/>
        <v>6.6308914037499989</v>
      </c>
      <c r="N56" s="65"/>
      <c r="O56" s="65"/>
    </row>
    <row r="57" spans="1:15" ht="15" x14ac:dyDescent="0.25">
      <c r="A57" s="33">
        <v>47</v>
      </c>
      <c r="B57" s="57">
        <v>1990</v>
      </c>
      <c r="C57" s="34" t="s">
        <v>53</v>
      </c>
      <c r="D57" s="68">
        <v>10.08096576714</v>
      </c>
      <c r="E57" s="68">
        <v>0</v>
      </c>
      <c r="F57" s="26">
        <v>0</v>
      </c>
      <c r="G57" s="27">
        <f t="shared" si="1"/>
        <v>10.08096576714</v>
      </c>
      <c r="H57" s="28"/>
      <c r="I57" s="87">
        <v>-5.6552745538800009</v>
      </c>
      <c r="J57" s="68">
        <v>-0.49449216924000006</v>
      </c>
      <c r="K57" s="26">
        <v>0</v>
      </c>
      <c r="L57" s="27">
        <f t="shared" si="2"/>
        <v>-6.1497667231200008</v>
      </c>
      <c r="M57" s="29">
        <f t="shared" si="3"/>
        <v>3.9311990440199995</v>
      </c>
      <c r="N57" s="65"/>
      <c r="O57" s="65"/>
    </row>
    <row r="58" spans="1:15" ht="15" x14ac:dyDescent="0.25">
      <c r="A58" s="24">
        <v>47</v>
      </c>
      <c r="B58" s="57">
        <v>1995</v>
      </c>
      <c r="C58" s="31" t="s">
        <v>54</v>
      </c>
      <c r="D58" s="68">
        <v>0</v>
      </c>
      <c r="E58" s="68">
        <v>0</v>
      </c>
      <c r="F58" s="26">
        <v>0</v>
      </c>
      <c r="G58" s="27">
        <f t="shared" si="1"/>
        <v>0</v>
      </c>
      <c r="H58" s="28"/>
      <c r="I58" s="87">
        <v>0</v>
      </c>
      <c r="J58" s="68">
        <v>0</v>
      </c>
      <c r="K58" s="26">
        <v>0</v>
      </c>
      <c r="L58" s="27">
        <f t="shared" si="2"/>
        <v>0</v>
      </c>
      <c r="M58" s="29">
        <f t="shared" si="3"/>
        <v>0</v>
      </c>
      <c r="N58" s="65"/>
      <c r="O58" s="65"/>
    </row>
    <row r="59" spans="1:15" ht="15" x14ac:dyDescent="0.25">
      <c r="A59" s="24">
        <v>47</v>
      </c>
      <c r="B59" s="57">
        <v>2440</v>
      </c>
      <c r="C59" s="31" t="s">
        <v>55</v>
      </c>
      <c r="D59" s="68">
        <v>0</v>
      </c>
      <c r="E59" s="68">
        <v>0</v>
      </c>
      <c r="F59" s="26">
        <v>0</v>
      </c>
      <c r="G59" s="27">
        <f t="shared" si="1"/>
        <v>0</v>
      </c>
      <c r="I59" s="87">
        <v>0</v>
      </c>
      <c r="J59" s="68">
        <v>0</v>
      </c>
      <c r="K59" s="26">
        <v>0</v>
      </c>
      <c r="L59" s="27">
        <f t="shared" si="2"/>
        <v>0</v>
      </c>
      <c r="M59" s="29">
        <f t="shared" si="3"/>
        <v>0</v>
      </c>
      <c r="N59" s="65"/>
      <c r="O59" s="65"/>
    </row>
    <row r="60" spans="1:15" ht="15" x14ac:dyDescent="0.25">
      <c r="A60" s="35"/>
      <c r="B60" s="60"/>
      <c r="C60" s="36"/>
      <c r="D60" s="68"/>
      <c r="E60" s="68"/>
      <c r="F60" s="26"/>
      <c r="G60" s="27">
        <f t="shared" si="1"/>
        <v>0</v>
      </c>
      <c r="I60" s="76"/>
      <c r="J60" s="69"/>
      <c r="K60" s="37"/>
      <c r="L60" s="27">
        <f t="shared" ref="L60" si="10">I60+J60+K60</f>
        <v>0</v>
      </c>
      <c r="M60" s="29">
        <f t="shared" si="3"/>
        <v>0</v>
      </c>
      <c r="N60" s="65"/>
      <c r="O60" s="65"/>
    </row>
    <row r="61" spans="1:15" ht="12.75" x14ac:dyDescent="0.2">
      <c r="A61" s="35"/>
      <c r="B61" s="60"/>
      <c r="C61" s="38" t="s">
        <v>56</v>
      </c>
      <c r="D61" s="78">
        <f>SUM(D17:D60)</f>
        <v>11087.277283339999</v>
      </c>
      <c r="E61" s="78">
        <f>SUM(E17:E60)</f>
        <v>651.78235370645382</v>
      </c>
      <c r="F61" s="78">
        <f>SUM(F17:F60)</f>
        <v>-39.868411657611858</v>
      </c>
      <c r="G61" s="78">
        <f>SUM(G17:G60)</f>
        <v>11699.191225388844</v>
      </c>
      <c r="H61" s="70"/>
      <c r="I61" s="78">
        <f>SUM(I17:I60)</f>
        <v>-4163.538992400001</v>
      </c>
      <c r="J61" s="78">
        <f>SUM(J17:J60)</f>
        <v>-325.05494538952593</v>
      </c>
      <c r="K61" s="78">
        <f t="shared" ref="K61:M61" si="11">SUM(K17:K60)</f>
        <v>40.460011657611858</v>
      </c>
      <c r="L61" s="78">
        <f>SUM(L17:L60)</f>
        <v>-4448.1339261319154</v>
      </c>
      <c r="M61" s="70">
        <f t="shared" si="11"/>
        <v>7251.0572992569305</v>
      </c>
      <c r="N61" s="65"/>
      <c r="O61" s="65"/>
    </row>
    <row r="62" spans="1:15" ht="37.5" x14ac:dyDescent="0.25">
      <c r="A62" s="35"/>
      <c r="B62" s="60"/>
      <c r="C62" s="40" t="s">
        <v>57</v>
      </c>
      <c r="D62" s="69"/>
      <c r="E62" s="37"/>
      <c r="F62" s="37"/>
      <c r="G62" s="27">
        <f>D62+E62+F62</f>
        <v>0</v>
      </c>
      <c r="I62" s="37"/>
      <c r="J62" s="37"/>
      <c r="K62" s="37"/>
      <c r="L62" s="27">
        <f t="shared" ref="L62:L63" si="12">I62+J62+K62</f>
        <v>0</v>
      </c>
      <c r="M62" s="29">
        <f t="shared" ref="M62" si="13">G62+L62</f>
        <v>0</v>
      </c>
      <c r="N62" s="65"/>
      <c r="O62" s="65"/>
    </row>
    <row r="63" spans="1:15" ht="25.5" x14ac:dyDescent="0.25">
      <c r="A63" s="35"/>
      <c r="B63" s="60"/>
      <c r="C63" s="41" t="s">
        <v>58</v>
      </c>
      <c r="D63" s="85">
        <f>'App.2-BA_Fixed Asset Cont 2016'!G63</f>
        <v>-57.663213963048321</v>
      </c>
      <c r="E63" s="86">
        <v>-6.9523868149300032</v>
      </c>
      <c r="F63" s="37"/>
      <c r="G63" s="71">
        <f>D63+E63+F63</f>
        <v>-64.615600777978329</v>
      </c>
      <c r="I63" s="82">
        <f>'App.2-BA_Fixed Asset Cont 2016'!L63</f>
        <v>5.7943952791410052</v>
      </c>
      <c r="J63" s="82">
        <v>3.7617721841103897</v>
      </c>
      <c r="K63" s="82"/>
      <c r="L63" s="71">
        <f t="shared" si="12"/>
        <v>9.5561674632513949</v>
      </c>
      <c r="M63" s="84">
        <f t="shared" ref="M63" si="14">G63+L63</f>
        <v>-55.059433314726931</v>
      </c>
      <c r="N63" s="65"/>
      <c r="O63" s="65"/>
    </row>
    <row r="64" spans="1:15" ht="12.75" x14ac:dyDescent="0.2">
      <c r="A64" s="35"/>
      <c r="B64" s="60"/>
      <c r="C64" s="38" t="s">
        <v>59</v>
      </c>
      <c r="D64" s="77">
        <f>SUM(D61:D63)</f>
        <v>11029.61406937695</v>
      </c>
      <c r="E64" s="70">
        <f t="shared" ref="E64:G64" si="15">SUM(E61:E63)</f>
        <v>644.82996689152378</v>
      </c>
      <c r="F64" s="70">
        <f t="shared" si="15"/>
        <v>-39.868411657611858</v>
      </c>
      <c r="G64" s="78">
        <f t="shared" si="15"/>
        <v>11634.575624610865</v>
      </c>
      <c r="H64" s="70"/>
      <c r="I64" s="77">
        <f>SUM(I61:I63)</f>
        <v>-4157.7445971208599</v>
      </c>
      <c r="J64" s="70">
        <f t="shared" ref="J64:M64" si="16">SUM(J61:J63)</f>
        <v>-321.29317320541554</v>
      </c>
      <c r="K64" s="70">
        <f t="shared" si="16"/>
        <v>40.460011657611858</v>
      </c>
      <c r="L64" s="78">
        <f>SUM(L61:L63)</f>
        <v>-4438.5777586686636</v>
      </c>
      <c r="M64" s="70">
        <f t="shared" si="16"/>
        <v>7195.9978659422031</v>
      </c>
      <c r="N64" s="65"/>
      <c r="O64" s="65"/>
    </row>
    <row r="65" spans="1:15" ht="15" x14ac:dyDescent="0.25">
      <c r="A65" s="35"/>
      <c r="B65" s="60"/>
      <c r="C65" s="105" t="s">
        <v>60</v>
      </c>
      <c r="D65" s="106"/>
      <c r="E65" s="106"/>
      <c r="F65" s="106"/>
      <c r="G65" s="106"/>
      <c r="H65" s="106"/>
      <c r="I65" s="107"/>
      <c r="J65" s="37"/>
      <c r="K65" s="42"/>
      <c r="L65" s="43"/>
      <c r="M65" s="44"/>
      <c r="N65" s="65"/>
      <c r="O65" s="65"/>
    </row>
    <row r="66" spans="1:15" ht="15" x14ac:dyDescent="0.25">
      <c r="A66" s="35"/>
      <c r="B66" s="60"/>
      <c r="C66" s="105" t="s">
        <v>61</v>
      </c>
      <c r="D66" s="106"/>
      <c r="E66" s="106"/>
      <c r="F66" s="106"/>
      <c r="G66" s="106"/>
      <c r="H66" s="106"/>
      <c r="I66" s="107"/>
      <c r="J66" s="39">
        <f>J64+J65</f>
        <v>-321.29317320541554</v>
      </c>
      <c r="K66" s="42"/>
      <c r="L66" s="43"/>
      <c r="M66" s="44"/>
      <c r="N66" s="65"/>
      <c r="O66" s="65"/>
    </row>
    <row r="68" spans="1:15" ht="12.75" x14ac:dyDescent="0.2">
      <c r="I68" s="45" t="s">
        <v>62</v>
      </c>
      <c r="J68" s="46"/>
    </row>
    <row r="69" spans="1:15" ht="15" x14ac:dyDescent="0.25">
      <c r="A69" s="35">
        <v>10</v>
      </c>
      <c r="B69" s="60"/>
      <c r="C69" s="36" t="s">
        <v>63</v>
      </c>
      <c r="I69" s="46" t="s">
        <v>63</v>
      </c>
      <c r="J69" s="46"/>
      <c r="K69" s="47"/>
    </row>
    <row r="70" spans="1:15" ht="15" x14ac:dyDescent="0.25">
      <c r="A70" s="35">
        <v>8</v>
      </c>
      <c r="B70" s="60"/>
      <c r="C70" s="36" t="s">
        <v>43</v>
      </c>
      <c r="I70" s="46" t="s">
        <v>43</v>
      </c>
      <c r="J70" s="46"/>
      <c r="K70" s="48"/>
    </row>
    <row r="71" spans="1:15" ht="15" x14ac:dyDescent="0.25">
      <c r="I71" s="49" t="s">
        <v>64</v>
      </c>
      <c r="K71" s="50">
        <f>J66-K69-K70</f>
        <v>-321.29317320541554</v>
      </c>
      <c r="L71" s="65"/>
    </row>
    <row r="72" spans="1:15" ht="12.75" x14ac:dyDescent="0.2">
      <c r="C72" s="66"/>
      <c r="E72" s="66"/>
      <c r="F72" s="66"/>
      <c r="G72" s="66"/>
      <c r="H72" s="42"/>
      <c r="I72" s="66"/>
      <c r="J72" s="66"/>
      <c r="K72" s="66"/>
      <c r="L72" s="66"/>
      <c r="N72" s="51"/>
    </row>
    <row r="73" spans="1:15" x14ac:dyDescent="0.25">
      <c r="A73" s="52" t="s">
        <v>65</v>
      </c>
      <c r="C73" s="66"/>
      <c r="D73" s="79"/>
      <c r="E73" s="79"/>
      <c r="F73" s="79"/>
      <c r="G73" s="79"/>
      <c r="H73" s="80"/>
      <c r="I73" s="79"/>
      <c r="J73" s="79"/>
      <c r="K73" s="79"/>
      <c r="L73" s="79"/>
      <c r="N73" s="51"/>
    </row>
    <row r="75" spans="1:15" x14ac:dyDescent="0.25">
      <c r="A75" s="1">
        <v>1</v>
      </c>
      <c r="B75" s="100" t="s">
        <v>66</v>
      </c>
      <c r="C75" s="100"/>
      <c r="D75" s="100"/>
      <c r="E75" s="100"/>
      <c r="F75" s="100"/>
      <c r="G75" s="100"/>
      <c r="H75" s="100"/>
      <c r="I75" s="100"/>
      <c r="J75" s="100"/>
      <c r="K75" s="100"/>
      <c r="L75" s="100"/>
      <c r="M75" s="100"/>
    </row>
    <row r="76" spans="1:15" x14ac:dyDescent="0.25">
      <c r="B76" s="100"/>
      <c r="C76" s="100"/>
      <c r="D76" s="100"/>
      <c r="E76" s="100"/>
      <c r="F76" s="100"/>
      <c r="G76" s="100"/>
      <c r="H76" s="100"/>
      <c r="I76" s="100"/>
      <c r="J76" s="100"/>
      <c r="K76" s="100"/>
      <c r="L76" s="100"/>
      <c r="M76" s="100"/>
    </row>
    <row r="77" spans="1:15" ht="12.75" customHeight="1" x14ac:dyDescent="0.25"/>
    <row r="78" spans="1:15" x14ac:dyDescent="0.25">
      <c r="A78" s="1">
        <v>2</v>
      </c>
      <c r="B78" s="98" t="s">
        <v>67</v>
      </c>
      <c r="C78" s="98"/>
      <c r="D78" s="98"/>
      <c r="E78" s="98"/>
      <c r="F78" s="98"/>
      <c r="G78" s="98"/>
      <c r="H78" s="98"/>
      <c r="I78" s="98"/>
      <c r="J78" s="98"/>
      <c r="K78" s="98"/>
      <c r="L78" s="98"/>
      <c r="M78" s="98"/>
    </row>
    <row r="79" spans="1:15"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61" t="s">
        <v>69</v>
      </c>
      <c r="C83" s="11"/>
    </row>
    <row r="85" spans="1:13" x14ac:dyDescent="0.25">
      <c r="A85" s="1">
        <v>5</v>
      </c>
      <c r="B85" s="62"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2"/>
  <sheetViews>
    <sheetView showGridLines="0" tabSelected="1" topLeftCell="A9" zoomScale="85" zoomScaleNormal="85" workbookViewId="0">
      <pane xSplit="3" ySplit="8" topLeftCell="D17" activePane="bottomRight" state="frozen"/>
      <selection activeCell="C60" sqref="C60"/>
      <selection pane="topRight" activeCell="C60" sqref="C60"/>
      <selection pane="bottomLeft" activeCell="C60" sqref="C60"/>
      <selection pane="bottomRight" activeCell="J60" sqref="J60"/>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2018</v>
      </c>
      <c r="G13" s="13"/>
    </row>
    <row r="15" spans="1:13" ht="12.75" x14ac:dyDescent="0.2">
      <c r="D15" s="102" t="s">
        <v>11</v>
      </c>
      <c r="E15" s="103"/>
      <c r="F15" s="103"/>
      <c r="G15" s="104"/>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v>410.73064240652002</v>
      </c>
      <c r="E17" s="68">
        <v>0</v>
      </c>
      <c r="F17" s="26">
        <v>-46.998453383739999</v>
      </c>
      <c r="G17" s="27">
        <f>D17+E17+F17</f>
        <v>363.73218902278001</v>
      </c>
      <c r="H17" s="20"/>
      <c r="I17" s="68">
        <v>232.24691337697999</v>
      </c>
      <c r="J17" s="68">
        <v>38.18901050038</v>
      </c>
      <c r="K17" s="26">
        <v>-46.998453383739999</v>
      </c>
      <c r="L17" s="27">
        <f>I17+J17+K17</f>
        <v>223.43747049361997</v>
      </c>
      <c r="M17" s="29">
        <f>G17-L17</f>
        <v>140.29471852916004</v>
      </c>
    </row>
    <row r="18" spans="1:14" ht="25.5" x14ac:dyDescent="0.25">
      <c r="A18" s="24">
        <v>12</v>
      </c>
      <c r="B18" s="57">
        <v>1611</v>
      </c>
      <c r="C18" s="25" t="s">
        <v>22</v>
      </c>
      <c r="D18" s="68">
        <v>0</v>
      </c>
      <c r="E18" s="68">
        <v>0</v>
      </c>
      <c r="F18" s="26">
        <v>0</v>
      </c>
      <c r="G18" s="27">
        <f>D18+E18+F18</f>
        <v>0</v>
      </c>
      <c r="H18" s="28"/>
      <c r="I18" s="68">
        <v>0</v>
      </c>
      <c r="J18" s="68">
        <v>0</v>
      </c>
      <c r="K18" s="26">
        <v>0</v>
      </c>
      <c r="L18" s="27">
        <f t="shared" ref="L18:L57" si="0">I18+J18+K18</f>
        <v>0</v>
      </c>
      <c r="M18" s="29">
        <f t="shared" ref="M18:M57" si="1">G18-L18</f>
        <v>0</v>
      </c>
    </row>
    <row r="19" spans="1:14" ht="25.5" x14ac:dyDescent="0.25">
      <c r="A19" s="24" t="s">
        <v>23</v>
      </c>
      <c r="B19" s="57">
        <v>1612</v>
      </c>
      <c r="C19" s="25" t="s">
        <v>24</v>
      </c>
      <c r="D19" s="68">
        <v>0</v>
      </c>
      <c r="E19" s="68">
        <v>0</v>
      </c>
      <c r="F19" s="26">
        <v>0</v>
      </c>
      <c r="G19" s="27">
        <f>D19+E19+F19</f>
        <v>0</v>
      </c>
      <c r="H19" s="28"/>
      <c r="I19" s="68">
        <v>0</v>
      </c>
      <c r="J19" s="68">
        <v>0</v>
      </c>
      <c r="K19" s="26">
        <v>0</v>
      </c>
      <c r="L19" s="27">
        <f t="shared" si="0"/>
        <v>0</v>
      </c>
      <c r="M19" s="29">
        <f t="shared" si="1"/>
        <v>0</v>
      </c>
    </row>
    <row r="20" spans="1:14" ht="15" x14ac:dyDescent="0.25">
      <c r="A20" s="24"/>
      <c r="B20" s="57">
        <v>1665</v>
      </c>
      <c r="C20" s="25" t="s">
        <v>74</v>
      </c>
      <c r="D20" s="68">
        <v>0.13855429</v>
      </c>
      <c r="E20" s="68">
        <v>0</v>
      </c>
      <c r="F20" s="26">
        <v>0</v>
      </c>
      <c r="G20" s="27">
        <f>D20+E20+F20</f>
        <v>0.13855429</v>
      </c>
      <c r="H20" s="28"/>
      <c r="I20" s="68">
        <v>0.10205638238299999</v>
      </c>
      <c r="J20" s="68">
        <v>3.145182383E-3</v>
      </c>
      <c r="K20" s="26">
        <v>0</v>
      </c>
      <c r="L20" s="27">
        <f t="shared" si="0"/>
        <v>0.105201564766</v>
      </c>
      <c r="M20" s="29">
        <f t="shared" si="1"/>
        <v>3.3352725234E-2</v>
      </c>
    </row>
    <row r="21" spans="1:14" ht="15" x14ac:dyDescent="0.25">
      <c r="A21" s="24"/>
      <c r="B21" s="57">
        <v>1675</v>
      </c>
      <c r="C21" s="25" t="s">
        <v>75</v>
      </c>
      <c r="D21" s="68">
        <v>0.537296</v>
      </c>
      <c r="E21" s="68">
        <v>0</v>
      </c>
      <c r="F21" s="26">
        <v>0</v>
      </c>
      <c r="G21" s="27">
        <f t="shared" ref="G21:G62" si="2">D21+E21+F21</f>
        <v>0.537296</v>
      </c>
      <c r="H21" s="28"/>
      <c r="I21" s="68">
        <v>0.38195588120000001</v>
      </c>
      <c r="J21" s="68">
        <v>-8.6128548799999996E-2</v>
      </c>
      <c r="K21" s="26">
        <v>0</v>
      </c>
      <c r="L21" s="27">
        <f t="shared" si="0"/>
        <v>0.29582733240000003</v>
      </c>
      <c r="M21" s="29">
        <f t="shared" si="1"/>
        <v>0.24146866759999996</v>
      </c>
    </row>
    <row r="22" spans="1:14" ht="15" x14ac:dyDescent="0.25">
      <c r="A22" s="24" t="s">
        <v>25</v>
      </c>
      <c r="B22" s="72">
        <v>1615</v>
      </c>
      <c r="C22" s="25" t="s">
        <v>26</v>
      </c>
      <c r="D22" s="68">
        <v>3.3159999999999999E-3</v>
      </c>
      <c r="E22" s="68">
        <v>0</v>
      </c>
      <c r="F22" s="26">
        <v>0</v>
      </c>
      <c r="G22" s="27">
        <f t="shared" si="2"/>
        <v>3.3159999999999999E-3</v>
      </c>
      <c r="H22" s="28"/>
      <c r="I22" s="68">
        <v>0</v>
      </c>
      <c r="J22" s="68">
        <v>0</v>
      </c>
      <c r="K22" s="26">
        <v>0</v>
      </c>
      <c r="L22" s="27">
        <f t="shared" si="0"/>
        <v>0</v>
      </c>
      <c r="M22" s="29">
        <f t="shared" si="1"/>
        <v>3.3159999999999999E-3</v>
      </c>
      <c r="N22" s="65"/>
    </row>
    <row r="23" spans="1:14" ht="15" x14ac:dyDescent="0.25">
      <c r="A23" s="24">
        <v>1</v>
      </c>
      <c r="B23" s="72">
        <v>1620</v>
      </c>
      <c r="C23" s="25" t="s">
        <v>73</v>
      </c>
      <c r="D23" s="68">
        <v>2.1724E-2</v>
      </c>
      <c r="E23" s="68">
        <v>0</v>
      </c>
      <c r="F23" s="26">
        <v>0</v>
      </c>
      <c r="G23" s="27">
        <f t="shared" si="2"/>
        <v>2.1724E-2</v>
      </c>
      <c r="H23" s="28"/>
      <c r="I23" s="68">
        <v>2.0340102799999999E-2</v>
      </c>
      <c r="J23" s="68">
        <v>2.6503280000000001E-4</v>
      </c>
      <c r="K23" s="26">
        <v>0</v>
      </c>
      <c r="L23" s="27">
        <f t="shared" si="0"/>
        <v>2.0605135599999998E-2</v>
      </c>
      <c r="M23" s="29">
        <f t="shared" si="1"/>
        <v>1.1188644000000025E-3</v>
      </c>
      <c r="N23" s="65"/>
    </row>
    <row r="24" spans="1:14" ht="15" x14ac:dyDescent="0.25">
      <c r="A24" s="24" t="s">
        <v>25</v>
      </c>
      <c r="B24" s="58">
        <v>1805</v>
      </c>
      <c r="C24" s="30" t="s">
        <v>26</v>
      </c>
      <c r="D24" s="68">
        <v>59.47877672486112</v>
      </c>
      <c r="E24" s="68">
        <v>0.29753190651008865</v>
      </c>
      <c r="F24" s="26">
        <v>0</v>
      </c>
      <c r="G24" s="27">
        <f t="shared" si="2"/>
        <v>59.776308631371208</v>
      </c>
      <c r="H24" s="28"/>
      <c r="I24" s="68">
        <v>43.039593403283632</v>
      </c>
      <c r="J24" s="68">
        <v>-0.10732957682060909</v>
      </c>
      <c r="K24" s="26">
        <v>0</v>
      </c>
      <c r="L24" s="27">
        <f t="shared" si="0"/>
        <v>42.932263826463021</v>
      </c>
      <c r="M24" s="29">
        <f t="shared" si="1"/>
        <v>16.844044804908187</v>
      </c>
    </row>
    <row r="25" spans="1:14" ht="15" x14ac:dyDescent="0.25">
      <c r="A25" s="24"/>
      <c r="B25" s="63">
        <v>1806</v>
      </c>
      <c r="C25" s="30" t="s">
        <v>77</v>
      </c>
      <c r="D25" s="68">
        <v>238.54711305893963</v>
      </c>
      <c r="E25" s="68">
        <v>5.5119343614409706</v>
      </c>
      <c r="F25" s="26">
        <v>0</v>
      </c>
      <c r="G25" s="27">
        <f t="shared" si="2"/>
        <v>244.05904742038061</v>
      </c>
      <c r="H25" s="28"/>
      <c r="I25" s="68">
        <v>79.366536643591019</v>
      </c>
      <c r="J25" s="68">
        <v>2.268248954252805</v>
      </c>
      <c r="K25" s="26">
        <v>0</v>
      </c>
      <c r="L25" s="27">
        <f t="shared" si="0"/>
        <v>81.63478559784383</v>
      </c>
      <c r="M25" s="29">
        <f t="shared" si="1"/>
        <v>162.42426182253678</v>
      </c>
    </row>
    <row r="26" spans="1:14" ht="15" x14ac:dyDescent="0.25">
      <c r="A26" s="24">
        <v>47</v>
      </c>
      <c r="B26" s="58">
        <v>1808</v>
      </c>
      <c r="C26" s="31" t="s">
        <v>27</v>
      </c>
      <c r="D26" s="68">
        <v>32.944643681484202</v>
      </c>
      <c r="E26" s="68">
        <v>27.152806143123797</v>
      </c>
      <c r="F26" s="26">
        <v>0</v>
      </c>
      <c r="G26" s="27">
        <f t="shared" si="2"/>
        <v>60.097449824607999</v>
      </c>
      <c r="H26" s="28"/>
      <c r="I26" s="68">
        <v>3.5933329719725062</v>
      </c>
      <c r="J26" s="68">
        <v>0.84668305090543905</v>
      </c>
      <c r="K26" s="26">
        <v>0</v>
      </c>
      <c r="L26" s="27">
        <f t="shared" si="0"/>
        <v>4.4400160228779448</v>
      </c>
      <c r="M26" s="29">
        <f t="shared" si="1"/>
        <v>55.657433801730051</v>
      </c>
    </row>
    <row r="27" spans="1:14" ht="15" x14ac:dyDescent="0.25">
      <c r="A27" s="24">
        <v>13</v>
      </c>
      <c r="B27" s="58">
        <v>1810</v>
      </c>
      <c r="C27" s="31" t="s">
        <v>28</v>
      </c>
      <c r="D27" s="68">
        <v>0</v>
      </c>
      <c r="E27" s="68">
        <v>0</v>
      </c>
      <c r="F27" s="26">
        <v>0</v>
      </c>
      <c r="G27" s="27">
        <f t="shared" si="2"/>
        <v>0</v>
      </c>
      <c r="H27" s="28"/>
      <c r="I27" s="68">
        <v>0</v>
      </c>
      <c r="J27" s="68">
        <v>0</v>
      </c>
      <c r="K27" s="26">
        <v>0</v>
      </c>
      <c r="L27" s="27">
        <f t="shared" si="0"/>
        <v>0</v>
      </c>
      <c r="M27" s="29">
        <f t="shared" si="1"/>
        <v>0</v>
      </c>
    </row>
    <row r="28" spans="1:14" ht="15" x14ac:dyDescent="0.25">
      <c r="A28" s="24">
        <v>47</v>
      </c>
      <c r="B28" s="58">
        <v>1815</v>
      </c>
      <c r="C28" s="31" t="s">
        <v>29</v>
      </c>
      <c r="D28" s="68">
        <v>208.7663912322941</v>
      </c>
      <c r="E28" s="68">
        <v>5.1450649796208889</v>
      </c>
      <c r="F28" s="26">
        <v>-1.1440436384756691</v>
      </c>
      <c r="G28" s="27">
        <f t="shared" si="2"/>
        <v>212.76741257343932</v>
      </c>
      <c r="H28" s="28"/>
      <c r="I28" s="68">
        <v>75.731659961175978</v>
      </c>
      <c r="J28" s="68">
        <v>4.7001019124339276</v>
      </c>
      <c r="K28" s="26">
        <v>-1.1440436384756691</v>
      </c>
      <c r="L28" s="27">
        <f t="shared" si="0"/>
        <v>79.287718235134236</v>
      </c>
      <c r="M28" s="29">
        <f t="shared" si="1"/>
        <v>133.47969433830508</v>
      </c>
    </row>
    <row r="29" spans="1:14" ht="15" x14ac:dyDescent="0.25">
      <c r="A29" s="24">
        <v>47</v>
      </c>
      <c r="B29" s="58">
        <v>1820</v>
      </c>
      <c r="C29" s="25" t="s">
        <v>30</v>
      </c>
      <c r="D29" s="68">
        <v>736.68009123229183</v>
      </c>
      <c r="E29" s="68">
        <v>47.9451938959225</v>
      </c>
      <c r="F29" s="26">
        <v>-1.8304698215610706</v>
      </c>
      <c r="G29" s="27">
        <f t="shared" si="2"/>
        <v>782.79481530665316</v>
      </c>
      <c r="H29" s="28"/>
      <c r="I29" s="68">
        <v>282.32715569795573</v>
      </c>
      <c r="J29" s="68">
        <v>20.512911238275755</v>
      </c>
      <c r="K29" s="26">
        <v>-1.8304698215610706</v>
      </c>
      <c r="L29" s="27">
        <f t="shared" si="0"/>
        <v>301.00959711467044</v>
      </c>
      <c r="M29" s="29">
        <f t="shared" si="1"/>
        <v>481.78521819198272</v>
      </c>
    </row>
    <row r="30" spans="1:14" ht="15" x14ac:dyDescent="0.25">
      <c r="A30" s="24">
        <v>47</v>
      </c>
      <c r="B30" s="58">
        <v>1825</v>
      </c>
      <c r="C30" s="31" t="s">
        <v>31</v>
      </c>
      <c r="D30" s="68">
        <v>0</v>
      </c>
      <c r="E30" s="68">
        <v>0</v>
      </c>
      <c r="F30" s="26">
        <v>0</v>
      </c>
      <c r="G30" s="27">
        <f t="shared" si="2"/>
        <v>0</v>
      </c>
      <c r="H30" s="28"/>
      <c r="I30" s="68">
        <v>0</v>
      </c>
      <c r="J30" s="68">
        <v>0</v>
      </c>
      <c r="K30" s="26">
        <v>0</v>
      </c>
      <c r="L30" s="27">
        <f t="shared" si="0"/>
        <v>0</v>
      </c>
      <c r="M30" s="29">
        <f t="shared" si="1"/>
        <v>0</v>
      </c>
    </row>
    <row r="31" spans="1:14" ht="15" x14ac:dyDescent="0.25">
      <c r="A31" s="24">
        <v>47</v>
      </c>
      <c r="B31" s="58">
        <v>1830</v>
      </c>
      <c r="C31" s="31" t="s">
        <v>32</v>
      </c>
      <c r="D31" s="68">
        <v>3233.447239818976</v>
      </c>
      <c r="E31" s="68">
        <v>152.38215854264686</v>
      </c>
      <c r="F31" s="26">
        <v>-8.1527225916121271</v>
      </c>
      <c r="G31" s="27">
        <f t="shared" si="2"/>
        <v>3377.6766757700107</v>
      </c>
      <c r="H31" s="28"/>
      <c r="I31" s="68">
        <v>956.06527208592411</v>
      </c>
      <c r="J31" s="68">
        <v>54.390891960883238</v>
      </c>
      <c r="K31" s="26">
        <v>-8.4659229247199512</v>
      </c>
      <c r="L31" s="27">
        <f t="shared" si="0"/>
        <v>1001.9902411220874</v>
      </c>
      <c r="M31" s="29">
        <f t="shared" si="1"/>
        <v>2375.6864346479233</v>
      </c>
    </row>
    <row r="32" spans="1:14" ht="15" x14ac:dyDescent="0.25">
      <c r="A32" s="24">
        <v>47</v>
      </c>
      <c r="B32" s="58">
        <v>1835</v>
      </c>
      <c r="C32" s="31" t="s">
        <v>33</v>
      </c>
      <c r="D32" s="68">
        <v>2084.7182107854483</v>
      </c>
      <c r="E32" s="68">
        <v>103.17459026333476</v>
      </c>
      <c r="F32" s="26">
        <v>-5.5183296793036423</v>
      </c>
      <c r="G32" s="27">
        <f t="shared" si="2"/>
        <v>2182.3744713694791</v>
      </c>
      <c r="H32" s="28"/>
      <c r="I32" s="68">
        <v>693.11609689931561</v>
      </c>
      <c r="J32" s="68">
        <v>34.893656755269497</v>
      </c>
      <c r="K32" s="26">
        <v>-5.7202181923783453</v>
      </c>
      <c r="L32" s="27">
        <f t="shared" si="0"/>
        <v>722.2895354622068</v>
      </c>
      <c r="M32" s="29">
        <f t="shared" si="1"/>
        <v>1460.0849359072722</v>
      </c>
    </row>
    <row r="33" spans="1:13" ht="15" x14ac:dyDescent="0.25">
      <c r="A33" s="24">
        <v>47</v>
      </c>
      <c r="B33" s="58">
        <v>1840</v>
      </c>
      <c r="C33" s="31" t="s">
        <v>34</v>
      </c>
      <c r="D33" s="68">
        <v>23.929067530000001</v>
      </c>
      <c r="E33" s="68">
        <v>0</v>
      </c>
      <c r="F33" s="26">
        <v>0</v>
      </c>
      <c r="G33" s="27">
        <f t="shared" si="2"/>
        <v>23.929067530000001</v>
      </c>
      <c r="H33" s="28"/>
      <c r="I33" s="68">
        <v>14.138017984763</v>
      </c>
      <c r="J33" s="68">
        <v>0.40918705476300005</v>
      </c>
      <c r="K33" s="26">
        <v>0</v>
      </c>
      <c r="L33" s="27">
        <f t="shared" si="0"/>
        <v>14.547205039526</v>
      </c>
      <c r="M33" s="29">
        <f t="shared" si="1"/>
        <v>9.3818624904740009</v>
      </c>
    </row>
    <row r="34" spans="1:13" ht="15" x14ac:dyDescent="0.25">
      <c r="A34" s="24">
        <v>47</v>
      </c>
      <c r="B34" s="58">
        <v>1845</v>
      </c>
      <c r="C34" s="31" t="s">
        <v>35</v>
      </c>
      <c r="D34" s="68">
        <v>913.0055721617133</v>
      </c>
      <c r="E34" s="68">
        <v>17.343777409538689</v>
      </c>
      <c r="F34" s="26">
        <v>-0.59808302926792711</v>
      </c>
      <c r="G34" s="27">
        <f t="shared" si="2"/>
        <v>929.75126654198402</v>
      </c>
      <c r="H34" s="28"/>
      <c r="I34" s="68">
        <v>503.82758152525992</v>
      </c>
      <c r="J34" s="68">
        <v>25.20091517374388</v>
      </c>
      <c r="K34" s="26">
        <v>-0.68642618308540138</v>
      </c>
      <c r="L34" s="27">
        <f t="shared" si="0"/>
        <v>528.34207051591841</v>
      </c>
      <c r="M34" s="29">
        <f t="shared" si="1"/>
        <v>401.40919602606562</v>
      </c>
    </row>
    <row r="35" spans="1:13" ht="15" x14ac:dyDescent="0.25">
      <c r="A35" s="24">
        <v>47</v>
      </c>
      <c r="B35" s="58">
        <v>1850</v>
      </c>
      <c r="C35" s="31" t="s">
        <v>36</v>
      </c>
      <c r="D35" s="68">
        <v>2040.2667464200017</v>
      </c>
      <c r="E35" s="68">
        <v>135.61898718494359</v>
      </c>
      <c r="F35" s="26">
        <v>-5.0337920092929442</v>
      </c>
      <c r="G35" s="27">
        <f t="shared" si="2"/>
        <v>2170.8519415956525</v>
      </c>
      <c r="H35" s="28"/>
      <c r="I35" s="68">
        <v>666.34685346727304</v>
      </c>
      <c r="J35" s="68">
        <v>48.6384208465808</v>
      </c>
      <c r="K35" s="26">
        <v>-5.0337920092929442</v>
      </c>
      <c r="L35" s="27">
        <f t="shared" si="0"/>
        <v>709.95148230456084</v>
      </c>
      <c r="M35" s="29">
        <f t="shared" si="1"/>
        <v>1460.9004592910917</v>
      </c>
    </row>
    <row r="36" spans="1:13" ht="15" x14ac:dyDescent="0.25">
      <c r="A36" s="24">
        <v>47</v>
      </c>
      <c r="B36" s="58">
        <v>1855</v>
      </c>
      <c r="C36" s="31" t="s">
        <v>37</v>
      </c>
      <c r="D36" s="68">
        <v>0</v>
      </c>
      <c r="E36" s="68">
        <v>0</v>
      </c>
      <c r="F36" s="26">
        <v>0</v>
      </c>
      <c r="G36" s="27">
        <f t="shared" si="2"/>
        <v>0</v>
      </c>
      <c r="H36" s="28"/>
      <c r="I36" s="68">
        <v>0</v>
      </c>
      <c r="J36" s="68">
        <v>0</v>
      </c>
      <c r="K36" s="26">
        <v>0</v>
      </c>
      <c r="L36" s="27">
        <f t="shared" si="0"/>
        <v>0</v>
      </c>
      <c r="M36" s="29">
        <f t="shared" si="1"/>
        <v>0</v>
      </c>
    </row>
    <row r="37" spans="1:13" ht="15" x14ac:dyDescent="0.25">
      <c r="A37" s="24">
        <v>47</v>
      </c>
      <c r="B37" s="58">
        <v>1860</v>
      </c>
      <c r="C37" s="31" t="s">
        <v>38</v>
      </c>
      <c r="D37" s="68">
        <v>124.28695359978666</v>
      </c>
      <c r="E37" s="68">
        <v>7.5567750607128374</v>
      </c>
      <c r="F37" s="26">
        <v>0</v>
      </c>
      <c r="G37" s="27">
        <f t="shared" si="2"/>
        <v>131.84372866049949</v>
      </c>
      <c r="H37" s="28"/>
      <c r="I37" s="68">
        <v>23.156539651960284</v>
      </c>
      <c r="J37" s="68">
        <v>7.9685498841549967</v>
      </c>
      <c r="K37" s="26">
        <v>0</v>
      </c>
      <c r="L37" s="27">
        <f t="shared" si="0"/>
        <v>31.125089536115279</v>
      </c>
      <c r="M37" s="29">
        <f t="shared" si="1"/>
        <v>100.71863912438421</v>
      </c>
    </row>
    <row r="38" spans="1:13" ht="15" x14ac:dyDescent="0.25">
      <c r="A38" s="24">
        <v>47</v>
      </c>
      <c r="B38" s="58">
        <v>1555</v>
      </c>
      <c r="C38" s="30" t="s">
        <v>39</v>
      </c>
      <c r="D38" s="68">
        <v>442.27880112315296</v>
      </c>
      <c r="E38" s="68">
        <v>11.943618733708334</v>
      </c>
      <c r="F38" s="26">
        <v>0</v>
      </c>
      <c r="G38" s="27">
        <f t="shared" si="2"/>
        <v>454.22241985686128</v>
      </c>
      <c r="H38" s="28"/>
      <c r="I38" s="68">
        <v>192.23711865350825</v>
      </c>
      <c r="J38" s="68">
        <v>28.508738822748455</v>
      </c>
      <c r="K38" s="26">
        <v>0</v>
      </c>
      <c r="L38" s="27">
        <f t="shared" si="0"/>
        <v>220.7458574762567</v>
      </c>
      <c r="M38" s="29">
        <f t="shared" si="1"/>
        <v>233.47656238060458</v>
      </c>
    </row>
    <row r="39" spans="1:13" ht="15" x14ac:dyDescent="0.25">
      <c r="A39" s="24" t="s">
        <v>25</v>
      </c>
      <c r="B39" s="58">
        <v>1905</v>
      </c>
      <c r="C39" s="30" t="s">
        <v>26</v>
      </c>
      <c r="D39" s="68">
        <v>18.353218239589999</v>
      </c>
      <c r="E39" s="68">
        <v>0</v>
      </c>
      <c r="F39" s="26">
        <v>0</v>
      </c>
      <c r="G39" s="27">
        <f t="shared" si="2"/>
        <v>18.353218239589999</v>
      </c>
      <c r="H39" s="28"/>
      <c r="I39" s="68">
        <v>0</v>
      </c>
      <c r="J39" s="68">
        <v>0</v>
      </c>
      <c r="K39" s="26">
        <v>0</v>
      </c>
      <c r="L39" s="27">
        <f t="shared" si="0"/>
        <v>0</v>
      </c>
      <c r="M39" s="29">
        <f t="shared" si="1"/>
        <v>18.353218239589999</v>
      </c>
    </row>
    <row r="40" spans="1:13" ht="15" x14ac:dyDescent="0.25">
      <c r="A40" s="24">
        <v>47</v>
      </c>
      <c r="B40" s="58">
        <v>1908</v>
      </c>
      <c r="C40" s="31" t="s">
        <v>40</v>
      </c>
      <c r="D40" s="68">
        <v>176.45217936915003</v>
      </c>
      <c r="E40" s="68">
        <v>0</v>
      </c>
      <c r="F40" s="26">
        <v>0</v>
      </c>
      <c r="G40" s="27">
        <f t="shared" si="2"/>
        <v>176.45217936915003</v>
      </c>
      <c r="H40" s="28"/>
      <c r="I40" s="68">
        <v>76.762454634443301</v>
      </c>
      <c r="J40" s="68">
        <v>3.1010085661319948</v>
      </c>
      <c r="K40" s="26">
        <v>0</v>
      </c>
      <c r="L40" s="27">
        <f t="shared" si="0"/>
        <v>79.863463200575296</v>
      </c>
      <c r="M40" s="29">
        <f t="shared" si="1"/>
        <v>96.588716168574734</v>
      </c>
    </row>
    <row r="41" spans="1:13" ht="15" x14ac:dyDescent="0.25">
      <c r="A41" s="24">
        <v>13</v>
      </c>
      <c r="B41" s="58">
        <v>1910</v>
      </c>
      <c r="C41" s="31" t="s">
        <v>28</v>
      </c>
      <c r="D41" s="68">
        <v>32.488448549569256</v>
      </c>
      <c r="E41" s="68">
        <v>7.7335756518353005</v>
      </c>
      <c r="F41" s="26">
        <v>0</v>
      </c>
      <c r="G41" s="27">
        <f t="shared" si="2"/>
        <v>40.222024201404558</v>
      </c>
      <c r="H41" s="28"/>
      <c r="I41" s="68">
        <v>10.528067077522856</v>
      </c>
      <c r="J41" s="68">
        <v>2.0323378934415186</v>
      </c>
      <c r="K41" s="26">
        <v>0</v>
      </c>
      <c r="L41" s="27">
        <f t="shared" si="0"/>
        <v>12.560404970964374</v>
      </c>
      <c r="M41" s="29">
        <f t="shared" si="1"/>
        <v>27.661619230440184</v>
      </c>
    </row>
    <row r="42" spans="1:13" ht="14.4" x14ac:dyDescent="0.3">
      <c r="A42" s="24">
        <v>8</v>
      </c>
      <c r="B42" s="58">
        <v>1915</v>
      </c>
      <c r="C42" s="31" t="s">
        <v>79</v>
      </c>
      <c r="D42" s="68">
        <v>5.1575971538614578</v>
      </c>
      <c r="E42" s="68">
        <v>1.007909578708448</v>
      </c>
      <c r="F42" s="26">
        <v>-0.32434715153999999</v>
      </c>
      <c r="G42" s="27">
        <f t="shared" si="2"/>
        <v>5.8411595810299062</v>
      </c>
      <c r="H42" s="28"/>
      <c r="I42" s="68">
        <v>2.3487187016672473</v>
      </c>
      <c r="J42" s="68">
        <v>0.78544764219081165</v>
      </c>
      <c r="K42" s="26">
        <v>-0.32434715153999999</v>
      </c>
      <c r="L42" s="27">
        <f t="shared" si="0"/>
        <v>2.8098191923180589</v>
      </c>
      <c r="M42" s="29">
        <f t="shared" si="1"/>
        <v>3.0313403887118473</v>
      </c>
    </row>
    <row r="43" spans="1:13" ht="14.4" x14ac:dyDescent="0.3">
      <c r="A43" s="24">
        <v>10</v>
      </c>
      <c r="B43" s="58">
        <v>1920</v>
      </c>
      <c r="C43" s="31" t="s">
        <v>41</v>
      </c>
      <c r="D43" s="68">
        <v>50.87555499256819</v>
      </c>
      <c r="E43" s="68">
        <v>6.0716621245766103</v>
      </c>
      <c r="F43" s="26">
        <v>-4.000096569300001</v>
      </c>
      <c r="G43" s="27">
        <f t="shared" si="2"/>
        <v>52.947120547844804</v>
      </c>
      <c r="H43" s="28"/>
      <c r="I43" s="68">
        <v>31.680707116070909</v>
      </c>
      <c r="J43" s="68">
        <v>3.9829284559347768</v>
      </c>
      <c r="K43" s="26">
        <v>-4.000096569300001</v>
      </c>
      <c r="L43" s="27">
        <f t="shared" si="0"/>
        <v>31.663539002705686</v>
      </c>
      <c r="M43" s="29">
        <f t="shared" si="1"/>
        <v>21.283581545139118</v>
      </c>
    </row>
    <row r="44" spans="1:13" ht="14.4" x14ac:dyDescent="0.3">
      <c r="A44" s="24"/>
      <c r="B44" s="64">
        <v>1925</v>
      </c>
      <c r="C44" s="25" t="s">
        <v>78</v>
      </c>
      <c r="D44" s="68">
        <v>209.41656745237802</v>
      </c>
      <c r="E44" s="68">
        <v>40.641904762533059</v>
      </c>
      <c r="F44" s="26">
        <v>-12.762338481410001</v>
      </c>
      <c r="G44" s="27">
        <f t="shared" si="2"/>
        <v>237.29613373350108</v>
      </c>
      <c r="H44" s="28"/>
      <c r="I44" s="68">
        <v>141.58725871747816</v>
      </c>
      <c r="J44" s="68">
        <v>21.297653127174094</v>
      </c>
      <c r="K44" s="26">
        <v>-12.762338481410001</v>
      </c>
      <c r="L44" s="27">
        <f t="shared" si="0"/>
        <v>150.12257336324225</v>
      </c>
      <c r="M44" s="29">
        <f t="shared" si="1"/>
        <v>87.173560370258826</v>
      </c>
    </row>
    <row r="45" spans="1:13" ht="14.4" x14ac:dyDescent="0.3">
      <c r="A45" s="24">
        <v>10</v>
      </c>
      <c r="B45" s="57">
        <v>1930</v>
      </c>
      <c r="C45" s="31" t="s">
        <v>42</v>
      </c>
      <c r="D45" s="68">
        <v>285.78270088890929</v>
      </c>
      <c r="E45" s="68">
        <v>26.654372946182697</v>
      </c>
      <c r="F45" s="26">
        <v>0</v>
      </c>
      <c r="G45" s="27">
        <f t="shared" si="2"/>
        <v>312.43707383509201</v>
      </c>
      <c r="H45" s="28"/>
      <c r="I45" s="68">
        <v>190.85766637262864</v>
      </c>
      <c r="J45" s="68">
        <v>24.687552846117995</v>
      </c>
      <c r="K45" s="26">
        <v>0</v>
      </c>
      <c r="L45" s="27">
        <f t="shared" si="0"/>
        <v>215.54521921874664</v>
      </c>
      <c r="M45" s="29">
        <f t="shared" si="1"/>
        <v>96.89185461634537</v>
      </c>
    </row>
    <row r="46" spans="1:13" ht="14.4" x14ac:dyDescent="0.3">
      <c r="A46" s="24">
        <v>8</v>
      </c>
      <c r="B46" s="57">
        <v>1935</v>
      </c>
      <c r="C46" s="31" t="s">
        <v>43</v>
      </c>
      <c r="D46" s="68">
        <v>0.92036522801215404</v>
      </c>
      <c r="E46" s="68">
        <v>0.53709471634305628</v>
      </c>
      <c r="F46" s="26">
        <v>-6.3761124000000008E-3</v>
      </c>
      <c r="G46" s="27">
        <f t="shared" si="2"/>
        <v>1.4510838319552104</v>
      </c>
      <c r="H46" s="28"/>
      <c r="I46" s="68">
        <v>0.37321794571450972</v>
      </c>
      <c r="J46" s="68">
        <v>0.11289524648046026</v>
      </c>
      <c r="K46" s="26">
        <v>-6.3761124000000008E-3</v>
      </c>
      <c r="L46" s="27">
        <f t="shared" si="0"/>
        <v>0.47973707979496993</v>
      </c>
      <c r="M46" s="29">
        <f t="shared" si="1"/>
        <v>0.97134675216024047</v>
      </c>
    </row>
    <row r="47" spans="1:13" ht="14.4" x14ac:dyDescent="0.3">
      <c r="A47" s="24">
        <v>8</v>
      </c>
      <c r="B47" s="57">
        <v>1940</v>
      </c>
      <c r="C47" s="31" t="s">
        <v>44</v>
      </c>
      <c r="D47" s="68">
        <v>5.8835148829686723</v>
      </c>
      <c r="E47" s="68">
        <v>0.10918916114624555</v>
      </c>
      <c r="F47" s="26">
        <v>-0.95698265615999989</v>
      </c>
      <c r="G47" s="27">
        <f t="shared" si="2"/>
        <v>5.0357213879549176</v>
      </c>
      <c r="H47" s="28"/>
      <c r="I47" s="68">
        <v>3.2464106090490561</v>
      </c>
      <c r="J47" s="68">
        <v>0.90060861234029943</v>
      </c>
      <c r="K47" s="26">
        <v>-0.95698265615999989</v>
      </c>
      <c r="L47" s="27">
        <f t="shared" si="0"/>
        <v>3.190036565229355</v>
      </c>
      <c r="M47" s="29">
        <f t="shared" si="1"/>
        <v>1.8456848227255627</v>
      </c>
    </row>
    <row r="48" spans="1:13" ht="14.4" x14ac:dyDescent="0.3">
      <c r="A48" s="24">
        <v>8</v>
      </c>
      <c r="B48" s="57">
        <v>1945</v>
      </c>
      <c r="C48" s="31" t="s">
        <v>45</v>
      </c>
      <c r="D48" s="68">
        <v>5.1495129626581502</v>
      </c>
      <c r="E48" s="68">
        <v>0.9294979702146402</v>
      </c>
      <c r="F48" s="26">
        <v>-1.0823495103</v>
      </c>
      <c r="G48" s="27">
        <f t="shared" si="2"/>
        <v>4.9966614225727906</v>
      </c>
      <c r="H48" s="28"/>
      <c r="I48" s="68">
        <v>2.8028212913838155</v>
      </c>
      <c r="J48" s="68">
        <v>1.002650945589094</v>
      </c>
      <c r="K48" s="26">
        <v>-1.0823495103</v>
      </c>
      <c r="L48" s="27">
        <f t="shared" si="0"/>
        <v>2.7231227266729094</v>
      </c>
      <c r="M48" s="29">
        <f t="shared" si="1"/>
        <v>2.2735386958998811</v>
      </c>
    </row>
    <row r="49" spans="1:13" ht="14.4" x14ac:dyDescent="0.3">
      <c r="A49" s="24">
        <v>8</v>
      </c>
      <c r="B49" s="57">
        <v>1950</v>
      </c>
      <c r="C49" s="31" t="s">
        <v>46</v>
      </c>
      <c r="D49" s="68">
        <v>151.40080142390818</v>
      </c>
      <c r="E49" s="68">
        <v>2.6528484741058072</v>
      </c>
      <c r="F49" s="26">
        <v>0</v>
      </c>
      <c r="G49" s="27">
        <f t="shared" si="2"/>
        <v>154.05364989801399</v>
      </c>
      <c r="H49" s="28"/>
      <c r="I49" s="68">
        <v>91.296787593071031</v>
      </c>
      <c r="J49" s="68">
        <v>10.629832704462515</v>
      </c>
      <c r="K49" s="26">
        <v>0</v>
      </c>
      <c r="L49" s="27">
        <f t="shared" si="0"/>
        <v>101.92662029753355</v>
      </c>
      <c r="M49" s="29">
        <f t="shared" si="1"/>
        <v>52.127029600480441</v>
      </c>
    </row>
    <row r="50" spans="1:13" ht="14.4" x14ac:dyDescent="0.3">
      <c r="A50" s="24">
        <v>8</v>
      </c>
      <c r="B50" s="57">
        <v>1955</v>
      </c>
      <c r="C50" s="31" t="s">
        <v>47</v>
      </c>
      <c r="D50" s="68">
        <v>49.243659180042116</v>
      </c>
      <c r="E50" s="68">
        <v>16.973814629268162</v>
      </c>
      <c r="F50" s="26">
        <v>0</v>
      </c>
      <c r="G50" s="27">
        <f t="shared" si="2"/>
        <v>66.217473809310277</v>
      </c>
      <c r="H50" s="28"/>
      <c r="I50" s="68">
        <v>28.212165083751387</v>
      </c>
      <c r="J50" s="68">
        <v>-10.560544413039656</v>
      </c>
      <c r="K50" s="26">
        <v>0</v>
      </c>
      <c r="L50" s="27">
        <f t="shared" si="0"/>
        <v>17.651620670711729</v>
      </c>
      <c r="M50" s="29">
        <f t="shared" si="1"/>
        <v>48.565853138598548</v>
      </c>
    </row>
    <row r="51" spans="1:13" ht="14.4" x14ac:dyDescent="0.3">
      <c r="A51" s="32">
        <v>8</v>
      </c>
      <c r="B51" s="59">
        <v>1960</v>
      </c>
      <c r="C51" s="25" t="s">
        <v>48</v>
      </c>
      <c r="D51" s="68">
        <v>1.6170565279009084</v>
      </c>
      <c r="E51" s="68">
        <v>0.99497562394286532</v>
      </c>
      <c r="F51" s="26">
        <v>-0.35417626794000001</v>
      </c>
      <c r="G51" s="27">
        <f t="shared" si="2"/>
        <v>2.2578558839037735</v>
      </c>
      <c r="H51" s="28"/>
      <c r="I51" s="68">
        <v>0.60627017430409125</v>
      </c>
      <c r="J51" s="68">
        <v>0.38387252752246831</v>
      </c>
      <c r="K51" s="26">
        <v>-0.35417626794000001</v>
      </c>
      <c r="L51" s="27">
        <f t="shared" si="0"/>
        <v>0.6359664338865596</v>
      </c>
      <c r="M51" s="29">
        <f t="shared" si="1"/>
        <v>1.6218894500172139</v>
      </c>
    </row>
    <row r="52" spans="1:13" ht="26.4" x14ac:dyDescent="0.3">
      <c r="A52" s="33">
        <v>47</v>
      </c>
      <c r="B52" s="59">
        <v>1970</v>
      </c>
      <c r="C52" s="31" t="s">
        <v>49</v>
      </c>
      <c r="D52" s="68">
        <v>0</v>
      </c>
      <c r="E52" s="68">
        <v>0</v>
      </c>
      <c r="F52" s="26">
        <v>0</v>
      </c>
      <c r="G52" s="27">
        <f t="shared" si="2"/>
        <v>0</v>
      </c>
      <c r="H52" s="28"/>
      <c r="I52" s="68">
        <v>0</v>
      </c>
      <c r="J52" s="68">
        <v>0</v>
      </c>
      <c r="K52" s="26">
        <v>0</v>
      </c>
      <c r="L52" s="27">
        <f t="shared" si="0"/>
        <v>0</v>
      </c>
      <c r="M52" s="29">
        <f t="shared" si="1"/>
        <v>0</v>
      </c>
    </row>
    <row r="53" spans="1:13" ht="14.4" x14ac:dyDescent="0.3">
      <c r="A53" s="24">
        <v>47</v>
      </c>
      <c r="B53" s="57">
        <v>1975</v>
      </c>
      <c r="C53" s="31" t="s">
        <v>50</v>
      </c>
      <c r="D53" s="68">
        <v>0</v>
      </c>
      <c r="E53" s="68">
        <v>0</v>
      </c>
      <c r="F53" s="26">
        <v>0</v>
      </c>
      <c r="G53" s="27">
        <f t="shared" si="2"/>
        <v>0</v>
      </c>
      <c r="H53" s="28"/>
      <c r="I53" s="68">
        <v>0</v>
      </c>
      <c r="J53" s="68">
        <v>0</v>
      </c>
      <c r="K53" s="26">
        <v>0</v>
      </c>
      <c r="L53" s="27">
        <f t="shared" si="0"/>
        <v>0</v>
      </c>
      <c r="M53" s="29">
        <f t="shared" si="1"/>
        <v>0</v>
      </c>
    </row>
    <row r="54" spans="1:13" ht="14.4" x14ac:dyDescent="0.3">
      <c r="A54" s="24">
        <v>47</v>
      </c>
      <c r="B54" s="57">
        <v>1980</v>
      </c>
      <c r="C54" s="31" t="s">
        <v>51</v>
      </c>
      <c r="D54" s="68">
        <v>132.02307695471879</v>
      </c>
      <c r="E54" s="68">
        <v>16.692825837557539</v>
      </c>
      <c r="F54" s="26">
        <v>0</v>
      </c>
      <c r="G54" s="27">
        <f t="shared" si="2"/>
        <v>148.71590279227632</v>
      </c>
      <c r="H54" s="28"/>
      <c r="I54" s="68">
        <v>87.974633074038721</v>
      </c>
      <c r="J54" s="68">
        <v>18.999751355949272</v>
      </c>
      <c r="K54" s="26">
        <v>0</v>
      </c>
      <c r="L54" s="27">
        <f t="shared" si="0"/>
        <v>106.97438442998799</v>
      </c>
      <c r="M54" s="29">
        <f t="shared" si="1"/>
        <v>41.741518362288332</v>
      </c>
    </row>
    <row r="55" spans="1:13" ht="14.4" x14ac:dyDescent="0.3">
      <c r="A55" s="24">
        <v>47</v>
      </c>
      <c r="B55" s="57">
        <v>1985</v>
      </c>
      <c r="C55" s="31" t="s">
        <v>52</v>
      </c>
      <c r="D55" s="68">
        <v>14.55644375</v>
      </c>
      <c r="E55" s="68">
        <v>0</v>
      </c>
      <c r="F55" s="26">
        <v>0</v>
      </c>
      <c r="G55" s="27">
        <f t="shared" si="2"/>
        <v>14.55644375</v>
      </c>
      <c r="H55" s="28"/>
      <c r="I55" s="68">
        <v>7.9255523462500008</v>
      </c>
      <c r="J55" s="68">
        <v>0.42795944624999999</v>
      </c>
      <c r="K55" s="26">
        <v>0</v>
      </c>
      <c r="L55" s="27">
        <f t="shared" si="0"/>
        <v>8.3535117925000009</v>
      </c>
      <c r="M55" s="29">
        <f t="shared" si="1"/>
        <v>6.2029319574999988</v>
      </c>
    </row>
    <row r="56" spans="1:13" ht="14.4" x14ac:dyDescent="0.3">
      <c r="A56" s="33">
        <v>47</v>
      </c>
      <c r="B56" s="57">
        <v>1990</v>
      </c>
      <c r="C56" s="34" t="s">
        <v>53</v>
      </c>
      <c r="D56" s="68">
        <v>10.08096576714</v>
      </c>
      <c r="E56" s="68">
        <v>0</v>
      </c>
      <c r="F56" s="26">
        <v>0</v>
      </c>
      <c r="G56" s="27">
        <f t="shared" si="2"/>
        <v>10.08096576714</v>
      </c>
      <c r="H56" s="28"/>
      <c r="I56" s="68">
        <v>6.1497667231200008</v>
      </c>
      <c r="J56" s="68">
        <v>0.49433241498000002</v>
      </c>
      <c r="K56" s="26">
        <v>0</v>
      </c>
      <c r="L56" s="27">
        <f t="shared" si="0"/>
        <v>6.6440991381000005</v>
      </c>
      <c r="M56" s="29">
        <f t="shared" si="1"/>
        <v>3.4368666290399998</v>
      </c>
    </row>
    <row r="57" spans="1:13" ht="14.4" x14ac:dyDescent="0.3">
      <c r="A57" s="24">
        <v>47</v>
      </c>
      <c r="B57" s="57">
        <v>1995</v>
      </c>
      <c r="C57" s="31" t="s">
        <v>54</v>
      </c>
      <c r="D57" s="68">
        <v>0</v>
      </c>
      <c r="E57" s="68">
        <v>0</v>
      </c>
      <c r="F57" s="26">
        <v>0</v>
      </c>
      <c r="G57" s="27">
        <f t="shared" si="2"/>
        <v>0</v>
      </c>
      <c r="H57" s="28"/>
      <c r="I57" s="68">
        <v>0</v>
      </c>
      <c r="J57" s="68">
        <v>0</v>
      </c>
      <c r="K57" s="26">
        <v>0</v>
      </c>
      <c r="L57" s="27">
        <f t="shared" si="0"/>
        <v>0</v>
      </c>
      <c r="M57" s="29">
        <f t="shared" si="1"/>
        <v>0</v>
      </c>
    </row>
    <row r="58" spans="1:13" ht="15.6" x14ac:dyDescent="0.3">
      <c r="A58" s="24">
        <v>47</v>
      </c>
      <c r="B58" s="57">
        <v>2440</v>
      </c>
      <c r="C58" s="31" t="s">
        <v>55</v>
      </c>
      <c r="D58" s="68">
        <v>0</v>
      </c>
      <c r="E58" s="68">
        <v>0</v>
      </c>
      <c r="F58" s="26">
        <v>0</v>
      </c>
      <c r="G58" s="27">
        <f t="shared" si="2"/>
        <v>0</v>
      </c>
      <c r="I58" s="68">
        <v>0</v>
      </c>
      <c r="J58" s="68">
        <v>0</v>
      </c>
      <c r="K58" s="26">
        <v>0</v>
      </c>
      <c r="L58" s="27"/>
      <c r="M58" s="29"/>
    </row>
    <row r="59" spans="1:13" ht="14.4" x14ac:dyDescent="0.3">
      <c r="A59" s="35"/>
      <c r="B59" s="35"/>
      <c r="C59" s="29"/>
      <c r="D59" s="68"/>
      <c r="E59" s="68"/>
      <c r="F59" s="26"/>
      <c r="G59" s="27"/>
      <c r="H59" s="89"/>
      <c r="I59" s="68"/>
      <c r="J59" s="68"/>
      <c r="K59" s="88"/>
      <c r="L59" s="27">
        <f t="shared" ref="L59" si="3">I59+J59+K59</f>
        <v>0</v>
      </c>
      <c r="M59" s="29">
        <f t="shared" ref="M59" si="4">G59+L59</f>
        <v>0</v>
      </c>
    </row>
    <row r="60" spans="1:13" x14ac:dyDescent="0.25">
      <c r="A60" s="35"/>
      <c r="B60" s="35"/>
      <c r="C60" s="39" t="s">
        <v>56</v>
      </c>
      <c r="D60" s="90">
        <f>SUM(D17:D59)</f>
        <v>11699.182803388843</v>
      </c>
      <c r="E60" s="39">
        <f>SUM(E17:E59)</f>
        <v>635.07210995791763</v>
      </c>
      <c r="F60" s="39">
        <f>SUM(F17:F59)</f>
        <v>-88.762560902303377</v>
      </c>
      <c r="G60" s="39">
        <f>SUM(G17:G59)</f>
        <v>12245.492352444458</v>
      </c>
      <c r="H60" s="39"/>
      <c r="I60" s="39">
        <f>SUM(I17:I59)</f>
        <v>4448.0495221498404</v>
      </c>
      <c r="J60" s="39">
        <f>SUM(J17:J59)</f>
        <v>344.61555561547982</v>
      </c>
      <c r="K60" s="39">
        <f>SUM(K17:K59)</f>
        <v>-89.365992902303375</v>
      </c>
      <c r="L60" s="39">
        <f>SUM(L17:L59)</f>
        <v>4703.299084863017</v>
      </c>
      <c r="M60" s="39">
        <f>SUM(M17:M59)</f>
        <v>7542.1932675814442</v>
      </c>
    </row>
    <row r="61" spans="1:13" ht="39.6" x14ac:dyDescent="0.3">
      <c r="A61" s="35"/>
      <c r="B61" s="35"/>
      <c r="C61" s="91" t="s">
        <v>57</v>
      </c>
      <c r="D61" s="76"/>
      <c r="E61" s="88"/>
      <c r="F61" s="88"/>
      <c r="G61" s="27">
        <f t="shared" ref="G61" si="5">D61+E61+F61</f>
        <v>0</v>
      </c>
      <c r="H61" s="89"/>
      <c r="I61" s="88"/>
      <c r="J61" s="88"/>
      <c r="K61" s="88"/>
      <c r="L61" s="27">
        <f t="shared" ref="L61:L62" si="6">I61+J61+K61</f>
        <v>0</v>
      </c>
      <c r="M61" s="29">
        <f t="shared" ref="M61" si="7">G61+L61</f>
        <v>0</v>
      </c>
    </row>
    <row r="62" spans="1:13" ht="26.4" x14ac:dyDescent="0.3">
      <c r="A62" s="35"/>
      <c r="B62" s="35"/>
      <c r="C62" s="92" t="s">
        <v>58</v>
      </c>
      <c r="D62" s="76">
        <v>-64.615600777978315</v>
      </c>
      <c r="E62" s="88">
        <v>-5.196690402545002</v>
      </c>
      <c r="F62" s="88"/>
      <c r="G62" s="27">
        <f t="shared" si="2"/>
        <v>-69.812291180523317</v>
      </c>
      <c r="H62" s="89"/>
      <c r="I62" s="88">
        <v>-9.5152348537790257</v>
      </c>
      <c r="J62" s="88">
        <v>-4.2086267103475725</v>
      </c>
      <c r="K62" s="88"/>
      <c r="L62" s="27">
        <f t="shared" si="6"/>
        <v>-13.723861564126597</v>
      </c>
      <c r="M62" s="29">
        <f>G62-L62</f>
        <v>-56.088429616396724</v>
      </c>
    </row>
    <row r="63" spans="1:13" x14ac:dyDescent="0.25">
      <c r="A63" s="35"/>
      <c r="B63" s="35"/>
      <c r="C63" s="39" t="s">
        <v>59</v>
      </c>
      <c r="D63" s="90">
        <f>SUM(D60:D62)</f>
        <v>11634.567202610864</v>
      </c>
      <c r="E63" s="39">
        <f t="shared" ref="E63:G63" si="8">SUM(E60:E62)</f>
        <v>629.87541955537267</v>
      </c>
      <c r="F63" s="39">
        <f t="shared" si="8"/>
        <v>-88.762560902303377</v>
      </c>
      <c r="G63" s="39">
        <f t="shared" si="8"/>
        <v>12175.680061263934</v>
      </c>
      <c r="H63" s="39"/>
      <c r="I63" s="39">
        <f t="shared" ref="I63:L63" si="9">SUM(I60:I62)</f>
        <v>4438.5342872960609</v>
      </c>
      <c r="J63" s="39">
        <f t="shared" si="9"/>
        <v>340.40692890513225</v>
      </c>
      <c r="K63" s="39">
        <f t="shared" si="9"/>
        <v>-89.365992902303375</v>
      </c>
      <c r="L63" s="39">
        <f t="shared" si="9"/>
        <v>4689.5752232988907</v>
      </c>
      <c r="M63" s="39">
        <f>SUM(M60:M62)</f>
        <v>7486.1048379650474</v>
      </c>
    </row>
    <row r="64" spans="1:13" ht="16.2" x14ac:dyDescent="0.3">
      <c r="A64" s="35"/>
      <c r="B64" s="35"/>
      <c r="C64" s="108" t="s">
        <v>60</v>
      </c>
      <c r="D64" s="109"/>
      <c r="E64" s="109"/>
      <c r="F64" s="109"/>
      <c r="G64" s="109"/>
      <c r="H64" s="109"/>
      <c r="I64" s="110"/>
      <c r="J64" s="88"/>
      <c r="K64" s="44"/>
      <c r="L64" s="43"/>
      <c r="M64" s="44"/>
    </row>
    <row r="65" spans="1:14" ht="14.4" x14ac:dyDescent="0.3">
      <c r="A65" s="35"/>
      <c r="B65" s="35"/>
      <c r="C65" s="105" t="s">
        <v>61</v>
      </c>
      <c r="D65" s="106"/>
      <c r="E65" s="106"/>
      <c r="F65" s="106"/>
      <c r="G65" s="106"/>
      <c r="H65" s="106"/>
      <c r="I65" s="107"/>
      <c r="J65" s="39">
        <f>J63+J64</f>
        <v>340.40692890513225</v>
      </c>
      <c r="K65" s="42"/>
      <c r="L65" s="43"/>
      <c r="M65" s="44"/>
    </row>
    <row r="66" spans="1:14" x14ac:dyDescent="0.25">
      <c r="N66" s="65"/>
    </row>
    <row r="67" spans="1:14" x14ac:dyDescent="0.25">
      <c r="I67" s="45" t="s">
        <v>62</v>
      </c>
      <c r="J67" s="46"/>
    </row>
    <row r="68" spans="1:14" ht="14.4" x14ac:dyDescent="0.3">
      <c r="A68" s="35">
        <v>10</v>
      </c>
      <c r="B68" s="35"/>
      <c r="C68" s="36" t="s">
        <v>63</v>
      </c>
      <c r="I68" s="46" t="s">
        <v>63</v>
      </c>
      <c r="J68" s="46"/>
      <c r="K68" s="47"/>
    </row>
    <row r="69" spans="1:14" ht="14.4" x14ac:dyDescent="0.3">
      <c r="A69" s="35">
        <v>8</v>
      </c>
      <c r="B69" s="35"/>
      <c r="C69" s="36" t="s">
        <v>43</v>
      </c>
      <c r="I69" s="46" t="s">
        <v>43</v>
      </c>
      <c r="J69" s="46"/>
      <c r="K69" s="48"/>
    </row>
    <row r="70" spans="1:14" ht="14.4" x14ac:dyDescent="0.3">
      <c r="I70" s="49" t="s">
        <v>64</v>
      </c>
      <c r="K70" s="50">
        <f>J65-K68-K69</f>
        <v>340.40692890513225</v>
      </c>
    </row>
    <row r="71" spans="1:14" x14ac:dyDescent="0.25">
      <c r="N71" s="51"/>
    </row>
    <row r="72" spans="1:14" x14ac:dyDescent="0.25">
      <c r="D72" s="93"/>
      <c r="E72" s="93"/>
      <c r="F72" s="93"/>
      <c r="G72" s="93"/>
      <c r="H72" s="83"/>
      <c r="I72" s="93"/>
      <c r="J72" s="93"/>
      <c r="K72" s="93"/>
      <c r="L72" s="93"/>
      <c r="N72" s="51"/>
    </row>
    <row r="73" spans="1:14" x14ac:dyDescent="0.25">
      <c r="A73" s="52" t="s">
        <v>65</v>
      </c>
      <c r="D73" s="93"/>
      <c r="E73" s="93"/>
      <c r="F73" s="93"/>
      <c r="G73" s="93"/>
      <c r="H73" s="83"/>
      <c r="I73" s="93"/>
      <c r="J73" s="93"/>
      <c r="K73" s="93"/>
      <c r="L73" s="93"/>
      <c r="N73" s="51"/>
    </row>
    <row r="74" spans="1:14" x14ac:dyDescent="0.25">
      <c r="D74" s="94"/>
      <c r="E74" s="94"/>
      <c r="F74" s="94"/>
      <c r="G74" s="94"/>
      <c r="H74" s="95"/>
      <c r="I74" s="94"/>
      <c r="J74" s="94"/>
      <c r="K74" s="94"/>
      <c r="L74" s="94"/>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53" t="s">
        <v>69</v>
      </c>
      <c r="C83" s="11"/>
    </row>
    <row r="85" spans="1:13" x14ac:dyDescent="0.25">
      <c r="A85" s="1">
        <v>5</v>
      </c>
      <c r="B85" s="54"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4:I64"/>
    <mergeCell ref="C65:I65"/>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2"/>
  <sheetViews>
    <sheetView showGridLines="0" topLeftCell="A9" zoomScale="85" zoomScaleNormal="85" workbookViewId="0">
      <pane xSplit="3" ySplit="8" topLeftCell="D53" activePane="bottomRight" state="frozen"/>
      <selection activeCell="C60" sqref="C60"/>
      <selection pane="topRight" activeCell="C60" sqref="C60"/>
      <selection pane="bottomLeft" activeCell="C60" sqref="C60"/>
      <selection pane="bottomRight" activeCell="J60" sqref="J60"/>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2019</v>
      </c>
      <c r="G13" s="13"/>
    </row>
    <row r="15" spans="1:13" ht="12.75" x14ac:dyDescent="0.2">
      <c r="D15" s="102" t="s">
        <v>11</v>
      </c>
      <c r="E15" s="103"/>
      <c r="F15" s="103"/>
      <c r="G15" s="104"/>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f>+'App.2-BA_Fixed Asset Cont _2018'!G17</f>
        <v>363.73218902278001</v>
      </c>
      <c r="E17" s="68">
        <v>0</v>
      </c>
      <c r="F17" s="26">
        <v>-66.200770403250004</v>
      </c>
      <c r="G17" s="27">
        <f>D17+E17+F17</f>
        <v>297.53141861952997</v>
      </c>
      <c r="H17" s="20"/>
      <c r="I17" s="68">
        <f>+'App.2-BA_Fixed Asset Cont _2018'!L17</f>
        <v>223.43747049361997</v>
      </c>
      <c r="J17" s="68">
        <v>34.160660571220006</v>
      </c>
      <c r="K17" s="26">
        <v>-66.200770403250004</v>
      </c>
      <c r="L17" s="27">
        <f>I17+J17+K17</f>
        <v>191.39736066159</v>
      </c>
      <c r="M17" s="29">
        <f>G17-L17</f>
        <v>106.13405795793997</v>
      </c>
    </row>
    <row r="18" spans="1:14" ht="25.5" x14ac:dyDescent="0.25">
      <c r="A18" s="24">
        <v>12</v>
      </c>
      <c r="B18" s="57">
        <v>1611</v>
      </c>
      <c r="C18" s="25" t="s">
        <v>22</v>
      </c>
      <c r="D18" s="68">
        <f>+'App.2-BA_Fixed Asset Cont _2018'!G18</f>
        <v>0</v>
      </c>
      <c r="E18" s="68">
        <v>0</v>
      </c>
      <c r="F18" s="26">
        <v>0</v>
      </c>
      <c r="G18" s="27">
        <f>D18+E18+F18</f>
        <v>0</v>
      </c>
      <c r="H18" s="28"/>
      <c r="I18" s="68">
        <f>+'App.2-BA_Fixed Asset Cont _2018'!L18</f>
        <v>0</v>
      </c>
      <c r="J18" s="68">
        <v>0</v>
      </c>
      <c r="K18" s="26">
        <v>0</v>
      </c>
      <c r="L18" s="27">
        <f t="shared" ref="L18:L57" si="0">I18+J18+K18</f>
        <v>0</v>
      </c>
      <c r="M18" s="29">
        <f t="shared" ref="M18:M58" si="1">G18-L18</f>
        <v>0</v>
      </c>
    </row>
    <row r="19" spans="1:14" ht="25.5" x14ac:dyDescent="0.25">
      <c r="A19" s="24" t="s">
        <v>23</v>
      </c>
      <c r="B19" s="57">
        <v>1612</v>
      </c>
      <c r="C19" s="25" t="s">
        <v>24</v>
      </c>
      <c r="D19" s="68">
        <f>+'App.2-BA_Fixed Asset Cont _2018'!G19</f>
        <v>0</v>
      </c>
      <c r="E19" s="68">
        <v>0</v>
      </c>
      <c r="F19" s="26">
        <v>0</v>
      </c>
      <c r="G19" s="27">
        <f>D19+E19+F19</f>
        <v>0</v>
      </c>
      <c r="H19" s="28"/>
      <c r="I19" s="68">
        <f>+'App.2-BA_Fixed Asset Cont _2018'!L19</f>
        <v>0</v>
      </c>
      <c r="J19" s="68">
        <v>0</v>
      </c>
      <c r="K19" s="26">
        <v>0</v>
      </c>
      <c r="L19" s="27">
        <f t="shared" si="0"/>
        <v>0</v>
      </c>
      <c r="M19" s="29">
        <f t="shared" si="1"/>
        <v>0</v>
      </c>
    </row>
    <row r="20" spans="1:14" ht="15" x14ac:dyDescent="0.25">
      <c r="A20" s="24"/>
      <c r="B20" s="57">
        <v>1665</v>
      </c>
      <c r="C20" s="25" t="s">
        <v>74</v>
      </c>
      <c r="D20" s="68">
        <f>+'App.2-BA_Fixed Asset Cont _2018'!G20</f>
        <v>0.13855429</v>
      </c>
      <c r="E20" s="68">
        <v>0</v>
      </c>
      <c r="F20" s="26">
        <v>0</v>
      </c>
      <c r="G20" s="27">
        <f>D20+E20+F20</f>
        <v>0.13855429</v>
      </c>
      <c r="H20" s="28"/>
      <c r="I20" s="68">
        <f>+'App.2-BA_Fixed Asset Cont _2018'!L20</f>
        <v>0.105201564766</v>
      </c>
      <c r="J20" s="68">
        <v>3.145182383E-3</v>
      </c>
      <c r="K20" s="26">
        <v>0</v>
      </c>
      <c r="L20" s="27">
        <f t="shared" si="0"/>
        <v>0.108346747149</v>
      </c>
      <c r="M20" s="29">
        <f t="shared" si="1"/>
        <v>3.0207542850999997E-2</v>
      </c>
    </row>
    <row r="21" spans="1:14" ht="15" x14ac:dyDescent="0.25">
      <c r="A21" s="24"/>
      <c r="B21" s="57">
        <v>1675</v>
      </c>
      <c r="C21" s="25" t="s">
        <v>75</v>
      </c>
      <c r="D21" s="68">
        <f>+'App.2-BA_Fixed Asset Cont _2018'!G21</f>
        <v>0.537296</v>
      </c>
      <c r="E21" s="68">
        <v>0</v>
      </c>
      <c r="F21" s="26">
        <v>0</v>
      </c>
      <c r="G21" s="27">
        <f t="shared" ref="G21:G62" si="2">D21+E21+F21</f>
        <v>0.537296</v>
      </c>
      <c r="H21" s="28"/>
      <c r="I21" s="68">
        <f>+'App.2-BA_Fixed Asset Cont _2018'!L21</f>
        <v>0.29582733240000003</v>
      </c>
      <c r="J21" s="68">
        <v>-8.6128548799999996E-2</v>
      </c>
      <c r="K21" s="26">
        <v>0</v>
      </c>
      <c r="L21" s="27">
        <f t="shared" si="0"/>
        <v>0.20969878360000005</v>
      </c>
      <c r="M21" s="29">
        <f t="shared" si="1"/>
        <v>0.32759721639999995</v>
      </c>
    </row>
    <row r="22" spans="1:14" ht="15" x14ac:dyDescent="0.25">
      <c r="A22" s="24" t="s">
        <v>25</v>
      </c>
      <c r="B22" s="72">
        <v>1615</v>
      </c>
      <c r="C22" s="25" t="s">
        <v>26</v>
      </c>
      <c r="D22" s="68">
        <f>+'App.2-BA_Fixed Asset Cont _2018'!G22</f>
        <v>3.3159999999999999E-3</v>
      </c>
      <c r="E22" s="68">
        <v>0</v>
      </c>
      <c r="F22" s="26">
        <v>0</v>
      </c>
      <c r="G22" s="27">
        <f t="shared" si="2"/>
        <v>3.3159999999999999E-3</v>
      </c>
      <c r="H22" s="28"/>
      <c r="I22" s="68">
        <f>+'App.2-BA_Fixed Asset Cont _2018'!L22</f>
        <v>0</v>
      </c>
      <c r="J22" s="68">
        <v>0</v>
      </c>
      <c r="K22" s="26">
        <v>0</v>
      </c>
      <c r="L22" s="27">
        <f t="shared" si="0"/>
        <v>0</v>
      </c>
      <c r="M22" s="29">
        <f t="shared" si="1"/>
        <v>3.3159999999999999E-3</v>
      </c>
      <c r="N22" s="65"/>
    </row>
    <row r="23" spans="1:14" ht="15" x14ac:dyDescent="0.25">
      <c r="A23" s="24">
        <v>1</v>
      </c>
      <c r="B23" s="72">
        <v>1620</v>
      </c>
      <c r="C23" s="25" t="s">
        <v>73</v>
      </c>
      <c r="D23" s="68">
        <f>+'App.2-BA_Fixed Asset Cont _2018'!G23</f>
        <v>2.1724E-2</v>
      </c>
      <c r="E23" s="68">
        <v>0</v>
      </c>
      <c r="F23" s="26">
        <v>0</v>
      </c>
      <c r="G23" s="27">
        <f t="shared" si="2"/>
        <v>2.1724E-2</v>
      </c>
      <c r="H23" s="28"/>
      <c r="I23" s="68">
        <f>+'App.2-BA_Fixed Asset Cont _2018'!L23</f>
        <v>2.0605135599999998E-2</v>
      </c>
      <c r="J23" s="68">
        <v>2.6503280000000001E-4</v>
      </c>
      <c r="K23" s="26">
        <v>0</v>
      </c>
      <c r="L23" s="27">
        <f t="shared" si="0"/>
        <v>2.0870168399999996E-2</v>
      </c>
      <c r="M23" s="29">
        <f t="shared" si="1"/>
        <v>8.5383160000000388E-4</v>
      </c>
      <c r="N23" s="65"/>
    </row>
    <row r="24" spans="1:14" ht="15" x14ac:dyDescent="0.25">
      <c r="A24" s="24" t="s">
        <v>25</v>
      </c>
      <c r="B24" s="58">
        <v>1805</v>
      </c>
      <c r="C24" s="30" t="s">
        <v>26</v>
      </c>
      <c r="D24" s="68">
        <f>+'App.2-BA_Fixed Asset Cont _2018'!G24</f>
        <v>59.776308631371208</v>
      </c>
      <c r="E24" s="68">
        <v>0.57120014819818232</v>
      </c>
      <c r="F24" s="26">
        <v>0</v>
      </c>
      <c r="G24" s="27">
        <f t="shared" si="2"/>
        <v>60.347508779569388</v>
      </c>
      <c r="H24" s="28"/>
      <c r="I24" s="68">
        <f>+'App.2-BA_Fixed Asset Cont _2018'!L24</f>
        <v>42.932263826463021</v>
      </c>
      <c r="J24" s="68">
        <v>-0.10811143566984653</v>
      </c>
      <c r="K24" s="26">
        <v>0</v>
      </c>
      <c r="L24" s="27">
        <f t="shared" si="0"/>
        <v>42.824152390793174</v>
      </c>
      <c r="M24" s="29">
        <f t="shared" si="1"/>
        <v>17.523356388776214</v>
      </c>
    </row>
    <row r="25" spans="1:14" ht="15" x14ac:dyDescent="0.25">
      <c r="A25" s="24"/>
      <c r="B25" s="63">
        <v>1806</v>
      </c>
      <c r="C25" s="30" t="s">
        <v>77</v>
      </c>
      <c r="D25" s="68">
        <f>+'App.2-BA_Fixed Asset Cont _2018'!G25</f>
        <v>244.05904742038061</v>
      </c>
      <c r="E25" s="68">
        <v>6.7792336178943202</v>
      </c>
      <c r="F25" s="26">
        <v>0</v>
      </c>
      <c r="G25" s="27">
        <f t="shared" si="2"/>
        <v>250.83828103827494</v>
      </c>
      <c r="H25" s="28"/>
      <c r="I25" s="68">
        <f>+'App.2-BA_Fixed Asset Cont _2018'!L25</f>
        <v>81.63478559784383</v>
      </c>
      <c r="J25" s="68">
        <v>2.3260174437556809</v>
      </c>
      <c r="K25" s="26">
        <v>0</v>
      </c>
      <c r="L25" s="27">
        <f t="shared" si="0"/>
        <v>83.960803041599505</v>
      </c>
      <c r="M25" s="29">
        <f t="shared" si="1"/>
        <v>166.87747799667545</v>
      </c>
    </row>
    <row r="26" spans="1:14" ht="15" x14ac:dyDescent="0.25">
      <c r="A26" s="24">
        <v>47</v>
      </c>
      <c r="B26" s="58">
        <v>1808</v>
      </c>
      <c r="C26" s="31" t="s">
        <v>27</v>
      </c>
      <c r="D26" s="68">
        <f>+'App.2-BA_Fixed Asset Cont _2018'!G26</f>
        <v>60.097449824607999</v>
      </c>
      <c r="E26" s="68">
        <v>31.517290557099372</v>
      </c>
      <c r="F26" s="26">
        <v>0</v>
      </c>
      <c r="G26" s="27">
        <f t="shared" si="2"/>
        <v>91.614740381707378</v>
      </c>
      <c r="H26" s="28"/>
      <c r="I26" s="68">
        <f>+'App.2-BA_Fixed Asset Cont _2018'!L26</f>
        <v>4.4400160228779448</v>
      </c>
      <c r="J26" s="68">
        <v>1.3805809308774699</v>
      </c>
      <c r="K26" s="26">
        <v>0</v>
      </c>
      <c r="L26" s="27">
        <f t="shared" si="0"/>
        <v>5.8205969537554143</v>
      </c>
      <c r="M26" s="29">
        <f t="shared" si="1"/>
        <v>85.794143427951965</v>
      </c>
    </row>
    <row r="27" spans="1:14" ht="15" x14ac:dyDescent="0.25">
      <c r="A27" s="24">
        <v>13</v>
      </c>
      <c r="B27" s="58">
        <v>1810</v>
      </c>
      <c r="C27" s="31" t="s">
        <v>28</v>
      </c>
      <c r="D27" s="68">
        <f>+'App.2-BA_Fixed Asset Cont _2018'!G27</f>
        <v>0</v>
      </c>
      <c r="E27" s="68">
        <v>0</v>
      </c>
      <c r="F27" s="26">
        <v>0</v>
      </c>
      <c r="G27" s="27">
        <f t="shared" si="2"/>
        <v>0</v>
      </c>
      <c r="H27" s="28"/>
      <c r="I27" s="68">
        <f>+'App.2-BA_Fixed Asset Cont _2018'!L27</f>
        <v>0</v>
      </c>
      <c r="J27" s="68">
        <v>0</v>
      </c>
      <c r="K27" s="26">
        <v>0</v>
      </c>
      <c r="L27" s="27">
        <f t="shared" si="0"/>
        <v>0</v>
      </c>
      <c r="M27" s="29">
        <f t="shared" si="1"/>
        <v>0</v>
      </c>
    </row>
    <row r="28" spans="1:14" ht="15" x14ac:dyDescent="0.25">
      <c r="A28" s="24">
        <v>47</v>
      </c>
      <c r="B28" s="58">
        <v>1815</v>
      </c>
      <c r="C28" s="31" t="s">
        <v>29</v>
      </c>
      <c r="D28" s="68">
        <f>+'App.2-BA_Fixed Asset Cont _2018'!G28</f>
        <v>212.76741257343932</v>
      </c>
      <c r="E28" s="68">
        <v>9.5092479571038595</v>
      </c>
      <c r="F28" s="26">
        <v>-1.1570386061861733</v>
      </c>
      <c r="G28" s="27">
        <f t="shared" si="2"/>
        <v>221.11962192435701</v>
      </c>
      <c r="H28" s="28"/>
      <c r="I28" s="68">
        <f>+'App.2-BA_Fixed Asset Cont _2018'!L28</f>
        <v>79.287718235134236</v>
      </c>
      <c r="J28" s="68">
        <v>4.8378404346504285</v>
      </c>
      <c r="K28" s="26">
        <v>-1.1570386061861733</v>
      </c>
      <c r="L28" s="27">
        <f t="shared" si="0"/>
        <v>82.96852006359849</v>
      </c>
      <c r="M28" s="29">
        <f t="shared" si="1"/>
        <v>138.1511018607585</v>
      </c>
    </row>
    <row r="29" spans="1:14" ht="15" x14ac:dyDescent="0.25">
      <c r="A29" s="24">
        <v>47</v>
      </c>
      <c r="B29" s="58">
        <v>1820</v>
      </c>
      <c r="C29" s="25" t="s">
        <v>30</v>
      </c>
      <c r="D29" s="68">
        <f>+'App.2-BA_Fixed Asset Cont _2018'!G29</f>
        <v>782.79481530665316</v>
      </c>
      <c r="E29" s="68">
        <v>51.272605679950836</v>
      </c>
      <c r="F29" s="26">
        <v>-1.8512617698978773</v>
      </c>
      <c r="G29" s="27">
        <f t="shared" si="2"/>
        <v>832.21615921670616</v>
      </c>
      <c r="H29" s="28"/>
      <c r="I29" s="68">
        <f>+'App.2-BA_Fixed Asset Cont _2018'!L29</f>
        <v>301.00959711467044</v>
      </c>
      <c r="J29" s="68">
        <v>21.802648156065352</v>
      </c>
      <c r="K29" s="26">
        <v>-1.8512617698978773</v>
      </c>
      <c r="L29" s="27">
        <f t="shared" si="0"/>
        <v>320.96098350083793</v>
      </c>
      <c r="M29" s="29">
        <f t="shared" si="1"/>
        <v>511.25517571586823</v>
      </c>
    </row>
    <row r="30" spans="1:14" ht="15" x14ac:dyDescent="0.25">
      <c r="A30" s="24">
        <v>47</v>
      </c>
      <c r="B30" s="58">
        <v>1825</v>
      </c>
      <c r="C30" s="31" t="s">
        <v>31</v>
      </c>
      <c r="D30" s="68">
        <f>+'App.2-BA_Fixed Asset Cont _2018'!G30</f>
        <v>0</v>
      </c>
      <c r="E30" s="68">
        <v>0</v>
      </c>
      <c r="F30" s="26">
        <v>0</v>
      </c>
      <c r="G30" s="27">
        <f t="shared" si="2"/>
        <v>0</v>
      </c>
      <c r="H30" s="28"/>
      <c r="I30" s="68">
        <f>+'App.2-BA_Fixed Asset Cont _2018'!L30</f>
        <v>0</v>
      </c>
      <c r="J30" s="68">
        <v>0</v>
      </c>
      <c r="K30" s="26">
        <v>0</v>
      </c>
      <c r="L30" s="27">
        <f t="shared" si="0"/>
        <v>0</v>
      </c>
      <c r="M30" s="29">
        <f t="shared" si="1"/>
        <v>0</v>
      </c>
    </row>
    <row r="31" spans="1:14" ht="15" x14ac:dyDescent="0.25">
      <c r="A31" s="24">
        <v>47</v>
      </c>
      <c r="B31" s="58">
        <v>1830</v>
      </c>
      <c r="C31" s="31" t="s">
        <v>32</v>
      </c>
      <c r="D31" s="68">
        <f>+'App.2-BA_Fixed Asset Cont _2018'!G31</f>
        <v>3377.6766757700107</v>
      </c>
      <c r="E31" s="68">
        <v>200.51102001553105</v>
      </c>
      <c r="F31" s="26">
        <v>-8.2416426519413317</v>
      </c>
      <c r="G31" s="27">
        <f t="shared" si="2"/>
        <v>3569.9460531336003</v>
      </c>
      <c r="H31" s="28"/>
      <c r="I31" s="68">
        <f>'App.2-BA_Fixed Asset Cont _2018'!L31</f>
        <v>1001.9902411220874</v>
      </c>
      <c r="J31" s="68">
        <v>57.245745905438518</v>
      </c>
      <c r="K31" s="26">
        <v>-8.5620856857776815</v>
      </c>
      <c r="L31" s="27">
        <f t="shared" si="0"/>
        <v>1050.6739013417482</v>
      </c>
      <c r="M31" s="29">
        <f t="shared" si="1"/>
        <v>2519.2721517918521</v>
      </c>
    </row>
    <row r="32" spans="1:14" ht="15" x14ac:dyDescent="0.25">
      <c r="A32" s="24">
        <v>47</v>
      </c>
      <c r="B32" s="58">
        <v>1835</v>
      </c>
      <c r="C32" s="31" t="s">
        <v>33</v>
      </c>
      <c r="D32" s="68">
        <f>+'App.2-BA_Fixed Asset Cont _2018'!G32</f>
        <v>2182.3744713694791</v>
      </c>
      <c r="E32" s="68">
        <v>139.82436435487514</v>
      </c>
      <c r="F32" s="26">
        <v>-5.5781768629772923</v>
      </c>
      <c r="G32" s="27">
        <f t="shared" si="2"/>
        <v>2316.6206588613773</v>
      </c>
      <c r="H32" s="28"/>
      <c r="I32" s="68">
        <f>'App.2-BA_Fixed Asset Cont _2018'!L32</f>
        <v>722.2895354622068</v>
      </c>
      <c r="J32" s="68">
        <v>36.849777196956403</v>
      </c>
      <c r="K32" s="26">
        <v>-5.7851930309308663</v>
      </c>
      <c r="L32" s="27">
        <f t="shared" si="0"/>
        <v>753.35411962823241</v>
      </c>
      <c r="M32" s="29">
        <f t="shared" si="1"/>
        <v>1563.2665392331448</v>
      </c>
    </row>
    <row r="33" spans="1:13" ht="15" x14ac:dyDescent="0.25">
      <c r="A33" s="24">
        <v>47</v>
      </c>
      <c r="B33" s="58">
        <v>1840</v>
      </c>
      <c r="C33" s="31" t="s">
        <v>34</v>
      </c>
      <c r="D33" s="68">
        <f>+'App.2-BA_Fixed Asset Cont _2018'!G33</f>
        <v>23.929067530000001</v>
      </c>
      <c r="E33" s="68">
        <v>0</v>
      </c>
      <c r="F33" s="26">
        <v>0</v>
      </c>
      <c r="G33" s="27">
        <f t="shared" si="2"/>
        <v>23.929067530000001</v>
      </c>
      <c r="H33" s="28"/>
      <c r="I33" s="68">
        <f>'App.2-BA_Fixed Asset Cont _2018'!L33</f>
        <v>14.547205039526</v>
      </c>
      <c r="J33" s="68">
        <v>0.40918705476300005</v>
      </c>
      <c r="K33" s="26">
        <v>0</v>
      </c>
      <c r="L33" s="27">
        <f t="shared" si="0"/>
        <v>14.956392094289001</v>
      </c>
      <c r="M33" s="29">
        <f t="shared" si="1"/>
        <v>8.9726754357110003</v>
      </c>
    </row>
    <row r="34" spans="1:13" ht="15" x14ac:dyDescent="0.25">
      <c r="A34" s="24">
        <v>47</v>
      </c>
      <c r="B34" s="58">
        <v>1845</v>
      </c>
      <c r="C34" s="31" t="s">
        <v>35</v>
      </c>
      <c r="D34" s="68">
        <f>+'App.2-BA_Fixed Asset Cont _2018'!G34</f>
        <v>929.75126654198402</v>
      </c>
      <c r="E34" s="68">
        <v>19.152801716794865</v>
      </c>
      <c r="F34" s="26">
        <v>-0.6061817255016273</v>
      </c>
      <c r="G34" s="27">
        <f t="shared" si="2"/>
        <v>948.29788653327728</v>
      </c>
      <c r="H34" s="28"/>
      <c r="I34" s="68">
        <f>'App.2-BA_Fixed Asset Cont _2018'!L34</f>
        <v>528.34207051591841</v>
      </c>
      <c r="J34" s="68">
        <v>25.697805580124314</v>
      </c>
      <c r="K34" s="26">
        <v>-0.69422316371170389</v>
      </c>
      <c r="L34" s="27">
        <f t="shared" si="0"/>
        <v>553.34565293233095</v>
      </c>
      <c r="M34" s="29">
        <f t="shared" si="1"/>
        <v>394.95223360094633</v>
      </c>
    </row>
    <row r="35" spans="1:13" ht="15" x14ac:dyDescent="0.25">
      <c r="A35" s="24">
        <v>47</v>
      </c>
      <c r="B35" s="58">
        <v>1850</v>
      </c>
      <c r="C35" s="31" t="s">
        <v>36</v>
      </c>
      <c r="D35" s="68">
        <f>+'App.2-BA_Fixed Asset Cont _2018'!G35</f>
        <v>2170.8519415956525</v>
      </c>
      <c r="E35" s="68">
        <v>149.1550845187696</v>
      </c>
      <c r="F35" s="26">
        <v>-5.0909698672191626</v>
      </c>
      <c r="G35" s="27">
        <f t="shared" si="2"/>
        <v>2314.916056247203</v>
      </c>
      <c r="H35" s="28"/>
      <c r="I35" s="68">
        <f>'App.2-BA_Fixed Asset Cont _2018'!L35</f>
        <v>709.95148230456084</v>
      </c>
      <c r="J35" s="68">
        <v>51.810620375084973</v>
      </c>
      <c r="K35" s="26">
        <v>-5.0909698672191626</v>
      </c>
      <c r="L35" s="27">
        <f t="shared" si="0"/>
        <v>756.67113281242666</v>
      </c>
      <c r="M35" s="29">
        <f t="shared" si="1"/>
        <v>1558.2449234347764</v>
      </c>
    </row>
    <row r="36" spans="1:13" ht="15" x14ac:dyDescent="0.25">
      <c r="A36" s="24">
        <v>47</v>
      </c>
      <c r="B36" s="58">
        <v>1855</v>
      </c>
      <c r="C36" s="31" t="s">
        <v>37</v>
      </c>
      <c r="D36" s="68">
        <f>+'App.2-BA_Fixed Asset Cont _2018'!G36</f>
        <v>0</v>
      </c>
      <c r="E36" s="68">
        <v>0</v>
      </c>
      <c r="F36" s="26">
        <v>0</v>
      </c>
      <c r="G36" s="27">
        <f t="shared" si="2"/>
        <v>0</v>
      </c>
      <c r="H36" s="28"/>
      <c r="I36" s="68">
        <f>+'App.2-BA_Fixed Asset Cont _2018'!L36</f>
        <v>0</v>
      </c>
      <c r="J36" s="68">
        <v>0</v>
      </c>
      <c r="K36" s="26">
        <v>0</v>
      </c>
      <c r="L36" s="27">
        <f t="shared" si="0"/>
        <v>0</v>
      </c>
      <c r="M36" s="29">
        <f t="shared" si="1"/>
        <v>0</v>
      </c>
    </row>
    <row r="37" spans="1:13" ht="15" x14ac:dyDescent="0.25">
      <c r="A37" s="24">
        <v>47</v>
      </c>
      <c r="B37" s="58">
        <v>1860</v>
      </c>
      <c r="C37" s="31" t="s">
        <v>38</v>
      </c>
      <c r="D37" s="68">
        <f>+'App.2-BA_Fixed Asset Cont _2018'!G37</f>
        <v>131.84372866049949</v>
      </c>
      <c r="E37" s="68">
        <v>6.9893971002177571</v>
      </c>
      <c r="F37" s="26">
        <v>0</v>
      </c>
      <c r="G37" s="27">
        <f t="shared" si="2"/>
        <v>138.83312576071725</v>
      </c>
      <c r="H37" s="28"/>
      <c r="I37" s="68">
        <f>+'App.2-BA_Fixed Asset Cont _2018'!L37</f>
        <v>31.125089536115279</v>
      </c>
      <c r="J37" s="68">
        <v>8.3242038934897487</v>
      </c>
      <c r="K37" s="26">
        <v>0</v>
      </c>
      <c r="L37" s="27">
        <f t="shared" si="0"/>
        <v>39.449293429605028</v>
      </c>
      <c r="M37" s="29">
        <f t="shared" si="1"/>
        <v>99.383832331112217</v>
      </c>
    </row>
    <row r="38" spans="1:13" ht="15" x14ac:dyDescent="0.25">
      <c r="A38" s="24">
        <v>47</v>
      </c>
      <c r="B38" s="58">
        <v>1555</v>
      </c>
      <c r="C38" s="30" t="s">
        <v>39</v>
      </c>
      <c r="D38" s="68">
        <f>+'App.2-BA_Fixed Asset Cont _2018'!G38</f>
        <v>454.22241985686128</v>
      </c>
      <c r="E38" s="68">
        <v>9.8906988495980013</v>
      </c>
      <c r="F38" s="26">
        <v>0</v>
      </c>
      <c r="G38" s="27">
        <f t="shared" si="2"/>
        <v>464.11311870645926</v>
      </c>
      <c r="H38" s="28"/>
      <c r="I38" s="68">
        <f>+'App.2-BA_Fixed Asset Cont _2018'!L38</f>
        <v>220.7458574762567</v>
      </c>
      <c r="J38" s="68">
        <v>29.203070121897596</v>
      </c>
      <c r="K38" s="26">
        <v>0</v>
      </c>
      <c r="L38" s="27">
        <f t="shared" si="0"/>
        <v>249.94892759815428</v>
      </c>
      <c r="M38" s="29">
        <f t="shared" si="1"/>
        <v>214.16419110830498</v>
      </c>
    </row>
    <row r="39" spans="1:13" ht="15" x14ac:dyDescent="0.25">
      <c r="A39" s="24" t="s">
        <v>25</v>
      </c>
      <c r="B39" s="58">
        <v>1905</v>
      </c>
      <c r="C39" s="30" t="s">
        <v>26</v>
      </c>
      <c r="D39" s="68">
        <f>+'App.2-BA_Fixed Asset Cont _2018'!G39</f>
        <v>18.353218239589999</v>
      </c>
      <c r="E39" s="68">
        <v>0</v>
      </c>
      <c r="F39" s="26">
        <v>0</v>
      </c>
      <c r="G39" s="27">
        <f t="shared" si="2"/>
        <v>18.353218239589999</v>
      </c>
      <c r="H39" s="28"/>
      <c r="I39" s="68">
        <f>+'App.2-BA_Fixed Asset Cont _2018'!L39</f>
        <v>0</v>
      </c>
      <c r="J39" s="68">
        <v>0</v>
      </c>
      <c r="K39" s="26">
        <v>0</v>
      </c>
      <c r="L39" s="27">
        <f t="shared" si="0"/>
        <v>0</v>
      </c>
      <c r="M39" s="29">
        <f t="shared" si="1"/>
        <v>18.353218239589999</v>
      </c>
    </row>
    <row r="40" spans="1:13" ht="15" x14ac:dyDescent="0.25">
      <c r="A40" s="24">
        <v>47</v>
      </c>
      <c r="B40" s="58">
        <v>1908</v>
      </c>
      <c r="C40" s="31" t="s">
        <v>40</v>
      </c>
      <c r="D40" s="68">
        <f>+'App.2-BA_Fixed Asset Cont _2018'!G40</f>
        <v>176.45217936915003</v>
      </c>
      <c r="E40" s="68">
        <v>0</v>
      </c>
      <c r="F40" s="26">
        <v>0</v>
      </c>
      <c r="G40" s="27">
        <f t="shared" si="2"/>
        <v>176.45217936915003</v>
      </c>
      <c r="H40" s="28"/>
      <c r="I40" s="68">
        <f>+'App.2-BA_Fixed Asset Cont _2018'!L40</f>
        <v>79.863463200575296</v>
      </c>
      <c r="J40" s="68">
        <v>3.1010085661319948</v>
      </c>
      <c r="K40" s="26">
        <v>0</v>
      </c>
      <c r="L40" s="27">
        <f t="shared" si="0"/>
        <v>82.964471766707291</v>
      </c>
      <c r="M40" s="29">
        <f t="shared" si="1"/>
        <v>93.48770760244274</v>
      </c>
    </row>
    <row r="41" spans="1:13" ht="15" x14ac:dyDescent="0.25">
      <c r="A41" s="24">
        <v>13</v>
      </c>
      <c r="B41" s="58">
        <v>1910</v>
      </c>
      <c r="C41" s="31" t="s">
        <v>28</v>
      </c>
      <c r="D41" s="68">
        <f>+'App.2-BA_Fixed Asset Cont _2018'!G41</f>
        <v>40.222024201404558</v>
      </c>
      <c r="E41" s="68">
        <v>9.5812700459599203</v>
      </c>
      <c r="F41" s="26">
        <v>0</v>
      </c>
      <c r="G41" s="27">
        <f t="shared" si="2"/>
        <v>49.803294247364477</v>
      </c>
      <c r="H41" s="28"/>
      <c r="I41" s="68">
        <f>+'App.2-BA_Fixed Asset Cont _2018'!L41</f>
        <v>12.560404970964374</v>
      </c>
      <c r="J41" s="68">
        <v>2.5163069243023557</v>
      </c>
      <c r="K41" s="26">
        <v>0</v>
      </c>
      <c r="L41" s="27">
        <f t="shared" si="0"/>
        <v>15.07671189526673</v>
      </c>
      <c r="M41" s="29">
        <f t="shared" si="1"/>
        <v>34.726582352097751</v>
      </c>
    </row>
    <row r="42" spans="1:13" ht="15" x14ac:dyDescent="0.25">
      <c r="A42" s="24">
        <v>8</v>
      </c>
      <c r="B42" s="58">
        <v>1915</v>
      </c>
      <c r="C42" s="31" t="s">
        <v>79</v>
      </c>
      <c r="D42" s="68">
        <f>+'App.2-BA_Fixed Asset Cont _2018'!G42</f>
        <v>5.8411595810299062</v>
      </c>
      <c r="E42" s="68">
        <v>1.0033612350766352</v>
      </c>
      <c r="F42" s="26">
        <v>-0.56016298734000003</v>
      </c>
      <c r="G42" s="27">
        <f t="shared" si="2"/>
        <v>6.2843578287665416</v>
      </c>
      <c r="H42" s="28"/>
      <c r="I42" s="68">
        <f>+'App.2-BA_Fixed Asset Cont _2018'!L42</f>
        <v>2.8098191923180589</v>
      </c>
      <c r="J42" s="68">
        <v>0.86592781931546059</v>
      </c>
      <c r="K42" s="26">
        <v>-0.56016298734000003</v>
      </c>
      <c r="L42" s="27">
        <f t="shared" si="0"/>
        <v>3.1155840242935193</v>
      </c>
      <c r="M42" s="29">
        <f t="shared" si="1"/>
        <v>3.1687738044730223</v>
      </c>
    </row>
    <row r="43" spans="1:13" ht="15" x14ac:dyDescent="0.25">
      <c r="A43" s="24">
        <v>10</v>
      </c>
      <c r="B43" s="58">
        <v>1920</v>
      </c>
      <c r="C43" s="31" t="s">
        <v>41</v>
      </c>
      <c r="D43" s="68">
        <f>+'App.2-BA_Fixed Asset Cont _2018'!G43</f>
        <v>52.947120547844804</v>
      </c>
      <c r="E43" s="68">
        <v>5.9054858020029037</v>
      </c>
      <c r="F43" s="26">
        <v>-4.5324693358800001</v>
      </c>
      <c r="G43" s="27">
        <f t="shared" si="2"/>
        <v>54.320137013967702</v>
      </c>
      <c r="H43" s="28"/>
      <c r="I43" s="68">
        <v>31.663539002705686</v>
      </c>
      <c r="J43" s="68">
        <v>3.6571092220631822</v>
      </c>
      <c r="K43" s="26">
        <v>-4.5324693358800001</v>
      </c>
      <c r="L43" s="27">
        <f t="shared" si="0"/>
        <v>30.788178888888865</v>
      </c>
      <c r="M43" s="29">
        <f t="shared" si="1"/>
        <v>23.531958125078837</v>
      </c>
    </row>
    <row r="44" spans="1:13" ht="15" x14ac:dyDescent="0.25">
      <c r="A44" s="24"/>
      <c r="B44" s="64">
        <v>1925</v>
      </c>
      <c r="C44" s="25" t="s">
        <v>78</v>
      </c>
      <c r="D44" s="68">
        <f>+'App.2-BA_Fixed Asset Cont _2018'!G44</f>
        <v>237.29613373350108</v>
      </c>
      <c r="E44" s="68">
        <v>61.882397335707743</v>
      </c>
      <c r="F44" s="26">
        <v>-37.775613288629991</v>
      </c>
      <c r="G44" s="27">
        <f t="shared" si="2"/>
        <v>261.40291778057883</v>
      </c>
      <c r="H44" s="28"/>
      <c r="I44" s="68">
        <f>+'App.2-BA_Fixed Asset Cont _2018'!L44</f>
        <v>150.12257336324225</v>
      </c>
      <c r="J44" s="68">
        <v>26.652601841444159</v>
      </c>
      <c r="K44" s="26">
        <v>-37.775613288629991</v>
      </c>
      <c r="L44" s="27">
        <f t="shared" si="0"/>
        <v>138.99956191605642</v>
      </c>
      <c r="M44" s="29">
        <f t="shared" si="1"/>
        <v>122.40335586452241</v>
      </c>
    </row>
    <row r="45" spans="1:13" ht="15" x14ac:dyDescent="0.25">
      <c r="A45" s="24">
        <v>10</v>
      </c>
      <c r="B45" s="57">
        <v>1930</v>
      </c>
      <c r="C45" s="31" t="s">
        <v>42</v>
      </c>
      <c r="D45" s="68">
        <f>+'App.2-BA_Fixed Asset Cont _2018'!G45</f>
        <v>312.43707383509201</v>
      </c>
      <c r="E45" s="68">
        <v>29.137318561187509</v>
      </c>
      <c r="F45" s="26">
        <v>0</v>
      </c>
      <c r="G45" s="27">
        <f t="shared" si="2"/>
        <v>341.57439239627951</v>
      </c>
      <c r="H45" s="28"/>
      <c r="I45" s="68">
        <f>+'App.2-BA_Fixed Asset Cont _2018'!L45</f>
        <v>215.54521921874664</v>
      </c>
      <c r="J45" s="68">
        <v>26.22889535721977</v>
      </c>
      <c r="K45" s="26">
        <v>0</v>
      </c>
      <c r="L45" s="27">
        <f t="shared" si="0"/>
        <v>241.77411457596639</v>
      </c>
      <c r="M45" s="29">
        <f t="shared" si="1"/>
        <v>99.800277820313113</v>
      </c>
    </row>
    <row r="46" spans="1:13" ht="15" x14ac:dyDescent="0.25">
      <c r="A46" s="24">
        <v>8</v>
      </c>
      <c r="B46" s="57">
        <v>1935</v>
      </c>
      <c r="C46" s="31" t="s">
        <v>43</v>
      </c>
      <c r="D46" s="68">
        <f>+'App.2-BA_Fixed Asset Cont _2018'!G46</f>
        <v>1.4510838319552104</v>
      </c>
      <c r="E46" s="68">
        <v>0.60321392746467251</v>
      </c>
      <c r="F46" s="26">
        <v>0</v>
      </c>
      <c r="G46" s="27">
        <f t="shared" si="2"/>
        <v>2.054297759419883</v>
      </c>
      <c r="H46" s="28"/>
      <c r="I46" s="68">
        <f>+'App.2-BA_Fixed Asset Cont _2018'!L46</f>
        <v>0.47973707979496993</v>
      </c>
      <c r="J46" s="68">
        <v>0.18376603927844329</v>
      </c>
      <c r="K46" s="26">
        <v>0</v>
      </c>
      <c r="L46" s="27">
        <f t="shared" si="0"/>
        <v>0.66350311907341319</v>
      </c>
      <c r="M46" s="29">
        <f t="shared" si="1"/>
        <v>1.3907946403464697</v>
      </c>
    </row>
    <row r="47" spans="1:13" ht="15" x14ac:dyDescent="0.25">
      <c r="A47" s="24">
        <v>8</v>
      </c>
      <c r="B47" s="57">
        <v>1940</v>
      </c>
      <c r="C47" s="31" t="s">
        <v>44</v>
      </c>
      <c r="D47" s="68">
        <f>+'App.2-BA_Fixed Asset Cont _2018'!G47</f>
        <v>5.0357213879549176</v>
      </c>
      <c r="E47" s="68">
        <v>0.12263092658973483</v>
      </c>
      <c r="F47" s="26">
        <v>-0.76263734100000014</v>
      </c>
      <c r="G47" s="27">
        <f t="shared" si="2"/>
        <v>4.3957149735446519</v>
      </c>
      <c r="H47" s="28"/>
      <c r="I47" s="68">
        <f>+'App.2-BA_Fixed Asset Cont _2018'!L47</f>
        <v>3.190036565229355</v>
      </c>
      <c r="J47" s="68">
        <v>0.7750673740249644</v>
      </c>
      <c r="K47" s="26">
        <v>-0.76263734100000014</v>
      </c>
      <c r="L47" s="27">
        <f t="shared" si="0"/>
        <v>3.2024665982543192</v>
      </c>
      <c r="M47" s="29">
        <f t="shared" si="1"/>
        <v>1.1932483752903327</v>
      </c>
    </row>
    <row r="48" spans="1:13" ht="15" x14ac:dyDescent="0.25">
      <c r="A48" s="24">
        <v>8</v>
      </c>
      <c r="B48" s="57">
        <v>1945</v>
      </c>
      <c r="C48" s="31" t="s">
        <v>45</v>
      </c>
      <c r="D48" s="68">
        <f>+'App.2-BA_Fixed Asset Cont _2018'!G48</f>
        <v>4.9966614225727906</v>
      </c>
      <c r="E48" s="68">
        <v>1.04392410523266</v>
      </c>
      <c r="F48" s="26">
        <v>-1.3309712639399998</v>
      </c>
      <c r="G48" s="27">
        <f t="shared" si="2"/>
        <v>4.7096142638654515</v>
      </c>
      <c r="H48" s="28"/>
      <c r="I48" s="68">
        <f>+'App.2-BA_Fixed Asset Cont _2018'!L48</f>
        <v>2.7231227266729094</v>
      </c>
      <c r="J48" s="68">
        <v>0.97796815995382391</v>
      </c>
      <c r="K48" s="26">
        <v>-1.3309712639399998</v>
      </c>
      <c r="L48" s="27">
        <f t="shared" si="0"/>
        <v>2.370119622686734</v>
      </c>
      <c r="M48" s="29">
        <f t="shared" si="1"/>
        <v>2.3394946411787174</v>
      </c>
    </row>
    <row r="49" spans="1:13" ht="15" x14ac:dyDescent="0.25">
      <c r="A49" s="24">
        <v>8</v>
      </c>
      <c r="B49" s="57">
        <v>1950</v>
      </c>
      <c r="C49" s="31" t="s">
        <v>46</v>
      </c>
      <c r="D49" s="68">
        <f>+'App.2-BA_Fixed Asset Cont _2018'!G49</f>
        <v>154.05364989801399</v>
      </c>
      <c r="E49" s="68">
        <v>2.8988285994964071</v>
      </c>
      <c r="F49" s="26">
        <v>0</v>
      </c>
      <c r="G49" s="27">
        <f t="shared" si="2"/>
        <v>156.95247849751038</v>
      </c>
      <c r="H49" s="28"/>
      <c r="I49" s="68">
        <f>+'App.2-BA_Fixed Asset Cont _2018'!L49</f>
        <v>101.92662029753355</v>
      </c>
      <c r="J49" s="68">
        <v>9.2851100937071624</v>
      </c>
      <c r="K49" s="26">
        <v>0</v>
      </c>
      <c r="L49" s="27">
        <f t="shared" si="0"/>
        <v>111.21173039124071</v>
      </c>
      <c r="M49" s="29">
        <f t="shared" si="1"/>
        <v>45.740748106269677</v>
      </c>
    </row>
    <row r="50" spans="1:13" ht="15" x14ac:dyDescent="0.25">
      <c r="A50" s="24">
        <v>8</v>
      </c>
      <c r="B50" s="57">
        <v>1955</v>
      </c>
      <c r="C50" s="31" t="s">
        <v>47</v>
      </c>
      <c r="D50" s="68">
        <f>+'App.2-BA_Fixed Asset Cont _2018'!G50</f>
        <v>66.217473809310277</v>
      </c>
      <c r="E50" s="68">
        <v>10.597177338855003</v>
      </c>
      <c r="F50" s="26">
        <v>0</v>
      </c>
      <c r="G50" s="27">
        <f t="shared" si="2"/>
        <v>76.814651148165282</v>
      </c>
      <c r="H50" s="28"/>
      <c r="I50" s="68">
        <f>+'App.2-BA_Fixed Asset Cont _2018'!L50</f>
        <v>17.651620670711729</v>
      </c>
      <c r="J50" s="68">
        <v>-13.082299376398408</v>
      </c>
      <c r="K50" s="26">
        <v>0</v>
      </c>
      <c r="L50" s="27">
        <f t="shared" si="0"/>
        <v>4.5693212943133208</v>
      </c>
      <c r="M50" s="29">
        <f t="shared" si="1"/>
        <v>72.245329853851956</v>
      </c>
    </row>
    <row r="51" spans="1:13" ht="15" x14ac:dyDescent="0.25">
      <c r="A51" s="32">
        <v>8</v>
      </c>
      <c r="B51" s="59">
        <v>1960</v>
      </c>
      <c r="C51" s="25" t="s">
        <v>48</v>
      </c>
      <c r="D51" s="68">
        <f>+'App.2-BA_Fixed Asset Cont _2018'!G51</f>
        <v>2.2578558839037735</v>
      </c>
      <c r="E51" s="68">
        <v>1.1174624057683644</v>
      </c>
      <c r="F51" s="26">
        <v>-9.9970493520000023E-2</v>
      </c>
      <c r="G51" s="27">
        <f t="shared" si="2"/>
        <v>3.275347796152138</v>
      </c>
      <c r="H51" s="28"/>
      <c r="I51" s="68">
        <f>+'App.2-BA_Fixed Asset Cont _2018'!L51</f>
        <v>0.6359664338865596</v>
      </c>
      <c r="J51" s="68">
        <v>0.54878141809359127</v>
      </c>
      <c r="K51" s="26">
        <v>-9.9970493520000023E-2</v>
      </c>
      <c r="L51" s="27">
        <f t="shared" si="0"/>
        <v>1.0847773584601508</v>
      </c>
      <c r="M51" s="29">
        <f t="shared" si="1"/>
        <v>2.1905704376919872</v>
      </c>
    </row>
    <row r="52" spans="1:13" ht="25.5" x14ac:dyDescent="0.25">
      <c r="A52" s="33">
        <v>47</v>
      </c>
      <c r="B52" s="59">
        <v>1970</v>
      </c>
      <c r="C52" s="31" t="s">
        <v>49</v>
      </c>
      <c r="D52" s="68">
        <f>+'App.2-BA_Fixed Asset Cont _2018'!G52</f>
        <v>0</v>
      </c>
      <c r="E52" s="68">
        <v>0</v>
      </c>
      <c r="F52" s="26">
        <v>0</v>
      </c>
      <c r="G52" s="27">
        <f t="shared" si="2"/>
        <v>0</v>
      </c>
      <c r="H52" s="28"/>
      <c r="I52" s="68">
        <f>+'App.2-BA_Fixed Asset Cont _2018'!L52</f>
        <v>0</v>
      </c>
      <c r="J52" s="68">
        <v>0</v>
      </c>
      <c r="K52" s="26">
        <v>0</v>
      </c>
      <c r="L52" s="27">
        <f t="shared" si="0"/>
        <v>0</v>
      </c>
      <c r="M52" s="29">
        <f t="shared" si="1"/>
        <v>0</v>
      </c>
    </row>
    <row r="53" spans="1:13" ht="25.5" x14ac:dyDescent="0.25">
      <c r="A53" s="24">
        <v>47</v>
      </c>
      <c r="B53" s="57">
        <v>1975</v>
      </c>
      <c r="C53" s="31" t="s">
        <v>50</v>
      </c>
      <c r="D53" s="68">
        <f>+'App.2-BA_Fixed Asset Cont _2018'!G53</f>
        <v>0</v>
      </c>
      <c r="E53" s="68">
        <v>0</v>
      </c>
      <c r="F53" s="26">
        <v>0</v>
      </c>
      <c r="G53" s="27">
        <f t="shared" si="2"/>
        <v>0</v>
      </c>
      <c r="H53" s="28"/>
      <c r="I53" s="68">
        <f>+'App.2-BA_Fixed Asset Cont _2018'!L53</f>
        <v>0</v>
      </c>
      <c r="J53" s="68">
        <v>0</v>
      </c>
      <c r="K53" s="26">
        <v>0</v>
      </c>
      <c r="L53" s="27">
        <f t="shared" si="0"/>
        <v>0</v>
      </c>
      <c r="M53" s="29">
        <f t="shared" si="1"/>
        <v>0</v>
      </c>
    </row>
    <row r="54" spans="1:13" ht="15" x14ac:dyDescent="0.25">
      <c r="A54" s="24">
        <v>47</v>
      </c>
      <c r="B54" s="57">
        <v>1980</v>
      </c>
      <c r="C54" s="31" t="s">
        <v>51</v>
      </c>
      <c r="D54" s="68">
        <f>+'App.2-BA_Fixed Asset Cont _2018'!G54</f>
        <v>148.71590279227632</v>
      </c>
      <c r="E54" s="68">
        <v>6.145222985147897</v>
      </c>
      <c r="F54" s="26">
        <v>0</v>
      </c>
      <c r="G54" s="27">
        <f t="shared" si="2"/>
        <v>154.86112577742423</v>
      </c>
      <c r="H54" s="28"/>
      <c r="I54" s="68">
        <f>+'App.2-BA_Fixed Asset Cont _2018'!L54</f>
        <v>106.97438442998799</v>
      </c>
      <c r="J54" s="68">
        <v>20.545376582191395</v>
      </c>
      <c r="K54" s="26">
        <v>0</v>
      </c>
      <c r="L54" s="27">
        <f t="shared" si="0"/>
        <v>127.51976101217939</v>
      </c>
      <c r="M54" s="29">
        <f t="shared" si="1"/>
        <v>27.341364765244847</v>
      </c>
    </row>
    <row r="55" spans="1:13" ht="15" x14ac:dyDescent="0.25">
      <c r="A55" s="24">
        <v>47</v>
      </c>
      <c r="B55" s="57">
        <v>1985</v>
      </c>
      <c r="C55" s="31" t="s">
        <v>52</v>
      </c>
      <c r="D55" s="68">
        <f>+'App.2-BA_Fixed Asset Cont _2018'!G55</f>
        <v>14.55644375</v>
      </c>
      <c r="E55" s="68">
        <v>0</v>
      </c>
      <c r="F55" s="26">
        <v>0</v>
      </c>
      <c r="G55" s="27">
        <f t="shared" si="2"/>
        <v>14.55644375</v>
      </c>
      <c r="H55" s="28"/>
      <c r="I55" s="68">
        <f>+'App.2-BA_Fixed Asset Cont _2018'!L55</f>
        <v>8.3535117925000009</v>
      </c>
      <c r="J55" s="68">
        <v>0.42795944624999999</v>
      </c>
      <c r="K55" s="26">
        <v>0</v>
      </c>
      <c r="L55" s="27">
        <f t="shared" si="0"/>
        <v>8.7814712387500009</v>
      </c>
      <c r="M55" s="29">
        <f t="shared" si="1"/>
        <v>5.7749725112499988</v>
      </c>
    </row>
    <row r="56" spans="1:13" ht="15" x14ac:dyDescent="0.25">
      <c r="A56" s="33">
        <v>47</v>
      </c>
      <c r="B56" s="57">
        <v>1990</v>
      </c>
      <c r="C56" s="34" t="s">
        <v>53</v>
      </c>
      <c r="D56" s="68">
        <f>+'App.2-BA_Fixed Asset Cont _2018'!G56</f>
        <v>10.08096576714</v>
      </c>
      <c r="E56" s="68">
        <v>0</v>
      </c>
      <c r="F56" s="26">
        <v>0</v>
      </c>
      <c r="G56" s="27">
        <f t="shared" si="2"/>
        <v>10.08096576714</v>
      </c>
      <c r="H56" s="28"/>
      <c r="I56" s="68">
        <f>+'App.2-BA_Fixed Asset Cont _2018'!L56</f>
        <v>6.6440991381000005</v>
      </c>
      <c r="J56" s="68">
        <v>0.47540428926000006</v>
      </c>
      <c r="K56" s="26">
        <v>0</v>
      </c>
      <c r="L56" s="27">
        <f t="shared" si="0"/>
        <v>7.1195034273600006</v>
      </c>
      <c r="M56" s="29">
        <f t="shared" si="1"/>
        <v>2.9614623397799997</v>
      </c>
    </row>
    <row r="57" spans="1:13" ht="15" x14ac:dyDescent="0.25">
      <c r="A57" s="24">
        <v>47</v>
      </c>
      <c r="B57" s="57">
        <v>1995</v>
      </c>
      <c r="C57" s="31" t="s">
        <v>54</v>
      </c>
      <c r="D57" s="68">
        <f>+'App.2-BA_Fixed Asset Cont _2018'!G57</f>
        <v>0</v>
      </c>
      <c r="E57" s="68">
        <v>0</v>
      </c>
      <c r="F57" s="26">
        <v>0</v>
      </c>
      <c r="G57" s="27">
        <f t="shared" si="2"/>
        <v>0</v>
      </c>
      <c r="H57" s="28"/>
      <c r="I57" s="68">
        <f>+'App.2-BA_Fixed Asset Cont _2018'!L57</f>
        <v>0</v>
      </c>
      <c r="J57" s="68">
        <v>0</v>
      </c>
      <c r="K57" s="26">
        <v>0</v>
      </c>
      <c r="L57" s="27">
        <f t="shared" si="0"/>
        <v>0</v>
      </c>
      <c r="M57" s="29">
        <f t="shared" si="1"/>
        <v>0</v>
      </c>
    </row>
    <row r="58" spans="1:13" ht="15" x14ac:dyDescent="0.25">
      <c r="A58" s="24">
        <v>47</v>
      </c>
      <c r="B58" s="57">
        <v>2440</v>
      </c>
      <c r="C58" s="96" t="s">
        <v>55</v>
      </c>
      <c r="D58" s="68">
        <f>+'App.2-BA_Fixed Asset Cont _2018'!G58</f>
        <v>0</v>
      </c>
      <c r="E58" s="68">
        <v>0</v>
      </c>
      <c r="F58" s="26">
        <v>0</v>
      </c>
      <c r="G58" s="27">
        <f t="shared" si="2"/>
        <v>0</v>
      </c>
      <c r="H58" s="89"/>
      <c r="I58" s="68">
        <f>+'App.2-BA_Fixed Asset Cont _2018'!L58</f>
        <v>0</v>
      </c>
      <c r="J58" s="68">
        <v>0</v>
      </c>
      <c r="K58" s="26">
        <v>0</v>
      </c>
      <c r="L58" s="27"/>
      <c r="M58" s="29">
        <f t="shared" si="1"/>
        <v>0</v>
      </c>
    </row>
    <row r="59" spans="1:13" ht="15" x14ac:dyDescent="0.25">
      <c r="A59" s="35"/>
      <c r="B59" s="35"/>
      <c r="C59" s="29"/>
      <c r="D59" s="68"/>
      <c r="E59" s="68"/>
      <c r="F59" s="26"/>
      <c r="G59" s="27"/>
      <c r="H59" s="89"/>
      <c r="I59" s="68"/>
      <c r="J59" s="68"/>
      <c r="K59" s="88"/>
      <c r="L59" s="27">
        <f t="shared" ref="L59" si="3">I59+J59+K59</f>
        <v>0</v>
      </c>
      <c r="M59" s="29">
        <f t="shared" ref="M59" si="4">G59+L59</f>
        <v>0</v>
      </c>
    </row>
    <row r="60" spans="1:13" ht="12.75" x14ac:dyDescent="0.2">
      <c r="A60" s="35"/>
      <c r="B60" s="35"/>
      <c r="C60" s="39" t="s">
        <v>56</v>
      </c>
      <c r="D60" s="90">
        <f>SUM(D17:D59)</f>
        <v>12245.492352444458</v>
      </c>
      <c r="E60" s="39">
        <f>SUM(E17:E59)</f>
        <v>755.2112377845225</v>
      </c>
      <c r="F60" s="39">
        <f>SUM(F17:F59)</f>
        <v>-133.78786659728343</v>
      </c>
      <c r="G60" s="39">
        <f>SUM(G17:G59)</f>
        <v>12866.915723631695</v>
      </c>
      <c r="H60" s="39"/>
      <c r="I60" s="39">
        <f>SUM(I17:I59)</f>
        <v>4703.299084863017</v>
      </c>
      <c r="J60" s="39">
        <f>SUM(J17:J59)</f>
        <v>357.0163116518745</v>
      </c>
      <c r="K60" s="39">
        <f>SUM(K17:K59)</f>
        <v>-134.40336723728345</v>
      </c>
      <c r="L60" s="39">
        <f>SUM(L17:L59)</f>
        <v>4925.9120292776079</v>
      </c>
      <c r="M60" s="39">
        <f>SUM(M17:M59)</f>
        <v>7941.0036943540927</v>
      </c>
    </row>
    <row r="61" spans="1:13" ht="38.25" x14ac:dyDescent="0.25">
      <c r="A61" s="35"/>
      <c r="B61" s="35"/>
      <c r="C61" s="91" t="s">
        <v>57</v>
      </c>
      <c r="D61" s="76"/>
      <c r="E61" s="88"/>
      <c r="F61" s="88"/>
      <c r="G61" s="27">
        <f t="shared" ref="G61" si="5">D61+E61+F61</f>
        <v>0</v>
      </c>
      <c r="H61" s="89"/>
      <c r="I61" s="88"/>
      <c r="J61" s="88"/>
      <c r="K61" s="88"/>
      <c r="L61" s="27">
        <f t="shared" ref="L61:L62" si="6">I61+J61+K61</f>
        <v>0</v>
      </c>
      <c r="M61" s="29">
        <f t="shared" ref="M61" si="7">G61+L61</f>
        <v>0</v>
      </c>
    </row>
    <row r="62" spans="1:13" ht="25.5" x14ac:dyDescent="0.25">
      <c r="A62" s="35"/>
      <c r="B62" s="35"/>
      <c r="C62" s="92" t="s">
        <v>58</v>
      </c>
      <c r="D62" s="76">
        <f>'App.2-BA_Fixed Asset Cont _2018'!G62</f>
        <v>-69.812291180523317</v>
      </c>
      <c r="E62" s="88">
        <v>-4.048548264112501</v>
      </c>
      <c r="F62" s="88"/>
      <c r="G62" s="27">
        <f t="shared" si="2"/>
        <v>-73.860839444635815</v>
      </c>
      <c r="H62" s="89"/>
      <c r="I62" s="88">
        <f>+'App.2-BA_Fixed Asset Cont _2018'!L62</f>
        <v>-13.723861564126597</v>
      </c>
      <c r="J62" s="88">
        <v>-4.4697745535073068</v>
      </c>
      <c r="K62" s="88"/>
      <c r="L62" s="27">
        <f t="shared" si="6"/>
        <v>-18.193636117633904</v>
      </c>
      <c r="M62" s="29">
        <f>G62-L62</f>
        <v>-55.667203327001914</v>
      </c>
    </row>
    <row r="63" spans="1:13" ht="12.75" x14ac:dyDescent="0.2">
      <c r="A63" s="35"/>
      <c r="B63" s="35"/>
      <c r="C63" s="39" t="s">
        <v>59</v>
      </c>
      <c r="D63" s="90">
        <f>SUM(D60:D62)</f>
        <v>12175.680061263934</v>
      </c>
      <c r="E63" s="39">
        <f t="shared" ref="E63:G63" si="8">SUM(E60:E62)</f>
        <v>751.16268952041003</v>
      </c>
      <c r="F63" s="39">
        <f t="shared" si="8"/>
        <v>-133.78786659728343</v>
      </c>
      <c r="G63" s="39">
        <f t="shared" si="8"/>
        <v>12793.054884187059</v>
      </c>
      <c r="H63" s="39"/>
      <c r="I63" s="39">
        <f t="shared" ref="I63:M63" si="9">SUM(I60:I62)</f>
        <v>4689.5752232988907</v>
      </c>
      <c r="J63" s="39">
        <f t="shared" si="9"/>
        <v>352.5465370983672</v>
      </c>
      <c r="K63" s="39">
        <f t="shared" si="9"/>
        <v>-134.40336723728345</v>
      </c>
      <c r="L63" s="39">
        <f t="shared" si="9"/>
        <v>4907.7183931599739</v>
      </c>
      <c r="M63" s="70">
        <f t="shared" si="9"/>
        <v>7885.3364910270911</v>
      </c>
    </row>
    <row r="64" spans="1:13" ht="15" x14ac:dyDescent="0.25">
      <c r="A64" s="35"/>
      <c r="B64" s="35"/>
      <c r="C64" s="108" t="s">
        <v>60</v>
      </c>
      <c r="D64" s="109"/>
      <c r="E64" s="109"/>
      <c r="F64" s="109"/>
      <c r="G64" s="109"/>
      <c r="H64" s="109"/>
      <c r="I64" s="110"/>
      <c r="J64" s="88"/>
      <c r="K64" s="44"/>
      <c r="L64" s="43"/>
      <c r="M64" s="44"/>
    </row>
    <row r="65" spans="1:14" ht="15" x14ac:dyDescent="0.25">
      <c r="A65" s="35"/>
      <c r="B65" s="35"/>
      <c r="C65" s="105" t="s">
        <v>61</v>
      </c>
      <c r="D65" s="106"/>
      <c r="E65" s="106"/>
      <c r="F65" s="106"/>
      <c r="G65" s="106"/>
      <c r="H65" s="106"/>
      <c r="I65" s="107"/>
      <c r="J65" s="39">
        <f>J63+J64</f>
        <v>352.5465370983672</v>
      </c>
      <c r="K65" s="42"/>
      <c r="L65" s="43"/>
      <c r="M65" s="44"/>
    </row>
    <row r="66" spans="1:14" ht="12.75" x14ac:dyDescent="0.2">
      <c r="N66" s="65"/>
    </row>
    <row r="67" spans="1:14" ht="12.75" x14ac:dyDescent="0.2">
      <c r="I67" s="45" t="s">
        <v>62</v>
      </c>
      <c r="J67" s="46"/>
    </row>
    <row r="68" spans="1:14" ht="15" x14ac:dyDescent="0.25">
      <c r="A68" s="35">
        <v>10</v>
      </c>
      <c r="B68" s="35"/>
      <c r="C68" s="36" t="s">
        <v>63</v>
      </c>
      <c r="I68" s="46" t="s">
        <v>63</v>
      </c>
      <c r="J68" s="46"/>
      <c r="K68" s="47"/>
    </row>
    <row r="69" spans="1:14" ht="15" x14ac:dyDescent="0.25">
      <c r="A69" s="35">
        <v>8</v>
      </c>
      <c r="B69" s="35"/>
      <c r="C69" s="36" t="s">
        <v>43</v>
      </c>
      <c r="I69" s="46" t="s">
        <v>43</v>
      </c>
      <c r="J69" s="46"/>
      <c r="K69" s="48"/>
    </row>
    <row r="70" spans="1:14" ht="15" x14ac:dyDescent="0.25">
      <c r="I70" s="49" t="s">
        <v>64</v>
      </c>
      <c r="K70" s="50">
        <f>J65-K68-K69</f>
        <v>352.5465370983672</v>
      </c>
    </row>
    <row r="71" spans="1:14" ht="12.75" x14ac:dyDescent="0.2">
      <c r="N71" s="51"/>
    </row>
    <row r="72" spans="1:14" ht="12.75" x14ac:dyDescent="0.2">
      <c r="D72" s="93"/>
      <c r="E72" s="93"/>
      <c r="F72" s="93"/>
      <c r="G72" s="93"/>
      <c r="H72" s="83"/>
      <c r="I72" s="93"/>
      <c r="J72" s="93"/>
      <c r="K72" s="93"/>
      <c r="L72" s="93"/>
      <c r="N72" s="51"/>
    </row>
    <row r="73" spans="1:14" ht="12.75" x14ac:dyDescent="0.2">
      <c r="A73" s="52" t="s">
        <v>65</v>
      </c>
      <c r="D73" s="93"/>
      <c r="E73" s="93"/>
      <c r="F73" s="93"/>
      <c r="G73" s="93"/>
      <c r="H73" s="83"/>
      <c r="I73" s="93"/>
      <c r="J73" s="93"/>
      <c r="K73" s="93"/>
      <c r="L73" s="93"/>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53" t="s">
        <v>69</v>
      </c>
      <c r="C83" s="11"/>
    </row>
    <row r="85" spans="1:13" x14ac:dyDescent="0.25">
      <c r="A85" s="1">
        <v>5</v>
      </c>
      <c r="B85" s="54"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4:I64"/>
    <mergeCell ref="C65:I65"/>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2"/>
  <sheetViews>
    <sheetView showGridLines="0" topLeftCell="A9" zoomScale="85" zoomScaleNormal="85" workbookViewId="0">
      <pane xSplit="3" ySplit="8" topLeftCell="D41" activePane="bottomRight" state="frozen"/>
      <selection activeCell="C60" sqref="C60"/>
      <selection pane="topRight" activeCell="C60" sqref="C60"/>
      <selection pane="bottomLeft" activeCell="C60" sqref="C60"/>
      <selection pane="bottomRight" activeCell="J60" sqref="J60"/>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2020</v>
      </c>
      <c r="G13" s="13"/>
    </row>
    <row r="15" spans="1:13" ht="12.75" x14ac:dyDescent="0.2">
      <c r="D15" s="102" t="s">
        <v>11</v>
      </c>
      <c r="E15" s="103"/>
      <c r="F15" s="103"/>
      <c r="G15" s="104"/>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f>+'App.2-BA_Fixed Asset Cont _2019'!G17</f>
        <v>297.53141861952997</v>
      </c>
      <c r="E17" s="68">
        <v>0</v>
      </c>
      <c r="F17" s="26">
        <v>-2.5216268884400002</v>
      </c>
      <c r="G17" s="27">
        <f>D17+E17+F17</f>
        <v>295.00979173108999</v>
      </c>
      <c r="H17" s="20"/>
      <c r="I17" s="68">
        <f>+'App.2-BA_Fixed Asset Cont _2019'!L17</f>
        <v>191.39736066159</v>
      </c>
      <c r="J17" s="68">
        <v>26.765910233020001</v>
      </c>
      <c r="K17" s="26">
        <v>-2.5216268884400002</v>
      </c>
      <c r="L17" s="27">
        <f>I17+J17+K17</f>
        <v>215.64164400617</v>
      </c>
      <c r="M17" s="29">
        <f>G17-L17</f>
        <v>79.368147724919993</v>
      </c>
    </row>
    <row r="18" spans="1:14" ht="25.5" x14ac:dyDescent="0.25">
      <c r="A18" s="24">
        <v>12</v>
      </c>
      <c r="B18" s="57">
        <v>1611</v>
      </c>
      <c r="C18" s="25" t="s">
        <v>22</v>
      </c>
      <c r="D18" s="68">
        <f>+'App.2-BA_Fixed Asset Cont _2019'!G18</f>
        <v>0</v>
      </c>
      <c r="E18" s="68">
        <v>0</v>
      </c>
      <c r="F18" s="26">
        <v>0</v>
      </c>
      <c r="G18" s="27">
        <f>D18+E18+F18</f>
        <v>0</v>
      </c>
      <c r="H18" s="28"/>
      <c r="I18" s="68">
        <f>+'App.2-BA_Fixed Asset Cont _2019'!L18</f>
        <v>0</v>
      </c>
      <c r="J18" s="68">
        <v>0</v>
      </c>
      <c r="K18" s="26">
        <v>0</v>
      </c>
      <c r="L18" s="27">
        <f t="shared" ref="L18:L57" si="0">I18+J18+K18</f>
        <v>0</v>
      </c>
      <c r="M18" s="29">
        <f t="shared" ref="M18:M57" si="1">G18-L18</f>
        <v>0</v>
      </c>
    </row>
    <row r="19" spans="1:14" ht="25.5" x14ac:dyDescent="0.25">
      <c r="A19" s="24" t="s">
        <v>23</v>
      </c>
      <c r="B19" s="57">
        <v>1612</v>
      </c>
      <c r="C19" s="25" t="s">
        <v>24</v>
      </c>
      <c r="D19" s="68">
        <f>+'App.2-BA_Fixed Asset Cont _2019'!G19</f>
        <v>0</v>
      </c>
      <c r="E19" s="68">
        <v>0</v>
      </c>
      <c r="F19" s="26">
        <v>0</v>
      </c>
      <c r="G19" s="27">
        <f>D19+E19+F19</f>
        <v>0</v>
      </c>
      <c r="H19" s="28"/>
      <c r="I19" s="68">
        <f>+'App.2-BA_Fixed Asset Cont _2019'!L19</f>
        <v>0</v>
      </c>
      <c r="J19" s="68">
        <v>0</v>
      </c>
      <c r="K19" s="26">
        <v>0</v>
      </c>
      <c r="L19" s="27">
        <f t="shared" si="0"/>
        <v>0</v>
      </c>
      <c r="M19" s="29">
        <f t="shared" si="1"/>
        <v>0</v>
      </c>
    </row>
    <row r="20" spans="1:14" ht="15" x14ac:dyDescent="0.25">
      <c r="A20" s="24"/>
      <c r="B20" s="57">
        <v>1665</v>
      </c>
      <c r="C20" s="25" t="s">
        <v>74</v>
      </c>
      <c r="D20" s="68">
        <f>+'App.2-BA_Fixed Asset Cont _2019'!G20</f>
        <v>0.13855429</v>
      </c>
      <c r="E20" s="68">
        <v>0</v>
      </c>
      <c r="F20" s="26">
        <v>0</v>
      </c>
      <c r="G20" s="27">
        <f>D20+E20+F20</f>
        <v>0.13855429</v>
      </c>
      <c r="H20" s="28"/>
      <c r="I20" s="68">
        <f>+'App.2-BA_Fixed Asset Cont _2019'!L20</f>
        <v>0.108346747149</v>
      </c>
      <c r="J20" s="68">
        <v>3.145182383E-3</v>
      </c>
      <c r="K20" s="26">
        <v>0</v>
      </c>
      <c r="L20" s="27">
        <f t="shared" si="0"/>
        <v>0.111491929532</v>
      </c>
      <c r="M20" s="29">
        <f t="shared" si="1"/>
        <v>2.7062360467999994E-2</v>
      </c>
    </row>
    <row r="21" spans="1:14" ht="15" x14ac:dyDescent="0.25">
      <c r="A21" s="24"/>
      <c r="B21" s="57">
        <v>1675</v>
      </c>
      <c r="C21" s="25" t="s">
        <v>75</v>
      </c>
      <c r="D21" s="68">
        <f>+'App.2-BA_Fixed Asset Cont _2019'!G21</f>
        <v>0.537296</v>
      </c>
      <c r="E21" s="68">
        <v>0</v>
      </c>
      <c r="F21" s="26">
        <v>0</v>
      </c>
      <c r="G21" s="27">
        <f t="shared" ref="G21:G62" si="2">D21+E21+F21</f>
        <v>0.537296</v>
      </c>
      <c r="H21" s="28"/>
      <c r="I21" s="68">
        <f>+'App.2-BA_Fixed Asset Cont _2019'!L21</f>
        <v>0.20969878360000005</v>
      </c>
      <c r="J21" s="68">
        <v>-8.6128548799999996E-2</v>
      </c>
      <c r="K21" s="26">
        <v>0</v>
      </c>
      <c r="L21" s="27">
        <f t="shared" si="0"/>
        <v>0.12357023480000005</v>
      </c>
      <c r="M21" s="29">
        <f t="shared" si="1"/>
        <v>0.41372576519999993</v>
      </c>
    </row>
    <row r="22" spans="1:14" ht="15" x14ac:dyDescent="0.25">
      <c r="A22" s="24" t="s">
        <v>25</v>
      </c>
      <c r="B22" s="72">
        <v>1615</v>
      </c>
      <c r="C22" s="25" t="s">
        <v>26</v>
      </c>
      <c r="D22" s="68">
        <f>+'App.2-BA_Fixed Asset Cont _2019'!G22</f>
        <v>3.3159999999999999E-3</v>
      </c>
      <c r="E22" s="68">
        <v>0</v>
      </c>
      <c r="F22" s="26">
        <v>0</v>
      </c>
      <c r="G22" s="27">
        <f t="shared" si="2"/>
        <v>3.3159999999999999E-3</v>
      </c>
      <c r="H22" s="28"/>
      <c r="I22" s="68">
        <f>+'App.2-BA_Fixed Asset Cont _2019'!L22</f>
        <v>0</v>
      </c>
      <c r="J22" s="68">
        <v>0</v>
      </c>
      <c r="K22" s="26">
        <v>0</v>
      </c>
      <c r="L22" s="27">
        <f t="shared" si="0"/>
        <v>0</v>
      </c>
      <c r="M22" s="29">
        <f t="shared" si="1"/>
        <v>3.3159999999999999E-3</v>
      </c>
      <c r="N22" s="65"/>
    </row>
    <row r="23" spans="1:14" ht="15" x14ac:dyDescent="0.25">
      <c r="A23" s="24">
        <v>1</v>
      </c>
      <c r="B23" s="72">
        <v>1620</v>
      </c>
      <c r="C23" s="25" t="s">
        <v>73</v>
      </c>
      <c r="D23" s="68">
        <f>+'App.2-BA_Fixed Asset Cont _2019'!G23</f>
        <v>2.1724E-2</v>
      </c>
      <c r="E23" s="68">
        <v>0</v>
      </c>
      <c r="F23" s="26">
        <v>0</v>
      </c>
      <c r="G23" s="27">
        <f t="shared" si="2"/>
        <v>2.1724E-2</v>
      </c>
      <c r="H23" s="28"/>
      <c r="I23" s="68">
        <f>+'App.2-BA_Fixed Asset Cont _2019'!L23</f>
        <v>2.0870168399999996E-2</v>
      </c>
      <c r="J23" s="68">
        <v>2.6503280000000001E-4</v>
      </c>
      <c r="K23" s="26">
        <v>0</v>
      </c>
      <c r="L23" s="27">
        <f t="shared" si="0"/>
        <v>2.1135201199999995E-2</v>
      </c>
      <c r="M23" s="29">
        <f t="shared" si="1"/>
        <v>5.8879880000000523E-4</v>
      </c>
      <c r="N23" s="65"/>
    </row>
    <row r="24" spans="1:14" ht="15" x14ac:dyDescent="0.25">
      <c r="A24" s="24" t="s">
        <v>25</v>
      </c>
      <c r="B24" s="58">
        <v>1805</v>
      </c>
      <c r="C24" s="30" t="s">
        <v>26</v>
      </c>
      <c r="D24" s="68">
        <f>+'App.2-BA_Fixed Asset Cont _2019'!G24</f>
        <v>60.347508779569388</v>
      </c>
      <c r="E24" s="68">
        <v>0.37311492861336187</v>
      </c>
      <c r="F24" s="26">
        <v>0</v>
      </c>
      <c r="G24" s="27">
        <f t="shared" si="2"/>
        <v>60.72062370818275</v>
      </c>
      <c r="H24" s="28"/>
      <c r="I24" s="68">
        <f>+'App.2-BA_Fixed Asset Cont _2019'!L24</f>
        <v>42.824152390793174</v>
      </c>
      <c r="J24" s="68">
        <v>-0.10896131923897692</v>
      </c>
      <c r="K24" s="26">
        <v>0</v>
      </c>
      <c r="L24" s="27">
        <f t="shared" si="0"/>
        <v>42.715191071554194</v>
      </c>
      <c r="M24" s="29">
        <f t="shared" si="1"/>
        <v>18.005432636628555</v>
      </c>
    </row>
    <row r="25" spans="1:14" ht="15" x14ac:dyDescent="0.25">
      <c r="A25" s="24"/>
      <c r="B25" s="63">
        <v>1806</v>
      </c>
      <c r="C25" s="30" t="s">
        <v>77</v>
      </c>
      <c r="D25" s="68">
        <f>+'App.2-BA_Fixed Asset Cont _2019'!G25</f>
        <v>250.83828103827494</v>
      </c>
      <c r="E25" s="68">
        <v>6.3844380995720602</v>
      </c>
      <c r="F25" s="26">
        <v>0</v>
      </c>
      <c r="G25" s="27">
        <f t="shared" si="2"/>
        <v>257.22271913784698</v>
      </c>
      <c r="H25" s="28"/>
      <c r="I25" s="68">
        <f>+'App.2-BA_Fixed Asset Cont _2019'!L25</f>
        <v>83.960803041599505</v>
      </c>
      <c r="J25" s="68">
        <v>2.3878867008277731</v>
      </c>
      <c r="K25" s="26">
        <v>0</v>
      </c>
      <c r="L25" s="27">
        <f t="shared" si="0"/>
        <v>86.348689742427283</v>
      </c>
      <c r="M25" s="29">
        <f t="shared" si="1"/>
        <v>170.87402939541971</v>
      </c>
    </row>
    <row r="26" spans="1:14" ht="15" x14ac:dyDescent="0.25">
      <c r="A26" s="24">
        <v>47</v>
      </c>
      <c r="B26" s="58">
        <v>1808</v>
      </c>
      <c r="C26" s="31" t="s">
        <v>27</v>
      </c>
      <c r="D26" s="68">
        <f>+'App.2-BA_Fixed Asset Cont _2019'!G26</f>
        <v>91.614740381707378</v>
      </c>
      <c r="E26" s="68">
        <v>42.387955578386652</v>
      </c>
      <c r="F26" s="26">
        <v>0</v>
      </c>
      <c r="G26" s="27">
        <f t="shared" si="2"/>
        <v>134.00269596009403</v>
      </c>
      <c r="H26" s="28"/>
      <c r="I26" s="68">
        <f>+'App.2-BA_Fixed Asset Cont _2019'!L26</f>
        <v>5.8205969537554143</v>
      </c>
      <c r="J26" s="68">
        <v>2.0531186707103926</v>
      </c>
      <c r="K26" s="26">
        <v>0</v>
      </c>
      <c r="L26" s="27">
        <f t="shared" si="0"/>
        <v>7.8737156244658069</v>
      </c>
      <c r="M26" s="29">
        <f t="shared" si="1"/>
        <v>126.12898033562823</v>
      </c>
    </row>
    <row r="27" spans="1:14" ht="15" x14ac:dyDescent="0.25">
      <c r="A27" s="24">
        <v>13</v>
      </c>
      <c r="B27" s="58">
        <v>1810</v>
      </c>
      <c r="C27" s="31" t="s">
        <v>28</v>
      </c>
      <c r="D27" s="68">
        <f>+'App.2-BA_Fixed Asset Cont _2019'!G27</f>
        <v>0</v>
      </c>
      <c r="E27" s="68">
        <v>0</v>
      </c>
      <c r="F27" s="26">
        <v>0</v>
      </c>
      <c r="G27" s="27">
        <f t="shared" si="2"/>
        <v>0</v>
      </c>
      <c r="H27" s="28"/>
      <c r="I27" s="68">
        <f>+'App.2-BA_Fixed Asset Cont _2019'!L27</f>
        <v>0</v>
      </c>
      <c r="J27" s="68">
        <v>0</v>
      </c>
      <c r="K27" s="26">
        <v>0</v>
      </c>
      <c r="L27" s="27">
        <f t="shared" si="0"/>
        <v>0</v>
      </c>
      <c r="M27" s="29">
        <f t="shared" si="1"/>
        <v>0</v>
      </c>
    </row>
    <row r="28" spans="1:14" ht="15" x14ac:dyDescent="0.25">
      <c r="A28" s="24">
        <v>47</v>
      </c>
      <c r="B28" s="58">
        <v>1815</v>
      </c>
      <c r="C28" s="31" t="s">
        <v>29</v>
      </c>
      <c r="D28" s="68">
        <f>+'App.2-BA_Fixed Asset Cont _2019'!G28</f>
        <v>221.11962192435701</v>
      </c>
      <c r="E28" s="68">
        <v>6.3716381022406621</v>
      </c>
      <c r="F28" s="26">
        <v>-1.1963815001856122</v>
      </c>
      <c r="G28" s="27">
        <f t="shared" si="2"/>
        <v>226.29487852641205</v>
      </c>
      <c r="H28" s="28"/>
      <c r="I28" s="68">
        <f>+'App.2-BA_Fixed Asset Cont _2019'!L28</f>
        <v>82.96852006359849</v>
      </c>
      <c r="J28" s="68">
        <v>4.9886716800260746</v>
      </c>
      <c r="K28" s="26">
        <v>-1.1963815001856122</v>
      </c>
      <c r="L28" s="27">
        <f t="shared" si="0"/>
        <v>86.760810243438954</v>
      </c>
      <c r="M28" s="29">
        <f t="shared" si="1"/>
        <v>139.5340682829731</v>
      </c>
    </row>
    <row r="29" spans="1:14" ht="15" x14ac:dyDescent="0.25">
      <c r="A29" s="24">
        <v>47</v>
      </c>
      <c r="B29" s="58">
        <v>1820</v>
      </c>
      <c r="C29" s="25" t="s">
        <v>30</v>
      </c>
      <c r="D29" s="68">
        <f>+'App.2-BA_Fixed Asset Cont _2019'!G29</f>
        <v>832.21615921670616</v>
      </c>
      <c r="E29" s="68">
        <v>53.36511562294244</v>
      </c>
      <c r="F29" s="26">
        <v>-1.9142104002969793</v>
      </c>
      <c r="G29" s="27">
        <f t="shared" si="2"/>
        <v>883.66706443935163</v>
      </c>
      <c r="H29" s="28"/>
      <c r="I29" s="68">
        <f>+'App.2-BA_Fixed Asset Cont _2019'!L29</f>
        <v>320.96098350083793</v>
      </c>
      <c r="J29" s="68">
        <v>23.164423519356781</v>
      </c>
      <c r="K29" s="26">
        <v>-1.9142104002969793</v>
      </c>
      <c r="L29" s="27">
        <f t="shared" si="0"/>
        <v>342.21119661989775</v>
      </c>
      <c r="M29" s="29">
        <f t="shared" si="1"/>
        <v>541.45586781945394</v>
      </c>
    </row>
    <row r="30" spans="1:14" ht="15" x14ac:dyDescent="0.25">
      <c r="A30" s="24">
        <v>47</v>
      </c>
      <c r="B30" s="58">
        <v>1825</v>
      </c>
      <c r="C30" s="31" t="s">
        <v>31</v>
      </c>
      <c r="D30" s="68">
        <f>+'App.2-BA_Fixed Asset Cont _2019'!G30</f>
        <v>0</v>
      </c>
      <c r="E30" s="68">
        <v>0</v>
      </c>
      <c r="F30" s="26">
        <v>0</v>
      </c>
      <c r="G30" s="27">
        <f t="shared" si="2"/>
        <v>0</v>
      </c>
      <c r="H30" s="28"/>
      <c r="I30" s="68">
        <f>+'App.2-BA_Fixed Asset Cont _2019'!L30</f>
        <v>0</v>
      </c>
      <c r="J30" s="68">
        <v>0</v>
      </c>
      <c r="K30" s="26">
        <v>0</v>
      </c>
      <c r="L30" s="27">
        <f t="shared" si="0"/>
        <v>0</v>
      </c>
      <c r="M30" s="29">
        <f t="shared" si="1"/>
        <v>0</v>
      </c>
    </row>
    <row r="31" spans="1:14" ht="15" x14ac:dyDescent="0.25">
      <c r="A31" s="24">
        <v>47</v>
      </c>
      <c r="B31" s="58">
        <v>1830</v>
      </c>
      <c r="C31" s="31" t="s">
        <v>32</v>
      </c>
      <c r="D31" s="68">
        <f>+'App.2-BA_Fixed Asset Cont _2019'!G31</f>
        <v>3569.9460531336003</v>
      </c>
      <c r="E31" s="68">
        <v>202.14963817532913</v>
      </c>
      <c r="F31" s="26">
        <v>-8.531607919219935</v>
      </c>
      <c r="G31" s="27">
        <f t="shared" si="2"/>
        <v>3763.5640833897096</v>
      </c>
      <c r="H31" s="28"/>
      <c r="I31" s="68">
        <f>+'App.2-BA_Fixed Asset Cont _2019'!L31</f>
        <v>1050.6739013417482</v>
      </c>
      <c r="J31" s="68">
        <v>60.520331375370048</v>
      </c>
      <c r="K31" s="26">
        <v>-8.8532231013735299</v>
      </c>
      <c r="L31" s="27">
        <f t="shared" si="0"/>
        <v>1102.3410096157447</v>
      </c>
      <c r="M31" s="29">
        <f t="shared" si="1"/>
        <v>2661.2230737739646</v>
      </c>
    </row>
    <row r="32" spans="1:14" ht="15" x14ac:dyDescent="0.25">
      <c r="A32" s="24">
        <v>47</v>
      </c>
      <c r="B32" s="58">
        <v>1835</v>
      </c>
      <c r="C32" s="31" t="s">
        <v>33</v>
      </c>
      <c r="D32" s="68">
        <f>+'App.2-BA_Fixed Asset Cont _2019'!G32</f>
        <v>2316.6206588613773</v>
      </c>
      <c r="E32" s="68">
        <v>117.47624961035169</v>
      </c>
      <c r="F32" s="26">
        <v>-5.7732022950288684</v>
      </c>
      <c r="G32" s="27">
        <f t="shared" si="2"/>
        <v>2428.3237061766999</v>
      </c>
      <c r="H32" s="28"/>
      <c r="I32" s="68">
        <f>+'App.2-BA_Fixed Asset Cont _2019'!L32</f>
        <v>753.35411962823241</v>
      </c>
      <c r="J32" s="68">
        <v>38.92453538546836</v>
      </c>
      <c r="K32" s="26">
        <v>-5.9819075009280605</v>
      </c>
      <c r="L32" s="27">
        <f t="shared" si="0"/>
        <v>786.29674751277275</v>
      </c>
      <c r="M32" s="29">
        <f t="shared" si="1"/>
        <v>1642.0269586639272</v>
      </c>
    </row>
    <row r="33" spans="1:13" ht="15" x14ac:dyDescent="0.25">
      <c r="A33" s="24">
        <v>47</v>
      </c>
      <c r="B33" s="58">
        <v>1840</v>
      </c>
      <c r="C33" s="31" t="s">
        <v>34</v>
      </c>
      <c r="D33" s="68">
        <f>+'App.2-BA_Fixed Asset Cont _2019'!G33</f>
        <v>23.929067530000001</v>
      </c>
      <c r="E33" s="68">
        <v>0</v>
      </c>
      <c r="F33" s="26">
        <v>0</v>
      </c>
      <c r="G33" s="27">
        <f t="shared" si="2"/>
        <v>23.929067530000001</v>
      </c>
      <c r="H33" s="28"/>
      <c r="I33" s="68">
        <f>+'App.2-BA_Fixed Asset Cont _2019'!L33</f>
        <v>14.956392094289001</v>
      </c>
      <c r="J33" s="68">
        <v>0.40918705476300005</v>
      </c>
      <c r="K33" s="26">
        <v>0</v>
      </c>
      <c r="L33" s="27">
        <f t="shared" si="0"/>
        <v>15.365579149052001</v>
      </c>
      <c r="M33" s="29">
        <f t="shared" si="1"/>
        <v>8.5634883809479998</v>
      </c>
    </row>
    <row r="34" spans="1:13" ht="15" x14ac:dyDescent="0.25">
      <c r="A34" s="24">
        <v>47</v>
      </c>
      <c r="B34" s="58">
        <v>1845</v>
      </c>
      <c r="C34" s="31" t="s">
        <v>35</v>
      </c>
      <c r="D34" s="68">
        <f>+'App.2-BA_Fixed Asset Cont _2019'!G34</f>
        <v>948.29788653327728</v>
      </c>
      <c r="E34" s="68">
        <v>20.016745152400279</v>
      </c>
      <c r="F34" s="26">
        <v>-0.63264864816415411</v>
      </c>
      <c r="G34" s="27">
        <f t="shared" si="2"/>
        <v>967.68198303751342</v>
      </c>
      <c r="H34" s="28"/>
      <c r="I34" s="68">
        <f>+'App.2-BA_Fixed Asset Cont _2019'!L34</f>
        <v>553.34565293233095</v>
      </c>
      <c r="J34" s="68">
        <v>26.23207413162033</v>
      </c>
      <c r="K34" s="26">
        <v>-0.71782890011136724</v>
      </c>
      <c r="L34" s="27">
        <f t="shared" si="0"/>
        <v>578.85989816383994</v>
      </c>
      <c r="M34" s="29">
        <f t="shared" si="1"/>
        <v>388.82208487367348</v>
      </c>
    </row>
    <row r="35" spans="1:13" ht="15" x14ac:dyDescent="0.25">
      <c r="A35" s="24">
        <v>47</v>
      </c>
      <c r="B35" s="58">
        <v>1850</v>
      </c>
      <c r="C35" s="31" t="s">
        <v>36</v>
      </c>
      <c r="D35" s="68">
        <f>+'App.2-BA_Fixed Asset Cont _2019'!G35</f>
        <v>2314.916056247203</v>
      </c>
      <c r="E35" s="68">
        <v>143.926693098908</v>
      </c>
      <c r="F35" s="26">
        <v>-5.2640786008166929</v>
      </c>
      <c r="G35" s="27">
        <f t="shared" si="2"/>
        <v>2453.5786707452939</v>
      </c>
      <c r="H35" s="28"/>
      <c r="I35" s="68">
        <f>+'App.2-BA_Fixed Asset Cont _2019'!L35</f>
        <v>756.67113281242666</v>
      </c>
      <c r="J35" s="68">
        <v>55.076114096763334</v>
      </c>
      <c r="K35" s="26">
        <v>-5.2640786008166929</v>
      </c>
      <c r="L35" s="27">
        <f t="shared" si="0"/>
        <v>806.48316830837337</v>
      </c>
      <c r="M35" s="29">
        <f t="shared" si="1"/>
        <v>1647.0955024369205</v>
      </c>
    </row>
    <row r="36" spans="1:13" ht="15" x14ac:dyDescent="0.25">
      <c r="A36" s="24">
        <v>47</v>
      </c>
      <c r="B36" s="58">
        <v>1855</v>
      </c>
      <c r="C36" s="31" t="s">
        <v>37</v>
      </c>
      <c r="D36" s="68">
        <f>+'App.2-BA_Fixed Asset Cont _2019'!G36</f>
        <v>0</v>
      </c>
      <c r="E36" s="68">
        <v>0</v>
      </c>
      <c r="F36" s="26">
        <v>0</v>
      </c>
      <c r="G36" s="27">
        <f t="shared" si="2"/>
        <v>0</v>
      </c>
      <c r="H36" s="28"/>
      <c r="I36" s="68">
        <f>+'App.2-BA_Fixed Asset Cont _2019'!L36</f>
        <v>0</v>
      </c>
      <c r="J36" s="68">
        <v>0</v>
      </c>
      <c r="K36" s="26">
        <v>0</v>
      </c>
      <c r="L36" s="27">
        <f t="shared" si="0"/>
        <v>0</v>
      </c>
      <c r="M36" s="29">
        <f t="shared" si="1"/>
        <v>0</v>
      </c>
    </row>
    <row r="37" spans="1:13" ht="15" x14ac:dyDescent="0.25">
      <c r="A37" s="24">
        <v>47</v>
      </c>
      <c r="B37" s="58">
        <v>1860</v>
      </c>
      <c r="C37" s="31" t="s">
        <v>38</v>
      </c>
      <c r="D37" s="68">
        <f>+'App.2-BA_Fixed Asset Cont _2019'!G37</f>
        <v>138.83312576071725</v>
      </c>
      <c r="E37" s="68">
        <v>7.1143595482041491</v>
      </c>
      <c r="F37" s="26">
        <v>0</v>
      </c>
      <c r="G37" s="27">
        <f t="shared" si="2"/>
        <v>145.94748530892139</v>
      </c>
      <c r="H37" s="28"/>
      <c r="I37" s="68">
        <f>+'App.2-BA_Fixed Asset Cont _2019'!L37</f>
        <v>39.449293429605028</v>
      </c>
      <c r="J37" s="68">
        <v>8.6690404935436653</v>
      </c>
      <c r="K37" s="26">
        <v>0</v>
      </c>
      <c r="L37" s="27">
        <f t="shared" si="0"/>
        <v>48.118333923148697</v>
      </c>
      <c r="M37" s="29">
        <f t="shared" si="1"/>
        <v>97.82915138577269</v>
      </c>
    </row>
    <row r="38" spans="1:13" ht="15" x14ac:dyDescent="0.25">
      <c r="A38" s="24">
        <v>47</v>
      </c>
      <c r="B38" s="58">
        <v>1555</v>
      </c>
      <c r="C38" s="30" t="s">
        <v>39</v>
      </c>
      <c r="D38" s="68">
        <f>+'App.2-BA_Fixed Asset Cont _2019'!G38</f>
        <v>464.11311870645926</v>
      </c>
      <c r="E38" s="68">
        <v>10.178924048877361</v>
      </c>
      <c r="F38" s="26">
        <v>0</v>
      </c>
      <c r="G38" s="27">
        <f t="shared" si="2"/>
        <v>474.29204275533664</v>
      </c>
      <c r="H38" s="28"/>
      <c r="I38" s="68">
        <f>+'App.2-BA_Fixed Asset Cont _2019'!L38</f>
        <v>249.94892759815428</v>
      </c>
      <c r="J38" s="68">
        <v>29.841284130069113</v>
      </c>
      <c r="K38" s="26">
        <v>0</v>
      </c>
      <c r="L38" s="27">
        <f t="shared" si="0"/>
        <v>279.79021172822343</v>
      </c>
      <c r="M38" s="29">
        <f t="shared" si="1"/>
        <v>194.50183102711321</v>
      </c>
    </row>
    <row r="39" spans="1:13" ht="15" x14ac:dyDescent="0.25">
      <c r="A39" s="24" t="s">
        <v>25</v>
      </c>
      <c r="B39" s="58">
        <v>1905</v>
      </c>
      <c r="C39" s="30" t="s">
        <v>26</v>
      </c>
      <c r="D39" s="68">
        <f>+'App.2-BA_Fixed Asset Cont _2019'!G39</f>
        <v>18.353218239589999</v>
      </c>
      <c r="E39" s="68">
        <v>0</v>
      </c>
      <c r="F39" s="26">
        <v>0</v>
      </c>
      <c r="G39" s="27">
        <f t="shared" si="2"/>
        <v>18.353218239589999</v>
      </c>
      <c r="H39" s="28"/>
      <c r="I39" s="68">
        <f>+'App.2-BA_Fixed Asset Cont _2019'!L39</f>
        <v>0</v>
      </c>
      <c r="J39" s="68">
        <v>0</v>
      </c>
      <c r="K39" s="26">
        <v>0</v>
      </c>
      <c r="L39" s="27">
        <f t="shared" si="0"/>
        <v>0</v>
      </c>
      <c r="M39" s="29">
        <f t="shared" si="1"/>
        <v>18.353218239589999</v>
      </c>
    </row>
    <row r="40" spans="1:13" ht="15" x14ac:dyDescent="0.25">
      <c r="A40" s="24">
        <v>47</v>
      </c>
      <c r="B40" s="58">
        <v>1908</v>
      </c>
      <c r="C40" s="31" t="s">
        <v>40</v>
      </c>
      <c r="D40" s="68">
        <f>+'App.2-BA_Fixed Asset Cont _2019'!G40</f>
        <v>176.45217936915003</v>
      </c>
      <c r="E40" s="68">
        <v>0</v>
      </c>
      <c r="F40" s="26">
        <v>0</v>
      </c>
      <c r="G40" s="27">
        <f t="shared" si="2"/>
        <v>176.45217936915003</v>
      </c>
      <c r="H40" s="28"/>
      <c r="I40" s="68">
        <f>+'App.2-BA_Fixed Asset Cont _2019'!L40</f>
        <v>82.964471766707291</v>
      </c>
      <c r="J40" s="68">
        <v>3.1010085661319948</v>
      </c>
      <c r="K40" s="26">
        <v>0</v>
      </c>
      <c r="L40" s="27">
        <f t="shared" si="0"/>
        <v>86.065480332839286</v>
      </c>
      <c r="M40" s="29">
        <f t="shared" si="1"/>
        <v>90.386699036310745</v>
      </c>
    </row>
    <row r="41" spans="1:13" ht="15" x14ac:dyDescent="0.25">
      <c r="A41" s="24">
        <v>13</v>
      </c>
      <c r="B41" s="58">
        <v>1910</v>
      </c>
      <c r="C41" s="31" t="s">
        <v>28</v>
      </c>
      <c r="D41" s="68">
        <f>+'App.2-BA_Fixed Asset Cont _2019'!G41</f>
        <v>49.803294247364477</v>
      </c>
      <c r="E41" s="68">
        <v>8.1421184542777354</v>
      </c>
      <c r="F41" s="26">
        <v>0</v>
      </c>
      <c r="G41" s="27">
        <f t="shared" si="2"/>
        <v>57.945412701642212</v>
      </c>
      <c r="H41" s="28"/>
      <c r="I41" s="68">
        <f>+'App.2-BA_Fixed Asset Cont _2019'!L41</f>
        <v>15.07671189526673</v>
      </c>
      <c r="J41" s="68">
        <v>3.0116951770040439</v>
      </c>
      <c r="K41" s="26">
        <v>0</v>
      </c>
      <c r="L41" s="27">
        <f t="shared" si="0"/>
        <v>18.088407072270773</v>
      </c>
      <c r="M41" s="29">
        <f t="shared" si="1"/>
        <v>39.857005629371443</v>
      </c>
    </row>
    <row r="42" spans="1:13" ht="15" x14ac:dyDescent="0.25">
      <c r="A42" s="24">
        <v>8</v>
      </c>
      <c r="B42" s="58">
        <v>1915</v>
      </c>
      <c r="C42" s="31" t="s">
        <v>79</v>
      </c>
      <c r="D42" s="68">
        <f>+'App.2-BA_Fixed Asset Cont _2019'!G42</f>
        <v>6.2843578287665416</v>
      </c>
      <c r="E42" s="68">
        <v>0.99160356598818999</v>
      </c>
      <c r="F42" s="26">
        <v>-0.73971333102000014</v>
      </c>
      <c r="G42" s="27">
        <f t="shared" si="2"/>
        <v>6.5362480637347318</v>
      </c>
      <c r="H42" s="28"/>
      <c r="I42" s="68">
        <f>+'App.2-BA_Fixed Asset Cont _2019'!L42</f>
        <v>3.1155840242935193</v>
      </c>
      <c r="J42" s="68">
        <v>0.93473475584580523</v>
      </c>
      <c r="K42" s="26">
        <v>-0.73971333102000014</v>
      </c>
      <c r="L42" s="27">
        <f t="shared" si="0"/>
        <v>3.3106054491193246</v>
      </c>
      <c r="M42" s="29">
        <f t="shared" si="1"/>
        <v>3.2256426146154071</v>
      </c>
    </row>
    <row r="43" spans="1:13" ht="15" x14ac:dyDescent="0.25">
      <c r="A43" s="24">
        <v>10</v>
      </c>
      <c r="B43" s="58">
        <v>1920</v>
      </c>
      <c r="C43" s="31" t="s">
        <v>41</v>
      </c>
      <c r="D43" s="68">
        <v>54.320137013967695</v>
      </c>
      <c r="E43" s="68">
        <v>4.0871373500462322</v>
      </c>
      <c r="F43" s="26">
        <v>-4.65869947902</v>
      </c>
      <c r="G43" s="27">
        <f t="shared" si="2"/>
        <v>53.748574884993928</v>
      </c>
      <c r="H43" s="28"/>
      <c r="I43" s="68">
        <v>30.788178888888865</v>
      </c>
      <c r="J43" s="68">
        <v>3.2768880402954408</v>
      </c>
      <c r="K43" s="26">
        <v>-4.65869947902</v>
      </c>
      <c r="L43" s="27">
        <f t="shared" si="0"/>
        <v>29.406367450164304</v>
      </c>
      <c r="M43" s="29">
        <f t="shared" si="1"/>
        <v>24.342207434829625</v>
      </c>
    </row>
    <row r="44" spans="1:13" ht="15" x14ac:dyDescent="0.25">
      <c r="A44" s="24"/>
      <c r="B44" s="64">
        <v>1925</v>
      </c>
      <c r="C44" s="25" t="s">
        <v>78</v>
      </c>
      <c r="D44" s="68">
        <f>+'App.2-BA_Fixed Asset Cont _2019'!G44</f>
        <v>261.40291778057883</v>
      </c>
      <c r="E44" s="68">
        <v>27.339155679233219</v>
      </c>
      <c r="F44" s="26">
        <v>-11.188220419859999</v>
      </c>
      <c r="G44" s="27">
        <f t="shared" si="2"/>
        <v>277.55385303995206</v>
      </c>
      <c r="H44" s="28"/>
      <c r="I44" s="68">
        <f>+'App.2-BA_Fixed Asset Cont _2019'!L44</f>
        <v>138.99956191605642</v>
      </c>
      <c r="J44" s="68">
        <v>31.694284533325906</v>
      </c>
      <c r="K44" s="26">
        <v>-11.188220419859999</v>
      </c>
      <c r="L44" s="27">
        <f t="shared" si="0"/>
        <v>159.50562602952235</v>
      </c>
      <c r="M44" s="29">
        <f t="shared" si="1"/>
        <v>118.04822701042971</v>
      </c>
    </row>
    <row r="45" spans="1:13" ht="15" x14ac:dyDescent="0.25">
      <c r="A45" s="24">
        <v>10</v>
      </c>
      <c r="B45" s="57">
        <v>1930</v>
      </c>
      <c r="C45" s="31" t="s">
        <v>42</v>
      </c>
      <c r="D45" s="68">
        <f>+'App.2-BA_Fixed Asset Cont _2019'!G45</f>
        <v>341.57439239627951</v>
      </c>
      <c r="E45" s="68">
        <v>29.360654855898169</v>
      </c>
      <c r="F45" s="26">
        <v>0</v>
      </c>
      <c r="G45" s="27">
        <f t="shared" si="2"/>
        <v>370.9350472521777</v>
      </c>
      <c r="H45" s="28"/>
      <c r="I45" s="68">
        <f>+'App.2-BA_Fixed Asset Cont _2019'!L45</f>
        <v>241.77411457596639</v>
      </c>
      <c r="J45" s="68">
        <v>27.618346916410538</v>
      </c>
      <c r="K45" s="26">
        <v>0</v>
      </c>
      <c r="L45" s="27">
        <f t="shared" si="0"/>
        <v>269.39246149237692</v>
      </c>
      <c r="M45" s="29">
        <f t="shared" si="1"/>
        <v>101.54258575980077</v>
      </c>
    </row>
    <row r="46" spans="1:13" ht="15" x14ac:dyDescent="0.25">
      <c r="A46" s="24">
        <v>8</v>
      </c>
      <c r="B46" s="57">
        <v>1935</v>
      </c>
      <c r="C46" s="31" t="s">
        <v>43</v>
      </c>
      <c r="D46" s="68">
        <f>+'App.2-BA_Fixed Asset Cont _2019'!G46</f>
        <v>2.054297759419883</v>
      </c>
      <c r="E46" s="68">
        <v>0.59614526939719359</v>
      </c>
      <c r="F46" s="26">
        <v>0</v>
      </c>
      <c r="G46" s="27">
        <f t="shared" si="2"/>
        <v>2.6504430288170768</v>
      </c>
      <c r="H46" s="28"/>
      <c r="I46" s="68">
        <f>+'App.2-BA_Fixed Asset Cont _2019'!L46</f>
        <v>0.66350311907341319</v>
      </c>
      <c r="J46" s="68">
        <v>0.25872598908230993</v>
      </c>
      <c r="K46" s="26">
        <v>0</v>
      </c>
      <c r="L46" s="27">
        <f t="shared" si="0"/>
        <v>0.92222910815572312</v>
      </c>
      <c r="M46" s="29">
        <f t="shared" si="1"/>
        <v>1.7282139206613536</v>
      </c>
    </row>
    <row r="47" spans="1:13" ht="15" x14ac:dyDescent="0.25">
      <c r="A47" s="24">
        <v>8</v>
      </c>
      <c r="B47" s="57">
        <v>1940</v>
      </c>
      <c r="C47" s="31" t="s">
        <v>44</v>
      </c>
      <c r="D47" s="68">
        <f>+'App.2-BA_Fixed Asset Cont _2019'!G47</f>
        <v>4.3957149735446519</v>
      </c>
      <c r="E47" s="68">
        <v>0.12119389728869684</v>
      </c>
      <c r="F47" s="26">
        <v>-1.40401842966</v>
      </c>
      <c r="G47" s="27">
        <f t="shared" si="2"/>
        <v>3.1128904411733487</v>
      </c>
      <c r="H47" s="28"/>
      <c r="I47" s="68">
        <f>+'App.2-BA_Fixed Asset Cont _2019'!L47</f>
        <v>3.2024665982543192</v>
      </c>
      <c r="J47" s="68">
        <v>0.68205673294816704</v>
      </c>
      <c r="K47" s="26">
        <v>-1.40401842966</v>
      </c>
      <c r="L47" s="27">
        <f t="shared" si="0"/>
        <v>2.4805049015424867</v>
      </c>
      <c r="M47" s="29">
        <f t="shared" si="1"/>
        <v>0.63238553963086197</v>
      </c>
    </row>
    <row r="48" spans="1:13" ht="15" x14ac:dyDescent="0.25">
      <c r="A48" s="24">
        <v>8</v>
      </c>
      <c r="B48" s="57">
        <v>1945</v>
      </c>
      <c r="C48" s="31" t="s">
        <v>45</v>
      </c>
      <c r="D48" s="68">
        <f>+'App.2-BA_Fixed Asset Cont _2019'!G48</f>
        <v>4.7096142638654515</v>
      </c>
      <c r="E48" s="68">
        <v>1.0316910611792787</v>
      </c>
      <c r="F48" s="26">
        <v>-1.04595561462</v>
      </c>
      <c r="G48" s="27">
        <f t="shared" si="2"/>
        <v>4.6953497104247308</v>
      </c>
      <c r="H48" s="28"/>
      <c r="I48" s="68">
        <f>+'App.2-BA_Fixed Asset Cont _2019'!L48</f>
        <v>2.370119622686734</v>
      </c>
      <c r="J48" s="68">
        <v>0.92774701873501786</v>
      </c>
      <c r="K48" s="26">
        <v>-1.04595561462</v>
      </c>
      <c r="L48" s="27">
        <f t="shared" si="0"/>
        <v>2.2519110268017521</v>
      </c>
      <c r="M48" s="29">
        <f t="shared" si="1"/>
        <v>2.4434386836229787</v>
      </c>
    </row>
    <row r="49" spans="1:13" ht="15" x14ac:dyDescent="0.25">
      <c r="A49" s="24">
        <v>8</v>
      </c>
      <c r="B49" s="57">
        <v>1950</v>
      </c>
      <c r="C49" s="31" t="s">
        <v>46</v>
      </c>
      <c r="D49" s="68">
        <f>+'App.2-BA_Fixed Asset Cont _2019'!G49</f>
        <v>156.95247849751038</v>
      </c>
      <c r="E49" s="68">
        <v>2.9218778323539283</v>
      </c>
      <c r="F49" s="26">
        <v>0</v>
      </c>
      <c r="G49" s="27">
        <f t="shared" si="2"/>
        <v>159.87435632986433</v>
      </c>
      <c r="H49" s="28"/>
      <c r="I49" s="68">
        <f>+'App.2-BA_Fixed Asset Cont _2019'!L49</f>
        <v>111.21173039124071</v>
      </c>
      <c r="J49" s="68">
        <v>8.2330503194466633</v>
      </c>
      <c r="K49" s="26">
        <v>0</v>
      </c>
      <c r="L49" s="27">
        <f t="shared" si="0"/>
        <v>119.44478071068737</v>
      </c>
      <c r="M49" s="29">
        <f t="shared" si="1"/>
        <v>40.429575619176958</v>
      </c>
    </row>
    <row r="50" spans="1:13" ht="15" x14ac:dyDescent="0.25">
      <c r="A50" s="24">
        <v>8</v>
      </c>
      <c r="B50" s="57">
        <v>1955</v>
      </c>
      <c r="C50" s="31" t="s">
        <v>47</v>
      </c>
      <c r="D50" s="68">
        <f>+'App.2-BA_Fixed Asset Cont _2019'!G50</f>
        <v>76.814651148165282</v>
      </c>
      <c r="E50" s="68">
        <v>10.905990052368601</v>
      </c>
      <c r="F50" s="26">
        <v>0</v>
      </c>
      <c r="G50" s="27">
        <f t="shared" si="2"/>
        <v>87.72064120053389</v>
      </c>
      <c r="H50" s="28"/>
      <c r="I50" s="68">
        <f>+'App.2-BA_Fixed Asset Cont _2019'!L50</f>
        <v>4.5693212943133208</v>
      </c>
      <c r="J50" s="68">
        <v>-15.049066446638266</v>
      </c>
      <c r="K50" s="26">
        <v>0</v>
      </c>
      <c r="L50" s="27">
        <f t="shared" si="0"/>
        <v>-10.479745152324945</v>
      </c>
      <c r="M50" s="29">
        <f t="shared" si="1"/>
        <v>98.200386352858828</v>
      </c>
    </row>
    <row r="51" spans="1:13" ht="15" x14ac:dyDescent="0.25">
      <c r="A51" s="32">
        <v>8</v>
      </c>
      <c r="B51" s="59">
        <v>1960</v>
      </c>
      <c r="C51" s="25" t="s">
        <v>48</v>
      </c>
      <c r="D51" s="68">
        <f>+'App.2-BA_Fixed Asset Cont _2019'!G51</f>
        <v>3.275347796152138</v>
      </c>
      <c r="E51" s="68">
        <v>1.1043676158605145</v>
      </c>
      <c r="F51" s="26">
        <v>-0.10835515332000001</v>
      </c>
      <c r="G51" s="27">
        <f t="shared" si="2"/>
        <v>4.2713602586926527</v>
      </c>
      <c r="H51" s="28"/>
      <c r="I51" s="68">
        <f>+'App.2-BA_Fixed Asset Cont _2019'!L51</f>
        <v>1.0847773584601508</v>
      </c>
      <c r="J51" s="68">
        <v>0.75033026251647927</v>
      </c>
      <c r="K51" s="26">
        <v>-0.10835515332000001</v>
      </c>
      <c r="L51" s="27">
        <f t="shared" si="0"/>
        <v>1.7267524676566299</v>
      </c>
      <c r="M51" s="29">
        <f t="shared" si="1"/>
        <v>2.5446077910360225</v>
      </c>
    </row>
    <row r="52" spans="1:13" ht="25.5" x14ac:dyDescent="0.25">
      <c r="A52" s="33">
        <v>47</v>
      </c>
      <c r="B52" s="59">
        <v>1970</v>
      </c>
      <c r="C52" s="31" t="s">
        <v>49</v>
      </c>
      <c r="D52" s="68">
        <f>+'App.2-BA_Fixed Asset Cont _2019'!G52</f>
        <v>0</v>
      </c>
      <c r="E52" s="68">
        <v>0</v>
      </c>
      <c r="F52" s="26">
        <v>0</v>
      </c>
      <c r="G52" s="27">
        <f t="shared" si="2"/>
        <v>0</v>
      </c>
      <c r="H52" s="28"/>
      <c r="I52" s="68">
        <f>+'App.2-BA_Fixed Asset Cont _2019'!L52</f>
        <v>0</v>
      </c>
      <c r="J52" s="68">
        <v>0</v>
      </c>
      <c r="K52" s="26">
        <v>0</v>
      </c>
      <c r="L52" s="27">
        <f t="shared" si="0"/>
        <v>0</v>
      </c>
      <c r="M52" s="29">
        <f t="shared" si="1"/>
        <v>0</v>
      </c>
    </row>
    <row r="53" spans="1:13" ht="25.5" x14ac:dyDescent="0.25">
      <c r="A53" s="24">
        <v>47</v>
      </c>
      <c r="B53" s="57">
        <v>1975</v>
      </c>
      <c r="C53" s="31" t="s">
        <v>50</v>
      </c>
      <c r="D53" s="68">
        <f>+'App.2-BA_Fixed Asset Cont _2019'!G53</f>
        <v>0</v>
      </c>
      <c r="E53" s="68">
        <v>0</v>
      </c>
      <c r="F53" s="26">
        <v>0</v>
      </c>
      <c r="G53" s="27">
        <f t="shared" si="2"/>
        <v>0</v>
      </c>
      <c r="H53" s="28"/>
      <c r="I53" s="68">
        <f>+'App.2-BA_Fixed Asset Cont _2019'!L53</f>
        <v>0</v>
      </c>
      <c r="J53" s="68">
        <v>0</v>
      </c>
      <c r="K53" s="26">
        <v>0</v>
      </c>
      <c r="L53" s="27">
        <f t="shared" si="0"/>
        <v>0</v>
      </c>
      <c r="M53" s="29">
        <f t="shared" si="1"/>
        <v>0</v>
      </c>
    </row>
    <row r="54" spans="1:13" ht="15" x14ac:dyDescent="0.25">
      <c r="A54" s="24">
        <v>47</v>
      </c>
      <c r="B54" s="57">
        <v>1980</v>
      </c>
      <c r="C54" s="31" t="s">
        <v>51</v>
      </c>
      <c r="D54" s="68">
        <f>+'App.2-BA_Fixed Asset Cont _2019'!G54</f>
        <v>154.86112577742423</v>
      </c>
      <c r="E54" s="68">
        <v>52.127888874696602</v>
      </c>
      <c r="F54" s="26">
        <v>0</v>
      </c>
      <c r="G54" s="27">
        <f t="shared" si="2"/>
        <v>206.98901465212083</v>
      </c>
      <c r="H54" s="28"/>
      <c r="I54" s="68">
        <f>+'App.2-BA_Fixed Asset Cont _2019'!L54</f>
        <v>127.51976101217939</v>
      </c>
      <c r="J54" s="68">
        <v>24.489163216567079</v>
      </c>
      <c r="K54" s="26">
        <v>0</v>
      </c>
      <c r="L54" s="27">
        <f t="shared" si="0"/>
        <v>152.00892422874648</v>
      </c>
      <c r="M54" s="29">
        <f t="shared" si="1"/>
        <v>54.980090423374349</v>
      </c>
    </row>
    <row r="55" spans="1:13" ht="15" x14ac:dyDescent="0.25">
      <c r="A55" s="24">
        <v>47</v>
      </c>
      <c r="B55" s="57">
        <v>1985</v>
      </c>
      <c r="C55" s="31" t="s">
        <v>52</v>
      </c>
      <c r="D55" s="68">
        <f>+'App.2-BA_Fixed Asset Cont _2019'!G55</f>
        <v>14.55644375</v>
      </c>
      <c r="E55" s="68">
        <v>0</v>
      </c>
      <c r="F55" s="26">
        <v>0</v>
      </c>
      <c r="G55" s="27">
        <f t="shared" si="2"/>
        <v>14.55644375</v>
      </c>
      <c r="H55" s="28"/>
      <c r="I55" s="68">
        <f>+'App.2-BA_Fixed Asset Cont _2019'!L55</f>
        <v>8.7814712387500009</v>
      </c>
      <c r="J55" s="68">
        <v>0.42795944624999999</v>
      </c>
      <c r="K55" s="26">
        <v>0</v>
      </c>
      <c r="L55" s="27">
        <f t="shared" si="0"/>
        <v>9.2094306850000009</v>
      </c>
      <c r="M55" s="29">
        <f t="shared" si="1"/>
        <v>5.3470130649999987</v>
      </c>
    </row>
    <row r="56" spans="1:13" ht="15" x14ac:dyDescent="0.25">
      <c r="A56" s="33">
        <v>47</v>
      </c>
      <c r="B56" s="57">
        <v>1990</v>
      </c>
      <c r="C56" s="34" t="s">
        <v>53</v>
      </c>
      <c r="D56" s="68">
        <f>+'App.2-BA_Fixed Asset Cont _2019'!G56</f>
        <v>10.08096576714</v>
      </c>
      <c r="E56" s="68">
        <v>0</v>
      </c>
      <c r="F56" s="26">
        <v>0</v>
      </c>
      <c r="G56" s="27">
        <f t="shared" si="2"/>
        <v>10.08096576714</v>
      </c>
      <c r="H56" s="28"/>
      <c r="I56" s="68">
        <f>+'App.2-BA_Fixed Asset Cont _2019'!L56</f>
        <v>7.1195034273600006</v>
      </c>
      <c r="J56" s="68">
        <v>0.43540331100000007</v>
      </c>
      <c r="K56" s="26">
        <v>0</v>
      </c>
      <c r="L56" s="27">
        <f t="shared" si="0"/>
        <v>7.5549067383600006</v>
      </c>
      <c r="M56" s="29">
        <f t="shared" si="1"/>
        <v>2.5260590287799998</v>
      </c>
    </row>
    <row r="57" spans="1:13" ht="15" x14ac:dyDescent="0.25">
      <c r="A57" s="24">
        <v>47</v>
      </c>
      <c r="B57" s="57">
        <v>1995</v>
      </c>
      <c r="C57" s="31" t="s">
        <v>54</v>
      </c>
      <c r="D57" s="68">
        <f>+'App.2-BA_Fixed Asset Cont _2019'!G57</f>
        <v>0</v>
      </c>
      <c r="E57" s="68">
        <v>0</v>
      </c>
      <c r="F57" s="26">
        <v>0</v>
      </c>
      <c r="G57" s="27">
        <f t="shared" si="2"/>
        <v>0</v>
      </c>
      <c r="H57" s="28"/>
      <c r="I57" s="68">
        <f>+'App.2-BA_Fixed Asset Cont _2019'!L57</f>
        <v>0</v>
      </c>
      <c r="J57" s="68">
        <v>0</v>
      </c>
      <c r="K57" s="26">
        <v>0</v>
      </c>
      <c r="L57" s="27">
        <f t="shared" si="0"/>
        <v>0</v>
      </c>
      <c r="M57" s="29">
        <f t="shared" si="1"/>
        <v>0</v>
      </c>
    </row>
    <row r="58" spans="1:13" ht="15" x14ac:dyDescent="0.25">
      <c r="A58" s="24">
        <v>47</v>
      </c>
      <c r="B58" s="57">
        <v>2440</v>
      </c>
      <c r="C58" s="31" t="s">
        <v>55</v>
      </c>
      <c r="D58" s="68">
        <f>+'App.2-BA_Fixed Asset Cont _2019'!G58</f>
        <v>0</v>
      </c>
      <c r="E58" s="68">
        <v>0</v>
      </c>
      <c r="F58" s="26">
        <v>0</v>
      </c>
      <c r="G58" s="27">
        <f t="shared" si="2"/>
        <v>0</v>
      </c>
      <c r="I58" s="68">
        <f>+'App.2-BA_Fixed Asset Cont _2019'!L58</f>
        <v>0</v>
      </c>
      <c r="J58" s="68">
        <v>0</v>
      </c>
      <c r="K58" s="26">
        <v>0</v>
      </c>
      <c r="L58" s="27"/>
      <c r="M58" s="29"/>
    </row>
    <row r="59" spans="1:13" ht="15" x14ac:dyDescent="0.25">
      <c r="A59" s="35"/>
      <c r="B59" s="35"/>
      <c r="C59" s="36"/>
      <c r="D59" s="68"/>
      <c r="E59" s="68"/>
      <c r="F59" s="26"/>
      <c r="G59" s="27"/>
      <c r="I59" s="68"/>
      <c r="J59" s="68"/>
      <c r="K59" s="37"/>
      <c r="L59" s="27">
        <f t="shared" ref="L59" si="3">I59+J59+K59</f>
        <v>0</v>
      </c>
      <c r="M59" s="29">
        <f t="shared" ref="M59" si="4">G59+L59</f>
        <v>0</v>
      </c>
    </row>
    <row r="60" spans="1:13" ht="12.75" x14ac:dyDescent="0.2">
      <c r="A60" s="35"/>
      <c r="B60" s="35"/>
      <c r="C60" s="39" t="s">
        <v>56</v>
      </c>
      <c r="D60" s="90">
        <f>SUM(D17:D59)</f>
        <v>12866.915723631695</v>
      </c>
      <c r="E60" s="39">
        <f>SUM(E17:E59)</f>
        <v>748.47469647441392</v>
      </c>
      <c r="F60" s="39">
        <f>SUM(F17:F59)</f>
        <v>-44.978718679652239</v>
      </c>
      <c r="G60" s="39">
        <f>SUM(G17:G59)</f>
        <v>13570.411701426456</v>
      </c>
      <c r="H60" s="39"/>
      <c r="I60" s="39">
        <f>SUM(I17:I59)</f>
        <v>4925.9120292776079</v>
      </c>
      <c r="J60" s="39">
        <f>SUM(J17:J59)</f>
        <v>369.63322565760416</v>
      </c>
      <c r="K60" s="39">
        <f>SUM(K17:K59)</f>
        <v>-45.594219319652233</v>
      </c>
      <c r="L60" s="39">
        <f>SUM(L17:L59)</f>
        <v>5249.9510356155597</v>
      </c>
      <c r="M60" s="39">
        <f>SUM(M17:M59)</f>
        <v>8320.4606658109005</v>
      </c>
    </row>
    <row r="61" spans="1:13" ht="38.25" x14ac:dyDescent="0.25">
      <c r="A61" s="35"/>
      <c r="B61" s="35"/>
      <c r="C61" s="91" t="s">
        <v>57</v>
      </c>
      <c r="D61" s="76"/>
      <c r="E61" s="88"/>
      <c r="F61" s="88"/>
      <c r="G61" s="27">
        <f t="shared" ref="G61" si="5">D61+E61+F61</f>
        <v>0</v>
      </c>
      <c r="H61" s="89"/>
      <c r="I61" s="88"/>
      <c r="J61" s="88"/>
      <c r="K61" s="88"/>
      <c r="L61" s="27">
        <f t="shared" ref="L61:L62" si="6">I61+J61+K61</f>
        <v>0</v>
      </c>
      <c r="M61" s="29">
        <f t="shared" ref="M61" si="7">G61+L61</f>
        <v>0</v>
      </c>
    </row>
    <row r="62" spans="1:13" ht="25.5" x14ac:dyDescent="0.25">
      <c r="A62" s="35"/>
      <c r="B62" s="35"/>
      <c r="C62" s="92" t="s">
        <v>58</v>
      </c>
      <c r="D62" s="76">
        <f>'App.2-BA_Fixed Asset Cont _2019'!G62</f>
        <v>-73.860839444635815</v>
      </c>
      <c r="E62" s="88">
        <v>-3.4142873888362506</v>
      </c>
      <c r="F62" s="88"/>
      <c r="G62" s="27">
        <f t="shared" si="2"/>
        <v>-77.275126833472072</v>
      </c>
      <c r="H62" s="89"/>
      <c r="I62" s="88">
        <f>+'App.2-BA_Fixed Asset Cont _2019'!L62</f>
        <v>-18.193636117633904</v>
      </c>
      <c r="J62" s="88">
        <v>-4.6805753240327634</v>
      </c>
      <c r="K62" s="88"/>
      <c r="L62" s="71">
        <f t="shared" si="6"/>
        <v>-22.874211441666667</v>
      </c>
      <c r="M62" s="29">
        <f>G62-L62</f>
        <v>-54.400915391805405</v>
      </c>
    </row>
    <row r="63" spans="1:13" ht="12.75" x14ac:dyDescent="0.2">
      <c r="A63" s="35"/>
      <c r="B63" s="35"/>
      <c r="C63" s="39" t="s">
        <v>59</v>
      </c>
      <c r="D63" s="90">
        <f>SUM(D60:D62)</f>
        <v>12793.054884187059</v>
      </c>
      <c r="E63" s="39">
        <f t="shared" ref="E63:G63" si="8">SUM(E60:E62)</f>
        <v>745.0604090855777</v>
      </c>
      <c r="F63" s="39">
        <f t="shared" si="8"/>
        <v>-44.978718679652239</v>
      </c>
      <c r="G63" s="39">
        <f t="shared" si="8"/>
        <v>13493.136574592983</v>
      </c>
      <c r="H63" s="39"/>
      <c r="I63" s="39">
        <f t="shared" ref="I63:M63" si="9">SUM(I60:I62)</f>
        <v>4907.7183931599739</v>
      </c>
      <c r="J63" s="39">
        <f t="shared" si="9"/>
        <v>364.9526503335714</v>
      </c>
      <c r="K63" s="39">
        <f t="shared" si="9"/>
        <v>-45.594219319652233</v>
      </c>
      <c r="L63" s="39">
        <f>SUM(L60:L62)</f>
        <v>5227.0768241738933</v>
      </c>
      <c r="M63" s="39">
        <f t="shared" si="9"/>
        <v>8266.0597504190955</v>
      </c>
    </row>
    <row r="64" spans="1:13" ht="16.2" x14ac:dyDescent="0.3">
      <c r="A64" s="35"/>
      <c r="B64" s="35"/>
      <c r="C64" s="108" t="s">
        <v>60</v>
      </c>
      <c r="D64" s="109"/>
      <c r="E64" s="109"/>
      <c r="F64" s="109"/>
      <c r="G64" s="109"/>
      <c r="H64" s="109"/>
      <c r="I64" s="110"/>
      <c r="J64" s="88"/>
      <c r="K64" s="44"/>
      <c r="L64" s="43"/>
      <c r="M64" s="44"/>
    </row>
    <row r="65" spans="1:14" ht="14.4" x14ac:dyDescent="0.3">
      <c r="A65" s="35"/>
      <c r="B65" s="35"/>
      <c r="C65" s="105" t="s">
        <v>61</v>
      </c>
      <c r="D65" s="106"/>
      <c r="E65" s="106"/>
      <c r="F65" s="106"/>
      <c r="G65" s="106"/>
      <c r="H65" s="106"/>
      <c r="I65" s="107"/>
      <c r="J65" s="39">
        <f>J63+J64</f>
        <v>364.9526503335714</v>
      </c>
      <c r="K65" s="42"/>
      <c r="L65" s="43"/>
      <c r="M65" s="44"/>
    </row>
    <row r="66" spans="1:14" x14ac:dyDescent="0.25">
      <c r="N66" s="65"/>
    </row>
    <row r="67" spans="1:14" x14ac:dyDescent="0.25">
      <c r="I67" s="45" t="s">
        <v>62</v>
      </c>
      <c r="J67" s="46"/>
    </row>
    <row r="68" spans="1:14" ht="14.4" x14ac:dyDescent="0.3">
      <c r="A68" s="35">
        <v>10</v>
      </c>
      <c r="B68" s="35"/>
      <c r="C68" s="36" t="s">
        <v>63</v>
      </c>
      <c r="I68" s="46" t="s">
        <v>63</v>
      </c>
      <c r="J68" s="46"/>
      <c r="K68" s="47"/>
    </row>
    <row r="69" spans="1:14" ht="14.4" x14ac:dyDescent="0.3">
      <c r="A69" s="35">
        <v>8</v>
      </c>
      <c r="B69" s="35"/>
      <c r="C69" s="36" t="s">
        <v>43</v>
      </c>
      <c r="I69" s="46" t="s">
        <v>43</v>
      </c>
      <c r="J69" s="46"/>
      <c r="K69" s="48"/>
    </row>
    <row r="70" spans="1:14" ht="14.4" x14ac:dyDescent="0.3">
      <c r="I70" s="49" t="s">
        <v>64</v>
      </c>
      <c r="K70" s="50">
        <f>J65-K68-K69</f>
        <v>364.9526503335714</v>
      </c>
    </row>
    <row r="71" spans="1:14" x14ac:dyDescent="0.25">
      <c r="N71" s="51"/>
    </row>
    <row r="72" spans="1:14" x14ac:dyDescent="0.25">
      <c r="N72" s="51"/>
    </row>
    <row r="73" spans="1:14" x14ac:dyDescent="0.25">
      <c r="A73" s="52" t="s">
        <v>65</v>
      </c>
      <c r="D73" s="93"/>
      <c r="E73" s="93"/>
      <c r="F73" s="93"/>
      <c r="G73" s="93"/>
      <c r="H73" s="83"/>
      <c r="I73" s="93"/>
      <c r="J73" s="93"/>
      <c r="K73" s="93"/>
      <c r="L73" s="93"/>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53" t="s">
        <v>69</v>
      </c>
      <c r="C83" s="11"/>
    </row>
    <row r="85" spans="1:13" x14ac:dyDescent="0.25">
      <c r="A85" s="1">
        <v>5</v>
      </c>
      <c r="B85" s="54"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4:I64"/>
    <mergeCell ref="C65:I65"/>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2"/>
  <sheetViews>
    <sheetView showGridLines="0" topLeftCell="A9" zoomScale="85" zoomScaleNormal="85" workbookViewId="0">
      <pane xSplit="3" ySplit="8" topLeftCell="D38" activePane="bottomRight" state="frozen"/>
      <selection activeCell="C60" sqref="C60"/>
      <selection pane="topRight" activeCell="C60" sqref="C60"/>
      <selection pane="bottomLeft" activeCell="C60" sqref="C60"/>
      <selection pane="bottomRight" activeCell="J60" sqref="J60"/>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2021</v>
      </c>
      <c r="G13" s="13"/>
    </row>
    <row r="15" spans="1:13" ht="12.75" x14ac:dyDescent="0.2">
      <c r="D15" s="102" t="s">
        <v>11</v>
      </c>
      <c r="E15" s="103"/>
      <c r="F15" s="103"/>
      <c r="G15" s="104"/>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v>295.00979173108999</v>
      </c>
      <c r="E17" s="68">
        <v>1.6093594900000001</v>
      </c>
      <c r="F17" s="26">
        <v>-12.625396915709999</v>
      </c>
      <c r="G17" s="27">
        <f>D17+E17+F17</f>
        <v>283.99375430537998</v>
      </c>
      <c r="H17" s="20"/>
      <c r="I17" s="68">
        <f>+'App.2-BA_Fixed Asset Cont_2020'!L17</f>
        <v>215.64164400617</v>
      </c>
      <c r="J17" s="68">
        <v>26.87425970195001</v>
      </c>
      <c r="K17" s="26">
        <v>-12.625396915709999</v>
      </c>
      <c r="L17" s="27">
        <f>I17+J17+K17</f>
        <v>229.89050679241001</v>
      </c>
      <c r="M17" s="29">
        <f>G17-L17</f>
        <v>54.103247512969972</v>
      </c>
    </row>
    <row r="18" spans="1:14" ht="25.5" x14ac:dyDescent="0.25">
      <c r="A18" s="24">
        <v>12</v>
      </c>
      <c r="B18" s="57">
        <v>1611</v>
      </c>
      <c r="C18" s="25" t="s">
        <v>22</v>
      </c>
      <c r="D18" s="68">
        <f>+'App.2-BA_Fixed Asset Cont_2020'!G18</f>
        <v>0</v>
      </c>
      <c r="E18" s="68">
        <v>0</v>
      </c>
      <c r="F18" s="26">
        <v>0</v>
      </c>
      <c r="G18" s="27">
        <f>D18+E18+F18</f>
        <v>0</v>
      </c>
      <c r="H18" s="28"/>
      <c r="I18" s="68">
        <f>+'App.2-BA_Fixed Asset Cont_2020'!L18</f>
        <v>0</v>
      </c>
      <c r="J18" s="68">
        <v>0</v>
      </c>
      <c r="K18" s="26">
        <v>0</v>
      </c>
      <c r="L18" s="27">
        <f t="shared" ref="L18:L57" si="0">I18+J18+K18</f>
        <v>0</v>
      </c>
      <c r="M18" s="29">
        <f t="shared" ref="M18:M57" si="1">G18-L18</f>
        <v>0</v>
      </c>
    </row>
    <row r="19" spans="1:14" ht="25.5" x14ac:dyDescent="0.25">
      <c r="A19" s="24" t="s">
        <v>23</v>
      </c>
      <c r="B19" s="57">
        <v>1612</v>
      </c>
      <c r="C19" s="25" t="s">
        <v>24</v>
      </c>
      <c r="D19" s="68">
        <f>+'App.2-BA_Fixed Asset Cont_2020'!G19</f>
        <v>0</v>
      </c>
      <c r="E19" s="68">
        <v>0</v>
      </c>
      <c r="F19" s="26">
        <v>0</v>
      </c>
      <c r="G19" s="27">
        <f>D19+E19+F19</f>
        <v>0</v>
      </c>
      <c r="H19" s="28"/>
      <c r="I19" s="68">
        <f>+'App.2-BA_Fixed Asset Cont_2020'!L19</f>
        <v>0</v>
      </c>
      <c r="J19" s="68">
        <v>0</v>
      </c>
      <c r="K19" s="26">
        <v>0</v>
      </c>
      <c r="L19" s="27">
        <f t="shared" si="0"/>
        <v>0</v>
      </c>
      <c r="M19" s="29">
        <f t="shared" si="1"/>
        <v>0</v>
      </c>
    </row>
    <row r="20" spans="1:14" ht="15" x14ac:dyDescent="0.25">
      <c r="A20" s="24"/>
      <c r="B20" s="57">
        <v>1665</v>
      </c>
      <c r="C20" s="25" t="s">
        <v>74</v>
      </c>
      <c r="D20" s="68">
        <f>+'App.2-BA_Fixed Asset Cont_2020'!G20</f>
        <v>0.13855429</v>
      </c>
      <c r="E20" s="68">
        <v>0</v>
      </c>
      <c r="F20" s="26">
        <v>0</v>
      </c>
      <c r="G20" s="27">
        <f>D20+E20+F20</f>
        <v>0.13855429</v>
      </c>
      <c r="H20" s="28"/>
      <c r="I20" s="68">
        <f>+'App.2-BA_Fixed Asset Cont_2020'!L20</f>
        <v>0.111491929532</v>
      </c>
      <c r="J20" s="68">
        <v>3.145182383E-3</v>
      </c>
      <c r="K20" s="26">
        <v>0</v>
      </c>
      <c r="L20" s="27">
        <f t="shared" si="0"/>
        <v>0.11463711191500001</v>
      </c>
      <c r="M20" s="29">
        <f t="shared" si="1"/>
        <v>2.391717808499999E-2</v>
      </c>
    </row>
    <row r="21" spans="1:14" ht="15" x14ac:dyDescent="0.25">
      <c r="A21" s="24"/>
      <c r="B21" s="57">
        <v>1675</v>
      </c>
      <c r="C21" s="25" t="s">
        <v>75</v>
      </c>
      <c r="D21" s="68">
        <f>+'App.2-BA_Fixed Asset Cont_2020'!G21</f>
        <v>0.537296</v>
      </c>
      <c r="E21" s="68">
        <v>0</v>
      </c>
      <c r="F21" s="26">
        <v>0</v>
      </c>
      <c r="G21" s="27">
        <f t="shared" ref="G21:G62" si="2">D21+E21+F21</f>
        <v>0.537296</v>
      </c>
      <c r="H21" s="28"/>
      <c r="I21" s="68">
        <f>+'App.2-BA_Fixed Asset Cont_2020'!L21</f>
        <v>0.12357023480000005</v>
      </c>
      <c r="J21" s="68">
        <v>-8.6128548799999996E-2</v>
      </c>
      <c r="K21" s="26">
        <v>0</v>
      </c>
      <c r="L21" s="27">
        <f t="shared" si="0"/>
        <v>3.7441686000000057E-2</v>
      </c>
      <c r="M21" s="29">
        <f t="shared" si="1"/>
        <v>0.49985431399999991</v>
      </c>
    </row>
    <row r="22" spans="1:14" ht="15" x14ac:dyDescent="0.25">
      <c r="A22" s="24" t="s">
        <v>25</v>
      </c>
      <c r="B22" s="72">
        <v>1615</v>
      </c>
      <c r="C22" s="25" t="s">
        <v>26</v>
      </c>
      <c r="D22" s="68">
        <f>+'App.2-BA_Fixed Asset Cont_2020'!G22</f>
        <v>3.3159999999999999E-3</v>
      </c>
      <c r="E22" s="68">
        <v>0</v>
      </c>
      <c r="F22" s="26">
        <v>0</v>
      </c>
      <c r="G22" s="27">
        <f t="shared" si="2"/>
        <v>3.3159999999999999E-3</v>
      </c>
      <c r="H22" s="28"/>
      <c r="I22" s="68">
        <f>+'App.2-BA_Fixed Asset Cont_2020'!L22</f>
        <v>0</v>
      </c>
      <c r="J22" s="68">
        <v>0</v>
      </c>
      <c r="K22" s="26">
        <v>0</v>
      </c>
      <c r="L22" s="27">
        <f t="shared" si="0"/>
        <v>0</v>
      </c>
      <c r="M22" s="29">
        <f t="shared" si="1"/>
        <v>3.3159999999999999E-3</v>
      </c>
      <c r="N22" s="65"/>
    </row>
    <row r="23" spans="1:14" ht="15" x14ac:dyDescent="0.25">
      <c r="A23" s="24">
        <v>1</v>
      </c>
      <c r="B23" s="72">
        <v>1620</v>
      </c>
      <c r="C23" s="25" t="s">
        <v>73</v>
      </c>
      <c r="D23" s="68">
        <f>+'App.2-BA_Fixed Asset Cont_2020'!G23</f>
        <v>2.1724E-2</v>
      </c>
      <c r="E23" s="68">
        <v>0</v>
      </c>
      <c r="F23" s="26">
        <v>0</v>
      </c>
      <c r="G23" s="27">
        <f t="shared" si="2"/>
        <v>2.1724E-2</v>
      </c>
      <c r="H23" s="28"/>
      <c r="I23" s="68">
        <f>+'App.2-BA_Fixed Asset Cont_2020'!L23</f>
        <v>2.1135201199999995E-2</v>
      </c>
      <c r="J23" s="68">
        <v>2.6503280000000001E-4</v>
      </c>
      <c r="K23" s="26">
        <v>0</v>
      </c>
      <c r="L23" s="27">
        <f t="shared" si="0"/>
        <v>2.1400233999999994E-2</v>
      </c>
      <c r="M23" s="29">
        <f t="shared" si="1"/>
        <v>3.2376600000000658E-4</v>
      </c>
      <c r="N23" s="65"/>
    </row>
    <row r="24" spans="1:14" ht="15" x14ac:dyDescent="0.25">
      <c r="A24" s="24" t="s">
        <v>25</v>
      </c>
      <c r="B24" s="58">
        <v>1805</v>
      </c>
      <c r="C24" s="30" t="s">
        <v>26</v>
      </c>
      <c r="D24" s="68">
        <f>+'App.2-BA_Fixed Asset Cont_2020'!G24</f>
        <v>60.72062370818275</v>
      </c>
      <c r="E24" s="68">
        <v>0.7656283471788311</v>
      </c>
      <c r="F24" s="26">
        <v>0</v>
      </c>
      <c r="G24" s="27">
        <f t="shared" si="2"/>
        <v>61.486252055361582</v>
      </c>
      <c r="H24" s="28"/>
      <c r="I24" s="68">
        <f>+'App.2-BA_Fixed Asset Cont_2020'!L24</f>
        <v>42.715191071554194</v>
      </c>
      <c r="J24" s="68">
        <v>-0.11322535469718989</v>
      </c>
      <c r="K24" s="26">
        <v>0</v>
      </c>
      <c r="L24" s="27">
        <f t="shared" si="0"/>
        <v>42.601965716857002</v>
      </c>
      <c r="M24" s="29">
        <f t="shared" si="1"/>
        <v>18.88428633850458</v>
      </c>
    </row>
    <row r="25" spans="1:14" ht="15" x14ac:dyDescent="0.25">
      <c r="A25" s="24"/>
      <c r="B25" s="63">
        <v>1806</v>
      </c>
      <c r="C25" s="30" t="s">
        <v>77</v>
      </c>
      <c r="D25" s="68">
        <f>+'App.2-BA_Fixed Asset Cont_2020'!G25</f>
        <v>257.22271913784698</v>
      </c>
      <c r="E25" s="68">
        <v>7.5313631492358217</v>
      </c>
      <c r="F25" s="26">
        <v>0</v>
      </c>
      <c r="G25" s="27">
        <f t="shared" si="2"/>
        <v>264.75408228708278</v>
      </c>
      <c r="H25" s="28"/>
      <c r="I25" s="68">
        <f>+'App.2-BA_Fixed Asset Cont_2020'!L25</f>
        <v>86.348689742427283</v>
      </c>
      <c r="J25" s="68">
        <v>2.5240777521321882</v>
      </c>
      <c r="K25" s="26">
        <v>0</v>
      </c>
      <c r="L25" s="27">
        <f t="shared" si="0"/>
        <v>88.872767494559469</v>
      </c>
      <c r="M25" s="29">
        <f t="shared" si="1"/>
        <v>175.88131479252331</v>
      </c>
    </row>
    <row r="26" spans="1:14" ht="15" x14ac:dyDescent="0.25">
      <c r="A26" s="24">
        <v>47</v>
      </c>
      <c r="B26" s="58">
        <v>1808</v>
      </c>
      <c r="C26" s="31" t="s">
        <v>27</v>
      </c>
      <c r="D26" s="68">
        <f>+'App.2-BA_Fixed Asset Cont_2020'!G26</f>
        <v>134.00269596009403</v>
      </c>
      <c r="E26" s="68">
        <v>25.220368259076285</v>
      </c>
      <c r="F26" s="26">
        <v>0</v>
      </c>
      <c r="G26" s="27">
        <f t="shared" si="2"/>
        <v>159.22306421917031</v>
      </c>
      <c r="H26" s="28"/>
      <c r="I26" s="68">
        <f>+'App.2-BA_Fixed Asset Cont_2020'!L26</f>
        <v>7.8737156244658069</v>
      </c>
      <c r="J26" s="68">
        <v>2.8432039019243058</v>
      </c>
      <c r="K26" s="26">
        <v>0</v>
      </c>
      <c r="L26" s="27">
        <f t="shared" si="0"/>
        <v>10.716919526390113</v>
      </c>
      <c r="M26" s="29">
        <f t="shared" si="1"/>
        <v>148.5061446927802</v>
      </c>
    </row>
    <row r="27" spans="1:14" ht="15" x14ac:dyDescent="0.25">
      <c r="A27" s="24">
        <v>13</v>
      </c>
      <c r="B27" s="58">
        <v>1810</v>
      </c>
      <c r="C27" s="31" t="s">
        <v>28</v>
      </c>
      <c r="D27" s="68">
        <f>+'App.2-BA_Fixed Asset Cont_2020'!G27</f>
        <v>0</v>
      </c>
      <c r="E27" s="68">
        <v>0</v>
      </c>
      <c r="F27" s="26">
        <v>0</v>
      </c>
      <c r="G27" s="27">
        <f t="shared" si="2"/>
        <v>0</v>
      </c>
      <c r="H27" s="28"/>
      <c r="I27" s="68">
        <f>+'App.2-BA_Fixed Asset Cont_2020'!L27</f>
        <v>0</v>
      </c>
      <c r="J27" s="68">
        <v>0</v>
      </c>
      <c r="K27" s="26">
        <v>0</v>
      </c>
      <c r="L27" s="27">
        <f t="shared" si="0"/>
        <v>0</v>
      </c>
      <c r="M27" s="29">
        <f t="shared" si="1"/>
        <v>0</v>
      </c>
    </row>
    <row r="28" spans="1:14" ht="15" x14ac:dyDescent="0.25">
      <c r="A28" s="24">
        <v>47</v>
      </c>
      <c r="B28" s="58">
        <v>1815</v>
      </c>
      <c r="C28" s="31" t="s">
        <v>29</v>
      </c>
      <c r="D28" s="68">
        <f>+'App.2-BA_Fixed Asset Cont_2020'!G28</f>
        <v>226.29487852641205</v>
      </c>
      <c r="E28" s="68">
        <v>14.148925763818848</v>
      </c>
      <c r="F28" s="26">
        <v>-1.2216721759991787</v>
      </c>
      <c r="G28" s="27">
        <f t="shared" si="2"/>
        <v>239.22213211423173</v>
      </c>
      <c r="H28" s="28"/>
      <c r="I28" s="68">
        <f>+'App.2-BA_Fixed Asset Cont_2020'!L28</f>
        <v>86.760810243438954</v>
      </c>
      <c r="J28" s="68">
        <v>6.4426606733176772</v>
      </c>
      <c r="K28" s="26">
        <v>-1.2216721759991787</v>
      </c>
      <c r="L28" s="27">
        <f t="shared" si="0"/>
        <v>91.981798740757455</v>
      </c>
      <c r="M28" s="29">
        <f t="shared" si="1"/>
        <v>147.24033337347427</v>
      </c>
    </row>
    <row r="29" spans="1:14" ht="15" x14ac:dyDescent="0.25">
      <c r="A29" s="24">
        <v>47</v>
      </c>
      <c r="B29" s="58">
        <v>1820</v>
      </c>
      <c r="C29" s="25" t="s">
        <v>30</v>
      </c>
      <c r="D29" s="68">
        <f>+'App.2-BA_Fixed Asset Cont_2020'!G29</f>
        <v>883.66706443935163</v>
      </c>
      <c r="E29" s="68">
        <v>61.962507142875097</v>
      </c>
      <c r="F29" s="26">
        <v>-1.954675481598686</v>
      </c>
      <c r="G29" s="27">
        <f t="shared" si="2"/>
        <v>943.67489610062808</v>
      </c>
      <c r="H29" s="28"/>
      <c r="I29" s="68">
        <f>+'App.2-BA_Fixed Asset Cont_2020'!L29</f>
        <v>342.21119661989775</v>
      </c>
      <c r="J29" s="68">
        <v>26.152478021534719</v>
      </c>
      <c r="K29" s="26">
        <v>-1.954675481598686</v>
      </c>
      <c r="L29" s="27">
        <f t="shared" si="0"/>
        <v>366.40899915983374</v>
      </c>
      <c r="M29" s="29">
        <f t="shared" si="1"/>
        <v>577.26589694079439</v>
      </c>
    </row>
    <row r="30" spans="1:14" ht="15" x14ac:dyDescent="0.25">
      <c r="A30" s="24">
        <v>47</v>
      </c>
      <c r="B30" s="58">
        <v>1825</v>
      </c>
      <c r="C30" s="31" t="s">
        <v>31</v>
      </c>
      <c r="D30" s="68">
        <f>+'App.2-BA_Fixed Asset Cont_2020'!G30</f>
        <v>0</v>
      </c>
      <c r="E30" s="68">
        <v>0</v>
      </c>
      <c r="F30" s="26">
        <v>0</v>
      </c>
      <c r="G30" s="27">
        <f t="shared" si="2"/>
        <v>0</v>
      </c>
      <c r="H30" s="28"/>
      <c r="I30" s="68">
        <f>+'App.2-BA_Fixed Asset Cont_2020'!L30</f>
        <v>0</v>
      </c>
      <c r="J30" s="68">
        <v>0</v>
      </c>
      <c r="K30" s="26">
        <v>0</v>
      </c>
      <c r="L30" s="27">
        <f t="shared" si="0"/>
        <v>0</v>
      </c>
      <c r="M30" s="29">
        <f t="shared" si="1"/>
        <v>0</v>
      </c>
    </row>
    <row r="31" spans="1:14" ht="15" x14ac:dyDescent="0.25">
      <c r="A31" s="24">
        <v>47</v>
      </c>
      <c r="B31" s="58">
        <v>1830</v>
      </c>
      <c r="C31" s="31" t="s">
        <v>32</v>
      </c>
      <c r="D31" s="68">
        <f>+'App.2-BA_Fixed Asset Cont_2020'!G31</f>
        <v>3763.5640833897096</v>
      </c>
      <c r="E31" s="68">
        <v>244.77675275835287</v>
      </c>
      <c r="F31" s="26">
        <v>-8.7035595396885235</v>
      </c>
      <c r="G31" s="27">
        <f t="shared" si="2"/>
        <v>3999.6372766083737</v>
      </c>
      <c r="H31" s="28"/>
      <c r="I31" s="68">
        <f>+'App.2-BA_Fixed Asset Cont_2020'!L31</f>
        <v>1102.3410096157447</v>
      </c>
      <c r="J31" s="68">
        <v>67.970599295553498</v>
      </c>
      <c r="K31" s="26">
        <v>-9.0403741023939226</v>
      </c>
      <c r="L31" s="27">
        <f t="shared" si="0"/>
        <v>1161.2712348089042</v>
      </c>
      <c r="M31" s="29">
        <f t="shared" si="1"/>
        <v>2838.3660417994697</v>
      </c>
    </row>
    <row r="32" spans="1:14" ht="15" x14ac:dyDescent="0.25">
      <c r="A32" s="24">
        <v>47</v>
      </c>
      <c r="B32" s="58">
        <v>1835</v>
      </c>
      <c r="C32" s="31" t="s">
        <v>33</v>
      </c>
      <c r="D32" s="68">
        <f>+'App.2-BA_Fixed Asset Cont_2020'!G32</f>
        <v>2428.3237061766999</v>
      </c>
      <c r="E32" s="68">
        <v>158.27605028305882</v>
      </c>
      <c r="F32" s="26">
        <v>-5.8910764831703561</v>
      </c>
      <c r="G32" s="27">
        <f t="shared" si="2"/>
        <v>2580.7086799765884</v>
      </c>
      <c r="H32" s="28"/>
      <c r="I32" s="68">
        <f>+'App.2-BA_Fixed Asset Cont_2020'!L32</f>
        <v>786.29674751277275</v>
      </c>
      <c r="J32" s="68">
        <v>44.93875200435393</v>
      </c>
      <c r="K32" s="26">
        <v>-6.1083608799958933</v>
      </c>
      <c r="L32" s="27">
        <f t="shared" si="0"/>
        <v>825.12713863713077</v>
      </c>
      <c r="M32" s="29">
        <f t="shared" si="1"/>
        <v>1755.5815413394575</v>
      </c>
    </row>
    <row r="33" spans="1:13" ht="15" x14ac:dyDescent="0.25">
      <c r="A33" s="24">
        <v>47</v>
      </c>
      <c r="B33" s="58">
        <v>1840</v>
      </c>
      <c r="C33" s="31" t="s">
        <v>34</v>
      </c>
      <c r="D33" s="68">
        <f>+'App.2-BA_Fixed Asset Cont_2020'!G33</f>
        <v>23.929067530000001</v>
      </c>
      <c r="E33" s="68">
        <v>9.3077585799999998</v>
      </c>
      <c r="F33" s="26">
        <v>0</v>
      </c>
      <c r="G33" s="27">
        <f t="shared" si="2"/>
        <v>33.236826110000003</v>
      </c>
      <c r="H33" s="28"/>
      <c r="I33" s="68">
        <f>+'App.2-BA_Fixed Asset Cont_2020'!L33</f>
        <v>15.365579149052001</v>
      </c>
      <c r="J33" s="68">
        <v>1.5326501833530002</v>
      </c>
      <c r="K33" s="26">
        <v>0</v>
      </c>
      <c r="L33" s="27">
        <f t="shared" si="0"/>
        <v>16.898229332405002</v>
      </c>
      <c r="M33" s="29">
        <f t="shared" si="1"/>
        <v>16.338596777595001</v>
      </c>
    </row>
    <row r="34" spans="1:13" ht="15" x14ac:dyDescent="0.25">
      <c r="A34" s="24">
        <v>47</v>
      </c>
      <c r="B34" s="58">
        <v>1845</v>
      </c>
      <c r="C34" s="31" t="s">
        <v>35</v>
      </c>
      <c r="D34" s="68">
        <f>+'App.2-BA_Fixed Asset Cont_2020'!G34</f>
        <v>967.68198303751342</v>
      </c>
      <c r="E34" s="68">
        <v>39.814560283293822</v>
      </c>
      <c r="F34" s="26">
        <v>-0.64673539927444157</v>
      </c>
      <c r="G34" s="27">
        <f t="shared" si="2"/>
        <v>1006.8498079215328</v>
      </c>
      <c r="H34" s="28"/>
      <c r="I34" s="68">
        <f>+'App.2-BA_Fixed Asset Cont_2020'!L34</f>
        <v>578.85989816383994</v>
      </c>
      <c r="J34" s="68">
        <v>30.21524288857924</v>
      </c>
      <c r="K34" s="26">
        <v>-0.73300330559950722</v>
      </c>
      <c r="L34" s="27">
        <f t="shared" si="0"/>
        <v>608.34213774681973</v>
      </c>
      <c r="M34" s="29">
        <f t="shared" si="1"/>
        <v>398.5076701747131</v>
      </c>
    </row>
    <row r="35" spans="1:13" ht="15" x14ac:dyDescent="0.25">
      <c r="A35" s="24">
        <v>47</v>
      </c>
      <c r="B35" s="58">
        <v>1850</v>
      </c>
      <c r="C35" s="31" t="s">
        <v>36</v>
      </c>
      <c r="D35" s="68">
        <f>+'App.2-BA_Fixed Asset Cont_2020'!G35</f>
        <v>2453.5786707452939</v>
      </c>
      <c r="E35" s="68">
        <v>183.4527030777227</v>
      </c>
      <c r="F35" s="26">
        <v>-5.3753575743963857</v>
      </c>
      <c r="G35" s="27">
        <f t="shared" si="2"/>
        <v>2631.6560162486203</v>
      </c>
      <c r="H35" s="28"/>
      <c r="I35" s="68">
        <f>+'App.2-BA_Fixed Asset Cont_2020'!L35</f>
        <v>806.48316830837337</v>
      </c>
      <c r="J35" s="68">
        <v>62.756280451553117</v>
      </c>
      <c r="K35" s="26">
        <v>-5.3753575743963857</v>
      </c>
      <c r="L35" s="27">
        <f t="shared" si="0"/>
        <v>863.86409118553013</v>
      </c>
      <c r="M35" s="29">
        <f t="shared" si="1"/>
        <v>1767.7919250630903</v>
      </c>
    </row>
    <row r="36" spans="1:13" ht="15" x14ac:dyDescent="0.25">
      <c r="A36" s="24">
        <v>47</v>
      </c>
      <c r="B36" s="58">
        <v>1855</v>
      </c>
      <c r="C36" s="31" t="s">
        <v>37</v>
      </c>
      <c r="D36" s="68">
        <f>+'App.2-BA_Fixed Asset Cont_2020'!G36</f>
        <v>0</v>
      </c>
      <c r="E36" s="68">
        <v>0</v>
      </c>
      <c r="F36" s="26">
        <v>0</v>
      </c>
      <c r="G36" s="27">
        <f t="shared" si="2"/>
        <v>0</v>
      </c>
      <c r="H36" s="28"/>
      <c r="I36" s="68">
        <f>+'App.2-BA_Fixed Asset Cont_2020'!L36</f>
        <v>0</v>
      </c>
      <c r="J36" s="68">
        <v>0</v>
      </c>
      <c r="K36" s="26">
        <v>0</v>
      </c>
      <c r="L36" s="27">
        <f t="shared" si="0"/>
        <v>0</v>
      </c>
      <c r="M36" s="29">
        <f t="shared" si="1"/>
        <v>0</v>
      </c>
    </row>
    <row r="37" spans="1:13" ht="15" x14ac:dyDescent="0.25">
      <c r="A37" s="24">
        <v>47</v>
      </c>
      <c r="B37" s="58">
        <v>1860</v>
      </c>
      <c r="C37" s="31" t="s">
        <v>38</v>
      </c>
      <c r="D37" s="68">
        <f>+'App.2-BA_Fixed Asset Cont_2020'!G37</f>
        <v>145.94748530892139</v>
      </c>
      <c r="E37" s="68">
        <v>19.405573362793529</v>
      </c>
      <c r="F37" s="26">
        <v>0</v>
      </c>
      <c r="G37" s="27">
        <f t="shared" si="2"/>
        <v>165.3530586717149</v>
      </c>
      <c r="H37" s="28"/>
      <c r="I37" s="68">
        <f>+'App.2-BA_Fixed Asset Cont_2020'!L37</f>
        <v>48.118333923148697</v>
      </c>
      <c r="J37" s="68">
        <v>13.275186453208402</v>
      </c>
      <c r="K37" s="26">
        <v>0</v>
      </c>
      <c r="L37" s="27">
        <f t="shared" si="0"/>
        <v>61.393520376357102</v>
      </c>
      <c r="M37" s="29">
        <f t="shared" si="1"/>
        <v>103.9595382953578</v>
      </c>
    </row>
    <row r="38" spans="1:13" ht="15" x14ac:dyDescent="0.25">
      <c r="A38" s="24">
        <v>47</v>
      </c>
      <c r="B38" s="58">
        <v>1555</v>
      </c>
      <c r="C38" s="30" t="s">
        <v>39</v>
      </c>
      <c r="D38" s="68">
        <f>+'App.2-BA_Fixed Asset Cont_2020'!G38</f>
        <v>474.29204275533664</v>
      </c>
      <c r="E38" s="68">
        <v>14.041404012262101</v>
      </c>
      <c r="F38" s="26">
        <v>0</v>
      </c>
      <c r="G38" s="27">
        <f t="shared" si="2"/>
        <v>488.33344676759873</v>
      </c>
      <c r="H38" s="28"/>
      <c r="I38" s="68">
        <f>+'App.2-BA_Fixed Asset Cont_2020'!L38</f>
        <v>279.79021172822343</v>
      </c>
      <c r="J38" s="68">
        <v>31.674967165020774</v>
      </c>
      <c r="K38" s="26">
        <v>0</v>
      </c>
      <c r="L38" s="27">
        <f t="shared" si="0"/>
        <v>311.46517889324423</v>
      </c>
      <c r="M38" s="29">
        <f t="shared" si="1"/>
        <v>176.8682678743545</v>
      </c>
    </row>
    <row r="39" spans="1:13" ht="15" x14ac:dyDescent="0.25">
      <c r="A39" s="24" t="s">
        <v>25</v>
      </c>
      <c r="B39" s="58">
        <v>1905</v>
      </c>
      <c r="C39" s="30" t="s">
        <v>26</v>
      </c>
      <c r="D39" s="68">
        <f>+'App.2-BA_Fixed Asset Cont_2020'!G39</f>
        <v>18.353218239589999</v>
      </c>
      <c r="E39" s="68">
        <v>0.33996956</v>
      </c>
      <c r="F39" s="26">
        <v>0</v>
      </c>
      <c r="G39" s="27">
        <f t="shared" si="2"/>
        <v>18.69318779959</v>
      </c>
      <c r="H39" s="28"/>
      <c r="I39" s="68">
        <f>+'App.2-BA_Fixed Asset Cont_2020'!L39</f>
        <v>0</v>
      </c>
      <c r="J39" s="68">
        <v>0</v>
      </c>
      <c r="K39" s="26">
        <v>0</v>
      </c>
      <c r="L39" s="27">
        <f t="shared" si="0"/>
        <v>0</v>
      </c>
      <c r="M39" s="29">
        <f t="shared" si="1"/>
        <v>18.69318779959</v>
      </c>
    </row>
    <row r="40" spans="1:13" ht="15" x14ac:dyDescent="0.25">
      <c r="A40" s="24">
        <v>47</v>
      </c>
      <c r="B40" s="58">
        <v>1908</v>
      </c>
      <c r="C40" s="31" t="s">
        <v>40</v>
      </c>
      <c r="D40" s="68">
        <f>+'App.2-BA_Fixed Asset Cont_2020'!G40</f>
        <v>176.45217936915003</v>
      </c>
      <c r="E40" s="68">
        <v>2.7443664800000001</v>
      </c>
      <c r="F40" s="26">
        <v>0</v>
      </c>
      <c r="G40" s="27">
        <f t="shared" si="2"/>
        <v>179.19654584915003</v>
      </c>
      <c r="H40" s="28"/>
      <c r="I40" s="68">
        <f>+'App.2-BA_Fixed Asset Cont_2020'!L40</f>
        <v>86.065480332839286</v>
      </c>
      <c r="J40" s="68">
        <v>3.3044047661319946</v>
      </c>
      <c r="K40" s="26">
        <v>0</v>
      </c>
      <c r="L40" s="27">
        <f t="shared" si="0"/>
        <v>89.369885098971281</v>
      </c>
      <c r="M40" s="29">
        <f t="shared" si="1"/>
        <v>89.826660750178746</v>
      </c>
    </row>
    <row r="41" spans="1:13" ht="15" x14ac:dyDescent="0.25">
      <c r="A41" s="24">
        <v>13</v>
      </c>
      <c r="B41" s="58">
        <v>1910</v>
      </c>
      <c r="C41" s="31" t="s">
        <v>28</v>
      </c>
      <c r="D41" s="68">
        <f>+'App.2-BA_Fixed Asset Cont_2020'!G41</f>
        <v>57.945412701642212</v>
      </c>
      <c r="E41" s="68">
        <v>7.599586816584762</v>
      </c>
      <c r="F41" s="26">
        <v>0</v>
      </c>
      <c r="G41" s="27">
        <f t="shared" si="2"/>
        <v>65.544999518226973</v>
      </c>
      <c r="H41" s="28"/>
      <c r="I41" s="68">
        <f>+'App.2-BA_Fixed Asset Cont_2020'!L41</f>
        <v>18.088407072270773</v>
      </c>
      <c r="J41" s="68">
        <v>3.4516931981822712</v>
      </c>
      <c r="K41" s="26">
        <v>0</v>
      </c>
      <c r="L41" s="27">
        <f t="shared" si="0"/>
        <v>21.540100270453046</v>
      </c>
      <c r="M41" s="29">
        <f t="shared" si="1"/>
        <v>44.004899247773928</v>
      </c>
    </row>
    <row r="42" spans="1:13" ht="15" x14ac:dyDescent="0.25">
      <c r="A42" s="24">
        <v>8</v>
      </c>
      <c r="B42" s="58">
        <v>1915</v>
      </c>
      <c r="C42" s="31" t="s">
        <v>79</v>
      </c>
      <c r="D42" s="68">
        <f>+'App.2-BA_Fixed Asset Cont_2020'!G42</f>
        <v>6.5362480637347318</v>
      </c>
      <c r="E42" s="68">
        <v>1.1632808405699944</v>
      </c>
      <c r="F42" s="26">
        <v>-1.1262566785200001</v>
      </c>
      <c r="G42" s="27">
        <f t="shared" si="2"/>
        <v>6.5732722257847263</v>
      </c>
      <c r="H42" s="28"/>
      <c r="I42" s="68">
        <f>+'App.2-BA_Fixed Asset Cont_2020'!L42</f>
        <v>3.3106054491193246</v>
      </c>
      <c r="J42" s="68">
        <v>1.119131260674247</v>
      </c>
      <c r="K42" s="26">
        <v>-1.1262566785200001</v>
      </c>
      <c r="L42" s="27">
        <f t="shared" si="0"/>
        <v>3.3034800312735717</v>
      </c>
      <c r="M42" s="29">
        <f t="shared" si="1"/>
        <v>3.2697921945111545</v>
      </c>
    </row>
    <row r="43" spans="1:13" ht="15" x14ac:dyDescent="0.25">
      <c r="A43" s="24">
        <v>10</v>
      </c>
      <c r="B43" s="58">
        <v>1920</v>
      </c>
      <c r="C43" s="31" t="s">
        <v>41</v>
      </c>
      <c r="D43" s="68">
        <v>53.748574884993928</v>
      </c>
      <c r="E43" s="68">
        <v>4.7464580948905626</v>
      </c>
      <c r="F43" s="26">
        <v>0</v>
      </c>
      <c r="G43" s="27">
        <f t="shared" si="2"/>
        <v>58.495032979884492</v>
      </c>
      <c r="H43" s="28"/>
      <c r="I43" s="68">
        <v>29.406367450164304</v>
      </c>
      <c r="J43" s="68">
        <v>3.4004032652546012</v>
      </c>
      <c r="K43" s="26">
        <v>0</v>
      </c>
      <c r="L43" s="27">
        <f t="shared" si="0"/>
        <v>32.806770715418907</v>
      </c>
      <c r="M43" s="29">
        <f t="shared" si="1"/>
        <v>25.688262264465585</v>
      </c>
    </row>
    <row r="44" spans="1:13" ht="15" x14ac:dyDescent="0.25">
      <c r="A44" s="24"/>
      <c r="B44" s="64">
        <v>1925</v>
      </c>
      <c r="C44" s="25" t="s">
        <v>78</v>
      </c>
      <c r="D44" s="68">
        <f>+'App.2-BA_Fixed Asset Cont_2020'!G44</f>
        <v>277.55385303995206</v>
      </c>
      <c r="E44" s="68">
        <v>32.003873139649095</v>
      </c>
      <c r="F44" s="26">
        <v>-24.56244486848</v>
      </c>
      <c r="G44" s="27">
        <f t="shared" si="2"/>
        <v>284.99528131112118</v>
      </c>
      <c r="H44" s="28"/>
      <c r="I44" s="68">
        <f>+'App.2-BA_Fixed Asset Cont_2020'!L44</f>
        <v>159.50562602952235</v>
      </c>
      <c r="J44" s="68">
        <v>34.478977902786106</v>
      </c>
      <c r="K44" s="26">
        <v>-24.56244486848</v>
      </c>
      <c r="L44" s="27">
        <f t="shared" si="0"/>
        <v>169.42215906382847</v>
      </c>
      <c r="M44" s="29">
        <f t="shared" si="1"/>
        <v>115.5731222472927</v>
      </c>
    </row>
    <row r="45" spans="1:13" ht="15" x14ac:dyDescent="0.25">
      <c r="A45" s="24">
        <v>10</v>
      </c>
      <c r="B45" s="57">
        <v>1930</v>
      </c>
      <c r="C45" s="31" t="s">
        <v>42</v>
      </c>
      <c r="D45" s="68">
        <f>+'App.2-BA_Fixed Asset Cont_2020'!G45</f>
        <v>370.9350472521777</v>
      </c>
      <c r="E45" s="68">
        <v>29.513412490798103</v>
      </c>
      <c r="F45" s="26">
        <v>0</v>
      </c>
      <c r="G45" s="27">
        <f t="shared" si="2"/>
        <v>400.44845974297579</v>
      </c>
      <c r="H45" s="28"/>
      <c r="I45" s="68">
        <f>+'App.2-BA_Fixed Asset Cont_2020'!L45</f>
        <v>269.39246149237692</v>
      </c>
      <c r="J45" s="68">
        <v>28.763398457102436</v>
      </c>
      <c r="K45" s="26">
        <v>0</v>
      </c>
      <c r="L45" s="27">
        <f t="shared" si="0"/>
        <v>298.15585994947935</v>
      </c>
      <c r="M45" s="29">
        <f t="shared" si="1"/>
        <v>102.29259979349644</v>
      </c>
    </row>
    <row r="46" spans="1:13" ht="15" x14ac:dyDescent="0.25">
      <c r="A46" s="24">
        <v>8</v>
      </c>
      <c r="B46" s="57">
        <v>1935</v>
      </c>
      <c r="C46" s="31" t="s">
        <v>43</v>
      </c>
      <c r="D46" s="68">
        <f>+'App.2-BA_Fixed Asset Cont_2020'!G46</f>
        <v>2.6504430288170768</v>
      </c>
      <c r="E46" s="68">
        <v>0.63225532864761791</v>
      </c>
      <c r="F46" s="26">
        <v>-3.8075880000000006E-2</v>
      </c>
      <c r="G46" s="27">
        <f t="shared" si="2"/>
        <v>3.2446224774646946</v>
      </c>
      <c r="H46" s="28"/>
      <c r="I46" s="68">
        <f>+'App.2-BA_Fixed Asset Cont_2020'!L46</f>
        <v>0.92222910815572312</v>
      </c>
      <c r="J46" s="68">
        <v>0.37507820805511061</v>
      </c>
      <c r="K46" s="26">
        <v>-3.8075880000000006E-2</v>
      </c>
      <c r="L46" s="27">
        <f t="shared" si="0"/>
        <v>1.2592314362108337</v>
      </c>
      <c r="M46" s="29">
        <f t="shared" si="1"/>
        <v>1.9853910412538609</v>
      </c>
    </row>
    <row r="47" spans="1:13" ht="15" x14ac:dyDescent="0.25">
      <c r="A47" s="24">
        <v>8</v>
      </c>
      <c r="B47" s="57">
        <v>1940</v>
      </c>
      <c r="C47" s="31" t="s">
        <v>44</v>
      </c>
      <c r="D47" s="68">
        <f>+'App.2-BA_Fixed Asset Cont_2020'!G47</f>
        <v>3.1128904411733487</v>
      </c>
      <c r="E47" s="68">
        <v>0.52297660856741834</v>
      </c>
      <c r="F47" s="26">
        <v>-1.0812172406400002</v>
      </c>
      <c r="G47" s="27">
        <f t="shared" si="2"/>
        <v>2.5546498091007672</v>
      </c>
      <c r="H47" s="28"/>
      <c r="I47" s="68">
        <f>+'App.2-BA_Fixed Asset Cont_2020'!L47</f>
        <v>2.4805049015424867</v>
      </c>
      <c r="J47" s="68">
        <v>0.81370029094951002</v>
      </c>
      <c r="K47" s="26">
        <v>-1.0812172406400002</v>
      </c>
      <c r="L47" s="27">
        <f t="shared" si="0"/>
        <v>2.2129879518519964</v>
      </c>
      <c r="M47" s="29">
        <f t="shared" si="1"/>
        <v>0.34166185724877085</v>
      </c>
    </row>
    <row r="48" spans="1:13" ht="15" x14ac:dyDescent="0.25">
      <c r="A48" s="24">
        <v>8</v>
      </c>
      <c r="B48" s="57">
        <v>1945</v>
      </c>
      <c r="C48" s="31" t="s">
        <v>45</v>
      </c>
      <c r="D48" s="68">
        <f>+'App.2-BA_Fixed Asset Cont_2020'!G48</f>
        <v>4.6953497104247308</v>
      </c>
      <c r="E48" s="68">
        <v>1.0767674129289675</v>
      </c>
      <c r="F48" s="26">
        <v>0</v>
      </c>
      <c r="G48" s="27">
        <f t="shared" si="2"/>
        <v>5.7721171233536985</v>
      </c>
      <c r="H48" s="28"/>
      <c r="I48" s="68">
        <f>+'App.2-BA_Fixed Asset Cont_2020'!L48</f>
        <v>2.2519110268017521</v>
      </c>
      <c r="J48" s="68">
        <v>1.0041465989458422</v>
      </c>
      <c r="K48" s="26">
        <v>0</v>
      </c>
      <c r="L48" s="27">
        <f t="shared" si="0"/>
        <v>3.2560576257475944</v>
      </c>
      <c r="M48" s="29">
        <f t="shared" si="1"/>
        <v>2.5160594976061041</v>
      </c>
    </row>
    <row r="49" spans="1:13" ht="15" x14ac:dyDescent="0.25">
      <c r="A49" s="24">
        <v>8</v>
      </c>
      <c r="B49" s="57">
        <v>1950</v>
      </c>
      <c r="C49" s="31" t="s">
        <v>46</v>
      </c>
      <c r="D49" s="68">
        <f>+'App.2-BA_Fixed Asset Cont_2020'!G49</f>
        <v>159.87435632986433</v>
      </c>
      <c r="E49" s="68">
        <v>2.933574507619999</v>
      </c>
      <c r="F49" s="26">
        <v>0</v>
      </c>
      <c r="G49" s="27">
        <f t="shared" si="2"/>
        <v>162.80793083748432</v>
      </c>
      <c r="H49" s="28"/>
      <c r="I49" s="68">
        <f>+'App.2-BA_Fixed Asset Cont_2020'!L49</f>
        <v>119.44478071068737</v>
      </c>
      <c r="J49" s="68">
        <v>7.3785471682167376</v>
      </c>
      <c r="K49" s="26">
        <v>0</v>
      </c>
      <c r="L49" s="27">
        <f t="shared" si="0"/>
        <v>126.82332787890411</v>
      </c>
      <c r="M49" s="29">
        <f t="shared" si="1"/>
        <v>35.984602958580211</v>
      </c>
    </row>
    <row r="50" spans="1:13" ht="15" x14ac:dyDescent="0.25">
      <c r="A50" s="24">
        <v>8</v>
      </c>
      <c r="B50" s="57">
        <v>1955</v>
      </c>
      <c r="C50" s="31" t="s">
        <v>47</v>
      </c>
      <c r="D50" s="68">
        <f>+'App.2-BA_Fixed Asset Cont_2020'!G50</f>
        <v>87.72064120053389</v>
      </c>
      <c r="E50" s="68">
        <v>12.478573682183447</v>
      </c>
      <c r="F50" s="26">
        <v>0</v>
      </c>
      <c r="G50" s="27">
        <f t="shared" si="2"/>
        <v>100.19921488271734</v>
      </c>
      <c r="H50" s="28"/>
      <c r="I50" s="68">
        <f>+'App.2-BA_Fixed Asset Cont_2020'!L50</f>
        <v>-10.479745152324945</v>
      </c>
      <c r="J50" s="68">
        <v>-17.069999228793087</v>
      </c>
      <c r="K50" s="26">
        <v>0</v>
      </c>
      <c r="L50" s="27">
        <f t="shared" si="0"/>
        <v>-27.549744381118032</v>
      </c>
      <c r="M50" s="29">
        <f t="shared" si="1"/>
        <v>127.74895926383537</v>
      </c>
    </row>
    <row r="51" spans="1:13" ht="15" x14ac:dyDescent="0.25">
      <c r="A51" s="32">
        <v>8</v>
      </c>
      <c r="B51" s="59">
        <v>1960</v>
      </c>
      <c r="C51" s="25" t="s">
        <v>48</v>
      </c>
      <c r="D51" s="68">
        <f>+'App.2-BA_Fixed Asset Cont_2020'!G51</f>
        <v>4.2713602586926527</v>
      </c>
      <c r="E51" s="68">
        <v>1.4080052969963923</v>
      </c>
      <c r="F51" s="26">
        <v>0</v>
      </c>
      <c r="G51" s="27">
        <f t="shared" si="2"/>
        <v>5.6793655556890448</v>
      </c>
      <c r="H51" s="28"/>
      <c r="I51" s="68">
        <f>+'App.2-BA_Fixed Asset Cont_2020'!L51</f>
        <v>1.7267524676566299</v>
      </c>
      <c r="J51" s="68">
        <v>1.2603606454421699</v>
      </c>
      <c r="K51" s="26">
        <v>0</v>
      </c>
      <c r="L51" s="27">
        <f t="shared" si="0"/>
        <v>2.9871131130987996</v>
      </c>
      <c r="M51" s="29">
        <f t="shared" si="1"/>
        <v>2.6922524425902452</v>
      </c>
    </row>
    <row r="52" spans="1:13" ht="25.5" x14ac:dyDescent="0.25">
      <c r="A52" s="33">
        <v>47</v>
      </c>
      <c r="B52" s="59">
        <v>1970</v>
      </c>
      <c r="C52" s="31" t="s">
        <v>49</v>
      </c>
      <c r="D52" s="68">
        <f>+'App.2-BA_Fixed Asset Cont_2020'!G52</f>
        <v>0</v>
      </c>
      <c r="E52" s="68">
        <v>0</v>
      </c>
      <c r="F52" s="26">
        <v>0</v>
      </c>
      <c r="G52" s="27">
        <f t="shared" si="2"/>
        <v>0</v>
      </c>
      <c r="H52" s="28"/>
      <c r="I52" s="68">
        <f>+'App.2-BA_Fixed Asset Cont_2020'!L52</f>
        <v>0</v>
      </c>
      <c r="J52" s="68">
        <v>0</v>
      </c>
      <c r="K52" s="26">
        <v>0</v>
      </c>
      <c r="L52" s="27">
        <f t="shared" si="0"/>
        <v>0</v>
      </c>
      <c r="M52" s="29">
        <f t="shared" si="1"/>
        <v>0</v>
      </c>
    </row>
    <row r="53" spans="1:13" ht="25.5" x14ac:dyDescent="0.25">
      <c r="A53" s="24">
        <v>47</v>
      </c>
      <c r="B53" s="57">
        <v>1975</v>
      </c>
      <c r="C53" s="31" t="s">
        <v>50</v>
      </c>
      <c r="D53" s="68">
        <f>+'App.2-BA_Fixed Asset Cont_2020'!G53</f>
        <v>0</v>
      </c>
      <c r="E53" s="68">
        <v>0</v>
      </c>
      <c r="F53" s="26">
        <v>0</v>
      </c>
      <c r="G53" s="27">
        <f t="shared" si="2"/>
        <v>0</v>
      </c>
      <c r="H53" s="28"/>
      <c r="I53" s="68">
        <f>+'App.2-BA_Fixed Asset Cont_2020'!L53</f>
        <v>0</v>
      </c>
      <c r="J53" s="68">
        <v>0</v>
      </c>
      <c r="K53" s="26">
        <v>0</v>
      </c>
      <c r="L53" s="27">
        <f t="shared" si="0"/>
        <v>0</v>
      </c>
      <c r="M53" s="29">
        <f t="shared" si="1"/>
        <v>0</v>
      </c>
    </row>
    <row r="54" spans="1:13" ht="15" x14ac:dyDescent="0.25">
      <c r="A54" s="24">
        <v>47</v>
      </c>
      <c r="B54" s="57">
        <v>1980</v>
      </c>
      <c r="C54" s="31" t="s">
        <v>51</v>
      </c>
      <c r="D54" s="68">
        <f>+'App.2-BA_Fixed Asset Cont_2020'!G54</f>
        <v>206.98901465212083</v>
      </c>
      <c r="E54" s="68">
        <v>2.579555326632152</v>
      </c>
      <c r="F54" s="26">
        <v>0</v>
      </c>
      <c r="G54" s="27">
        <f t="shared" si="2"/>
        <v>209.56856997875298</v>
      </c>
      <c r="H54" s="28"/>
      <c r="I54" s="68">
        <f>+'App.2-BA_Fixed Asset Cont_2020'!L54</f>
        <v>152.00892422874648</v>
      </c>
      <c r="J54" s="68">
        <v>28.332384788846667</v>
      </c>
      <c r="K54" s="26">
        <v>0</v>
      </c>
      <c r="L54" s="27">
        <f t="shared" si="0"/>
        <v>180.34130901759315</v>
      </c>
      <c r="M54" s="29">
        <f t="shared" si="1"/>
        <v>29.227260961159828</v>
      </c>
    </row>
    <row r="55" spans="1:13" ht="15" x14ac:dyDescent="0.25">
      <c r="A55" s="24">
        <v>47</v>
      </c>
      <c r="B55" s="57">
        <v>1985</v>
      </c>
      <c r="C55" s="31" t="s">
        <v>52</v>
      </c>
      <c r="D55" s="68">
        <f>+'App.2-BA_Fixed Asset Cont_2020'!G55</f>
        <v>14.55644375</v>
      </c>
      <c r="E55" s="68">
        <v>0.10743107</v>
      </c>
      <c r="F55" s="26">
        <v>0</v>
      </c>
      <c r="G55" s="27">
        <f t="shared" si="2"/>
        <v>14.66387482</v>
      </c>
      <c r="H55" s="28"/>
      <c r="I55" s="68">
        <f>+'App.2-BA_Fixed Asset Cont_2020'!L55</f>
        <v>9.2094306850000009</v>
      </c>
      <c r="J55" s="68">
        <v>0.43772337624999996</v>
      </c>
      <c r="K55" s="26">
        <v>0</v>
      </c>
      <c r="L55" s="27">
        <f t="shared" si="0"/>
        <v>9.6471540612500011</v>
      </c>
      <c r="M55" s="29">
        <f t="shared" si="1"/>
        <v>5.0167207587499991</v>
      </c>
    </row>
    <row r="56" spans="1:13" ht="15" x14ac:dyDescent="0.25">
      <c r="A56" s="33">
        <v>47</v>
      </c>
      <c r="B56" s="57">
        <v>1990</v>
      </c>
      <c r="C56" s="34" t="s">
        <v>53</v>
      </c>
      <c r="D56" s="68">
        <f>+'App.2-BA_Fixed Asset Cont_2020'!G56</f>
        <v>10.08096576714</v>
      </c>
      <c r="E56" s="68">
        <v>0</v>
      </c>
      <c r="F56" s="26">
        <v>0</v>
      </c>
      <c r="G56" s="27">
        <f t="shared" si="2"/>
        <v>10.08096576714</v>
      </c>
      <c r="H56" s="28"/>
      <c r="I56" s="68">
        <f>+'App.2-BA_Fixed Asset Cont_2020'!L56</f>
        <v>7.5549067383600006</v>
      </c>
      <c r="J56" s="68">
        <v>0.43540331100000007</v>
      </c>
      <c r="K56" s="26">
        <v>0</v>
      </c>
      <c r="L56" s="27">
        <f t="shared" si="0"/>
        <v>7.9903100493600006</v>
      </c>
      <c r="M56" s="29">
        <f t="shared" si="1"/>
        <v>2.0906557177799998</v>
      </c>
    </row>
    <row r="57" spans="1:13" ht="15" x14ac:dyDescent="0.25">
      <c r="A57" s="24">
        <v>47</v>
      </c>
      <c r="B57" s="57">
        <v>1995</v>
      </c>
      <c r="C57" s="31" t="s">
        <v>54</v>
      </c>
      <c r="D57" s="68">
        <f>+'App.2-BA_Fixed Asset Cont_2020'!G57</f>
        <v>0</v>
      </c>
      <c r="E57" s="68">
        <v>0</v>
      </c>
      <c r="F57" s="26">
        <v>0</v>
      </c>
      <c r="G57" s="27">
        <f t="shared" si="2"/>
        <v>0</v>
      </c>
      <c r="H57" s="28"/>
      <c r="I57" s="68">
        <f>+'App.2-BA_Fixed Asset Cont_2020'!L57</f>
        <v>0</v>
      </c>
      <c r="J57" s="68">
        <v>0</v>
      </c>
      <c r="K57" s="26">
        <v>0</v>
      </c>
      <c r="L57" s="27">
        <f t="shared" si="0"/>
        <v>0</v>
      </c>
      <c r="M57" s="29">
        <f t="shared" si="1"/>
        <v>0</v>
      </c>
    </row>
    <row r="58" spans="1:13" ht="15" x14ac:dyDescent="0.25">
      <c r="A58" s="24">
        <v>47</v>
      </c>
      <c r="B58" s="57">
        <v>2440</v>
      </c>
      <c r="C58" s="31" t="s">
        <v>55</v>
      </c>
      <c r="D58" s="68">
        <f>+'App.2-BA_Fixed Asset Cont_2020'!G58</f>
        <v>0</v>
      </c>
      <c r="E58" s="68">
        <v>0</v>
      </c>
      <c r="F58" s="26">
        <v>0</v>
      </c>
      <c r="G58" s="27">
        <f t="shared" si="2"/>
        <v>0</v>
      </c>
      <c r="I58" s="68">
        <f>+'App.2-BA_Fixed Asset Cont_2020'!L58</f>
        <v>0</v>
      </c>
      <c r="J58" s="68">
        <v>0</v>
      </c>
      <c r="K58" s="26">
        <v>0</v>
      </c>
      <c r="L58" s="27"/>
      <c r="M58" s="29"/>
    </row>
    <row r="59" spans="1:13" ht="15" x14ac:dyDescent="0.25">
      <c r="A59" s="35"/>
      <c r="B59" s="35"/>
      <c r="C59" s="36"/>
      <c r="D59" s="68"/>
      <c r="E59" s="68"/>
      <c r="F59" s="37"/>
      <c r="G59" s="27"/>
      <c r="I59" s="68"/>
      <c r="J59" s="68"/>
      <c r="K59" s="37"/>
      <c r="L59" s="27">
        <f t="shared" ref="L59" si="3">I59+J59+K59</f>
        <v>0</v>
      </c>
      <c r="M59" s="29">
        <f t="shared" ref="M59" si="4">G59+L59</f>
        <v>0</v>
      </c>
    </row>
    <row r="60" spans="1:13" ht="12.75" x14ac:dyDescent="0.2">
      <c r="A60" s="35"/>
      <c r="B60" s="35"/>
      <c r="C60" s="39" t="s">
        <v>56</v>
      </c>
      <c r="D60" s="90">
        <f>SUM(D17:D59)</f>
        <v>13570.411701426456</v>
      </c>
      <c r="E60" s="39">
        <f>SUM(E17:E59)</f>
        <v>880.16304116573747</v>
      </c>
      <c r="F60" s="39">
        <f>SUM(F17:F59)</f>
        <v>-63.226468237477569</v>
      </c>
      <c r="G60" s="39">
        <f>SUM(G17:G59)</f>
        <v>14387.348274354723</v>
      </c>
      <c r="H60" s="39"/>
      <c r="I60" s="39">
        <f>SUM(I17:I59)</f>
        <v>5249.9510356155597</v>
      </c>
      <c r="J60" s="39">
        <f>SUM(J17:J59)</f>
        <v>414.48976881321136</v>
      </c>
      <c r="K60" s="39">
        <f>SUM(K17:K59)</f>
        <v>-63.866835103333571</v>
      </c>
      <c r="L60" s="39">
        <f>SUM(L17:L59)</f>
        <v>5600.5739693254345</v>
      </c>
      <c r="M60" s="39">
        <f>SUM(M17:M59)</f>
        <v>8786.7743050292793</v>
      </c>
    </row>
    <row r="61" spans="1:13" ht="38.25" x14ac:dyDescent="0.25">
      <c r="A61" s="35"/>
      <c r="B61" s="35"/>
      <c r="C61" s="91" t="s">
        <v>57</v>
      </c>
      <c r="D61" s="76"/>
      <c r="E61" s="88"/>
      <c r="F61" s="88"/>
      <c r="G61" s="27">
        <f t="shared" ref="G61" si="5">D61+E61+F61</f>
        <v>0</v>
      </c>
      <c r="H61" s="89"/>
      <c r="I61" s="88"/>
      <c r="J61" s="88"/>
      <c r="K61" s="88"/>
      <c r="L61" s="27">
        <f t="shared" ref="L61:L62" si="6">I61+J61+K61</f>
        <v>0</v>
      </c>
      <c r="M61" s="29">
        <f t="shared" ref="M61" si="7">G61+L61</f>
        <v>0</v>
      </c>
    </row>
    <row r="62" spans="1:13" ht="26.4" x14ac:dyDescent="0.3">
      <c r="A62" s="35"/>
      <c r="B62" s="35"/>
      <c r="C62" s="92" t="s">
        <v>58</v>
      </c>
      <c r="D62" s="76">
        <f>'App.2-BA_Fixed Asset Cont_2020'!G62</f>
        <v>-77.275126833472072</v>
      </c>
      <c r="E62" s="88">
        <v>-2.8609498151581256</v>
      </c>
      <c r="F62" s="88"/>
      <c r="G62" s="27">
        <f t="shared" si="2"/>
        <v>-80.136076648630194</v>
      </c>
      <c r="H62" s="89"/>
      <c r="I62" s="88">
        <f>+'App.2-BA_Fixed Asset Cont_2020'!L62</f>
        <v>-22.874211441666667</v>
      </c>
      <c r="J62" s="88">
        <v>-4.857830311191611</v>
      </c>
      <c r="K62" s="88"/>
      <c r="L62" s="27">
        <f t="shared" si="6"/>
        <v>-27.732041752858279</v>
      </c>
      <c r="M62" s="29">
        <f>G62-L62</f>
        <v>-52.404034895771915</v>
      </c>
    </row>
    <row r="63" spans="1:13" x14ac:dyDescent="0.25">
      <c r="A63" s="35"/>
      <c r="B63" s="35"/>
      <c r="C63" s="39" t="s">
        <v>59</v>
      </c>
      <c r="D63" s="90">
        <f>SUM(D60:D62)</f>
        <v>13493.136574592983</v>
      </c>
      <c r="E63" s="39">
        <f t="shared" ref="E63:G63" si="8">SUM(E60:E62)</f>
        <v>877.3020913505793</v>
      </c>
      <c r="F63" s="39">
        <f t="shared" si="8"/>
        <v>-63.226468237477569</v>
      </c>
      <c r="G63" s="39">
        <f t="shared" si="8"/>
        <v>14307.212197706092</v>
      </c>
      <c r="H63" s="39"/>
      <c r="I63" s="39">
        <f t="shared" ref="I63:M63" si="9">SUM(I60:I62)</f>
        <v>5227.0768241738933</v>
      </c>
      <c r="J63" s="39">
        <f t="shared" si="9"/>
        <v>409.63193850201975</v>
      </c>
      <c r="K63" s="39">
        <f t="shared" si="9"/>
        <v>-63.866835103333571</v>
      </c>
      <c r="L63" s="39">
        <f t="shared" si="9"/>
        <v>5572.8419275725764</v>
      </c>
      <c r="M63" s="39">
        <f t="shared" si="9"/>
        <v>8734.3702701335078</v>
      </c>
    </row>
    <row r="64" spans="1:13" ht="16.2" x14ac:dyDescent="0.3">
      <c r="A64" s="35"/>
      <c r="B64" s="35"/>
      <c r="C64" s="108" t="s">
        <v>60</v>
      </c>
      <c r="D64" s="109"/>
      <c r="E64" s="109"/>
      <c r="F64" s="109"/>
      <c r="G64" s="109"/>
      <c r="H64" s="109"/>
      <c r="I64" s="110"/>
      <c r="J64" s="88"/>
      <c r="K64" s="44"/>
      <c r="L64" s="43"/>
      <c r="M64" s="44"/>
    </row>
    <row r="65" spans="1:14" ht="14.4" x14ac:dyDescent="0.3">
      <c r="A65" s="35"/>
      <c r="B65" s="35"/>
      <c r="C65" s="105" t="s">
        <v>61</v>
      </c>
      <c r="D65" s="106"/>
      <c r="E65" s="106"/>
      <c r="F65" s="106"/>
      <c r="G65" s="106"/>
      <c r="H65" s="106"/>
      <c r="I65" s="107"/>
      <c r="J65" s="39">
        <f>J63+J64</f>
        <v>409.63193850201975</v>
      </c>
      <c r="K65" s="42"/>
      <c r="L65" s="43"/>
      <c r="M65" s="44"/>
    </row>
    <row r="66" spans="1:14" x14ac:dyDescent="0.25">
      <c r="N66" s="65"/>
    </row>
    <row r="67" spans="1:14" x14ac:dyDescent="0.25">
      <c r="I67" s="45" t="s">
        <v>62</v>
      </c>
      <c r="J67" s="46"/>
    </row>
    <row r="68" spans="1:14" ht="14.4" x14ac:dyDescent="0.3">
      <c r="A68" s="35">
        <v>10</v>
      </c>
      <c r="B68" s="35"/>
      <c r="C68" s="36" t="s">
        <v>63</v>
      </c>
      <c r="I68" s="46" t="s">
        <v>63</v>
      </c>
      <c r="J68" s="46"/>
      <c r="K68" s="47"/>
    </row>
    <row r="69" spans="1:14" ht="14.4" x14ac:dyDescent="0.3">
      <c r="A69" s="35">
        <v>8</v>
      </c>
      <c r="B69" s="35"/>
      <c r="C69" s="36" t="s">
        <v>43</v>
      </c>
      <c r="I69" s="46" t="s">
        <v>43</v>
      </c>
      <c r="J69" s="46"/>
      <c r="K69" s="48"/>
    </row>
    <row r="70" spans="1:14" ht="14.4" x14ac:dyDescent="0.3">
      <c r="I70" s="49" t="s">
        <v>64</v>
      </c>
      <c r="K70" s="50">
        <f>J65-K68-K69</f>
        <v>409.63193850201975</v>
      </c>
    </row>
    <row r="71" spans="1:14" x14ac:dyDescent="0.25">
      <c r="N71" s="51"/>
    </row>
    <row r="72" spans="1:14" x14ac:dyDescent="0.25">
      <c r="D72" s="93"/>
      <c r="E72" s="93"/>
      <c r="F72" s="93"/>
      <c r="G72" s="93"/>
      <c r="H72" s="83"/>
      <c r="I72" s="93"/>
      <c r="J72" s="93"/>
      <c r="K72" s="93"/>
      <c r="L72" s="93"/>
      <c r="N72" s="51"/>
    </row>
    <row r="73" spans="1:14" x14ac:dyDescent="0.25">
      <c r="A73" s="52" t="s">
        <v>65</v>
      </c>
      <c r="D73" s="93"/>
      <c r="E73" s="93"/>
      <c r="F73" s="93"/>
      <c r="G73" s="93"/>
      <c r="H73" s="83"/>
      <c r="I73" s="93"/>
      <c r="J73" s="93"/>
      <c r="K73" s="93"/>
      <c r="L73" s="93"/>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ht="12.6" customHeight="1"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53" t="s">
        <v>69</v>
      </c>
      <c r="C83" s="11"/>
    </row>
    <row r="85" spans="1:13" x14ac:dyDescent="0.25">
      <c r="A85" s="1">
        <v>5</v>
      </c>
      <c r="B85" s="54"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4:I64"/>
    <mergeCell ref="C65:I65"/>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2"/>
  <sheetViews>
    <sheetView showGridLines="0" topLeftCell="A9" zoomScale="85" zoomScaleNormal="85" workbookViewId="0">
      <pane xSplit="3" ySplit="8" topLeftCell="D47" activePane="bottomRight" state="frozen"/>
      <selection activeCell="C60" sqref="C60"/>
      <selection pane="topRight" activeCell="C60" sqref="C60"/>
      <selection pane="bottomLeft" activeCell="C60" sqref="C60"/>
      <selection pane="bottomRight" activeCell="J60" sqref="J60"/>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01" t="s">
        <v>6</v>
      </c>
      <c r="B9" s="101"/>
      <c r="C9" s="101"/>
      <c r="D9" s="101"/>
      <c r="E9" s="101"/>
      <c r="F9" s="101"/>
      <c r="G9" s="101"/>
      <c r="H9" s="101"/>
      <c r="I9" s="101"/>
      <c r="J9" s="101"/>
      <c r="K9" s="101"/>
      <c r="L9" s="101"/>
      <c r="M9" s="101"/>
    </row>
    <row r="10" spans="1:13" ht="21" x14ac:dyDescent="0.2">
      <c r="A10" s="101" t="s">
        <v>7</v>
      </c>
      <c r="B10" s="101"/>
      <c r="C10" s="101"/>
      <c r="D10" s="101"/>
      <c r="E10" s="101"/>
      <c r="F10" s="101"/>
      <c r="G10" s="101"/>
      <c r="H10" s="101"/>
      <c r="I10" s="101"/>
      <c r="J10" s="101"/>
      <c r="K10" s="101"/>
      <c r="L10" s="101"/>
      <c r="M10" s="101"/>
    </row>
    <row r="11" spans="1:13" ht="12.75" x14ac:dyDescent="0.2">
      <c r="H11" s="2"/>
    </row>
    <row r="12" spans="1:13" ht="15" x14ac:dyDescent="0.2">
      <c r="E12" s="9" t="s">
        <v>8</v>
      </c>
      <c r="F12" s="10" t="s">
        <v>9</v>
      </c>
      <c r="H12" s="2"/>
    </row>
    <row r="13" spans="1:13" ht="15" x14ac:dyDescent="0.25">
      <c r="C13" s="11"/>
      <c r="E13" s="9" t="s">
        <v>10</v>
      </c>
      <c r="F13" s="12">
        <v>2022</v>
      </c>
      <c r="G13" s="13"/>
    </row>
    <row r="15" spans="1:13" ht="12.75" x14ac:dyDescent="0.2">
      <c r="D15" s="102" t="s">
        <v>11</v>
      </c>
      <c r="E15" s="103"/>
      <c r="F15" s="103"/>
      <c r="G15" s="104"/>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5" ht="15" x14ac:dyDescent="0.25">
      <c r="A17" s="24"/>
      <c r="B17" s="57">
        <v>1610</v>
      </c>
      <c r="C17" s="25" t="s">
        <v>72</v>
      </c>
      <c r="D17" s="68">
        <f>+'App.2-BA_Fixed Asset Cont_2021'!G17</f>
        <v>283.99375430537998</v>
      </c>
      <c r="E17" s="68">
        <v>0</v>
      </c>
      <c r="F17" s="26">
        <v>-10.460121098799998</v>
      </c>
      <c r="G17" s="27">
        <f>D17+E17+F17</f>
        <v>273.53363320657996</v>
      </c>
      <c r="H17" s="20"/>
      <c r="I17" s="68">
        <f>+'App.2-BA_Fixed Asset Cont_2021'!L17</f>
        <v>229.89050679241001</v>
      </c>
      <c r="J17" s="68">
        <v>24.640225060310005</v>
      </c>
      <c r="K17" s="26">
        <v>-10.460121098799998</v>
      </c>
      <c r="L17" s="27">
        <f>I17+J17+K17</f>
        <v>244.07061075392002</v>
      </c>
      <c r="M17" s="29">
        <f>G17-L17</f>
        <v>29.463022452659942</v>
      </c>
      <c r="O17" s="65"/>
    </row>
    <row r="18" spans="1:15" ht="25.5" x14ac:dyDescent="0.25">
      <c r="A18" s="24">
        <v>12</v>
      </c>
      <c r="B18" s="57">
        <v>1611</v>
      </c>
      <c r="C18" s="25" t="s">
        <v>22</v>
      </c>
      <c r="D18" s="68">
        <f>+'App.2-BA_Fixed Asset Cont_2021'!G18</f>
        <v>0</v>
      </c>
      <c r="E18" s="68">
        <v>0</v>
      </c>
      <c r="F18" s="26">
        <v>0</v>
      </c>
      <c r="G18" s="27">
        <f>D18+E18+F18</f>
        <v>0</v>
      </c>
      <c r="H18" s="28"/>
      <c r="I18" s="68">
        <f>+'App.2-BA_Fixed Asset Cont_2021'!L18</f>
        <v>0</v>
      </c>
      <c r="J18" s="68">
        <v>0</v>
      </c>
      <c r="K18" s="26">
        <v>0</v>
      </c>
      <c r="L18" s="27">
        <f t="shared" ref="L18:L59" si="0">I18+J18+K18</f>
        <v>0</v>
      </c>
      <c r="M18" s="29">
        <f t="shared" ref="M18:M57" si="1">G18-L18</f>
        <v>0</v>
      </c>
      <c r="O18" s="65"/>
    </row>
    <row r="19" spans="1:15" ht="25.5" x14ac:dyDescent="0.25">
      <c r="A19" s="24" t="s">
        <v>23</v>
      </c>
      <c r="B19" s="57">
        <v>1612</v>
      </c>
      <c r="C19" s="25" t="s">
        <v>24</v>
      </c>
      <c r="D19" s="68">
        <f>+'App.2-BA_Fixed Asset Cont_2021'!G19</f>
        <v>0</v>
      </c>
      <c r="E19" s="68">
        <v>0</v>
      </c>
      <c r="F19" s="26">
        <v>0</v>
      </c>
      <c r="G19" s="27">
        <f>D19+E19+F19</f>
        <v>0</v>
      </c>
      <c r="H19" s="28"/>
      <c r="I19" s="68">
        <f>+'App.2-BA_Fixed Asset Cont_2021'!L19</f>
        <v>0</v>
      </c>
      <c r="J19" s="68">
        <v>0</v>
      </c>
      <c r="K19" s="26">
        <v>0</v>
      </c>
      <c r="L19" s="27">
        <f t="shared" si="0"/>
        <v>0</v>
      </c>
      <c r="M19" s="29">
        <f t="shared" si="1"/>
        <v>0</v>
      </c>
      <c r="O19" s="65"/>
    </row>
    <row r="20" spans="1:15" ht="15" x14ac:dyDescent="0.25">
      <c r="A20" s="24"/>
      <c r="B20" s="57">
        <v>1665</v>
      </c>
      <c r="C20" s="25" t="s">
        <v>74</v>
      </c>
      <c r="D20" s="68">
        <f>+'App.2-BA_Fixed Asset Cont_2021'!G20</f>
        <v>0.13855429</v>
      </c>
      <c r="E20" s="68">
        <v>0</v>
      </c>
      <c r="F20" s="26">
        <v>0</v>
      </c>
      <c r="G20" s="27">
        <f>D20+E20+F20</f>
        <v>0.13855429</v>
      </c>
      <c r="H20" s="28"/>
      <c r="I20" s="68">
        <f>+'App.2-BA_Fixed Asset Cont_2021'!L20</f>
        <v>0.11463711191500001</v>
      </c>
      <c r="J20" s="68">
        <v>3.145182383E-3</v>
      </c>
      <c r="K20" s="26">
        <v>0</v>
      </c>
      <c r="L20" s="27">
        <f t="shared" si="0"/>
        <v>0.11778229429800001</v>
      </c>
      <c r="M20" s="29">
        <f t="shared" si="1"/>
        <v>2.0771995701999987E-2</v>
      </c>
      <c r="O20" s="65"/>
    </row>
    <row r="21" spans="1:15" ht="15" x14ac:dyDescent="0.25">
      <c r="A21" s="24"/>
      <c r="B21" s="57">
        <v>1675</v>
      </c>
      <c r="C21" s="25" t="s">
        <v>75</v>
      </c>
      <c r="D21" s="68">
        <f>+'App.2-BA_Fixed Asset Cont_2021'!G21</f>
        <v>0.537296</v>
      </c>
      <c r="E21" s="68">
        <v>0</v>
      </c>
      <c r="F21" s="26">
        <v>0</v>
      </c>
      <c r="G21" s="27">
        <f t="shared" ref="G21:G62" si="2">D21+E21+F21</f>
        <v>0.537296</v>
      </c>
      <c r="H21" s="28"/>
      <c r="I21" s="68">
        <f>+'App.2-BA_Fixed Asset Cont_2021'!L21</f>
        <v>3.7441686000000057E-2</v>
      </c>
      <c r="J21" s="68">
        <v>-8.6128548799999996E-2</v>
      </c>
      <c r="K21" s="26">
        <v>0</v>
      </c>
      <c r="L21" s="27">
        <f t="shared" si="0"/>
        <v>-4.8686862799999939E-2</v>
      </c>
      <c r="M21" s="29">
        <f t="shared" si="1"/>
        <v>0.58598286279999989</v>
      </c>
      <c r="O21" s="65"/>
    </row>
    <row r="22" spans="1:15" ht="15" x14ac:dyDescent="0.25">
      <c r="A22" s="24" t="s">
        <v>25</v>
      </c>
      <c r="B22" s="72">
        <v>1615</v>
      </c>
      <c r="C22" s="25" t="s">
        <v>26</v>
      </c>
      <c r="D22" s="68">
        <f>+'App.2-BA_Fixed Asset Cont_2021'!G22</f>
        <v>3.3159999999999999E-3</v>
      </c>
      <c r="E22" s="68">
        <v>0</v>
      </c>
      <c r="F22" s="26">
        <v>0</v>
      </c>
      <c r="G22" s="27">
        <f t="shared" si="2"/>
        <v>3.3159999999999999E-3</v>
      </c>
      <c r="H22" s="28"/>
      <c r="I22" s="68">
        <f>+'App.2-BA_Fixed Asset Cont_2021'!L22</f>
        <v>0</v>
      </c>
      <c r="J22" s="68">
        <v>0</v>
      </c>
      <c r="K22" s="26">
        <v>0</v>
      </c>
      <c r="L22" s="27">
        <f t="shared" si="0"/>
        <v>0</v>
      </c>
      <c r="M22" s="29">
        <f t="shared" si="1"/>
        <v>3.3159999999999999E-3</v>
      </c>
      <c r="N22" s="65"/>
    </row>
    <row r="23" spans="1:15" ht="15" x14ac:dyDescent="0.25">
      <c r="A23" s="24">
        <v>1</v>
      </c>
      <c r="B23" s="72">
        <v>1620</v>
      </c>
      <c r="C23" s="25" t="s">
        <v>73</v>
      </c>
      <c r="D23" s="68">
        <f>+'App.2-BA_Fixed Asset Cont_2021'!G23</f>
        <v>2.1724E-2</v>
      </c>
      <c r="E23" s="68">
        <v>0</v>
      </c>
      <c r="F23" s="26">
        <v>0</v>
      </c>
      <c r="G23" s="27">
        <f t="shared" si="2"/>
        <v>2.1724E-2</v>
      </c>
      <c r="H23" s="28"/>
      <c r="I23" s="68">
        <f>+'App.2-BA_Fixed Asset Cont_2021'!L23</f>
        <v>2.1400233999999994E-2</v>
      </c>
      <c r="J23" s="68">
        <v>2.6503280000000001E-4</v>
      </c>
      <c r="K23" s="26">
        <v>0</v>
      </c>
      <c r="L23" s="27">
        <f t="shared" si="0"/>
        <v>2.1665266799999992E-2</v>
      </c>
      <c r="M23" s="29">
        <f t="shared" si="1"/>
        <v>5.8733200000007924E-5</v>
      </c>
      <c r="N23" s="65"/>
    </row>
    <row r="24" spans="1:15" ht="15" x14ac:dyDescent="0.25">
      <c r="A24" s="24" t="s">
        <v>25</v>
      </c>
      <c r="B24" s="58">
        <v>1805</v>
      </c>
      <c r="C24" s="30" t="s">
        <v>26</v>
      </c>
      <c r="D24" s="68">
        <f>+'App.2-BA_Fixed Asset Cont_2021'!G24</f>
        <v>61.486252055361582</v>
      </c>
      <c r="E24" s="68">
        <v>0.3545365701840304</v>
      </c>
      <c r="F24" s="26">
        <v>0</v>
      </c>
      <c r="G24" s="27">
        <f t="shared" si="2"/>
        <v>61.840788625545613</v>
      </c>
      <c r="H24" s="28"/>
      <c r="I24" s="68">
        <f>+'App.2-BA_Fixed Asset Cont_2021'!L24</f>
        <v>42.601965716857002</v>
      </c>
      <c r="J24" s="68">
        <v>-0.11099433661281648</v>
      </c>
      <c r="K24" s="26">
        <v>0</v>
      </c>
      <c r="L24" s="27">
        <f t="shared" si="0"/>
        <v>42.490971380244183</v>
      </c>
      <c r="M24" s="29">
        <f t="shared" si="1"/>
        <v>19.349817245301431</v>
      </c>
      <c r="O24" s="65"/>
    </row>
    <row r="25" spans="1:15" ht="15" x14ac:dyDescent="0.25">
      <c r="A25" s="24"/>
      <c r="B25" s="63">
        <v>1806</v>
      </c>
      <c r="C25" s="30" t="s">
        <v>77</v>
      </c>
      <c r="D25" s="68">
        <f>+'App.2-BA_Fixed Asset Cont_2021'!G25</f>
        <v>264.75408228708278</v>
      </c>
      <c r="E25" s="68">
        <v>6.1988822854891099</v>
      </c>
      <c r="F25" s="26">
        <v>0</v>
      </c>
      <c r="G25" s="27">
        <f t="shared" si="2"/>
        <v>270.95296457257189</v>
      </c>
      <c r="H25" s="28"/>
      <c r="I25" s="68">
        <f>+'App.2-BA_Fixed Asset Cont_2021'!L25</f>
        <v>88.872767494559469</v>
      </c>
      <c r="J25" s="68">
        <v>2.5178231202403771</v>
      </c>
      <c r="K25" s="26">
        <v>0</v>
      </c>
      <c r="L25" s="27">
        <f t="shared" si="0"/>
        <v>91.390590614799848</v>
      </c>
      <c r="M25" s="29">
        <f t="shared" si="1"/>
        <v>179.56237395777202</v>
      </c>
      <c r="O25" s="65"/>
    </row>
    <row r="26" spans="1:15" ht="15" x14ac:dyDescent="0.25">
      <c r="A26" s="24">
        <v>47</v>
      </c>
      <c r="B26" s="58">
        <v>1808</v>
      </c>
      <c r="C26" s="31" t="s">
        <v>27</v>
      </c>
      <c r="D26" s="68">
        <f>+'App.2-BA_Fixed Asset Cont_2021'!G26</f>
        <v>159.22306421917031</v>
      </c>
      <c r="E26" s="68">
        <v>26.528527205040277</v>
      </c>
      <c r="F26" s="26">
        <v>0</v>
      </c>
      <c r="G26" s="27">
        <f t="shared" si="2"/>
        <v>185.75159142421057</v>
      </c>
      <c r="H26" s="28"/>
      <c r="I26" s="68">
        <f>+'App.2-BA_Fixed Asset Cont_2021'!L26</f>
        <v>10.716919526390113</v>
      </c>
      <c r="J26" s="68">
        <v>3.1392693663547657</v>
      </c>
      <c r="K26" s="26">
        <v>0</v>
      </c>
      <c r="L26" s="27">
        <f t="shared" si="0"/>
        <v>13.856188892744878</v>
      </c>
      <c r="M26" s="29">
        <f t="shared" si="1"/>
        <v>171.89540253146569</v>
      </c>
      <c r="O26" s="65"/>
    </row>
    <row r="27" spans="1:15" ht="15" x14ac:dyDescent="0.25">
      <c r="A27" s="24">
        <v>13</v>
      </c>
      <c r="B27" s="58">
        <v>1810</v>
      </c>
      <c r="C27" s="31" t="s">
        <v>28</v>
      </c>
      <c r="D27" s="68">
        <f>+'App.2-BA_Fixed Asset Cont_2021'!G27</f>
        <v>0</v>
      </c>
      <c r="E27" s="68">
        <v>0</v>
      </c>
      <c r="F27" s="26">
        <v>0</v>
      </c>
      <c r="G27" s="27">
        <f t="shared" si="2"/>
        <v>0</v>
      </c>
      <c r="H27" s="28"/>
      <c r="I27" s="68">
        <f>+'App.2-BA_Fixed Asset Cont_2021'!L27</f>
        <v>0</v>
      </c>
      <c r="J27" s="68">
        <v>0</v>
      </c>
      <c r="K27" s="26">
        <v>0</v>
      </c>
      <c r="L27" s="27">
        <f t="shared" si="0"/>
        <v>0</v>
      </c>
      <c r="M27" s="29">
        <f t="shared" si="1"/>
        <v>0</v>
      </c>
      <c r="O27" s="65"/>
    </row>
    <row r="28" spans="1:15" ht="15" x14ac:dyDescent="0.25">
      <c r="A28" s="24">
        <v>47</v>
      </c>
      <c r="B28" s="58">
        <v>1815</v>
      </c>
      <c r="C28" s="31" t="s">
        <v>29</v>
      </c>
      <c r="D28" s="68">
        <f>+'App.2-BA_Fixed Asset Cont_2021'!G28</f>
        <v>239.22213211423173</v>
      </c>
      <c r="E28" s="68">
        <v>6.0944297145925663</v>
      </c>
      <c r="F28" s="26">
        <v>-1.2216721759991787</v>
      </c>
      <c r="G28" s="27">
        <f t="shared" si="2"/>
        <v>244.09488965282512</v>
      </c>
      <c r="H28" s="28"/>
      <c r="I28" s="68">
        <f>+'App.2-BA_Fixed Asset Cont_2021'!L28</f>
        <v>91.981798740757455</v>
      </c>
      <c r="J28" s="68">
        <v>5.3889847927026837</v>
      </c>
      <c r="K28" s="26">
        <v>-1.2216721759991787</v>
      </c>
      <c r="L28" s="27">
        <f t="shared" si="0"/>
        <v>96.149111357460967</v>
      </c>
      <c r="M28" s="29">
        <f t="shared" si="1"/>
        <v>147.94577829536416</v>
      </c>
      <c r="O28" s="65"/>
    </row>
    <row r="29" spans="1:15" ht="15" x14ac:dyDescent="0.25">
      <c r="A29" s="24">
        <v>47</v>
      </c>
      <c r="B29" s="58">
        <v>1820</v>
      </c>
      <c r="C29" s="25" t="s">
        <v>30</v>
      </c>
      <c r="D29" s="68">
        <f>+'App.2-BA_Fixed Asset Cont_2021'!G29</f>
        <v>943.67489610062808</v>
      </c>
      <c r="E29" s="68">
        <v>57.799806035522728</v>
      </c>
      <c r="F29" s="26">
        <v>-1.954675481598686</v>
      </c>
      <c r="G29" s="27">
        <f t="shared" si="2"/>
        <v>999.52002665455211</v>
      </c>
      <c r="H29" s="28"/>
      <c r="I29" s="68">
        <f>+'App.2-BA_Fixed Asset Cont_2021'!L29</f>
        <v>366.40899915983374</v>
      </c>
      <c r="J29" s="68">
        <v>26.382568550784928</v>
      </c>
      <c r="K29" s="26">
        <v>-1.954675481598686</v>
      </c>
      <c r="L29" s="27">
        <f t="shared" si="0"/>
        <v>390.83689222901995</v>
      </c>
      <c r="M29" s="29">
        <f t="shared" si="1"/>
        <v>608.68313442553222</v>
      </c>
      <c r="O29" s="65"/>
    </row>
    <row r="30" spans="1:15" ht="15" x14ac:dyDescent="0.25">
      <c r="A30" s="24">
        <v>47</v>
      </c>
      <c r="B30" s="58">
        <v>1825</v>
      </c>
      <c r="C30" s="31" t="s">
        <v>31</v>
      </c>
      <c r="D30" s="68">
        <f>+'App.2-BA_Fixed Asset Cont_2021'!G30</f>
        <v>0</v>
      </c>
      <c r="E30" s="68">
        <v>0</v>
      </c>
      <c r="F30" s="26">
        <v>0</v>
      </c>
      <c r="G30" s="27">
        <f t="shared" si="2"/>
        <v>0</v>
      </c>
      <c r="H30" s="28"/>
      <c r="I30" s="68">
        <f>+'App.2-BA_Fixed Asset Cont_2021'!L30</f>
        <v>0</v>
      </c>
      <c r="J30" s="68">
        <v>0</v>
      </c>
      <c r="K30" s="26">
        <v>0</v>
      </c>
      <c r="L30" s="27">
        <f t="shared" si="0"/>
        <v>0</v>
      </c>
      <c r="M30" s="29">
        <f t="shared" si="1"/>
        <v>0</v>
      </c>
      <c r="O30" s="65"/>
    </row>
    <row r="31" spans="1:15" ht="15" x14ac:dyDescent="0.25">
      <c r="A31" s="24">
        <v>47</v>
      </c>
      <c r="B31" s="58">
        <v>1830</v>
      </c>
      <c r="C31" s="31" t="s">
        <v>32</v>
      </c>
      <c r="D31" s="68">
        <f>+'App.2-BA_Fixed Asset Cont_2021'!G31</f>
        <v>3999.6372766083737</v>
      </c>
      <c r="E31" s="68">
        <v>210.60831408049836</v>
      </c>
      <c r="F31" s="26">
        <v>-9.0403741023939226</v>
      </c>
      <c r="G31" s="27">
        <f t="shared" si="2"/>
        <v>4201.2052165864779</v>
      </c>
      <c r="H31" s="28"/>
      <c r="I31" s="68">
        <f>+'App.2-BA_Fixed Asset Cont_2021'!L31</f>
        <v>1161.2712348089042</v>
      </c>
      <c r="J31" s="68">
        <v>67.91069041238687</v>
      </c>
      <c r="K31" s="26">
        <v>-9.0403741023939226</v>
      </c>
      <c r="L31" s="27">
        <f t="shared" si="0"/>
        <v>1220.141551118897</v>
      </c>
      <c r="M31" s="29">
        <f t="shared" si="1"/>
        <v>2981.0636654675809</v>
      </c>
      <c r="O31" s="65"/>
    </row>
    <row r="32" spans="1:15" ht="15" x14ac:dyDescent="0.25">
      <c r="A32" s="24">
        <v>47</v>
      </c>
      <c r="B32" s="58">
        <v>1835</v>
      </c>
      <c r="C32" s="31" t="s">
        <v>33</v>
      </c>
      <c r="D32" s="68">
        <f>+'App.2-BA_Fixed Asset Cont_2021'!G32</f>
        <v>2580.7086799765884</v>
      </c>
      <c r="E32" s="68">
        <v>119.72696027982147</v>
      </c>
      <c r="F32" s="26">
        <v>-6.1083608799958933</v>
      </c>
      <c r="G32" s="27">
        <f t="shared" si="2"/>
        <v>2694.327279376414</v>
      </c>
      <c r="H32" s="28"/>
      <c r="I32" s="68">
        <f>+'App.2-BA_Fixed Asset Cont_2021'!L32</f>
        <v>825.12713863713077</v>
      </c>
      <c r="J32" s="68">
        <v>43.38919868573705</v>
      </c>
      <c r="K32" s="26">
        <v>-6.1083608799958933</v>
      </c>
      <c r="L32" s="27">
        <f t="shared" si="0"/>
        <v>862.40797644287193</v>
      </c>
      <c r="M32" s="29">
        <f t="shared" si="1"/>
        <v>1831.919302933542</v>
      </c>
      <c r="O32" s="65"/>
    </row>
    <row r="33" spans="1:15" ht="15" x14ac:dyDescent="0.25">
      <c r="A33" s="24">
        <v>47</v>
      </c>
      <c r="B33" s="58">
        <v>1840</v>
      </c>
      <c r="C33" s="31" t="s">
        <v>34</v>
      </c>
      <c r="D33" s="68">
        <f>+'App.2-BA_Fixed Asset Cont_2021'!G33</f>
        <v>33.236826110000003</v>
      </c>
      <c r="E33" s="68">
        <v>0</v>
      </c>
      <c r="F33" s="26">
        <v>0</v>
      </c>
      <c r="G33" s="27">
        <f t="shared" si="2"/>
        <v>33.236826110000003</v>
      </c>
      <c r="H33" s="28"/>
      <c r="I33" s="68">
        <f>+'App.2-BA_Fixed Asset Cont_2021'!L33</f>
        <v>16.898229332405002</v>
      </c>
      <c r="J33" s="68">
        <v>0.56834972648100002</v>
      </c>
      <c r="K33" s="26">
        <v>0</v>
      </c>
      <c r="L33" s="27">
        <f t="shared" si="0"/>
        <v>17.466579058886001</v>
      </c>
      <c r="M33" s="29">
        <f t="shared" si="1"/>
        <v>15.770247051114001</v>
      </c>
      <c r="O33" s="65"/>
    </row>
    <row r="34" spans="1:15" ht="15" x14ac:dyDescent="0.25">
      <c r="A34" s="24">
        <v>47</v>
      </c>
      <c r="B34" s="58">
        <v>1845</v>
      </c>
      <c r="C34" s="31" t="s">
        <v>35</v>
      </c>
      <c r="D34" s="68">
        <f>+'App.2-BA_Fixed Asset Cont_2021'!G34</f>
        <v>1006.8498079215328</v>
      </c>
      <c r="E34" s="68">
        <v>21.581881536112373</v>
      </c>
      <c r="F34" s="26">
        <v>-0.73300330559950722</v>
      </c>
      <c r="G34" s="27">
        <f t="shared" si="2"/>
        <v>1027.6986861520456</v>
      </c>
      <c r="H34" s="28"/>
      <c r="I34" s="68">
        <f>+'App.2-BA_Fixed Asset Cont_2021'!L34</f>
        <v>608.34213774681973</v>
      </c>
      <c r="J34" s="68">
        <v>27.900073528314174</v>
      </c>
      <c r="K34" s="26">
        <v>-0.73300330559950722</v>
      </c>
      <c r="L34" s="27">
        <f t="shared" si="0"/>
        <v>635.50920796953437</v>
      </c>
      <c r="M34" s="29">
        <f t="shared" si="1"/>
        <v>392.18947818251127</v>
      </c>
      <c r="O34" s="65"/>
    </row>
    <row r="35" spans="1:15" ht="15" x14ac:dyDescent="0.25">
      <c r="A35" s="24">
        <v>47</v>
      </c>
      <c r="B35" s="58">
        <v>1850</v>
      </c>
      <c r="C35" s="31" t="s">
        <v>36</v>
      </c>
      <c r="D35" s="68">
        <f>+'App.2-BA_Fixed Asset Cont_2021'!G35</f>
        <v>2631.6560162486203</v>
      </c>
      <c r="E35" s="68">
        <v>156.69714673236177</v>
      </c>
      <c r="F35" s="26">
        <v>-5.3753575743963857</v>
      </c>
      <c r="G35" s="27">
        <f t="shared" si="2"/>
        <v>2782.977805406586</v>
      </c>
      <c r="H35" s="28"/>
      <c r="I35" s="68">
        <f>+'App.2-BA_Fixed Asset Cont_2021'!L35</f>
        <v>863.86409118553013</v>
      </c>
      <c r="J35" s="68">
        <v>62.539020640117627</v>
      </c>
      <c r="K35" s="26">
        <v>-5.3753575743963857</v>
      </c>
      <c r="L35" s="27">
        <f t="shared" si="0"/>
        <v>921.02775425125139</v>
      </c>
      <c r="M35" s="29">
        <f t="shared" si="1"/>
        <v>1861.9500511553347</v>
      </c>
      <c r="O35" s="65"/>
    </row>
    <row r="36" spans="1:15" ht="15" x14ac:dyDescent="0.25">
      <c r="A36" s="24">
        <v>47</v>
      </c>
      <c r="B36" s="58">
        <v>1855</v>
      </c>
      <c r="C36" s="31" t="s">
        <v>37</v>
      </c>
      <c r="D36" s="68">
        <f>+'App.2-BA_Fixed Asset Cont_2021'!G36</f>
        <v>0</v>
      </c>
      <c r="E36" s="68">
        <v>0</v>
      </c>
      <c r="F36" s="26">
        <v>0</v>
      </c>
      <c r="G36" s="27">
        <f t="shared" si="2"/>
        <v>0</v>
      </c>
      <c r="H36" s="28"/>
      <c r="I36" s="68">
        <f>+'App.2-BA_Fixed Asset Cont_2021'!L36</f>
        <v>0</v>
      </c>
      <c r="J36" s="68">
        <v>0</v>
      </c>
      <c r="K36" s="26">
        <v>0</v>
      </c>
      <c r="L36" s="27">
        <f t="shared" si="0"/>
        <v>0</v>
      </c>
      <c r="M36" s="29">
        <f t="shared" si="1"/>
        <v>0</v>
      </c>
      <c r="O36" s="65"/>
    </row>
    <row r="37" spans="1:15" ht="15" x14ac:dyDescent="0.25">
      <c r="A37" s="24">
        <v>47</v>
      </c>
      <c r="B37" s="58">
        <v>1860</v>
      </c>
      <c r="C37" s="31" t="s">
        <v>38</v>
      </c>
      <c r="D37" s="68">
        <f>+'App.2-BA_Fixed Asset Cont_2021'!G37</f>
        <v>165.3530586717149</v>
      </c>
      <c r="E37" s="68">
        <v>11.729983430441841</v>
      </c>
      <c r="F37" s="26">
        <v>-7.3280777897866463</v>
      </c>
      <c r="G37" s="27">
        <f t="shared" si="2"/>
        <v>169.75496431237011</v>
      </c>
      <c r="H37" s="28"/>
      <c r="I37" s="68">
        <f>+'App.2-BA_Fixed Asset Cont_2021'!L37</f>
        <v>61.393520376357102</v>
      </c>
      <c r="J37" s="68">
        <v>10.078398736812161</v>
      </c>
      <c r="K37" s="26">
        <v>-7.3280777897866463</v>
      </c>
      <c r="L37" s="27">
        <f t="shared" si="0"/>
        <v>64.143841323382617</v>
      </c>
      <c r="M37" s="29">
        <f t="shared" si="1"/>
        <v>105.61112298898749</v>
      </c>
      <c r="O37" s="65"/>
    </row>
    <row r="38" spans="1:15" ht="15" x14ac:dyDescent="0.25">
      <c r="A38" s="24">
        <v>47</v>
      </c>
      <c r="B38" s="58">
        <v>1555</v>
      </c>
      <c r="C38" s="30" t="s">
        <v>39</v>
      </c>
      <c r="D38" s="68">
        <f>+'App.2-BA_Fixed Asset Cont_2021'!G38</f>
        <v>488.33344676759873</v>
      </c>
      <c r="E38" s="68">
        <v>25.687335184031742</v>
      </c>
      <c r="F38" s="26">
        <v>0</v>
      </c>
      <c r="G38" s="27">
        <f t="shared" si="2"/>
        <v>514.02078195163051</v>
      </c>
      <c r="H38" s="28"/>
      <c r="I38" s="68">
        <f>+'App.2-BA_Fixed Asset Cont_2021'!L38</f>
        <v>311.46517889324423</v>
      </c>
      <c r="J38" s="68">
        <v>31.874864478855489</v>
      </c>
      <c r="K38" s="26">
        <v>0</v>
      </c>
      <c r="L38" s="27">
        <f t="shared" si="0"/>
        <v>343.34004337209973</v>
      </c>
      <c r="M38" s="29">
        <f t="shared" si="1"/>
        <v>170.68073857953078</v>
      </c>
      <c r="O38" s="65"/>
    </row>
    <row r="39" spans="1:15" ht="15" x14ac:dyDescent="0.25">
      <c r="A39" s="24" t="s">
        <v>25</v>
      </c>
      <c r="B39" s="58">
        <v>1905</v>
      </c>
      <c r="C39" s="30" t="s">
        <v>26</v>
      </c>
      <c r="D39" s="68">
        <f>+'App.2-BA_Fixed Asset Cont_2021'!G39</f>
        <v>18.69318779959</v>
      </c>
      <c r="E39" s="68">
        <v>0</v>
      </c>
      <c r="F39" s="26">
        <v>0</v>
      </c>
      <c r="G39" s="27">
        <f t="shared" si="2"/>
        <v>18.69318779959</v>
      </c>
      <c r="H39" s="28"/>
      <c r="I39" s="68">
        <f>+'App.2-BA_Fixed Asset Cont_2021'!L39</f>
        <v>0</v>
      </c>
      <c r="J39" s="68">
        <v>0</v>
      </c>
      <c r="K39" s="26">
        <v>0</v>
      </c>
      <c r="L39" s="27">
        <f t="shared" si="0"/>
        <v>0</v>
      </c>
      <c r="M39" s="29">
        <f t="shared" si="1"/>
        <v>18.69318779959</v>
      </c>
      <c r="O39" s="65"/>
    </row>
    <row r="40" spans="1:15" ht="15" x14ac:dyDescent="0.25">
      <c r="A40" s="24">
        <v>47</v>
      </c>
      <c r="B40" s="58">
        <v>1908</v>
      </c>
      <c r="C40" s="31" t="s">
        <v>40</v>
      </c>
      <c r="D40" s="68">
        <f>+'App.2-BA_Fixed Asset Cont_2021'!G40</f>
        <v>179.19654584915003</v>
      </c>
      <c r="E40" s="68">
        <v>0</v>
      </c>
      <c r="F40" s="26">
        <v>0</v>
      </c>
      <c r="G40" s="27">
        <f t="shared" si="2"/>
        <v>179.19654584915003</v>
      </c>
      <c r="H40" s="28"/>
      <c r="I40" s="68">
        <f>+'App.2-BA_Fixed Asset Cont_2021'!L40</f>
        <v>89.369885098971281</v>
      </c>
      <c r="J40" s="68">
        <v>3.1010085661319948</v>
      </c>
      <c r="K40" s="26">
        <v>0</v>
      </c>
      <c r="L40" s="27">
        <f t="shared" si="0"/>
        <v>92.470893665103276</v>
      </c>
      <c r="M40" s="29">
        <f t="shared" si="1"/>
        <v>86.725652184046751</v>
      </c>
      <c r="O40" s="65"/>
    </row>
    <row r="41" spans="1:15" ht="15" x14ac:dyDescent="0.25">
      <c r="A41" s="24">
        <v>13</v>
      </c>
      <c r="B41" s="58">
        <v>1910</v>
      </c>
      <c r="C41" s="31" t="s">
        <v>28</v>
      </c>
      <c r="D41" s="68">
        <f>+'App.2-BA_Fixed Asset Cont_2021'!G41</f>
        <v>65.544999518226973</v>
      </c>
      <c r="E41" s="68">
        <v>6.9667807798613754</v>
      </c>
      <c r="F41" s="26">
        <v>0</v>
      </c>
      <c r="G41" s="27">
        <f t="shared" si="2"/>
        <v>72.511780298088354</v>
      </c>
      <c r="H41" s="28"/>
      <c r="I41" s="68">
        <f>+'App.2-BA_Fixed Asset Cont_2021'!L41</f>
        <v>21.540100270453046</v>
      </c>
      <c r="J41" s="68">
        <v>3.8588392352799286</v>
      </c>
      <c r="K41" s="26">
        <v>0</v>
      </c>
      <c r="L41" s="27">
        <f t="shared" si="0"/>
        <v>25.398939505732976</v>
      </c>
      <c r="M41" s="29">
        <f t="shared" si="1"/>
        <v>47.112840792355378</v>
      </c>
      <c r="O41" s="65"/>
    </row>
    <row r="42" spans="1:15" ht="15" x14ac:dyDescent="0.25">
      <c r="A42" s="24">
        <v>8</v>
      </c>
      <c r="B42" s="58">
        <v>1915</v>
      </c>
      <c r="C42" s="31" t="s">
        <v>79</v>
      </c>
      <c r="D42" s="68">
        <f>+'App.2-BA_Fixed Asset Cont_2021'!G42</f>
        <v>6.5732722257847263</v>
      </c>
      <c r="E42" s="68">
        <v>0.9649709696631934</v>
      </c>
      <c r="F42" s="26">
        <v>-1.3003772602800001</v>
      </c>
      <c r="G42" s="27">
        <f t="shared" si="2"/>
        <v>6.2378659351679193</v>
      </c>
      <c r="H42" s="28"/>
      <c r="I42" s="68">
        <f>+'App.2-BA_Fixed Asset Cont_2021'!L42</f>
        <v>3.3034800312735717</v>
      </c>
      <c r="J42" s="68">
        <v>0.88970185697376025</v>
      </c>
      <c r="K42" s="26">
        <v>-1.3003772602800001</v>
      </c>
      <c r="L42" s="27">
        <f t="shared" si="0"/>
        <v>2.8928046279673314</v>
      </c>
      <c r="M42" s="29">
        <f t="shared" si="1"/>
        <v>3.3450613072005879</v>
      </c>
      <c r="O42" s="65"/>
    </row>
    <row r="43" spans="1:15" ht="15" x14ac:dyDescent="0.25">
      <c r="A43" s="24">
        <v>10</v>
      </c>
      <c r="B43" s="58">
        <v>1920</v>
      </c>
      <c r="C43" s="31" t="s">
        <v>41</v>
      </c>
      <c r="D43" s="68">
        <v>58.495032979884492</v>
      </c>
      <c r="E43" s="68">
        <v>5.2188289819083273</v>
      </c>
      <c r="F43" s="26">
        <v>-1.9753052085219911</v>
      </c>
      <c r="G43" s="27">
        <f t="shared" si="2"/>
        <v>61.738556753270828</v>
      </c>
      <c r="H43" s="28"/>
      <c r="I43" s="68">
        <v>32.806770715418907</v>
      </c>
      <c r="J43" s="68">
        <v>3.0256222478808552</v>
      </c>
      <c r="K43" s="26">
        <v>-1.9753052085219911</v>
      </c>
      <c r="L43" s="27">
        <f t="shared" si="0"/>
        <v>33.857087754777773</v>
      </c>
      <c r="M43" s="29">
        <f t="shared" si="1"/>
        <v>27.881468998493055</v>
      </c>
      <c r="O43" s="65"/>
    </row>
    <row r="44" spans="1:15" ht="15" x14ac:dyDescent="0.25">
      <c r="A44" s="24"/>
      <c r="B44" s="64">
        <v>1925</v>
      </c>
      <c r="C44" s="25" t="s">
        <v>78</v>
      </c>
      <c r="D44" s="68">
        <f>+'App.2-BA_Fixed Asset Cont_2021'!G44</f>
        <v>284.99528131112118</v>
      </c>
      <c r="E44" s="68">
        <v>50.189110236184959</v>
      </c>
      <c r="F44" s="26">
        <v>-15.576276947569999</v>
      </c>
      <c r="G44" s="27">
        <f t="shared" si="2"/>
        <v>319.6081145997361</v>
      </c>
      <c r="H44" s="28"/>
      <c r="I44" s="68">
        <f>+'App.2-BA_Fixed Asset Cont_2021'!L44</f>
        <v>169.42215906382847</v>
      </c>
      <c r="J44" s="68">
        <v>39.925145315982277</v>
      </c>
      <c r="K44" s="26">
        <v>-15.576276947569999</v>
      </c>
      <c r="L44" s="27">
        <f t="shared" si="0"/>
        <v>193.77102743224074</v>
      </c>
      <c r="M44" s="29">
        <f t="shared" si="1"/>
        <v>125.83708716749535</v>
      </c>
      <c r="O44" s="65"/>
    </row>
    <row r="45" spans="1:15" ht="15" x14ac:dyDescent="0.25">
      <c r="A45" s="24">
        <v>10</v>
      </c>
      <c r="B45" s="57">
        <v>1930</v>
      </c>
      <c r="C45" s="31" t="s">
        <v>42</v>
      </c>
      <c r="D45" s="68">
        <f>+'App.2-BA_Fixed Asset Cont_2021'!G45</f>
        <v>400.44845974297579</v>
      </c>
      <c r="E45" s="68">
        <v>29.703230562708793</v>
      </c>
      <c r="F45" s="26">
        <v>0</v>
      </c>
      <c r="G45" s="27">
        <f t="shared" si="2"/>
        <v>430.15169030568455</v>
      </c>
      <c r="H45" s="28"/>
      <c r="I45" s="68">
        <f>+'App.2-BA_Fixed Asset Cont_2021'!L45</f>
        <v>298.15585994947935</v>
      </c>
      <c r="J45" s="68">
        <v>28.380406142742686</v>
      </c>
      <c r="K45" s="26">
        <v>0</v>
      </c>
      <c r="L45" s="27">
        <f t="shared" si="0"/>
        <v>326.53626609222204</v>
      </c>
      <c r="M45" s="29">
        <f t="shared" si="1"/>
        <v>103.61542421346252</v>
      </c>
      <c r="O45" s="65"/>
    </row>
    <row r="46" spans="1:15" ht="15" x14ac:dyDescent="0.25">
      <c r="A46" s="24">
        <v>8</v>
      </c>
      <c r="B46" s="57">
        <v>1935</v>
      </c>
      <c r="C46" s="31" t="s">
        <v>43</v>
      </c>
      <c r="D46" s="68">
        <f>+'App.2-BA_Fixed Asset Cont_2021'!G46</f>
        <v>3.2446224774646946</v>
      </c>
      <c r="E46" s="68">
        <v>0.58013388286544654</v>
      </c>
      <c r="F46" s="26">
        <v>-2.8116000000000005E-3</v>
      </c>
      <c r="G46" s="27">
        <f t="shared" si="2"/>
        <v>3.8219447603301413</v>
      </c>
      <c r="H46" s="28"/>
      <c r="I46" s="68">
        <f>+'App.2-BA_Fixed Asset Cont_2021'!L46</f>
        <v>1.2592314362108337</v>
      </c>
      <c r="J46" s="68">
        <v>0.40067675990967722</v>
      </c>
      <c r="K46" s="26">
        <v>-2.8116000000000005E-3</v>
      </c>
      <c r="L46" s="27">
        <f t="shared" si="0"/>
        <v>1.6570965961205109</v>
      </c>
      <c r="M46" s="29">
        <f t="shared" si="1"/>
        <v>2.1648481642096304</v>
      </c>
      <c r="O46" s="65"/>
    </row>
    <row r="47" spans="1:15" ht="15" x14ac:dyDescent="0.25">
      <c r="A47" s="24">
        <v>8</v>
      </c>
      <c r="B47" s="57">
        <v>1940</v>
      </c>
      <c r="C47" s="31" t="s">
        <v>44</v>
      </c>
      <c r="D47" s="68">
        <f>+'App.2-BA_Fixed Asset Cont_2021'!G47</f>
        <v>2.5546498091007672</v>
      </c>
      <c r="E47" s="68">
        <v>0.11793884783281448</v>
      </c>
      <c r="F47" s="26">
        <v>-2.857459326E-2</v>
      </c>
      <c r="G47" s="27">
        <f t="shared" si="2"/>
        <v>2.6440140636735814</v>
      </c>
      <c r="H47" s="28"/>
      <c r="I47" s="68">
        <f>+'App.2-BA_Fixed Asset Cont_2021'!L47</f>
        <v>2.2129879518519964</v>
      </c>
      <c r="J47" s="68">
        <v>0.16818153372952932</v>
      </c>
      <c r="K47" s="26">
        <v>-2.857459326E-2</v>
      </c>
      <c r="L47" s="27">
        <f t="shared" si="0"/>
        <v>2.3525948923215254</v>
      </c>
      <c r="M47" s="29">
        <f t="shared" si="1"/>
        <v>0.29141917135205597</v>
      </c>
      <c r="O47" s="65"/>
    </row>
    <row r="48" spans="1:15" ht="15" x14ac:dyDescent="0.25">
      <c r="A48" s="24">
        <v>8</v>
      </c>
      <c r="B48" s="57">
        <v>1945</v>
      </c>
      <c r="C48" s="31" t="s">
        <v>45</v>
      </c>
      <c r="D48" s="68">
        <f>+'App.2-BA_Fixed Asset Cont_2021'!G48</f>
        <v>5.7721171233536985</v>
      </c>
      <c r="E48" s="68">
        <v>1.0039817003743305</v>
      </c>
      <c r="F48" s="26">
        <v>-0.78636022783814918</v>
      </c>
      <c r="G48" s="27">
        <f t="shared" si="2"/>
        <v>5.9897385958898797</v>
      </c>
      <c r="H48" s="28"/>
      <c r="I48" s="68">
        <f>+'App.2-BA_Fixed Asset Cont_2021'!L48</f>
        <v>3.2560576257475944</v>
      </c>
      <c r="J48" s="68">
        <v>1.0618744515161722</v>
      </c>
      <c r="K48" s="26">
        <v>-0.78636022783814918</v>
      </c>
      <c r="L48" s="27">
        <f t="shared" si="0"/>
        <v>3.5315718494256174</v>
      </c>
      <c r="M48" s="29">
        <f t="shared" si="1"/>
        <v>2.4581667464642623</v>
      </c>
      <c r="O48" s="65"/>
    </row>
    <row r="49" spans="1:15" ht="15" x14ac:dyDescent="0.25">
      <c r="A49" s="24">
        <v>8</v>
      </c>
      <c r="B49" s="57">
        <v>1950</v>
      </c>
      <c r="C49" s="31" t="s">
        <v>46</v>
      </c>
      <c r="D49" s="68">
        <f>+'App.2-BA_Fixed Asset Cont_2021'!G49</f>
        <v>162.80793083748432</v>
      </c>
      <c r="E49" s="68">
        <v>2.9575999108961772</v>
      </c>
      <c r="F49" s="26">
        <v>0</v>
      </c>
      <c r="G49" s="27">
        <f t="shared" si="2"/>
        <v>165.76553074838048</v>
      </c>
      <c r="H49" s="28"/>
      <c r="I49" s="68">
        <f>+'App.2-BA_Fixed Asset Cont_2021'!L49</f>
        <v>126.82332787890411</v>
      </c>
      <c r="J49" s="68">
        <v>6.6764865902120762</v>
      </c>
      <c r="K49" s="26">
        <v>0</v>
      </c>
      <c r="L49" s="27">
        <f t="shared" si="0"/>
        <v>133.49981446911619</v>
      </c>
      <c r="M49" s="29">
        <f t="shared" si="1"/>
        <v>32.265716279264296</v>
      </c>
      <c r="O49" s="65"/>
    </row>
    <row r="50" spans="1:15" ht="15" x14ac:dyDescent="0.25">
      <c r="A50" s="24">
        <v>8</v>
      </c>
      <c r="B50" s="57">
        <v>1955</v>
      </c>
      <c r="C50" s="31" t="s">
        <v>47</v>
      </c>
      <c r="D50" s="68">
        <f>+'App.2-BA_Fixed Asset Cont_2021'!G50</f>
        <v>100.19921488271734</v>
      </c>
      <c r="E50" s="68">
        <v>27.452183997176867</v>
      </c>
      <c r="F50" s="26">
        <v>0</v>
      </c>
      <c r="G50" s="27">
        <f t="shared" si="2"/>
        <v>127.6513988798942</v>
      </c>
      <c r="H50" s="28"/>
      <c r="I50" s="68">
        <f>+'App.2-BA_Fixed Asset Cont_2021'!L50</f>
        <v>-27.549744381118032</v>
      </c>
      <c r="J50" s="68">
        <v>-20.611349761917261</v>
      </c>
      <c r="K50" s="26">
        <v>0</v>
      </c>
      <c r="L50" s="27">
        <f t="shared" si="0"/>
        <v>-48.161094143035292</v>
      </c>
      <c r="M50" s="29">
        <f t="shared" si="1"/>
        <v>175.81249302292949</v>
      </c>
      <c r="O50" s="65"/>
    </row>
    <row r="51" spans="1:15" ht="15" x14ac:dyDescent="0.25">
      <c r="A51" s="32">
        <v>8</v>
      </c>
      <c r="B51" s="59">
        <v>1960</v>
      </c>
      <c r="C51" s="25" t="s">
        <v>48</v>
      </c>
      <c r="D51" s="68">
        <f>+'App.2-BA_Fixed Asset Cont_2021'!G51</f>
        <v>5.6793655556890448</v>
      </c>
      <c r="E51" s="68">
        <v>1.0747062939002365</v>
      </c>
      <c r="F51" s="26">
        <v>-0.84175467124090864</v>
      </c>
      <c r="G51" s="27">
        <f t="shared" si="2"/>
        <v>5.9123171783483723</v>
      </c>
      <c r="H51" s="28"/>
      <c r="I51" s="68">
        <f>+'App.2-BA_Fixed Asset Cont_2021'!L51</f>
        <v>2.9871131130987996</v>
      </c>
      <c r="J51" s="68">
        <v>1.1367805531518329</v>
      </c>
      <c r="K51" s="26">
        <v>-0.84175467124090864</v>
      </c>
      <c r="L51" s="27">
        <f t="shared" si="0"/>
        <v>3.2821389950097237</v>
      </c>
      <c r="M51" s="29">
        <f t="shared" si="1"/>
        <v>2.6301781833386486</v>
      </c>
      <c r="O51" s="65"/>
    </row>
    <row r="52" spans="1:15" ht="25.5" x14ac:dyDescent="0.25">
      <c r="A52" s="33">
        <v>47</v>
      </c>
      <c r="B52" s="59">
        <v>1970</v>
      </c>
      <c r="C52" s="31" t="s">
        <v>49</v>
      </c>
      <c r="D52" s="68">
        <f>+'App.2-BA_Fixed Asset Cont_2021'!G52</f>
        <v>0</v>
      </c>
      <c r="E52" s="68">
        <v>0</v>
      </c>
      <c r="F52" s="26">
        <v>0</v>
      </c>
      <c r="G52" s="27">
        <f t="shared" si="2"/>
        <v>0</v>
      </c>
      <c r="H52" s="28"/>
      <c r="I52" s="68">
        <f>+'App.2-BA_Fixed Asset Cont_2021'!L52</f>
        <v>0</v>
      </c>
      <c r="J52" s="68">
        <v>0</v>
      </c>
      <c r="K52" s="26">
        <v>0</v>
      </c>
      <c r="L52" s="27">
        <f t="shared" si="0"/>
        <v>0</v>
      </c>
      <c r="M52" s="29">
        <f t="shared" si="1"/>
        <v>0</v>
      </c>
      <c r="O52" s="65"/>
    </row>
    <row r="53" spans="1:15" ht="25.5" x14ac:dyDescent="0.25">
      <c r="A53" s="24">
        <v>47</v>
      </c>
      <c r="B53" s="57">
        <v>1975</v>
      </c>
      <c r="C53" s="31" t="s">
        <v>50</v>
      </c>
      <c r="D53" s="68">
        <f>+'App.2-BA_Fixed Asset Cont_2021'!G53</f>
        <v>0</v>
      </c>
      <c r="E53" s="68">
        <v>0</v>
      </c>
      <c r="F53" s="26">
        <v>0</v>
      </c>
      <c r="G53" s="27">
        <f t="shared" si="2"/>
        <v>0</v>
      </c>
      <c r="H53" s="28"/>
      <c r="I53" s="68">
        <f>+'App.2-BA_Fixed Asset Cont_2021'!L53</f>
        <v>0</v>
      </c>
      <c r="J53" s="68">
        <v>0</v>
      </c>
      <c r="K53" s="26">
        <v>0</v>
      </c>
      <c r="L53" s="27">
        <f t="shared" si="0"/>
        <v>0</v>
      </c>
      <c r="M53" s="29">
        <f t="shared" si="1"/>
        <v>0</v>
      </c>
      <c r="O53" s="65"/>
    </row>
    <row r="54" spans="1:15" ht="15" x14ac:dyDescent="0.25">
      <c r="A54" s="24">
        <v>47</v>
      </c>
      <c r="B54" s="57">
        <v>1980</v>
      </c>
      <c r="C54" s="31" t="s">
        <v>51</v>
      </c>
      <c r="D54" s="68">
        <f>+'App.2-BA_Fixed Asset Cont_2021'!G54</f>
        <v>209.56856997875298</v>
      </c>
      <c r="E54" s="68">
        <v>15.199592125928421</v>
      </c>
      <c r="F54" s="26">
        <v>0</v>
      </c>
      <c r="G54" s="27">
        <f t="shared" si="2"/>
        <v>224.76816210468141</v>
      </c>
      <c r="H54" s="28"/>
      <c r="I54" s="68">
        <f>+'App.2-BA_Fixed Asset Cont_2021'!L54</f>
        <v>180.34130901759315</v>
      </c>
      <c r="J54" s="68">
        <v>29.230915107334226</v>
      </c>
      <c r="K54" s="26">
        <v>0</v>
      </c>
      <c r="L54" s="27">
        <f t="shared" si="0"/>
        <v>209.57222412492737</v>
      </c>
      <c r="M54" s="29">
        <f t="shared" si="1"/>
        <v>15.195937979754035</v>
      </c>
      <c r="O54" s="65"/>
    </row>
    <row r="55" spans="1:15" ht="15" x14ac:dyDescent="0.25">
      <c r="A55" s="24">
        <v>47</v>
      </c>
      <c r="B55" s="57">
        <v>1985</v>
      </c>
      <c r="C55" s="31" t="s">
        <v>52</v>
      </c>
      <c r="D55" s="68">
        <f>+'App.2-BA_Fixed Asset Cont_2021'!G55</f>
        <v>14.66387482</v>
      </c>
      <c r="E55" s="68">
        <v>0</v>
      </c>
      <c r="F55" s="26">
        <v>0</v>
      </c>
      <c r="G55" s="27">
        <f t="shared" si="2"/>
        <v>14.66387482</v>
      </c>
      <c r="H55" s="28"/>
      <c r="I55" s="68">
        <f>+'App.2-BA_Fixed Asset Cont_2021'!L55</f>
        <v>9.6471540612500011</v>
      </c>
      <c r="J55" s="68">
        <v>0.42795944624999999</v>
      </c>
      <c r="K55" s="26">
        <v>0</v>
      </c>
      <c r="L55" s="27">
        <f t="shared" si="0"/>
        <v>10.075113507500001</v>
      </c>
      <c r="M55" s="29">
        <f t="shared" si="1"/>
        <v>4.5887613124999991</v>
      </c>
      <c r="O55" s="65"/>
    </row>
    <row r="56" spans="1:15" ht="15" x14ac:dyDescent="0.25">
      <c r="A56" s="33">
        <v>47</v>
      </c>
      <c r="B56" s="57">
        <v>1990</v>
      </c>
      <c r="C56" s="34" t="s">
        <v>53</v>
      </c>
      <c r="D56" s="68">
        <f>+'App.2-BA_Fixed Asset Cont_2021'!G56</f>
        <v>10.08096576714</v>
      </c>
      <c r="E56" s="68">
        <v>0</v>
      </c>
      <c r="F56" s="26">
        <v>0</v>
      </c>
      <c r="G56" s="27">
        <f t="shared" si="2"/>
        <v>10.08096576714</v>
      </c>
      <c r="H56" s="28"/>
      <c r="I56" s="68">
        <f>+'App.2-BA_Fixed Asset Cont_2021'!L56</f>
        <v>7.9903100493600006</v>
      </c>
      <c r="J56" s="68">
        <v>0.43540237380000008</v>
      </c>
      <c r="K56" s="26">
        <v>0</v>
      </c>
      <c r="L56" s="27">
        <f t="shared" si="0"/>
        <v>8.4257124231600002</v>
      </c>
      <c r="M56" s="29">
        <f t="shared" si="1"/>
        <v>1.6552533439800001</v>
      </c>
      <c r="O56" s="65"/>
    </row>
    <row r="57" spans="1:15" ht="15" x14ac:dyDescent="0.25">
      <c r="A57" s="24">
        <v>47</v>
      </c>
      <c r="B57" s="57">
        <v>1995</v>
      </c>
      <c r="C57" s="31" t="s">
        <v>54</v>
      </c>
      <c r="D57" s="68">
        <f>+'App.2-BA_Fixed Asset Cont_2021'!G57</f>
        <v>0</v>
      </c>
      <c r="E57" s="68">
        <v>0</v>
      </c>
      <c r="F57" s="26">
        <v>0</v>
      </c>
      <c r="G57" s="27">
        <f t="shared" si="2"/>
        <v>0</v>
      </c>
      <c r="H57" s="28"/>
      <c r="I57" s="68">
        <f>+'App.2-BA_Fixed Asset Cont_2021'!L57</f>
        <v>0</v>
      </c>
      <c r="J57" s="68">
        <v>0</v>
      </c>
      <c r="K57" s="26">
        <v>0</v>
      </c>
      <c r="L57" s="27">
        <f t="shared" si="0"/>
        <v>0</v>
      </c>
      <c r="M57" s="29">
        <f t="shared" si="1"/>
        <v>0</v>
      </c>
      <c r="O57" s="65"/>
    </row>
    <row r="58" spans="1:15" ht="15" x14ac:dyDescent="0.25">
      <c r="A58" s="24">
        <v>47</v>
      </c>
      <c r="B58" s="57">
        <v>2440</v>
      </c>
      <c r="C58" s="31" t="s">
        <v>55</v>
      </c>
      <c r="D58" s="68">
        <f>+'App.2-BA_Fixed Asset Cont_2021'!G58</f>
        <v>0</v>
      </c>
      <c r="E58" s="68">
        <v>0</v>
      </c>
      <c r="F58" s="26">
        <v>0</v>
      </c>
      <c r="G58" s="27">
        <f t="shared" si="2"/>
        <v>0</v>
      </c>
      <c r="I58" s="68">
        <f>+'App.2-BA_Fixed Asset Cont_2021'!L58</f>
        <v>0</v>
      </c>
      <c r="J58" s="68">
        <v>0</v>
      </c>
      <c r="K58" s="26">
        <v>0</v>
      </c>
      <c r="L58" s="27">
        <f t="shared" si="0"/>
        <v>0</v>
      </c>
      <c r="M58" s="29"/>
      <c r="O58" s="65"/>
    </row>
    <row r="59" spans="1:15" ht="15" x14ac:dyDescent="0.25">
      <c r="A59" s="35"/>
      <c r="B59" s="35"/>
      <c r="C59" s="36"/>
      <c r="D59" s="68"/>
      <c r="E59" s="68"/>
      <c r="F59" s="37"/>
      <c r="G59" s="27"/>
      <c r="I59" s="68"/>
      <c r="J59" s="68"/>
      <c r="K59" s="26">
        <v>0</v>
      </c>
      <c r="L59" s="27">
        <f t="shared" si="0"/>
        <v>0</v>
      </c>
      <c r="M59" s="29">
        <f>G59+L59</f>
        <v>0</v>
      </c>
      <c r="O59" s="93"/>
    </row>
    <row r="60" spans="1:15" ht="12.75" x14ac:dyDescent="0.2">
      <c r="A60" s="35"/>
      <c r="B60" s="35"/>
      <c r="C60" s="39" t="s">
        <v>56</v>
      </c>
      <c r="D60" s="90">
        <f>SUM(D17:D59)</f>
        <v>14387.348274354723</v>
      </c>
      <c r="E60" s="39">
        <f>SUM(E17:E59)</f>
        <v>784.43686134339725</v>
      </c>
      <c r="F60" s="39">
        <f>SUM(F17:F59)</f>
        <v>-62.733102917281265</v>
      </c>
      <c r="G60" s="39">
        <f>SUM(G17:G59)</f>
        <v>15109.052032780834</v>
      </c>
      <c r="H60" s="39"/>
      <c r="I60" s="39">
        <f>SUM(I17:I59)</f>
        <v>5600.5739693254345</v>
      </c>
      <c r="J60" s="39">
        <f>SUM(J17:J59)</f>
        <v>404.24340484784506</v>
      </c>
      <c r="K60" s="39">
        <f>SUM(K17:K59)</f>
        <v>-62.733102917281265</v>
      </c>
      <c r="L60" s="39">
        <f>SUM(L17:L59)</f>
        <v>5942.0842712560016</v>
      </c>
      <c r="M60" s="39">
        <f>SUM(M17:M59)</f>
        <v>9166.9677615248329</v>
      </c>
    </row>
    <row r="61" spans="1:15" ht="38.25" x14ac:dyDescent="0.25">
      <c r="A61" s="35"/>
      <c r="B61" s="35"/>
      <c r="C61" s="91" t="s">
        <v>57</v>
      </c>
      <c r="D61" s="76"/>
      <c r="E61" s="88"/>
      <c r="F61" s="88"/>
      <c r="G61" s="27">
        <f t="shared" ref="G61" si="3">D61+E61+F61</f>
        <v>0</v>
      </c>
      <c r="H61" s="89"/>
      <c r="I61" s="88"/>
      <c r="J61" s="88"/>
      <c r="K61" s="88"/>
      <c r="L61" s="27">
        <f t="shared" ref="L61:L62" si="4">I61+J61+K61</f>
        <v>0</v>
      </c>
      <c r="M61" s="29">
        <f t="shared" ref="M61" si="5">G61+L61</f>
        <v>0</v>
      </c>
      <c r="O61" s="97"/>
    </row>
    <row r="62" spans="1:15" ht="25.5" x14ac:dyDescent="0.25">
      <c r="A62" s="35"/>
      <c r="B62" s="35"/>
      <c r="C62" s="92" t="s">
        <v>58</v>
      </c>
      <c r="D62" s="76">
        <f>'App.2-BA_Fixed Asset Cont_2021'!G62</f>
        <v>-80.136076648630194</v>
      </c>
      <c r="E62" s="88">
        <v>-2.6072231225790641</v>
      </c>
      <c r="F62" s="88"/>
      <c r="G62" s="27">
        <f t="shared" si="2"/>
        <v>-82.743299771209252</v>
      </c>
      <c r="H62" s="89"/>
      <c r="I62" s="88">
        <f>+'App.2-BA_Fixed Asset Cont_2021'!L62</f>
        <v>-27.732041752858279</v>
      </c>
      <c r="J62" s="88">
        <v>-5.0122883647045526</v>
      </c>
      <c r="K62" s="88"/>
      <c r="L62" s="27">
        <f t="shared" si="4"/>
        <v>-32.744330117562832</v>
      </c>
      <c r="M62" s="29">
        <f>G62-L62</f>
        <v>-49.998969653646419</v>
      </c>
    </row>
    <row r="63" spans="1:15" ht="12.75" x14ac:dyDescent="0.2">
      <c r="A63" s="35"/>
      <c r="B63" s="35"/>
      <c r="C63" s="39" t="s">
        <v>59</v>
      </c>
      <c r="D63" s="90">
        <f>SUM(D60:D62)</f>
        <v>14307.212197706092</v>
      </c>
      <c r="E63" s="39">
        <f t="shared" ref="E63:G63" si="6">SUM(E60:E62)</f>
        <v>781.8296382208182</v>
      </c>
      <c r="F63" s="39">
        <f t="shared" si="6"/>
        <v>-62.733102917281265</v>
      </c>
      <c r="G63" s="39">
        <f t="shared" si="6"/>
        <v>15026.308733009624</v>
      </c>
      <c r="H63" s="39"/>
      <c r="I63" s="39">
        <f t="shared" ref="I63:M63" si="7">SUM(I60:I62)</f>
        <v>5572.8419275725764</v>
      </c>
      <c r="J63" s="39">
        <f t="shared" si="7"/>
        <v>399.23111648314051</v>
      </c>
      <c r="K63" s="39">
        <f t="shared" si="7"/>
        <v>-62.733102917281265</v>
      </c>
      <c r="L63" s="39">
        <f t="shared" si="7"/>
        <v>5909.3399411384389</v>
      </c>
      <c r="M63" s="39">
        <f t="shared" si="7"/>
        <v>9116.9687918711861</v>
      </c>
    </row>
    <row r="64" spans="1:15" ht="15" x14ac:dyDescent="0.25">
      <c r="A64" s="35"/>
      <c r="B64" s="35"/>
      <c r="C64" s="108" t="s">
        <v>80</v>
      </c>
      <c r="D64" s="109"/>
      <c r="E64" s="109"/>
      <c r="F64" s="109"/>
      <c r="G64" s="109"/>
      <c r="H64" s="109"/>
      <c r="I64" s="110"/>
      <c r="J64" s="88"/>
      <c r="K64" s="44"/>
      <c r="L64" s="43"/>
      <c r="M64" s="44"/>
    </row>
    <row r="65" spans="1:14" ht="15" x14ac:dyDescent="0.25">
      <c r="A65" s="35"/>
      <c r="B65" s="35"/>
      <c r="C65" s="105" t="s">
        <v>61</v>
      </c>
      <c r="D65" s="106"/>
      <c r="E65" s="106"/>
      <c r="F65" s="106"/>
      <c r="G65" s="106"/>
      <c r="H65" s="106"/>
      <c r="I65" s="107"/>
      <c r="J65" s="39">
        <f>J63+J64</f>
        <v>399.23111648314051</v>
      </c>
      <c r="K65" s="42"/>
      <c r="L65" s="43"/>
      <c r="M65" s="44"/>
    </row>
    <row r="66" spans="1:14" ht="12.75" x14ac:dyDescent="0.2">
      <c r="N66" s="65"/>
    </row>
    <row r="67" spans="1:14" ht="12.75" x14ac:dyDescent="0.2">
      <c r="I67" s="45" t="s">
        <v>62</v>
      </c>
      <c r="J67" s="46"/>
    </row>
    <row r="68" spans="1:14" ht="15" x14ac:dyDescent="0.25">
      <c r="A68" s="35">
        <v>10</v>
      </c>
      <c r="B68" s="35"/>
      <c r="C68" s="36" t="s">
        <v>63</v>
      </c>
      <c r="I68" s="46" t="s">
        <v>63</v>
      </c>
      <c r="J68" s="46"/>
      <c r="K68" s="47"/>
    </row>
    <row r="69" spans="1:14" ht="15" x14ac:dyDescent="0.25">
      <c r="A69" s="35">
        <v>8</v>
      </c>
      <c r="B69" s="35"/>
      <c r="C69" s="36" t="s">
        <v>43</v>
      </c>
      <c r="I69" s="46" t="s">
        <v>43</v>
      </c>
      <c r="J69" s="46"/>
      <c r="K69" s="48"/>
    </row>
    <row r="70" spans="1:14" ht="14.4" x14ac:dyDescent="0.3">
      <c r="I70" s="49" t="s">
        <v>64</v>
      </c>
      <c r="K70" s="50">
        <f>J65-K68-K69</f>
        <v>399.23111648314051</v>
      </c>
    </row>
    <row r="71" spans="1:14" x14ac:dyDescent="0.25">
      <c r="N71" s="51"/>
    </row>
    <row r="72" spans="1:14" x14ac:dyDescent="0.25">
      <c r="N72" s="51"/>
    </row>
    <row r="73" spans="1:14" x14ac:dyDescent="0.25">
      <c r="A73" s="52" t="s">
        <v>65</v>
      </c>
      <c r="N73" s="51"/>
    </row>
    <row r="75" spans="1:14" x14ac:dyDescent="0.25">
      <c r="A75" s="1">
        <v>1</v>
      </c>
      <c r="B75" s="100" t="s">
        <v>66</v>
      </c>
      <c r="C75" s="100"/>
      <c r="D75" s="100"/>
      <c r="E75" s="100"/>
      <c r="F75" s="100"/>
      <c r="G75" s="100"/>
      <c r="H75" s="100"/>
      <c r="I75" s="100"/>
      <c r="J75" s="100"/>
      <c r="K75" s="100"/>
      <c r="L75" s="100"/>
      <c r="M75" s="100"/>
    </row>
    <row r="76" spans="1:14" x14ac:dyDescent="0.25">
      <c r="B76" s="100"/>
      <c r="C76" s="100"/>
      <c r="D76" s="100"/>
      <c r="E76" s="100"/>
      <c r="F76" s="100"/>
      <c r="G76" s="100"/>
      <c r="H76" s="100"/>
      <c r="I76" s="100"/>
      <c r="J76" s="100"/>
      <c r="K76" s="100"/>
      <c r="L76" s="100"/>
      <c r="M76" s="100"/>
    </row>
    <row r="77" spans="1:14" ht="12.75" customHeight="1" x14ac:dyDescent="0.25"/>
    <row r="78" spans="1:14" x14ac:dyDescent="0.25">
      <c r="A78" s="1">
        <v>2</v>
      </c>
      <c r="B78" s="98" t="s">
        <v>67</v>
      </c>
      <c r="C78" s="98"/>
      <c r="D78" s="98"/>
      <c r="E78" s="98"/>
      <c r="F78" s="98"/>
      <c r="G78" s="98"/>
      <c r="H78" s="98"/>
      <c r="I78" s="98"/>
      <c r="J78" s="98"/>
      <c r="K78" s="98"/>
      <c r="L78" s="98"/>
      <c r="M78" s="98"/>
    </row>
    <row r="79" spans="1:14" x14ac:dyDescent="0.25">
      <c r="B79" s="98"/>
      <c r="C79" s="98"/>
      <c r="D79" s="98"/>
      <c r="E79" s="98"/>
      <c r="F79" s="98"/>
      <c r="G79" s="98"/>
      <c r="H79" s="98"/>
      <c r="I79" s="98"/>
      <c r="J79" s="98"/>
      <c r="K79" s="98"/>
      <c r="L79" s="98"/>
      <c r="M79" s="98"/>
    </row>
    <row r="81" spans="1:13" x14ac:dyDescent="0.25">
      <c r="A81" s="1">
        <v>3</v>
      </c>
      <c r="B81" s="99" t="s">
        <v>68</v>
      </c>
      <c r="C81" s="99"/>
      <c r="D81" s="99"/>
      <c r="E81" s="99"/>
      <c r="F81" s="99"/>
      <c r="G81" s="99"/>
      <c r="H81" s="99"/>
      <c r="I81" s="99"/>
      <c r="J81" s="99"/>
      <c r="K81" s="99"/>
      <c r="L81" s="99"/>
      <c r="M81" s="99"/>
    </row>
    <row r="83" spans="1:13" x14ac:dyDescent="0.25">
      <c r="A83" s="1">
        <v>4</v>
      </c>
      <c r="B83" s="53" t="s">
        <v>69</v>
      </c>
      <c r="C83" s="11"/>
    </row>
    <row r="85" spans="1:13" x14ac:dyDescent="0.25">
      <c r="A85" s="1">
        <v>5</v>
      </c>
      <c r="B85" s="54" t="s">
        <v>70</v>
      </c>
    </row>
    <row r="87" spans="1:13" x14ac:dyDescent="0.25">
      <c r="A87" s="1">
        <v>6</v>
      </c>
      <c r="B87" s="99" t="s">
        <v>71</v>
      </c>
      <c r="C87" s="99"/>
      <c r="D87" s="99"/>
      <c r="E87" s="99"/>
      <c r="F87" s="99"/>
      <c r="G87" s="99"/>
      <c r="H87" s="99"/>
      <c r="I87" s="99"/>
      <c r="J87" s="99"/>
      <c r="K87" s="99"/>
      <c r="L87" s="99"/>
      <c r="M87" s="99"/>
    </row>
    <row r="88" spans="1:13" x14ac:dyDescent="0.25">
      <c r="B88" s="99"/>
      <c r="C88" s="99"/>
      <c r="D88" s="99"/>
      <c r="E88" s="99"/>
      <c r="F88" s="99"/>
      <c r="G88" s="99"/>
      <c r="H88" s="99"/>
      <c r="I88" s="99"/>
      <c r="J88" s="99"/>
      <c r="K88" s="99"/>
      <c r="L88" s="99"/>
      <c r="M88" s="99"/>
    </row>
    <row r="89" spans="1:13" x14ac:dyDescent="0.25">
      <c r="B89" s="99"/>
      <c r="C89" s="99"/>
      <c r="D89" s="99"/>
      <c r="E89" s="99"/>
      <c r="F89" s="99"/>
      <c r="G89" s="99"/>
      <c r="H89" s="99"/>
      <c r="I89" s="99"/>
      <c r="J89" s="99"/>
      <c r="K89" s="99"/>
      <c r="L89" s="99"/>
      <c r="M89" s="99"/>
    </row>
    <row r="91" spans="1:13" x14ac:dyDescent="0.25">
      <c r="B91" s="100"/>
      <c r="C91" s="100"/>
      <c r="D91" s="100"/>
      <c r="E91" s="100"/>
      <c r="F91" s="100"/>
      <c r="G91" s="100"/>
      <c r="H91" s="100"/>
      <c r="I91" s="100"/>
      <c r="J91" s="100"/>
      <c r="K91" s="100"/>
      <c r="L91" s="100"/>
      <c r="M91" s="100"/>
    </row>
    <row r="92" spans="1:13" x14ac:dyDescent="0.25">
      <c r="B92" s="100"/>
      <c r="C92" s="100"/>
      <c r="D92" s="100"/>
      <c r="E92" s="100"/>
      <c r="F92" s="100"/>
      <c r="G92" s="100"/>
      <c r="H92" s="100"/>
      <c r="I92" s="100"/>
      <c r="J92" s="100"/>
      <c r="K92" s="100"/>
      <c r="L92" s="100"/>
      <c r="M92" s="100"/>
    </row>
  </sheetData>
  <mergeCells count="10">
    <mergeCell ref="B78:M79"/>
    <mergeCell ref="B81:M81"/>
    <mergeCell ref="B87:M89"/>
    <mergeCell ref="B91:M92"/>
    <mergeCell ref="A9:M9"/>
    <mergeCell ref="A10:M10"/>
    <mergeCell ref="D15:G15"/>
    <mergeCell ref="C64:I64"/>
    <mergeCell ref="C65:I65"/>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x0032_017_Update_Req xmlns="d6dbc8c3-1042-4473-bec9-62644ae75647">false</_x0032_017_Update_Req>
    <CLOReview xmlns="d6dbc8c3-1042-4473-bec9-62644ae75647">false</CLOReview>
    <Hydro_x0020_One_x0020_Data_x0020_Classification xmlns="f0af1d65-dfd0-4b99-b523-def3a954563f">Internal Use (Only Internal information is not for release to the public)</Hydro_x0020_One_x0020_Data_x0020_Classification>
    <Issue_x0020_Additional xmlns="d6dbc8c3-1042-4473-bec9-62644ae75647">false</Issue_x0020_Additional>
    <IR_Exhibit xmlns="d6dbc8c3-1042-4473-bec9-62644ae75647">I</IR_Exhibit>
    <Filing_Date xmlns="d6dbc8c3-1042-4473-bec9-62644ae75647" xsi:nil="true"/>
    <Interrogatory_x0020_Number xmlns="d6dbc8c3-1042-4473-bec9-62644ae75647">47</Interrogatory_x0020_Number>
    <Anchor_IR xmlns="d6dbc8c3-1042-4473-bec9-62644ae75647" xsi:nil="true"/>
    <Exhibit_Ref xmlns="d6dbc8c3-1042-4473-bec9-62644ae75647">D1-01-01</Exhibit_Ref>
    <Legal_x0020_Review_x0020_Required xmlns="d6dbc8c3-1042-4473-bec9-62644ae75647" xsi:nil="true"/>
    <Actors xmlns="d6dbc8c3-1042-4473-bec9-62644ae75647">
      <UserInfo>
        <DisplayName>CHHELAVDA Samir</DisplayName>
        <AccountId>4221</AccountId>
        <AccountType/>
      </UserInfo>
    </Actors>
    <Intervenor_x0020_Acronym xmlns="d6dbc8c3-1042-4473-bec9-62644ae75647">CME</Intervenor_x0020_Acronym>
    <Dir_1 xmlns="d6dbc8c3-1042-4473-bec9-62644ae75647">true</Dir_1>
    <Intervenor_x0020_Name xmlns="d6dbc8c3-1042-4473-bec9-62644ae75647">Canadian Manufacturers &amp; Exporters</Intervenor_x0020_Name>
    <Exhibit_Ref_Page xmlns="d6dbc8c3-1042-4473-bec9-62644ae75647" xsi:nil="true"/>
    <Document_Type xmlns="d6dbc8c3-1042-4473-bec9-62644ae75647">Interrogatory Response</Document_Type>
    <Exhibit_Ref_Additional xmlns="d6dbc8c3-1042-4473-bec9-62644ae75647">true</Exhibit_Ref_Additional>
    <RA_Contact xmlns="d6dbc8c3-1042-4473-bec9-62644ae75647">Uri Akselrud</RA_Contact>
    <Author_x0028_s_x0029_ xmlns="d6dbc8c3-1042-4473-bec9-62644ae75647">
      <UserInfo>
        <DisplayName/>
        <AccountId xsi:nil="true"/>
        <AccountType/>
      </UserInfo>
    </Author_x0028_s_x0029_>
    <Case_Number xmlns="d6dbc8c3-1042-4473-bec9-62644ae75647">EB-2017-0049</Case_Number>
    <SR_Approved xmlns="d6dbc8c3-1042-4473-bec9-62644ae75647">false</SR_Approved>
    <Strategic_x003f_ xmlns="d6dbc8c3-1042-4473-bec9-62644ae75647">false</Strategic_x003f_>
    <RA_Final xmlns="d6dbc8c3-1042-4473-bec9-62644ae75647">true</RA_Final>
    <IR_Tab xmlns="d6dbc8c3-1042-4473-bec9-62644ae75647">33</IR_Tab>
    <Issue_x0020_Group xmlns="d6dbc8c3-1042-4473-bec9-62644ae75647" xsi:nil="true"/>
    <Draft_Ready xmlns="d6dbc8c3-1042-4473-bec9-62644ae75647">true</Draft_Ready>
    <Question xmlns="d6dbc8c3-1042-4473-bec9-62644ae7564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Interrogatory_Response" ma:contentTypeID="0x01010061EC7F66509FFD4DA0B1B261A86BE7730100407B36F7694D13419ACF55DFA3D7B93F" ma:contentTypeVersion="87" ma:contentTypeDescription="Template for completing responses to Interrogatory Responses" ma:contentTypeScope="" ma:versionID="2bde3c56b1ec35603a8ba9804634b00f">
  <xsd:schema xmlns:xsd="http://www.w3.org/2001/XMLSchema" xmlns:xs="http://www.w3.org/2001/XMLSchema" xmlns:p="http://schemas.microsoft.com/office/2006/metadata/properties" xmlns:ns2="d6dbc8c3-1042-4473-bec9-62644ae75647" xmlns:ns3="f0af1d65-dfd0-4b99-b523-def3a954563f" xmlns:ns4="http://schemas.microsoft.com/sharepoint/v3/fields" targetNamespace="http://schemas.microsoft.com/office/2006/metadata/properties" ma:root="true" ma:fieldsID="f80231d34a7e41def1970a81d6cb8674" ns2:_="" ns3:_="" ns4:_="">
    <xsd:import namespace="d6dbc8c3-1042-4473-bec9-62644ae75647"/>
    <xsd:import namespace="f0af1d65-dfd0-4b99-b523-def3a954563f"/>
    <xsd:import namespace="http://schemas.microsoft.com/sharepoint/v3/fields"/>
    <xsd:element name="properties">
      <xsd:complexType>
        <xsd:sequence>
          <xsd:element name="documentManagement">
            <xsd:complexType>
              <xsd:all>
                <xsd:element ref="ns2:Case_Number" minOccurs="0"/>
                <xsd:element ref="ns2:Anchor_IR" minOccurs="0"/>
                <xsd:element ref="ns2:Document_Type" minOccurs="0"/>
                <xsd:element ref="ns2:Exhibit_Ref" minOccurs="0"/>
                <xsd:element ref="ns2:Exhibit_Ref_Page" minOccurs="0"/>
                <xsd:element ref="ns2:Exhibit_Ref_Additional" minOccurs="0"/>
                <xsd:element ref="ns2:Intervenor_x0020_Acronym" minOccurs="0"/>
                <xsd:element ref="ns2:Intervenor_x0020_Name" minOccurs="0"/>
                <xsd:element ref="ns2:IR_Exhibit" minOccurs="0"/>
                <xsd:element ref="ns2:IR_Tab" minOccurs="0"/>
                <xsd:element ref="ns2:Interrogatory_x0020_Number" minOccurs="0"/>
                <xsd:element ref="ns2:Question" minOccurs="0"/>
                <xsd:element ref="ns2:RA_Contact" minOccurs="0"/>
                <xsd:element ref="ns2:Draft_Ready" minOccurs="0"/>
                <xsd:element ref="ns2:Dir_1" minOccurs="0"/>
                <xsd:element ref="ns2:RA_Final" minOccurs="0"/>
                <xsd:element ref="ns2:SR_Approved" minOccurs="0"/>
                <xsd:element ref="ns2:Strategic_x003f_" minOccurs="0"/>
                <xsd:element ref="ns2:Legal_x0020_Review_x0020_Required" minOccurs="0"/>
                <xsd:element ref="ns2:Author_x0028_s_x0029_" minOccurs="0"/>
                <xsd:element ref="ns3:Hydro_x0020_One_x0020_Data_x0020_Classification" minOccurs="0"/>
                <xsd:element ref="ns2:Filing_Date" minOccurs="0"/>
                <xsd:element ref="ns2:Issue_x0020_Group" minOccurs="0"/>
                <xsd:element ref="ns2:Issue_x0020_Additional" minOccurs="0"/>
                <xsd:element ref="ns2:Actors" minOccurs="0"/>
                <xsd:element ref="ns2:_x0032_017_Update_Req" minOccurs="0"/>
                <xsd:element ref="ns4:_Version" minOccurs="0"/>
                <xsd:element ref="ns2:CLO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bc8c3-1042-4473-bec9-62644ae75647" elementFormDefault="qualified">
    <xsd:import namespace="http://schemas.microsoft.com/office/2006/documentManagement/types"/>
    <xsd:import namespace="http://schemas.microsoft.com/office/infopath/2007/PartnerControls"/>
    <xsd:element name="Case_Number" ma:index="2" nillable="true" ma:displayName="Case_Number" ma:default="EB-2017-0049" ma:internalName="Case_Number">
      <xsd:simpleType>
        <xsd:restriction base="dms:Text">
          <xsd:maxLength value="255"/>
        </xsd:restriction>
      </xsd:simpleType>
    </xsd:element>
    <xsd:element name="Anchor_IR" ma:index="3" nillable="true" ma:displayName="Anchor_IR" ma:description="Use format I-[IR Tab]-[Intervenor Acronym]-[IR Number], for example: I-27-SEC-2. NO zero infront of the number ie 02. If this is an anchor then put its own Name." ma:internalName="Anchor_IR" ma:readOnly="false">
      <xsd:simpleType>
        <xsd:restriction base="dms:Text">
          <xsd:maxLength value="255"/>
        </xsd:restriction>
      </xsd:simpleType>
    </xsd:element>
    <xsd:element name="Document_Type" ma:index="4" nillable="true" ma:displayName="Document_Type" ma:default="Interrogatory Response" ma:format="Dropdown" ma:internalName="Document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Exhibit_Ref" ma:index="5" nillable="true" ma:displayName="Exhibit_Ref" ma:description="Reference to the DX Application exhibit" ma:format="Dropdown" ma:internalName="Exhibit_Ref" ma:readOnly="false">
      <xsd:simpleType>
        <xsd:restriction base="dms:Choice">
          <xsd:enumeration value="A-01-01"/>
          <xsd:enumeration value="A-02-01"/>
          <xsd:enumeration value="A-02-01-01"/>
          <xsd:enumeration value="A-02-02"/>
          <xsd:enumeration value="A-03-01"/>
          <xsd:enumeration value="A-03-01-01"/>
          <xsd:enumeration value="A-03-01-02"/>
          <xsd:enumeration value="A-03-01-03"/>
          <xsd:enumeration value="A-03-01-04"/>
          <xsd:enumeration value="A-03-01-05"/>
          <xsd:enumeration value="A-03-02"/>
          <xsd:enumeration value="A-03-02-01"/>
          <xsd:enumeration value="A-03-02-02"/>
          <xsd:enumeration value="A-04-01"/>
          <xsd:enumeration value="A-04-02"/>
          <xsd:enumeration value="A-05-01"/>
          <xsd:enumeration value="A-05-02"/>
          <xsd:enumeration value="A-05-02-01"/>
          <xsd:enumeration value="A-05-03"/>
          <xsd:enumeration value="A-05-03-01"/>
          <xsd:enumeration value="A-05-03-02"/>
          <xsd:enumeration value="A-06-01"/>
          <xsd:enumeration value="A-06-02"/>
          <xsd:enumeration value="A-06-02-01"/>
          <xsd:enumeration value="A-06-02-02"/>
          <xsd:enumeration value="A-06-02-03"/>
          <xsd:enumeration value="A-06-03"/>
          <xsd:enumeration value="A-06-04"/>
          <xsd:enumeration value="A-06-04-01"/>
          <xsd:enumeration value="A-06-04-02"/>
          <xsd:enumeration value="A-06-05"/>
          <xsd:enumeration value="A-06-05-01"/>
          <xsd:enumeration value="A-06-06"/>
          <xsd:enumeration value="A-06-07"/>
          <xsd:enumeration value="A-06-07-01"/>
          <xsd:enumeration value="A-06-07-02"/>
          <xsd:enumeration value="A-06-07-03"/>
          <xsd:enumeration value="A-06-08"/>
          <xsd:enumeration value="A-06-08-01"/>
          <xsd:enumeration value="A-07-01"/>
          <xsd:enumeration value="A-08-01"/>
          <xsd:enumeration value="A-09-01"/>
          <xsd:enumeration value="A-09-02"/>
          <xsd:enumeration value="A-10-01"/>
          <xsd:enumeration value="Appendix 2-G"/>
          <xsd:enumeration value="B1-01-01 Section 1.0"/>
          <xsd:enumeration value="B1-01-01 Section 1.1"/>
          <xsd:enumeration value="B1-01-01 Section 1.2"/>
          <xsd:enumeration value="B1-01-01 Section 1.2-A01"/>
          <xsd:enumeration value="B1-01-01 Section 1.2-A02"/>
          <xsd:enumeration value="B1-01-01 Section 1.2-A03"/>
          <xsd:enumeration value="B1-01-01 Section 1.2-A04"/>
          <xsd:enumeration value="B1-01-01 Section 1.2-A05"/>
          <xsd:enumeration value="B1-01-01 Section 1.2-A06"/>
          <xsd:enumeration value="B1-01-01 Section 1.2-A07"/>
          <xsd:enumeration value="B1-01-01 Section 1.2-A08"/>
          <xsd:enumeration value="B1-01-01 Section 1.2-A09"/>
          <xsd:enumeration value="B1-01-01 Section 1.2-A10"/>
          <xsd:enumeration value="B1-01-01 Section 1.2-A11"/>
          <xsd:enumeration value="B1-01-01 Section 1.2-A12"/>
          <xsd:enumeration value="B1-01-01 Section 1.2-A13"/>
          <xsd:enumeration value="B1-01-01 Section 1.2-A14"/>
          <xsd:enumeration value="B1-01-01 Section 1.2-A15"/>
          <xsd:enumeration value="B1-01-01 Section 1.2-A16"/>
          <xsd:enumeration value="B1-01-01 Section 1.2-A17"/>
          <xsd:enumeration value="B1-01-01 Section 1.2-A18"/>
          <xsd:enumeration value="B1-01-01 Section 1.2-A19"/>
          <xsd:enumeration value="B1-01-01 Section 1.2-A20"/>
          <xsd:enumeration value="B1-01-01 Section 1.2-A21"/>
          <xsd:enumeration value="B1-01-01 Section 1.2-A22"/>
          <xsd:enumeration value="B1-01-01 Section 1.2-A23"/>
          <xsd:enumeration value="B1-01-01 Section 1.2-A24"/>
          <xsd:enumeration value="B1-01-01 Section 1.2-A25"/>
          <xsd:enumeration value="B1-01-01 Section 1.2-A26"/>
          <xsd:enumeration value="B1-01-01 Section 1.2-A27"/>
          <xsd:enumeration value="B1-01-01 Section 1.2-A28"/>
          <xsd:enumeration value="B1-01-01 Section 1.2-A29"/>
          <xsd:enumeration value="B1-01-01 Section 1.2-A30"/>
          <xsd:enumeration value="B1-01-01 Section 1.3"/>
          <xsd:enumeration value="B1-01-01 Section 1.3-A01"/>
          <xsd:enumeration value="B1-01-01 Section 1.3-A02"/>
          <xsd:enumeration value="B1-01-01 Section 1.3-A03"/>
          <xsd:enumeration value="B1-01-01 Section 1.3-A04"/>
          <xsd:enumeration value="B1-01-01 Section 1.4"/>
          <xsd:enumeration value="B1-01-01 Section 1.4-A01"/>
          <xsd:enumeration value="B1-01-01 Section 1.4-A05"/>
          <xsd:enumeration value="B1-01-01 Section 1.5"/>
          <xsd:enumeration value="B1-01-01 Section 1.6"/>
          <xsd:enumeration value="B1-01-01 Section 1.6-A01"/>
          <xsd:enumeration value="B1-01-01 Section 1.6-A02"/>
          <xsd:enumeration value="B1-01-01 Section 1.6-A03"/>
          <xsd:enumeration value="B1-01-01 Section 2.0"/>
          <xsd:enumeration value="B1-01-01 Section 2.1"/>
          <xsd:enumeration value="B1-01-01 Section 2.2"/>
          <xsd:enumeration value="B1-01-01 Section 2.3"/>
          <xsd:enumeration value="B1-01-01 Section 2.4"/>
          <xsd:enumeration value="B1-01-01 Section 3.0"/>
          <xsd:enumeration value="B1-01-01 Section 3.1"/>
          <xsd:enumeration value="B1-01-01 Section 3.2"/>
          <xsd:enumeration value="B1-01-01 Section 3.3"/>
          <xsd:enumeration value="B1-01-01 Section 3.4"/>
          <xsd:enumeration value="B1-01-01 Section 3.5"/>
          <xsd:enumeration value="B1-01-01 Section 3.6"/>
          <xsd:enumeration value="B1-01-01 Section 3.7"/>
          <xsd:enumeration value="B1-01-01 Section 3.8"/>
          <xsd:enumeration value="B1-01-02"/>
          <xsd:enumeration value="B1-02-01"/>
          <xsd:enumeration value="C1-01-01"/>
          <xsd:enumeration value="C1-01-02"/>
          <xsd:enumeration value="C1-01-03"/>
          <xsd:enumeration value="C1-01-04"/>
          <xsd:enumeration value="C1-01-05"/>
          <xsd:enumeration value="C1-01-06"/>
          <xsd:enumeration value="C1-01-07"/>
          <xsd:enumeration value="C1-01-08"/>
          <xsd:enumeration value="C1-01-09"/>
          <xsd:enumeration value="C1-01-10"/>
          <xsd:enumeration value="C1-02-01"/>
          <xsd:enumeration value="C1-02-01-01"/>
          <xsd:enumeration value="C1-02-01-02"/>
          <xsd:enumeration value="C1-02-01-03"/>
          <xsd:enumeration value="C1-02-01-04"/>
          <xsd:enumeration value="C1-02-01-05"/>
          <xsd:enumeration value="C1-02-01-06"/>
          <xsd:enumeration value="C1-02-01-07"/>
          <xsd:enumeration value="C1-02-01-08"/>
          <xsd:enumeration value="C1-02-02"/>
          <xsd:enumeration value="C1-02-02-01"/>
          <xsd:enumeration value="C1-02-02-02"/>
          <xsd:enumeration value="C1-03-01"/>
          <xsd:enumeration value="C1-03-01-01"/>
          <xsd:enumeration value="C1-03-01-02"/>
          <xsd:enumeration value="C1-03-01-03"/>
          <xsd:enumeration value="C1-04-01"/>
          <xsd:enumeration value="C1-04-01-01"/>
          <xsd:enumeration value="C1-05-01"/>
          <xsd:enumeration value="C1-05-01-01"/>
          <xsd:enumeration value="C1-05-01-02"/>
          <xsd:enumeration value="C1-05-01-03"/>
          <xsd:enumeration value="C1-05-02"/>
          <xsd:enumeration value="C1-06-01"/>
          <xsd:enumeration value="C1-06-01-01"/>
          <xsd:enumeration value="C1-06-02"/>
          <xsd:enumeration value="C1-07-01"/>
          <xsd:enumeration value="C1-07-02"/>
          <xsd:enumeration value="C1-07-02-01"/>
          <xsd:enumeration value="C1-07-02-02"/>
          <xsd:enumeration value="C1-07-02-03"/>
          <xsd:enumeration value="C1-07-02-04"/>
          <xsd:enumeration value="C1-07-02-05"/>
          <xsd:enumeration value="C1-07-02-06"/>
          <xsd:enumeration value="C1-07-03"/>
          <xsd:enumeration value="C1-07-03-01"/>
          <xsd:enumeration value="C1-07-03-02"/>
          <xsd:enumeration value="C1-07-04"/>
          <xsd:enumeration value="C2-01-01"/>
          <xsd:enumeration value="D1-01-01"/>
          <xsd:enumeration value="D1-01-02"/>
          <xsd:enumeration value="D1-01-03"/>
          <xsd:enumeration value="D1-01-03-01"/>
          <xsd:enumeration value="D1-01-04"/>
          <xsd:enumeration value="D1-01-05"/>
          <xsd:enumeration value="D1-02-01"/>
          <xsd:enumeration value="D1-02-02"/>
          <xsd:enumeration value="D1-03-01"/>
          <xsd:enumeration value="D1-03-01-01"/>
          <xsd:enumeration value="D1-03-01-02"/>
          <xsd:enumeration value="D1-04-01"/>
          <xsd:enumeration value="D1-04-01-01"/>
          <xsd:enumeration value="D2-01-01"/>
          <xsd:enumeration value="D2-01-02"/>
          <xsd:enumeration value="D2-01-02-01"/>
          <xsd:enumeration value="D2-01-03"/>
          <xsd:enumeration value="D2-01-04"/>
          <xsd:enumeration value="D2-01-05"/>
          <xsd:enumeration value="D2-02-01"/>
          <xsd:enumeration value="D2-02-02"/>
          <xsd:enumeration value="DSP_Table_54-57"/>
          <xsd:enumeration value="DSP-Appendix_A"/>
          <xsd:enumeration value="E1-01-01"/>
          <xsd:enumeration value="E1-01-02"/>
          <xsd:enumeration value="E1-01-02_Tables 4_5"/>
          <xsd:enumeration value="E1-01-02-01"/>
          <xsd:enumeration value="E1-02-01"/>
          <xsd:enumeration value="E1-02-01-01"/>
          <xsd:enumeration value="E1-02-01-02"/>
          <xsd:enumeration value="E2-01-01"/>
          <xsd:enumeration value="E2-01-02"/>
          <xsd:enumeration value="F1-01-01"/>
          <xsd:enumeration value="F1-01-01-01"/>
          <xsd:enumeration value="F1-01-01-02"/>
          <xsd:enumeration value="F1-02-01"/>
          <xsd:enumeration value="F1-02-01-01"/>
          <xsd:enumeration value="F1-03-01"/>
          <xsd:enumeration value="G1-01-01"/>
          <xsd:enumeration value="G1-02-01"/>
          <xsd:enumeration value="G1-03-01"/>
          <xsd:enumeration value="G1-03-01-01"/>
          <xsd:enumeration value="G1-03-01-02"/>
          <xsd:enumeration value="G1-03-01-03"/>
          <xsd:enumeration value="G1-03-01-04"/>
          <xsd:enumeration value="H1-01-01"/>
          <xsd:enumeration value="H1-01-01-01"/>
          <xsd:enumeration value="H1-01-01-02"/>
          <xsd:enumeration value="H1-01-02"/>
          <xsd:enumeration value="H1-01-03"/>
          <xsd:enumeration value="H1-01-04"/>
          <xsd:enumeration value="H1-02-01"/>
          <xsd:enumeration value="H1-02-02"/>
          <xsd:enumeration value="H1-02-02-01"/>
          <xsd:enumeration value="H1-02-02-02"/>
          <xsd:enumeration value="H1-02-02-03"/>
          <xsd:enumeration value="H1-02-02-04"/>
          <xsd:enumeration value="H1-02-03"/>
          <xsd:enumeration value="H1-02-03-01"/>
          <xsd:enumeration value="H1-02-03-02"/>
          <xsd:enumeration value="H1-03-01"/>
          <xsd:enumeration value="H1-03-02"/>
          <xsd:enumeration value="H1-04-01"/>
          <xsd:enumeration value="H1-04-01-01"/>
          <xsd:enumeration value="H1-04-01-02"/>
          <xsd:enumeration value="H1-04-01-03"/>
          <xsd:enumeration value="H1-04-01-04"/>
          <xsd:enumeration value="H1-04-01-05"/>
          <xsd:enumeration value="H1-05-01"/>
          <xsd:enumeration value="Q-01-01"/>
          <xsd:enumeration value="Q-01-01-01"/>
          <xsd:enumeration value="Q-01-01-02"/>
          <xsd:enumeration value="Q-01-01-03"/>
          <xsd:enumeration value="Q-01-01-04"/>
          <xsd:enumeration value="Q-01-01-05"/>
          <xsd:enumeration value="Q-01-01-06"/>
          <xsd:enumeration value="Q-01-01-07"/>
          <xsd:enumeration value="Q-01-01-08"/>
          <xsd:enumeration value="Auditor General Report"/>
          <xsd:enumeration value="Executive Presentation Day"/>
          <xsd:enumeration value="None"/>
          <xsd:enumeration value="Previous Proceeding"/>
        </xsd:restriction>
      </xsd:simpleType>
    </xsd:element>
    <xsd:element name="Exhibit_Ref_Page" ma:index="6" nillable="true" ma:displayName="Exhibit_Ref_Page" ma:description="Page number referenced in the IR" ma:internalName="Exhibit_Ref_Page">
      <xsd:simpleType>
        <xsd:restriction base="dms:Text">
          <xsd:maxLength value="255"/>
        </xsd:restriction>
      </xsd:simpleType>
    </xsd:element>
    <xsd:element name="Exhibit_Ref_Additional" ma:index="7" nillable="true" ma:displayName="Exhibit_Ref_Additional" ma:default="0" ma:description="Denotes that there are more than one reference Exhibit" ma:internalName="Exhibit_Ref_Additional" ma:readOnly="false">
      <xsd:simpleType>
        <xsd:restriction base="dms:Boolean"/>
      </xsd:simpleType>
    </xsd:element>
    <xsd:element name="Intervenor_x0020_Acronym" ma:index="8" nillable="true" ma:displayName="Intervenor Acronym" ma:description="Intervenor Acronym" ma:format="Dropdown" ma:internalName="Intervenor_x0020_Acronym" ma:readOnly="false">
      <xsd:simpleType>
        <xsd:restriction base="dms:Choice">
          <xsd:enumeration value="Anwaatin"/>
          <xsd:enumeration value="ABE"/>
          <xsd:enumeration value="AMPCO"/>
          <xsd:enumeration value="BLC"/>
          <xsd:enumeration value="BOMA"/>
          <xsd:enumeration value="CCI"/>
          <xsd:enumeration value="CCSA"/>
          <xsd:enumeration value="CME"/>
          <xsd:enumeration value="COFH"/>
          <xsd:enumeration value="CCON"/>
          <xsd:enumeration value="CCC"/>
          <xsd:enumeration value="DSI"/>
          <xsd:enumeration value="EastLink"/>
          <xsd:enumeration value="EnergyProbe"/>
          <xsd:enumeration value="ESC"/>
          <xsd:enumeration value="IESO"/>
          <xsd:enumeration value="ITPA"/>
          <xsd:enumeration value="Mowat"/>
          <xsd:enumeration value="OnPhaze"/>
          <xsd:enumeration value="OPG"/>
          <xsd:enumeration value="OSEA"/>
          <xsd:enumeration value="PWU"/>
          <xsd:enumeration value="QM"/>
          <xsd:enumeration value="Quinte"/>
          <xsd:enumeration value="RiceLake"/>
          <xsd:enumeration value="Rogers"/>
          <xsd:enumeration value="SEC"/>
          <xsd:enumeration value="Shaw"/>
          <xsd:enumeration value="Staff"/>
          <xsd:enumeration value="SunsetBay"/>
          <xsd:enumeration value="SIA"/>
          <xsd:enumeration value="SEP"/>
          <xsd:enumeration value="Union"/>
          <xsd:enumeration value="VECC"/>
        </xsd:restriction>
      </xsd:simpleType>
    </xsd:element>
    <xsd:element name="Intervenor_x0020_Name" ma:index="9" nillable="true" ma:displayName="Intervenor Name" ma:description="Select Intervenor" ma:format="Dropdown" ma:internalName="Intervenor_x0020_Name">
      <xsd:simpleType>
        <xsd:restriction base="dms:Choice">
          <xsd:enumeration value="Anwaatin Inc."/>
          <xsd:enumeration value="Arbourbrook Estates"/>
          <xsd:enumeration value="Association of Major Power Consumers in Ontario"/>
          <xsd:enumeration value="Balsam Lake Coalition"/>
          <xsd:enumeration value="Building Owners and Managers Association Toronto"/>
          <xsd:enumeration value="Cable Cable Inc."/>
          <xsd:enumeration value="Canadian Cable Systems Alliance Inc."/>
          <xsd:enumeration value="Canadian Manufacturers &amp; Exporters"/>
          <xsd:enumeration value="City of Hamilton"/>
          <xsd:enumeration value="Cogeco Connexion Inc."/>
          <xsd:enumeration value="Consumers Council of Canada"/>
          <xsd:enumeration value="Doyle Salewski Inc."/>
          <xsd:enumeration value="Eastlink"/>
          <xsd:enumeration value="Energy Probe Research Foundation"/>
          <xsd:enumeration value="Energy Storage Canada"/>
          <xsd:enumeration value="Independent Electricity System Operator"/>
          <xsd:enumeration value="Independent Telecommunications Providers Association"/>
          <xsd:enumeration value="Mowat Energy"/>
          <xsd:enumeration value="OEB Staff"/>
          <xsd:enumeration value="OnPhaze Inc."/>
          <xsd:enumeration value="Ontario Power Generation Inc."/>
          <xsd:enumeration value="Ontario Sustainable Energy Association"/>
          <xsd:enumeration value="Power Workers' Union"/>
          <xsd:enumeration value="Quebecor Media"/>
          <xsd:enumeration value="Quinte Manufacturers Association"/>
          <xsd:enumeration value="Rice Lake Tourist Association"/>
          <xsd:enumeration value="Rogers Communications"/>
          <xsd:enumeration value="School Energy Coalition"/>
          <xsd:enumeration value="Shaw Communications Inc."/>
          <xsd:enumeration value="Sunset Bay Road Cottagers"/>
          <xsd:enumeration value="Sustainable Infrastructure Alliance of Ontario"/>
          <xsd:enumeration value="The Society of Energy Professionals"/>
          <xsd:enumeration value="Union Gas Limited"/>
          <xsd:enumeration value="Vulnerable Energy Consumers Coalition"/>
        </xsd:restriction>
      </xsd:simpleType>
    </xsd:element>
    <xsd:element name="IR_Exhibit" ma:index="10" nillable="true" ma:displayName="IR_Exhibit" ma:description="IR Exhibit prefix (&quot;I&quot;)" ma:internalName="IR_Exhibit" ma:readOnly="false">
      <xsd:simpleType>
        <xsd:restriction base="dms:Text">
          <xsd:maxLength value="255"/>
        </xsd:restriction>
      </xsd:simpleType>
    </xsd:element>
    <xsd:element name="IR_Tab" ma:index="11" nillable="true" ma:displayName="IR_Tab" ma:description="Intervenor Number" ma:format="Dropdown" ma:indexed="true" ma:internalName="IR_Tab">
      <xsd:simpleType>
        <xsd:restriction base="dms:Choice">
          <xsd:enumeration value="00"/>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restriction>
      </xsd:simpleType>
    </xsd:element>
    <xsd:element name="Interrogatory_x0020_Number" ma:index="12" nillable="true" ma:displayName="IR Numb" ma:decimals="0" ma:description="Interrogatory Number" ma:internalName="Interrogatory_x0020_Number" ma:percentage="FALSE">
      <xsd:simpleType>
        <xsd:restriction base="dms:Number"/>
      </xsd:simpleType>
    </xsd:element>
    <xsd:element name="Question" ma:index="13" nillable="true" ma:displayName="Question" ma:description="IR Question Text" ma:internalName="Question">
      <xsd:simpleType>
        <xsd:restriction base="dms:Note">
          <xsd:maxLength value="255"/>
        </xsd:restriction>
      </xsd:simpleType>
    </xsd:element>
    <xsd:element name="RA_Contact" ma:index="14" nillable="true" ma:displayName="RA_Contact" ma:description="See RA Contact List Sheet&#10;" ma:format="Dropdown" ma:internalName="RA_Contact">
      <xsd:simpleType>
        <xsd:restriction base="dms:Choice">
          <xsd:enumeration value="Jody Mceachran"/>
          <xsd:enumeration value="Lisa Lee"/>
          <xsd:enumeration value="Nicole Taylor"/>
          <xsd:enumeration value="Stephen Vetsis"/>
          <xsd:enumeration value="Uri Akselrud"/>
          <xsd:enumeration value="Oren Ben-Shlomo"/>
          <xsd:enumeration value="Alex Zbarcea"/>
          <xsd:enumeration value="Andrew Flannery"/>
        </xsd:restriction>
      </xsd:simpleType>
    </xsd:element>
    <xsd:element name="Draft_Ready" ma:index="15" nillable="true" ma:displayName="Draft_Ready" ma:default="0" ma:description="Denotes whether there is a draft ready for Regulatory review." ma:internalName="Draft_Ready">
      <xsd:simpleType>
        <xsd:restriction base="dms:Boolean"/>
      </xsd:simpleType>
    </xsd:element>
    <xsd:element name="Dir_1" ma:index="16" nillable="true" ma:displayName="Dir_1" ma:default="0" ma:description="Denotes 1st approval by Director to either go to Sr Mgmt review (if strategic) or to go to final formatting." ma:internalName="Dir_1">
      <xsd:simpleType>
        <xsd:restriction base="dms:Boolean"/>
      </xsd:simpleType>
    </xsd:element>
    <xsd:element name="RA_Final" ma:index="17" nillable="true" ma:displayName="RA_Final" ma:default="0" ma:description="Denotes Final Approval by RA." ma:internalName="RA_Final">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0" ma:description="Is this item strategic?  If yes then it will garner Sr Mgmt review." ma:internalName="Strategic_x003f_">
      <xsd:simpleType>
        <xsd:restriction base="dms:Boolean"/>
      </xsd:simpleType>
    </xsd:element>
    <xsd:element name="Legal_x0020_Review_x0020_Required" ma:index="20" nillable="true" ma:displayName="Legal Review Required" ma:default="No" ma:description="Legal Review Status" ma:format="Dropdown" ma:internalName="Legal_x0020_Review_x0020_Required">
      <xsd:simpleType>
        <xsd:restriction base="dms:Choice">
          <xsd:enumeration value="Yes"/>
          <xsd:enumeration value="No"/>
          <xsd:enumeration value="Submitted for Review"/>
          <xsd:enumeration value="Review Completed"/>
        </xsd:restriction>
      </xsd:simpleType>
    </xsd:element>
    <xsd:element name="Author_x0028_s_x0029_" ma:index="21" nillable="true" ma:displayName="Author(s)" ma:description="The person(s) primarily in charge of authoring the item." ma:list="UserInfo" ma:SharePointGroup="0" ma:internalName="Author_x0028_s_x0029_"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iling_Date" ma:index="24" nillable="true" ma:displayName="Filing_Date" ma:description="Date the IR is filed" ma:internalName="Filing_Date" ma:readOnly="false">
      <xsd:simpleType>
        <xsd:restriction base="dms:Text">
          <xsd:maxLength value="255"/>
        </xsd:restriction>
      </xsd:simpleType>
    </xsd:element>
    <xsd:element name="Issue_x0020_Group" ma:index="26" nillable="true" ma:displayName="Issue Group" ma:description="Select the Issue Group that the IR relates to" ma:format="Dropdown" ma:internalName="Issue_x0020_Group">
      <xsd:simpleType>
        <xsd:restriction base="dms:Choice">
          <xsd:enumeration value="Issue 1: Has Hydro One responded appropriately to all relevant OEB directions from previous proceedings?"/>
          <xsd:enumeration value="Issue 2: Has Hydro One adequately responded to the customer concerns expressed in the Community Meetings held for this application?"/>
          <xsd:enumeration value="Issue 3: Is the overall increase in the distribution revenue requirement from 2018 to 2022 reasonable?"/>
          <xsd:enumeration value="Issue 4: Are the rate and bill impacts in each customer class in each year in the 2018 to 2022 period reasonable?"/>
          <xsd:enumeration value="Issue 5: Are Hydro One’s proposed rate impact mitigation measures appropriate and do any of the proposed rate increases require rate smoothing or mitigation beyond what Hydro One has proposed?"/>
          <xsd:enumeration value="Issue 6: Does Hydro One’s First Nation and Métis Strategy sufficiently address the unique rights and concerns of Indigenous customers with respect to Hydro One’s distribution service?"/>
          <xsd:enumeration value="Issue 7: Is Hydro One’s proposed Custom Incentive Rate Methodology, using a Revenue Cap Index, consistent with the OEB’s Rate Handbook?"/>
          <xsd:enumeration value="Issue 8: Is the proposed industry-specific inflation factor, and the proposed custom productivity factor, appropriate?"/>
          <xsd:enumeration value="Issue 9: Are the values for the proposed custom capital factor appropriate?"/>
          <xsd:enumeration value="Issue 10: Are the program-based cost, productivity and benchmarking studies filed by Hydro One appropriate?"/>
          <xsd:enumeration value="Issue 11: Are the results of the studies sufficient to guide Hydro One’s plans to achieve the desired outcomes to the benefit of ratepayers?"/>
          <xsd:enumeration value="Issue 12: Do these studies align with each other and with Hydro One’s overall custom IR Plan?"/>
          <xsd:enumeration value="Issue 13: Are the annual updates proposed by Hydro One appropriate?"/>
          <xsd:enumeration value="Issue 14: Is Hydro One’s proposed integration of the Acquired Utilities in 2021 appropriate?"/>
          <xsd:enumeration value="Issue 15: Is the proposed Earnings/Sharing mechanism appropriate?"/>
          <xsd:enumeration value="Issue 16: Are the proposed Z-factors and Off-Ramps appropriate?"/>
          <xsd:enumeration value="Issue 17: Does the application adequately incorporate and reflect the four outcomes identified in the Rate Handbook: customer focus, operational effectiveness, public policy responsiveness, and financial performance?"/>
          <xsd:enumeration value="Issue 18: Are the metrics in the proposed additional scorecard measures appropriate and do they adequately reflect appropriate outcomes?"/>
          <xsd:enumeration value="Issue 19: Are the proposals for performance monitoring and reporting adequate and do the outcomes adequately reflect customer expectations?"/>
          <xsd:enumeration value="Issue 20: Does the application promote and incent appropriate outcomes for existing and future customers including factors such as cost control, system reliability, service quality, and bill impacts?"/>
          <xsd:enumeration value="Issue 21: Does the application adequately account for productivity gains in its forecasts and adequately include expectations for gains relative to external benchmarks?"/>
          <xsd:enumeration value="Issue 22: Has the applicant adequately demonstrated its ability and commitment to manage within the revenue requirement proposed over the course of the custom incentive rate plan term?"/>
          <xsd:enumeration value="Issue 23: Was the customer consultation adequate and does the Distribution System Plan adequately address customer needs and preferences?"/>
          <xsd:enumeration value="Issue 24: Does Hydro One’s investment planning process consider appropriate planning criteria? Does it adequately address the condition of distribution assets, service quality and system reliability?"/>
          <xsd:enumeration value="Issue 25: Does the Distribution System Plan adequately reflect productivity gains, benefit sharing and benchmarking?"/>
          <xsd:enumeration value="Issue 26: Does the Distribution System Plan address the trade-offs between capital and OM&amp;A spending over the course of the plan period?"/>
          <xsd:enumeration value="Issue 27: Has the distribution System Plan adequately addressed government mandated obligations over the planning period?"/>
          <xsd:enumeration value="Issue 28: Has Hydro One appropriately incorporated Regional Planning in its Distribution System Plan?"/>
          <xsd:enumeration value="Issue 29: Are the proposed capital expenditures resulting from the Distribution System Plan appropriate, and have they been adequately planned and paced?"/>
          <xsd:enumeration value="Issue 30: Are the proposed capital expenditures for System Renewal, System Service, System Access and General Plant appropriately based on the Distribution System Plan?"/>
          <xsd:enumeration value="Issue 31: Are the methodologies used to allocate Common Corporate capital expenditures to the distribution business appropriate?"/>
          <xsd:enumeration value="Issue 32: Are the methodologies used to determine the distribution Overhead Capitalization Rate for 2018 and onward appropriate?"/>
          <xsd:enumeration value="Issue 33: Are the amounts proposed for the rate base from 2018 to 2022 appropriate?"/>
          <xsd:enumeration value="Issue 34: Are the inputs used to determine the working capital component of the rate base and the methodology used appropriate?"/>
          <xsd:enumeration value="Issue 35: Is the proposed capital structure appropriate?"/>
          <xsd:enumeration value="Issue 36: Are the proposed timing and methodology for determining the return on equity and short-term debt prior to the effective date of rate implementation appropriate?"/>
          <xsd:enumeration value="Issue 37: Is the forecast of long term debt for 2018 and further years appropriate?"/>
          <xsd:enumeration value="Issue 38: Are the proposed OM&amp;A spending levels for Sustainment, Development, Operations, Customer Care, Common Corporate and Property Taxes and Rights Payments, appropriate, including consideration of factors considered in the Distribution System Plan?"/>
          <xsd:enumeration value="Issue 39: Do the proposed OM&amp;A expenditures include the consideration of factors such as system reliability, service quality, asset condition, cost benchmarking, bill impact and customer preferences?"/>
          <xsd:enumeration value="Issue 40: Are the proposed 2018 human resources related costs (wages, salaries, benefits, incentive payments, labour productivity and pension costs) including employee levels, appropriate (excluding executive compensation)?"/>
          <xsd:enumeration value="Issue 41: Has Hydro One demonstrated improvements in presenting its compensation costs and showing efficiency and value for dollar associated with its compensation costs (excluding executive compensation)?"/>
          <xsd:enumeration value="Issue 42: Is the updated executive compensation information filed by Hydro One in the distribution proceeding on December 21, 2017 consistent with the OEB’s findings on executive compensation in the EB-2016-0160 Transmission Decision?"/>
          <xsd:enumeration value="Issue 43: Are the methodologies used to allocate Common Corporate Costs and Other OM&amp;A costs to the distribution business for 2018 and further years appropriate?"/>
          <xsd:enumeration value="Issue 44: Is Hydro One’s proposed depreciation expense for 2018 and further years appropriate?"/>
          <xsd:enumeration value="Issue 45: Are the proposed other revenues for 2018 – 2022 appropriate?"/>
          <xsd:enumeration value="Issue 46: Is the load forecast methodology including the forecast of CDM savings appropriate?"/>
          <xsd:enumeration value="Issue 47: Are the customer and load forecasts a reasonable reflection of the energy and demand requirements for 2018 – 2022?"/>
          <xsd:enumeration value="Issue 48: Has the load forecast appropriately accounted for the addition of the Acquired Utilities’ customers in 2021?"/>
          <xsd:enumeration value="Issue 49: Are the inputs to the cost allocation model appropriate and are costs appropriately allocated?"/>
          <xsd:enumeration value="Issue 50: Are the proposed billing determinants appropriate?"/>
          <xsd:enumeration value="Issue 51: Are the revenue-to-cost ratios for all rate classes over the 2018 – 2022 period appropriate?"/>
          <xsd:enumeration value="Issue 52: Are the proposed fixed and variable charges for all rate classes over the 2018 - 2022 period, appropriate, including implementation of the OEB’s residential rate design?"/>
          <xsd:enumeration value="Issue 53: Are the proposed Retail Transmission Service Rates appropriate?"/>
          <xsd:enumeration value="Issue 54: Are the proposed specific service charges for miscellaneous services over the 2018 – 2022 period reasonable?"/>
          <xsd:enumeration value="Issue 55: Are the proposed line losses over the 2018 – 2022 period appropriate?"/>
          <xsd:enumeration value="Issue 56: Do the costs allocated to acquired utilities appropriately reflect the OEB’s decisions in related Hydro One acquisition proceedings?"/>
          <xsd:enumeration value="Issue 57: Are the proposed amounts, disposition and continuance of Hydro One’s existing deferral and variance accounts appropriate?"/>
          <xsd:enumeration value="Issue 58: Are the proposed new deferral and variance accounts appropriate?"/>
          <xsd:enumeration value="Issue 59: Is the proposal to discontinue several deferral and variance accounts appropriate?"/>
        </xsd:restriction>
      </xsd:simpleType>
    </xsd:element>
    <xsd:element name="Issue_x0020_Additional" ma:index="27" nillable="true" ma:displayName="Additional Issues" ma:default="0" ma:description="Is there more than one issue [y/n]" ma:internalName="Issue_x0020_Additional">
      <xsd:simpleType>
        <xsd:restriction base="dms:Boolean"/>
      </xsd:simpleType>
    </xsd:element>
    <xsd:element name="Actors" ma:index="28" nillable="true" ma:displayName="Witness" ma:description="List of Witness(es)" ma:list="UserInfo" ma:SharePointGroup="0" ma:internalName="Actor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0032_017_Update_Req" ma:index="35" nillable="true" ma:displayName="2017_Update_Req" ma:default="0" ma:description="Does this IR require a 2017 update?" ma:internalName="_x0032_017_Update_Req">
      <xsd:simpleType>
        <xsd:restriction base="dms:Boolean"/>
      </xsd:simpleType>
    </xsd:element>
    <xsd:element name="CLOReview" ma:index="39" nillable="true" ma:displayName="CLOReview" ma:default="0" ma:description="Reviewed By Chief Legal Officer" ma:internalName="CLO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3"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3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2411C0-4DA6-4A72-833F-0C95A20D229D}">
  <ds:schemaRefs>
    <ds:schemaRef ds:uri="http://schemas.microsoft.com/office/2006/metadata/customXsn"/>
  </ds:schemaRefs>
</ds:datastoreItem>
</file>

<file path=customXml/itemProps2.xml><?xml version="1.0" encoding="utf-8"?>
<ds:datastoreItem xmlns:ds="http://schemas.openxmlformats.org/officeDocument/2006/customXml" ds:itemID="{24C5313A-DDC4-4C41-BC36-BB3E9A5FBDDD}">
  <ds:schemaRefs>
    <ds:schemaRef ds:uri="http://schemas.microsoft.com/sharepoint/v3/contenttype/forms"/>
  </ds:schemaRefs>
</ds:datastoreItem>
</file>

<file path=customXml/itemProps3.xml><?xml version="1.0" encoding="utf-8"?>
<ds:datastoreItem xmlns:ds="http://schemas.openxmlformats.org/officeDocument/2006/customXml" ds:itemID="{12D2BCBB-E08C-4C7C-A6FB-627D6F8EE0DC}">
  <ds:schemaRef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sharepoint/v3/fields"/>
    <ds:schemaRef ds:uri="f0af1d65-dfd0-4b99-b523-def3a954563f"/>
    <ds:schemaRef ds:uri="d6dbc8c3-1042-4473-bec9-62644ae75647"/>
  </ds:schemaRefs>
</ds:datastoreItem>
</file>

<file path=customXml/itemProps4.xml><?xml version="1.0" encoding="utf-8"?>
<ds:datastoreItem xmlns:ds="http://schemas.openxmlformats.org/officeDocument/2006/customXml" ds:itemID="{3307B55B-7B50-4DCB-89B4-7E24B05BF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bc8c3-1042-4473-bec9-62644ae75647"/>
    <ds:schemaRef ds:uri="f0af1d65-dfd0-4b99-b523-def3a954563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App.2-BA_Fixed Asset Cont _2014</vt:lpstr>
      <vt:lpstr>App.2-BA_Fixed Asset Cont _2015</vt:lpstr>
      <vt:lpstr>App.2-BA_Fixed Asset Cont 2016</vt:lpstr>
      <vt:lpstr>App.2-BA_Fixed Asset Cont _2017</vt:lpstr>
      <vt:lpstr>App.2-BA_Fixed Asset Cont _2018</vt:lpstr>
      <vt:lpstr>App.2-BA_Fixed Asset Cont _2019</vt:lpstr>
      <vt:lpstr>App.2-BA_Fixed Asset Cont_2020</vt:lpstr>
      <vt:lpstr>App.2-BA_Fixed Asset Cont_2021</vt:lpstr>
      <vt:lpstr>App.2-BA_Fixed Asset Cont_2022</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CME 047</dc:title>
  <dc:creator>NAVA Anthony</dc:creator>
  <cp:lastModifiedBy>MCEACHRAN Jody</cp:lastModifiedBy>
  <cp:lastPrinted>2017-05-01T16:08:54Z</cp:lastPrinted>
  <dcterms:created xsi:type="dcterms:W3CDTF">2016-12-22T15:51:09Z</dcterms:created>
  <dcterms:modified xsi:type="dcterms:W3CDTF">2018-02-08T01:54:05Z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0x01010061EC7F66509FFD4DA0B1B261A86BE7730100407B36F7694D13419ACF55DFA3D7B93F</vt:lpwstr>
  </property>
</Properties>
</file>