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Hydro Hawkesbury\HHI 2018 CoS\Settlement Conference\Draft Rate Order\"/>
    </mc:Choice>
  </mc:AlternateContent>
  <bookViews>
    <workbookView xWindow="0" yWindow="0" windowWidth="19995" windowHeight="14550" xr2:uid="{00000000-000D-0000-FFFF-FFFF00000000}"/>
  </bookViews>
  <sheets>
    <sheet name="8.3 Foregone Revenue Calcs_OE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xlnm.Print_Area">#REF!</definedName>
    <definedName name="____xlnm.Print_Area_1">#REF!</definedName>
    <definedName name="___INDEX_SHEET___ASAP_Utilities">#REF!</definedName>
    <definedName name="___xlnm.Print_Area">#REF!</definedName>
    <definedName name="___xlnm.Print_Area_1">#REF!</definedName>
    <definedName name="___xlnm.Print_Area_10">#REF!</definedName>
    <definedName name="___xlnm.Print_Area_11">#REF!</definedName>
    <definedName name="___xlnm.Print_Area_12">#REF!</definedName>
    <definedName name="___xlnm.Print_Area_13">#REF!</definedName>
    <definedName name="___xlnm.Print_Area_14">#REF!</definedName>
    <definedName name="___xlnm.Print_Area_15">#REF!</definedName>
    <definedName name="___xlnm.Print_Area_16">#REF!</definedName>
    <definedName name="___xlnm.Print_Area_17">#REF!</definedName>
    <definedName name="___xlnm.Print_Area_18">#REF!</definedName>
    <definedName name="___xlnm.Print_Area_19">#REF!</definedName>
    <definedName name="___xlnm.Print_Area_2">#REF!</definedName>
    <definedName name="___xlnm.Print_Area_20">#REF!</definedName>
    <definedName name="___xlnm.Print_Area_21">#REF!</definedName>
    <definedName name="___xlnm.Print_Area_22">#REF!</definedName>
    <definedName name="___xlnm.Print_Area_23">#REF!</definedName>
    <definedName name="___xlnm.Print_Area_24">#REF!</definedName>
    <definedName name="___xlnm.Print_Area_25">#REF!</definedName>
    <definedName name="___xlnm.Print_Area_26">#REF!</definedName>
    <definedName name="___xlnm.Print_Area_27">#REF!</definedName>
    <definedName name="___xlnm.Print_Area_28">#REF!</definedName>
    <definedName name="___xlnm.Print_Area_29">#REF!</definedName>
    <definedName name="___xlnm.Print_Area_3">#REF!</definedName>
    <definedName name="___xlnm.Print_Area_30">#REF!</definedName>
    <definedName name="___xlnm.Print_Area_31">#REF!</definedName>
    <definedName name="___xlnm.Print_Area_32">#REF!</definedName>
    <definedName name="___xlnm.Print_Area_33">#REF!</definedName>
    <definedName name="___xlnm.Print_Area_34">#REF!</definedName>
    <definedName name="___xlnm.Print_Area_35">#REF!</definedName>
    <definedName name="___xlnm.Print_Area_36">#REF!</definedName>
    <definedName name="___xlnm.Print_Area_37">#REF!</definedName>
    <definedName name="___xlnm.Print_Area_38">#REF!</definedName>
    <definedName name="___xlnm.Print_Area_39">#REF!</definedName>
    <definedName name="___xlnm.Print_Area_4">#REF!</definedName>
    <definedName name="___xlnm.Print_Area_40">#REF!</definedName>
    <definedName name="___xlnm.Print_Area_41">#REF!</definedName>
    <definedName name="___xlnm.Print_Area_42">#REF!</definedName>
    <definedName name="___xlnm.Print_Area_43">#REF!</definedName>
    <definedName name="___xlnm.Print_Area_44">#REF!</definedName>
    <definedName name="___xlnm.Print_Area_45">#REF!</definedName>
    <definedName name="___xlnm.Print_Area_46">#REF!</definedName>
    <definedName name="___xlnm.Print_Area_47">#REF!</definedName>
    <definedName name="___xlnm.Print_Area_48">#REF!</definedName>
    <definedName name="___xlnm.Print_Area_49">#REF!</definedName>
    <definedName name="___xlnm.Print_Area_5">#REF!</definedName>
    <definedName name="___xlnm.Print_Area_6">#REF!</definedName>
    <definedName name="___xlnm.Print_Area_7">#REF!</definedName>
    <definedName name="___xlnm.Print_Area_8">#REF!</definedName>
    <definedName name="___xlnm.Print_Area_9">#REF!</definedName>
    <definedName name="__xlnm._FilterDatabase">#REF!</definedName>
    <definedName name="__xlnm._FilterDatabase_1">#REF!</definedName>
    <definedName name="__xlnm.Extract">"#N/A"</definedName>
    <definedName name="__xlnm.Print_Area">#REF!</definedName>
    <definedName name="__xlnm.Print_Area_1">#N/A</definedName>
    <definedName name="__xlnm.Print_Area_1_1">#N/A</definedName>
    <definedName name="__xlnm.Print_Area_1_2">#N/A</definedName>
    <definedName name="__xlnm.Print_Area_1_3">#N/A</definedName>
    <definedName name="__xlnm.Print_Area_1_4">#N/A</definedName>
    <definedName name="__xlnm.Print_Area_1_5">#N/A</definedName>
    <definedName name="__xlnm.Print_Area_10">#REF!</definedName>
    <definedName name="__xlnm.Print_Area_11">#REF!</definedName>
    <definedName name="__xlnm.Print_Area_12">#REF!</definedName>
    <definedName name="__xlnm.Print_Area_13">#REF!</definedName>
    <definedName name="__xlnm.Print_Area_14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_1">#REF!</definedName>
    <definedName name="__xlnm.Print_Area_2_2">#REF!</definedName>
    <definedName name="__xlnm.Print_Area_2_3">#REF!</definedName>
    <definedName name="__xlnm.Print_Area_2_4">#REF!</definedName>
    <definedName name="__xlnm.Print_Area_2_5">#REF!</definedName>
    <definedName name="__xlnm.Print_Area_2_6">#REF!</definedName>
    <definedName name="__xlnm.Print_Area_20">#REF!</definedName>
    <definedName name="__xlnm.Print_Area_21">#REF!</definedName>
    <definedName name="__xlnm.Print_Area_21_1">#REF!</definedName>
    <definedName name="__xlnm.Print_Area_21_2">#REF!</definedName>
    <definedName name="__xlnm.Print_Area_21_3">#REF!</definedName>
    <definedName name="__xlnm.Print_Area_22">#REF!</definedName>
    <definedName name="__xlnm.Print_Area_23">#REF!</definedName>
    <definedName name="__xlnm.Print_Area_24">#REF!</definedName>
    <definedName name="__xlnm.Print_Area_24_1">#REF!</definedName>
    <definedName name="__xlnm.Print_Area_24_2">#REF!</definedName>
    <definedName name="__xlnm.Print_Area_25">#REF!</definedName>
    <definedName name="__xlnm.Print_Area_26">#REF!</definedName>
    <definedName name="__xlnm.Print_Area_27">#REF!</definedName>
    <definedName name="__xlnm.Print_Area_28">#REF!</definedName>
    <definedName name="__xlnm.Print_Area_29">#REF!</definedName>
    <definedName name="__xlnm.Print_Area_3">#REF!</definedName>
    <definedName name="__xlnm.Print_Area_30">#REF!</definedName>
    <definedName name="__xlnm.Print_Area_31">#REF!</definedName>
    <definedName name="__xlnm.Print_Area_32">#REF!</definedName>
    <definedName name="__xlnm.Print_Area_33">#REF!</definedName>
    <definedName name="__xlnm.Print_Area_34">#REF!</definedName>
    <definedName name="__xlnm.Print_Area_35">#REF!</definedName>
    <definedName name="__xlnm.Print_Area_36">#REF!</definedName>
    <definedName name="__xlnm.Print_Area_37">#REF!</definedName>
    <definedName name="__xlnm.Print_Area_38">#REF!</definedName>
    <definedName name="__xlnm.Print_Area_39">#REF!</definedName>
    <definedName name="__xlnm.Print_Area_4">#REF!</definedName>
    <definedName name="__xlnm.Print_Area_41">#REF!</definedName>
    <definedName name="__xlnm.Print_Area_42">#REF!</definedName>
    <definedName name="__xlnm.Print_Area_43">#REF!</definedName>
    <definedName name="__xlnm.Print_Area_44">#REF!</definedName>
    <definedName name="__xlnm.Print_Area_45">#REF!</definedName>
    <definedName name="__xlnm.Print_Area_46">#REF!</definedName>
    <definedName name="__xlnm.Print_Area_46_1">#REF!</definedName>
    <definedName name="__xlnm.Print_Area_46_2">#REF!</definedName>
    <definedName name="__xlnm.Print_Area_46_3">#REF!</definedName>
    <definedName name="__xlnm.Print_Area_46_4">#REF!</definedName>
    <definedName name="__xlnm.Print_Area_46_5">#REF!</definedName>
    <definedName name="__xlnm.Print_Area_46_6">#REF!</definedName>
    <definedName name="__xlnm.Print_Area_46_7">#REF!</definedName>
    <definedName name="__xlnm.Print_Area_46_8">#REF!</definedName>
    <definedName name="__xlnm.Print_Area_46_9">#REF!</definedName>
    <definedName name="__xlnm.Print_Area_47">"#REF!"</definedName>
    <definedName name="__xlnm.Print_Area_49">#REF!</definedName>
    <definedName name="__xlnm.Print_Area_5">#REF!</definedName>
    <definedName name="__xlnm.Print_Area_51">#REF!</definedName>
    <definedName name="__xlnm.Print_Area_52">#REF!</definedName>
    <definedName name="__xlnm.Print_Area_53">#REF!</definedName>
    <definedName name="__xlnm.Print_Area_54">#REF!</definedName>
    <definedName name="__xlnm.Print_Area_55">#REF!</definedName>
    <definedName name="__xlnm.Print_Area_56">#REF!</definedName>
    <definedName name="__xlnm.Print_Area_57">#REF!</definedName>
    <definedName name="__xlnm.Print_Area_58">#REF!</definedName>
    <definedName name="__xlnm.Print_Area_59">#REF!</definedName>
    <definedName name="__xlnm.Print_Area_6">#REF!</definedName>
    <definedName name="__xlnm.Print_Area_60">#REF!</definedName>
    <definedName name="__xlnm.Print_Area_61">#REF!</definedName>
    <definedName name="__xlnm.Print_Area_62">#REF!</definedName>
    <definedName name="__xlnm.Print_Area_63">#REF!</definedName>
    <definedName name="__xlnm.Print_Area_64">#REF!</definedName>
    <definedName name="__xlnm.Print_Area_65">#REF!</definedName>
    <definedName name="__xlnm.Print_Area_66">#REF!</definedName>
    <definedName name="__xlnm.Print_Area_67">#REF!</definedName>
    <definedName name="__xlnm.Print_Area_68">#REF!</definedName>
    <definedName name="__xlnm.Print_Area_69">#REF!</definedName>
    <definedName name="__xlnm.Print_Area_7">#REF!</definedName>
    <definedName name="__xlnm.Print_Area_71">#REF!</definedName>
    <definedName name="__xlnm.Print_Area_72">#REF!</definedName>
    <definedName name="__xlnm.Print_Area_73">#REF!</definedName>
    <definedName name="__xlnm.Print_Area_74">#REF!</definedName>
    <definedName name="__xlnm.Print_Area_76">#REF!</definedName>
    <definedName name="__xlnm.Print_Area_77">#N/A</definedName>
    <definedName name="__xlnm.Print_Area_78">#REF!</definedName>
    <definedName name="__xlnm.Print_Area_79">#REF!</definedName>
    <definedName name="__xlnm.Print_Area_8">#REF!</definedName>
    <definedName name="__xlnm.Print_Area_80">#REF!</definedName>
    <definedName name="__xlnm.Print_Area_81">#REF!</definedName>
    <definedName name="__xlnm.Print_Area_9">#REF!</definedName>
    <definedName name="__xlnm.Print_Titles">#REF!</definedName>
    <definedName name="__xlnm.Print_Titles_1">#REF!</definedName>
    <definedName name="__xlnm.Print_Titles_2">#REF!</definedName>
    <definedName name="_ftn1">"#N/A"</definedName>
    <definedName name="_ftnref1">"#N/A"</definedName>
    <definedName name="_Parse_Out" hidden="1">#REF!</definedName>
    <definedName name="ApprovedYr">'[1]Z1.ModelVariables'!$C$12</definedName>
    <definedName name="AS2DocOpenMode" hidden="1">"AS2DocumentEdit"</definedName>
    <definedName name="Bridge_Year">'[2]0.1 LDC Info'!$E$23</definedName>
    <definedName name="BridgeYear">"#N/A"</definedName>
    <definedName name="contactf">"#REF!"</definedName>
    <definedName name="CRLF">'[1]Z1.ModelVariables'!$C$10</definedName>
    <definedName name="CustomerAdministration">#REF!</definedName>
    <definedName name="EBCaseNumber">"#N/A"</definedName>
    <definedName name="EBNumber">'[2]0.1 LDC Info'!$E$15</definedName>
    <definedName name="Fixed_Charges">#REF!</definedName>
    <definedName name="histdate">[3]Financials!$E$76</definedName>
    <definedName name="holidays">#N/A</definedName>
    <definedName name="Incr2000">"#REF!"</definedName>
    <definedName name="infra">"#REF!"</definedName>
    <definedName name="IRMWG">"#N/A"</definedName>
    <definedName name="IRMWG_1">"#N/A"</definedName>
    <definedName name="Last_Rebasing_Year">'[2]0.1 LDC Info'!$E$27</definedName>
    <definedName name="LDC_LIST">[4]lists!$AM$1:$AM$80</definedName>
    <definedName name="LDC_LIST_1">#REF!</definedName>
    <definedName name="LDC_LIST_2">[5]lists!$AM$1:$AM$80</definedName>
    <definedName name="LDCLIST">"#REF!"</definedName>
    <definedName name="LDCLIST_1">"#REF!"</definedName>
    <definedName name="LDCLIST_10">"#N/A"</definedName>
    <definedName name="LDCLIST_2">"#REF!"</definedName>
    <definedName name="LDCLIST_3">"#REF!"</definedName>
    <definedName name="LDCLIST_4">"#REF!"</definedName>
    <definedName name="LDCLIST_5">"#REF!"</definedName>
    <definedName name="LDCLIST_6">"#N/A"</definedName>
    <definedName name="LDCLIST_7">"#REF!"</definedName>
    <definedName name="LDCLIST_8">"#REF!"</definedName>
    <definedName name="LDCLIST_9">"#REF!"</definedName>
    <definedName name="LDCNAMES">#REF!</definedName>
    <definedName name="LIMIT">"#REF!"</definedName>
    <definedName name="LossFactors">#REF!</definedName>
    <definedName name="man_beg_bud">"#REF!"</definedName>
    <definedName name="man_end_bud">"#REF!"</definedName>
    <definedName name="man12ACT">"#REF!"</definedName>
    <definedName name="MANBUD">"#REF!"</definedName>
    <definedName name="manCYACT">"#REF!"</definedName>
    <definedName name="manCYBUD">"#REF!"</definedName>
    <definedName name="manCYF">"#REF!"</definedName>
    <definedName name="MANEND">"#REF!"</definedName>
    <definedName name="manNYbud">"#REF!"</definedName>
    <definedName name="manpower_costs">"#REF!"</definedName>
    <definedName name="manPYACT">"#REF!"</definedName>
    <definedName name="MANSTART">"#REF!"</definedName>
    <definedName name="mat_beg_bud">"#REF!"</definedName>
    <definedName name="mat_end_bud">"#REF!"</definedName>
    <definedName name="mat12ACT">"#REF!"</definedName>
    <definedName name="MATBUD">"#REF!"</definedName>
    <definedName name="matCYACT">"#REF!"</definedName>
    <definedName name="matCYBUD">"#REF!"</definedName>
    <definedName name="matCYF">"#REF!"</definedName>
    <definedName name="MATEND">"#REF!"</definedName>
    <definedName name="material_costs">"#REF!"</definedName>
    <definedName name="matNYbud">"#REF!"</definedName>
    <definedName name="matPYACT">"#REF!"</definedName>
    <definedName name="MATSTART">"#REF!"</definedName>
    <definedName name="NonPayment">#REF!</definedName>
    <definedName name="OLE_LINK1">"#REF!"</definedName>
    <definedName name="OLE_LINK7">"#REF!"</definedName>
    <definedName name="oth_beg_bud">"#REF!"</definedName>
    <definedName name="oth_end_bud">"#REF!"</definedName>
    <definedName name="oth12ACT">"#REF!"</definedName>
    <definedName name="othCYACT">"#REF!"</definedName>
    <definedName name="othCYBUD">"#REF!"</definedName>
    <definedName name="othCYF">"#REF!"</definedName>
    <definedName name="OTHEND">"#REF!"</definedName>
    <definedName name="other_costs">"#REF!"</definedName>
    <definedName name="OTHERBUD">"#REF!"</definedName>
    <definedName name="othNYbud">"#REF!"</definedName>
    <definedName name="othPYACT">"#REF!"</definedName>
    <definedName name="OTHSTART">"#REF!"</definedName>
    <definedName name="_xlnm.Print_Area" localSheetId="0">'8.3 Foregone Revenue Calcs_OEB'!$B$9:$U$54</definedName>
    <definedName name="print_end">"#REF!"</definedName>
    <definedName name="Rate_Class">#REF!</definedName>
    <definedName name="ratedescription">[6]hidden1!$D$1:$D$122</definedName>
    <definedName name="RebaseYear">"#N/A"</definedName>
    <definedName name="RebaseYear_1">'[7]LDC Info'!$E$24</definedName>
    <definedName name="RMpilsVer">'[1]Z1.ModelVariables'!$C$13</definedName>
    <definedName name="RMversion">'[8]Z1.ModelVariables'!$C$13</definedName>
    <definedName name="SALBENF">"#REF!"</definedName>
    <definedName name="salreg">"#REF!"</definedName>
    <definedName name="SALREGF">"#REF!"</definedName>
    <definedName name="sdfvgsdfsf">#REF!</definedName>
    <definedName name="Start_12">#REF!</definedName>
    <definedName name="Start_5">#REF!</definedName>
    <definedName name="TEMPA">"#REF!"</definedName>
    <definedName name="Test_Year">'[2]0.1 LDC Info'!$E$25</definedName>
    <definedName name="TestYear">"#N/A"</definedName>
    <definedName name="TestYr">'[1]P0.Admin'!$C$13</definedName>
    <definedName name="total_dept">"#REF!"</definedName>
    <definedName name="total_manpower">"#REF!"</definedName>
    <definedName name="total_material">"#REF!"</definedName>
    <definedName name="total_other">"#REF!"</definedName>
    <definedName name="total_transportation">"#REF!"</definedName>
    <definedName name="TRANBUD">"#REF!"</definedName>
    <definedName name="TRANEND">"#REF!"</definedName>
    <definedName name="transportation_costs">"#REF!"</definedName>
    <definedName name="TRANSTART">"#REF!"</definedName>
    <definedName name="trn_beg_bud">"#REF!"</definedName>
    <definedName name="trn_end_bud">"#REF!"</definedName>
    <definedName name="trn12ACT">"#REF!"</definedName>
    <definedName name="trnCYACT">"#REF!"</definedName>
    <definedName name="trnCYBUD">"#REF!"</definedName>
    <definedName name="trnCYF">"#REF!"</definedName>
    <definedName name="trnNYbud">"#REF!"</definedName>
    <definedName name="trnPYACT">"#REF!"</definedName>
    <definedName name="Units">#REF!</definedName>
    <definedName name="Units1">#REF!</definedName>
    <definedName name="Units2">#REF!</definedName>
    <definedName name="Utility">[3]Financials!$A$1</definedName>
    <definedName name="utitliy1">[9]Financials!$A$1</definedName>
    <definedName name="valuevx">42.314159</definedName>
    <definedName name="WAGBENF">"#REF!"</definedName>
    <definedName name="wagdob">"#REF!"</definedName>
    <definedName name="wagdobf">"#REF!"</definedName>
    <definedName name="wagreg">"#REF!"</definedName>
    <definedName name="wagregf">"#REF!"</definedName>
    <definedName name="Z_258F368B_AF27_44ED_A772_A0C4A2AFB945_.wvu.Cols">#REF!</definedName>
    <definedName name="Z_258F368B_AF27_44ED_A772_A0C4A2AFB945_.wvu.Cols_1">#REF!</definedName>
    <definedName name="Z_258F368B_AF27_44ED_A772_A0C4A2AFB945_.wvu.Cols_2">#N/A</definedName>
    <definedName name="Z_258F368B_AF27_44ED_A772_A0C4A2AFB945_.wvu.FilterData">#REF!</definedName>
    <definedName name="Z_258F368B_AF27_44ED_A772_A0C4A2AFB945_.wvu.PrintArea">#REF!</definedName>
    <definedName name="Z_258F368B_AF27_44ED_A772_A0C4A2AFB945_.wvu.PrintArea_1">#N/A</definedName>
    <definedName name="Z_258F368B_AF27_44ED_A772_A0C4A2AFB945_.wvu.PrintArea_1_1">#N/A</definedName>
    <definedName name="Z_258F368B_AF27_44ED_A772_A0C4A2AFB945_.wvu.PrintArea_1_2">#N/A</definedName>
    <definedName name="Z_258F368B_AF27_44ED_A772_A0C4A2AFB945_.wvu.PrintArea_1_3">#N/A</definedName>
    <definedName name="Z_258F368B_AF27_44ED_A772_A0C4A2AFB945_.wvu.PrintArea_1_4">#N/A</definedName>
    <definedName name="Z_258F368B_AF27_44ED_A772_A0C4A2AFB945_.wvu.PrintArea_1_5">#N/A</definedName>
    <definedName name="Z_258F368B_AF27_44ED_A772_A0C4A2AFB945_.wvu.PrintArea_10">#REF!</definedName>
    <definedName name="Z_258F368B_AF27_44ED_A772_A0C4A2AFB945_.wvu.PrintArea_11">#REF!</definedName>
    <definedName name="Z_258F368B_AF27_44ED_A772_A0C4A2AFB945_.wvu.PrintArea_12">#REF!</definedName>
    <definedName name="Z_258F368B_AF27_44ED_A772_A0C4A2AFB945_.wvu.PrintArea_13">#REF!</definedName>
    <definedName name="Z_258F368B_AF27_44ED_A772_A0C4A2AFB945_.wvu.PrintArea_14">#REF!</definedName>
    <definedName name="Z_258F368B_AF27_44ED_A772_A0C4A2AFB945_.wvu.PrintArea_15">#REF!</definedName>
    <definedName name="Z_258F368B_AF27_44ED_A772_A0C4A2AFB945_.wvu.PrintArea_16">#REF!</definedName>
    <definedName name="Z_258F368B_AF27_44ED_A772_A0C4A2AFB945_.wvu.PrintArea_17">#REF!</definedName>
    <definedName name="Z_258F368B_AF27_44ED_A772_A0C4A2AFB945_.wvu.PrintArea_18">#REF!</definedName>
    <definedName name="Z_258F368B_AF27_44ED_A772_A0C4A2AFB945_.wvu.PrintArea_19">#REF!</definedName>
    <definedName name="Z_258F368B_AF27_44ED_A772_A0C4A2AFB945_.wvu.PrintArea_2">#REF!</definedName>
    <definedName name="Z_258F368B_AF27_44ED_A772_A0C4A2AFB945_.wvu.PrintArea_2_1">#REF!</definedName>
    <definedName name="Z_258F368B_AF27_44ED_A772_A0C4A2AFB945_.wvu.PrintArea_2_2">#REF!</definedName>
    <definedName name="Z_258F368B_AF27_44ED_A772_A0C4A2AFB945_.wvu.PrintArea_2_3">#REF!</definedName>
    <definedName name="Z_258F368B_AF27_44ED_A772_A0C4A2AFB945_.wvu.PrintArea_2_4">#REF!</definedName>
    <definedName name="Z_258F368B_AF27_44ED_A772_A0C4A2AFB945_.wvu.PrintArea_2_5">#REF!</definedName>
    <definedName name="Z_258F368B_AF27_44ED_A772_A0C4A2AFB945_.wvu.PrintArea_2_6">#REF!</definedName>
    <definedName name="Z_258F368B_AF27_44ED_A772_A0C4A2AFB945_.wvu.PrintArea_20">#REF!</definedName>
    <definedName name="Z_258F368B_AF27_44ED_A772_A0C4A2AFB945_.wvu.PrintArea_21">#REF!</definedName>
    <definedName name="Z_258F368B_AF27_44ED_A772_A0C4A2AFB945_.wvu.PrintArea_21_1">#REF!</definedName>
    <definedName name="Z_258F368B_AF27_44ED_A772_A0C4A2AFB945_.wvu.PrintArea_21_2">#REF!</definedName>
    <definedName name="Z_258F368B_AF27_44ED_A772_A0C4A2AFB945_.wvu.PrintArea_21_3">#REF!</definedName>
    <definedName name="Z_258F368B_AF27_44ED_A772_A0C4A2AFB945_.wvu.PrintArea_22">#REF!</definedName>
    <definedName name="Z_258F368B_AF27_44ED_A772_A0C4A2AFB945_.wvu.PrintArea_23">#REF!</definedName>
    <definedName name="Z_258F368B_AF27_44ED_A772_A0C4A2AFB945_.wvu.PrintArea_24">#REF!</definedName>
    <definedName name="Z_258F368B_AF27_44ED_A772_A0C4A2AFB945_.wvu.PrintArea_24_1">#REF!</definedName>
    <definedName name="Z_258F368B_AF27_44ED_A772_A0C4A2AFB945_.wvu.PrintArea_24_2">#REF!</definedName>
    <definedName name="Z_258F368B_AF27_44ED_A772_A0C4A2AFB945_.wvu.PrintArea_25">#REF!</definedName>
    <definedName name="Z_258F368B_AF27_44ED_A772_A0C4A2AFB945_.wvu.PrintArea_26">#REF!</definedName>
    <definedName name="Z_258F368B_AF27_44ED_A772_A0C4A2AFB945_.wvu.PrintArea_27">#REF!</definedName>
    <definedName name="Z_258F368B_AF27_44ED_A772_A0C4A2AFB945_.wvu.PrintArea_28">#REF!</definedName>
    <definedName name="Z_258F368B_AF27_44ED_A772_A0C4A2AFB945_.wvu.PrintArea_29">#REF!</definedName>
    <definedName name="Z_258F368B_AF27_44ED_A772_A0C4A2AFB945_.wvu.PrintArea_3">#REF!</definedName>
    <definedName name="Z_258F368B_AF27_44ED_A772_A0C4A2AFB945_.wvu.PrintArea_30">#REF!</definedName>
    <definedName name="Z_258F368B_AF27_44ED_A772_A0C4A2AFB945_.wvu.PrintArea_31">#REF!</definedName>
    <definedName name="Z_258F368B_AF27_44ED_A772_A0C4A2AFB945_.wvu.PrintArea_32">#REF!</definedName>
    <definedName name="Z_258F368B_AF27_44ED_A772_A0C4A2AFB945_.wvu.PrintArea_33">#REF!</definedName>
    <definedName name="Z_258F368B_AF27_44ED_A772_A0C4A2AFB945_.wvu.PrintArea_34">#REF!</definedName>
    <definedName name="Z_258F368B_AF27_44ED_A772_A0C4A2AFB945_.wvu.PrintArea_35">#REF!</definedName>
    <definedName name="Z_258F368B_AF27_44ED_A772_A0C4A2AFB945_.wvu.PrintArea_36">#REF!</definedName>
    <definedName name="Z_258F368B_AF27_44ED_A772_A0C4A2AFB945_.wvu.PrintArea_37">#REF!</definedName>
    <definedName name="Z_258F368B_AF27_44ED_A772_A0C4A2AFB945_.wvu.PrintArea_38">#REF!</definedName>
    <definedName name="Z_258F368B_AF27_44ED_A772_A0C4A2AFB945_.wvu.PrintArea_39">#REF!</definedName>
    <definedName name="Z_258F368B_AF27_44ED_A772_A0C4A2AFB945_.wvu.PrintArea_4">#REF!</definedName>
    <definedName name="Z_258F368B_AF27_44ED_A772_A0C4A2AFB945_.wvu.PrintArea_41">#REF!</definedName>
    <definedName name="Z_258F368B_AF27_44ED_A772_A0C4A2AFB945_.wvu.PrintArea_42">#REF!</definedName>
    <definedName name="Z_258F368B_AF27_44ED_A772_A0C4A2AFB945_.wvu.PrintArea_43">#REF!</definedName>
    <definedName name="Z_258F368B_AF27_44ED_A772_A0C4A2AFB945_.wvu.PrintArea_44">#REF!</definedName>
    <definedName name="Z_258F368B_AF27_44ED_A772_A0C4A2AFB945_.wvu.PrintArea_45">#REF!</definedName>
    <definedName name="Z_258F368B_AF27_44ED_A772_A0C4A2AFB945_.wvu.PrintArea_46">#REF!</definedName>
    <definedName name="Z_258F368B_AF27_44ED_A772_A0C4A2AFB945_.wvu.PrintArea_46_1">#REF!</definedName>
    <definedName name="Z_258F368B_AF27_44ED_A772_A0C4A2AFB945_.wvu.PrintArea_46_2">#REF!</definedName>
    <definedName name="Z_258F368B_AF27_44ED_A772_A0C4A2AFB945_.wvu.PrintArea_46_3">#REF!</definedName>
    <definedName name="Z_258F368B_AF27_44ED_A772_A0C4A2AFB945_.wvu.PrintArea_46_4">#REF!</definedName>
    <definedName name="Z_258F368B_AF27_44ED_A772_A0C4A2AFB945_.wvu.PrintArea_46_5">#REF!</definedName>
    <definedName name="Z_258F368B_AF27_44ED_A772_A0C4A2AFB945_.wvu.PrintArea_46_6">#REF!</definedName>
    <definedName name="Z_258F368B_AF27_44ED_A772_A0C4A2AFB945_.wvu.PrintArea_46_7">#REF!</definedName>
    <definedName name="Z_258F368B_AF27_44ED_A772_A0C4A2AFB945_.wvu.PrintArea_46_8">#REF!</definedName>
    <definedName name="Z_258F368B_AF27_44ED_A772_A0C4A2AFB945_.wvu.PrintArea_46_9">#REF!</definedName>
    <definedName name="Z_258F368B_AF27_44ED_A772_A0C4A2AFB945_.wvu.PrintArea_47">"#REF!"</definedName>
    <definedName name="Z_258F368B_AF27_44ED_A772_A0C4A2AFB945_.wvu.PrintArea_49">#REF!</definedName>
    <definedName name="Z_258F368B_AF27_44ED_A772_A0C4A2AFB945_.wvu.PrintArea_5">#REF!</definedName>
    <definedName name="Z_258F368B_AF27_44ED_A772_A0C4A2AFB945_.wvu.PrintArea_6">#REF!</definedName>
    <definedName name="Z_258F368B_AF27_44ED_A772_A0C4A2AFB945_.wvu.PrintArea_7">#REF!</definedName>
    <definedName name="Z_258F368B_AF27_44ED_A772_A0C4A2AFB945_.wvu.PrintArea_8">#REF!</definedName>
    <definedName name="Z_258F368B_AF27_44ED_A772_A0C4A2AFB945_.wvu.PrintArea_9">#REF!</definedName>
    <definedName name="Z_258F368B_AF27_44ED_A772_A0C4A2AFB945_.wvu.Rows">#REF!</definedName>
  </definedNames>
  <calcPr calcId="171027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0" i="1" l="1"/>
  <c r="K49" i="1" l="1"/>
  <c r="K48" i="1"/>
  <c r="J47" i="1"/>
  <c r="K46" i="1"/>
  <c r="J45" i="1"/>
  <c r="J44" i="1"/>
  <c r="I45" i="1"/>
  <c r="I46" i="1"/>
  <c r="I47" i="1"/>
  <c r="I48" i="1"/>
  <c r="I49" i="1"/>
  <c r="I44" i="1"/>
  <c r="H49" i="1" l="1"/>
  <c r="H48" i="1"/>
  <c r="G47" i="1"/>
  <c r="H46" i="1"/>
  <c r="G45" i="1"/>
  <c r="G44" i="1"/>
  <c r="F45" i="1"/>
  <c r="F46" i="1"/>
  <c r="F47" i="1"/>
  <c r="F48" i="1"/>
  <c r="F49" i="1"/>
  <c r="F44" i="1"/>
  <c r="P47" i="1" l="1"/>
  <c r="D52" i="1"/>
  <c r="E35" i="1"/>
  <c r="F35" i="1" s="1"/>
  <c r="E34" i="1"/>
  <c r="F34" i="1" s="1"/>
  <c r="E33" i="1"/>
  <c r="F33" i="1" s="1"/>
  <c r="E32" i="1"/>
  <c r="F32" i="1" s="1"/>
  <c r="G32" i="1" s="1"/>
  <c r="U46" i="1" s="1"/>
  <c r="E31" i="1"/>
  <c r="F31" i="1" s="1"/>
  <c r="E30" i="1"/>
  <c r="F30" i="1" s="1"/>
  <c r="E27" i="1"/>
  <c r="F27" i="1" s="1"/>
  <c r="B35" i="1"/>
  <c r="E26" i="1"/>
  <c r="F26" i="1" s="1"/>
  <c r="B34" i="1"/>
  <c r="E25" i="1"/>
  <c r="F25" i="1" s="1"/>
  <c r="B33" i="1"/>
  <c r="E24" i="1"/>
  <c r="F24" i="1" s="1"/>
  <c r="B32" i="1"/>
  <c r="E23" i="1"/>
  <c r="F23" i="1" s="1"/>
  <c r="B31" i="1"/>
  <c r="E22" i="1"/>
  <c r="F22" i="1" s="1"/>
  <c r="B30" i="1"/>
  <c r="V46" i="1" l="1"/>
  <c r="B45" i="1"/>
  <c r="G34" i="1"/>
  <c r="U48" i="1" s="1"/>
  <c r="V48" i="1" s="1"/>
  <c r="G23" i="1"/>
  <c r="G26" i="1"/>
  <c r="B44" i="1"/>
  <c r="G24" i="1"/>
  <c r="G27" i="1"/>
  <c r="G25" i="1"/>
  <c r="S47" i="1" s="1"/>
  <c r="B49" i="1"/>
  <c r="G31" i="1"/>
  <c r="T45" i="1" s="1"/>
  <c r="V45" i="1" s="1"/>
  <c r="B48" i="1"/>
  <c r="G33" i="1"/>
  <c r="T47" i="1" s="1"/>
  <c r="B47" i="1"/>
  <c r="B46" i="1"/>
  <c r="G35" i="1"/>
  <c r="U49" i="1" s="1"/>
  <c r="E52" i="1"/>
  <c r="P48" i="1"/>
  <c r="V47" i="1" l="1"/>
  <c r="U52" i="1"/>
  <c r="T44" i="1"/>
  <c r="T52" i="1" s="1"/>
  <c r="M44" i="1"/>
  <c r="P46" i="1"/>
  <c r="L46" i="1"/>
  <c r="N49" i="1"/>
  <c r="M45" i="1"/>
  <c r="L47" i="1"/>
  <c r="L48" i="1"/>
  <c r="N48" i="1"/>
  <c r="N46" i="1"/>
  <c r="M47" i="1"/>
  <c r="L49" i="1"/>
  <c r="L45" i="1"/>
  <c r="O48" i="1"/>
  <c r="P49" i="1"/>
  <c r="X44" i="1"/>
  <c r="G22" i="1" s="1"/>
  <c r="O47" i="1"/>
  <c r="R48" i="1" l="1"/>
  <c r="L44" i="1"/>
  <c r="R49" i="1"/>
  <c r="O44" i="1"/>
  <c r="S44" i="1"/>
  <c r="R46" i="1"/>
  <c r="S49" i="1"/>
  <c r="V49" i="1" s="1"/>
  <c r="O46" i="1"/>
  <c r="Q46" i="1" s="1"/>
  <c r="Q48" i="1"/>
  <c r="O49" i="1"/>
  <c r="O45" i="1"/>
  <c r="P45" i="1"/>
  <c r="R45" i="1" s="1"/>
  <c r="P44" i="1"/>
  <c r="Q47" i="1"/>
  <c r="R47" i="1"/>
  <c r="R44" i="1" l="1"/>
  <c r="R52" i="1" s="1"/>
  <c r="Q44" i="1"/>
  <c r="V44" i="1"/>
  <c r="S52" i="1"/>
  <c r="Q45" i="1"/>
  <c r="O52" i="1"/>
  <c r="Q49" i="1"/>
  <c r="P52" i="1"/>
  <c r="V52" i="1" l="1"/>
  <c r="Q52" i="1"/>
</calcChain>
</file>

<file path=xl/sharedStrings.xml><?xml version="1.0" encoding="utf-8"?>
<sst xmlns="http://schemas.openxmlformats.org/spreadsheetml/2006/main" count="70" uniqueCount="55">
  <si>
    <t>Foregone Revenue Reconciliation</t>
  </si>
  <si>
    <t xml:space="preserve"> </t>
  </si>
  <si>
    <t>Rate Effective Date</t>
  </si>
  <si>
    <t>January 1 2018</t>
  </si>
  <si>
    <t>Rate Implementation Date</t>
  </si>
  <si>
    <t>March1 2018</t>
  </si>
  <si>
    <t>Forgone months</t>
  </si>
  <si>
    <t>Recovery period (months)</t>
  </si>
  <si>
    <t>Sunset Date</t>
  </si>
  <si>
    <t>Dec 31 2018</t>
  </si>
  <si>
    <t>Monthly Service Charge</t>
  </si>
  <si>
    <t>New
Rate</t>
  </si>
  <si>
    <t>Existing
Rate</t>
  </si>
  <si>
    <t xml:space="preserve">Difference </t>
  </si>
  <si>
    <t>Foregone Revenue (2 months)</t>
  </si>
  <si>
    <t>Rate Rider calculated over 10 months</t>
  </si>
  <si>
    <t>Distribution Volumetric Rate *</t>
  </si>
  <si>
    <t>New
Rate (1)</t>
  </si>
  <si>
    <t>Existing
Rate (2)</t>
  </si>
  <si>
    <t>Difference (12 months)</t>
  </si>
  <si>
    <t>Rate
Rider (2 month of FR)</t>
  </si>
  <si>
    <t>FOREGONE REVENUE CALCULATIONS (2 MONTHS)</t>
  </si>
  <si>
    <t xml:space="preserve">Reconciliation </t>
  </si>
  <si>
    <t>Rate Class</t>
  </si>
  <si>
    <t>Number of Customers/Connections</t>
  </si>
  <si>
    <t>Test Year Consumption</t>
  </si>
  <si>
    <t>Foregone Revenue calcs                           (2 months)</t>
  </si>
  <si>
    <t>Average</t>
  </si>
  <si>
    <t>kWh</t>
  </si>
  <si>
    <t>kW</t>
  </si>
  <si>
    <t>Volumetric</t>
  </si>
  <si>
    <t>Total</t>
  </si>
  <si>
    <t>reconciles</t>
  </si>
  <si>
    <t>Note</t>
  </si>
  <si>
    <t>1       The class specific revenue requirements in column N must be the amounts used in the final rate design process.  The total of column N should equate to the proposed base revenue requirement.</t>
  </si>
  <si>
    <t>2       Rates should be entered with the number of decimal places that will show on the Tariff of Rates and Charges.</t>
  </si>
  <si>
    <t>Residential</t>
  </si>
  <si>
    <t>General Service &lt; 50 kW</t>
  </si>
  <si>
    <t>General Service &gt; 50 to 4999 kW</t>
  </si>
  <si>
    <t>Unmetered Scattered Load</t>
  </si>
  <si>
    <t>Sentinel Lighting</t>
  </si>
  <si>
    <t>Street Lighting</t>
  </si>
  <si>
    <t xml:space="preserve">Determination of Rate Rider is based on January 1 2018 effective date creating a 2 month foregone revenue delay. </t>
  </si>
  <si>
    <t>New Rates</t>
  </si>
  <si>
    <t>Existing Rates</t>
  </si>
  <si>
    <t>Revenues from New Rate (12 months)</t>
  </si>
  <si>
    <t>Revenues from Existing Rate (12 months)</t>
  </si>
  <si>
    <t>Proposed Rates w Foregone Rev Rider</t>
  </si>
  <si>
    <t>Revenue from 2 months Existing Rate and 10 months Proposed Rates</t>
  </si>
  <si>
    <t>Revenue from Rate Rider (10 month) - Monthly Service Charge</t>
  </si>
  <si>
    <t>Revenue from Rate Rider (10 month) - Volumetric</t>
  </si>
  <si>
    <t>Total Foregone Revenue</t>
  </si>
  <si>
    <t>Residential Rate Design</t>
  </si>
  <si>
    <t>Foregone Revenue recovered from Monthly Service Charge</t>
  </si>
  <si>
    <t>Residential Foregone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</si>
</sst>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164" formatCode="&quot;$&quot;#,##0_);\(&quot;$&quot;#,##0\)"/>
    <numFmt numFmtId="165" formatCode="&quot;$&quot;#,##0.00_);\(&quot;$&quot;#,##0.00\)"/>
    <numFmt numFmtId="166" formatCode="[$-F800]dddd\,\ mmmm\ dd\,\ yyyy"/>
    <numFmt numFmtId="167" formatCode="&quot;$&quot;#,##0.00"/>
    <numFmt numFmtId="168" formatCode="&quot;$&quot;#,##0.0000_);\(&quot;$&quot;#,##0.0000\)"/>
    <numFmt numFmtId="169" formatCode="&quot;$&quot;#,##0.0000"/>
    <numFmt numFmtId="170" formatCode="_(&quot;$&quot;* #,##0.0000_);_(&quot;$&quot;* \(#,##0.0000\);_(&quot;$&quot;* &quot;-&quot;????_);_(@_)"/>
    <numFmt numFmtId="171" formatCode="_-* #,##0.00_-;\-* #,##0.00_-;_-* \-??_-;_-@_-"/>
    <numFmt numFmtId="172" formatCode="_-* #,##0_-;\-* #,##0_-;_-* \-??_-;_-@_-"/>
    <numFmt numFmtId="173" formatCode="_-\$* #,##0.00_-;&quot;-$&quot;* #,##0.00_-;_-\$* \-??_-;_-@_-"/>
    <numFmt numFmtId="174" formatCode="_-\$* #,##0.0000_-;&quot;-$&quot;* #,##0.0000_-;_-\$* \-??_-;_-@_-"/>
  </numFmts>
  <fonts count="11" x14ac:knownFonts="1"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  <charset val="1"/>
    </font>
    <font>
      <sz val="18"/>
      <name val="Arial"/>
      <family val="2"/>
    </font>
    <font>
      <b/>
      <i/>
      <sz val="10"/>
      <name val="Arial"/>
      <family val="2"/>
    </font>
    <font>
      <b/>
      <sz val="10"/>
      <color rgb="FF0070C0"/>
      <name val="Arial"/>
      <family val="2"/>
    </font>
    <font>
      <b/>
      <sz val="10"/>
      <color theme="9" tint="-0.249977111117893"/>
      <name val="Arial"/>
      <family val="2"/>
    </font>
    <font>
      <b/>
      <sz val="10"/>
      <name val="Arial"/>
      <family val="2"/>
      <charset val="1"/>
    </font>
    <font>
      <b/>
      <u/>
      <sz val="12"/>
      <name val="Arial"/>
      <family val="2"/>
    </font>
    <font>
      <sz val="10"/>
      <name val="Mangal"/>
      <family val="2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71" fontId="9" fillId="0" borderId="0" applyFill="0" applyBorder="0" applyAlignment="0" applyProtection="0"/>
    <xf numFmtId="173" fontId="9" fillId="0" borderId="0" applyFill="0" applyBorder="0" applyAlignment="0" applyProtection="0"/>
  </cellStyleXfs>
  <cellXfs count="134">
    <xf numFmtId="0" fontId="0" fillId="0" borderId="0" xfId="0"/>
    <xf numFmtId="0" fontId="0" fillId="0" borderId="0" xfId="0" applyFill="1"/>
    <xf numFmtId="0" fontId="3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66" fontId="0" fillId="0" borderId="0" xfId="0" applyNumberFormat="1" applyFont="1" applyBorder="1" applyAlignment="1">
      <alignment horizontal="center" vertical="center"/>
    </xf>
    <xf numFmtId="44" fontId="0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6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vertical="center"/>
      <protection locked="0"/>
    </xf>
    <xf numFmtId="165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5" fillId="0" borderId="1" xfId="0" applyNumberFormat="1" applyFont="1" applyBorder="1" applyAlignment="1">
      <alignment horizontal="center" wrapText="1"/>
    </xf>
    <xf numFmtId="167" fontId="6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6" fillId="0" borderId="1" xfId="0" applyNumberFormat="1" applyFont="1" applyFill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70" fontId="0" fillId="0" borderId="1" xfId="0" applyNumberFormat="1" applyBorder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 applyProtection="1">
      <alignment vertical="center"/>
      <protection locked="0"/>
    </xf>
    <xf numFmtId="168" fontId="0" fillId="0" borderId="0" xfId="0" applyNumberFormat="1" applyBorder="1" applyAlignment="1">
      <alignment horizontal="center"/>
    </xf>
    <xf numFmtId="170" fontId="0" fillId="0" borderId="0" xfId="0" applyNumberFormat="1" applyBorder="1" applyAlignment="1">
      <alignment horizont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9" xfId="0" applyFill="1" applyBorder="1"/>
    <xf numFmtId="0" fontId="0" fillId="0" borderId="1" xfId="0" applyFill="1" applyBorder="1"/>
    <xf numFmtId="0" fontId="0" fillId="0" borderId="10" xfId="0" applyFill="1" applyBorder="1"/>
    <xf numFmtId="0" fontId="0" fillId="0" borderId="9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0" fillId="0" borderId="9" xfId="0" applyFont="1" applyFill="1" applyBorder="1"/>
    <xf numFmtId="172" fontId="10" fillId="0" borderId="1" xfId="1" applyNumberFormat="1" applyFont="1" applyFill="1" applyBorder="1" applyAlignment="1" applyProtection="1"/>
    <xf numFmtId="172" fontId="10" fillId="0" borderId="10" xfId="1" applyNumberFormat="1" applyFont="1" applyFill="1" applyBorder="1" applyAlignment="1" applyProtection="1"/>
    <xf numFmtId="167" fontId="5" fillId="0" borderId="9" xfId="2" applyNumberFormat="1" applyFont="1" applyFill="1" applyBorder="1" applyAlignment="1" applyProtection="1">
      <alignment horizontal="center"/>
    </xf>
    <xf numFmtId="169" fontId="5" fillId="0" borderId="1" xfId="2" applyNumberFormat="1" applyFont="1" applyFill="1" applyBorder="1" applyAlignment="1" applyProtection="1">
      <alignment horizontal="center"/>
    </xf>
    <xf numFmtId="167" fontId="10" fillId="0" borderId="9" xfId="2" applyNumberFormat="1" applyFont="1" applyFill="1" applyBorder="1" applyAlignment="1" applyProtection="1">
      <alignment horizontal="center"/>
    </xf>
    <xf numFmtId="167" fontId="10" fillId="0" borderId="1" xfId="2" applyNumberFormat="1" applyFont="1" applyFill="1" applyBorder="1" applyAlignment="1" applyProtection="1">
      <alignment horizontal="center"/>
    </xf>
    <xf numFmtId="171" fontId="10" fillId="0" borderId="1" xfId="1" applyFont="1" applyFill="1" applyBorder="1" applyAlignment="1" applyProtection="1"/>
    <xf numFmtId="173" fontId="10" fillId="0" borderId="9" xfId="2" applyFont="1" applyFill="1" applyBorder="1" applyAlignment="1" applyProtection="1">
      <alignment horizontal="center"/>
    </xf>
    <xf numFmtId="174" fontId="10" fillId="0" borderId="1" xfId="2" applyNumberFormat="1" applyFont="1" applyFill="1" applyBorder="1" applyAlignment="1" applyProtection="1">
      <alignment horizontal="center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67" fontId="0" fillId="0" borderId="12" xfId="0" applyNumberFormat="1" applyFill="1" applyBorder="1" applyAlignment="1">
      <alignment horizontal="center"/>
    </xf>
    <xf numFmtId="0" fontId="7" fillId="0" borderId="16" xfId="0" applyFont="1" applyFill="1" applyBorder="1"/>
    <xf numFmtId="0" fontId="0" fillId="0" borderId="17" xfId="0" applyFill="1" applyBorder="1"/>
    <xf numFmtId="172" fontId="0" fillId="0" borderId="17" xfId="0" applyNumberFormat="1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7" fontId="0" fillId="0" borderId="10" xfId="0" applyNumberFormat="1" applyFill="1" applyBorder="1" applyAlignment="1">
      <alignment horizontal="center"/>
    </xf>
    <xf numFmtId="169" fontId="5" fillId="0" borderId="10" xfId="2" applyNumberFormat="1" applyFont="1" applyFill="1" applyBorder="1" applyAlignment="1" applyProtection="1">
      <alignment horizontal="center"/>
    </xf>
    <xf numFmtId="174" fontId="10" fillId="0" borderId="10" xfId="2" applyNumberFormat="1" applyFont="1" applyFill="1" applyBorder="1" applyAlignment="1" applyProtection="1">
      <alignment horizontal="center"/>
    </xf>
    <xf numFmtId="0" fontId="0" fillId="0" borderId="14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167" fontId="0" fillId="0" borderId="22" xfId="0" applyNumberFormat="1" applyFill="1" applyBorder="1" applyAlignment="1">
      <alignment horizontal="center"/>
    </xf>
    <xf numFmtId="174" fontId="10" fillId="0" borderId="22" xfId="2" applyNumberFormat="1" applyFont="1" applyFill="1" applyBorder="1" applyAlignment="1" applyProtection="1">
      <alignment horizontal="center"/>
    </xf>
    <xf numFmtId="0" fontId="0" fillId="0" borderId="23" xfId="0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167" fontId="0" fillId="0" borderId="11" xfId="0" applyNumberFormat="1" applyFill="1" applyBorder="1" applyAlignment="1">
      <alignment horizontal="center"/>
    </xf>
    <xf numFmtId="169" fontId="5" fillId="0" borderId="11" xfId="2" applyNumberFormat="1" applyFont="1" applyFill="1" applyBorder="1" applyAlignment="1" applyProtection="1">
      <alignment horizontal="center"/>
    </xf>
    <xf numFmtId="174" fontId="10" fillId="0" borderId="11" xfId="2" applyNumberFormat="1" applyFont="1" applyFill="1" applyBorder="1" applyAlignment="1" applyProtection="1">
      <alignment horizontal="center"/>
    </xf>
    <xf numFmtId="0" fontId="0" fillId="0" borderId="15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167" fontId="0" fillId="0" borderId="26" xfId="0" applyNumberFormat="1" applyFill="1" applyBorder="1" applyAlignment="1">
      <alignment horizontal="center"/>
    </xf>
    <xf numFmtId="174" fontId="10" fillId="0" borderId="26" xfId="2" applyNumberFormat="1" applyFont="1" applyFill="1" applyBorder="1" applyAlignment="1" applyProtection="1">
      <alignment horizontal="center"/>
    </xf>
    <xf numFmtId="0" fontId="0" fillId="0" borderId="2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Border="1"/>
    <xf numFmtId="167" fontId="5" fillId="0" borderId="26" xfId="2" applyNumberFormat="1" applyFont="1" applyFill="1" applyBorder="1" applyAlignment="1" applyProtection="1">
      <alignment horizontal="center"/>
    </xf>
    <xf numFmtId="167" fontId="0" fillId="0" borderId="0" xfId="0" applyNumberFormat="1"/>
    <xf numFmtId="167" fontId="0" fillId="0" borderId="0" xfId="0" applyNumberFormat="1" applyAlignment="1">
      <alignment horizontal="left" vertical="center" wrapText="1"/>
    </xf>
    <xf numFmtId="0" fontId="0" fillId="0" borderId="19" xfId="0" applyFill="1" applyBorder="1" applyAlignment="1">
      <alignment horizontal="center"/>
    </xf>
    <xf numFmtId="167" fontId="10" fillId="0" borderId="13" xfId="2" applyNumberFormat="1" applyFont="1" applyFill="1" applyBorder="1" applyAlignment="1" applyProtection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169" fontId="5" fillId="0" borderId="22" xfId="2" applyNumberFormat="1" applyFont="1" applyFill="1" applyBorder="1" applyAlignment="1" applyProtection="1">
      <alignment horizontal="center"/>
    </xf>
    <xf numFmtId="0" fontId="0" fillId="0" borderId="3" xfId="0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/>
    <xf numFmtId="167" fontId="6" fillId="0" borderId="11" xfId="0" applyNumberFormat="1" applyFont="1" applyFill="1" applyBorder="1" applyAlignment="1">
      <alignment horizontal="center" wrapText="1"/>
    </xf>
    <xf numFmtId="167" fontId="0" fillId="0" borderId="13" xfId="0" applyNumberFormat="1" applyFill="1" applyBorder="1" applyAlignment="1">
      <alignment horizontal="center"/>
    </xf>
    <xf numFmtId="0" fontId="0" fillId="0" borderId="15" xfId="0" applyBorder="1"/>
    <xf numFmtId="167" fontId="1" fillId="0" borderId="16" xfId="0" applyNumberFormat="1" applyFont="1" applyFill="1" applyBorder="1" applyAlignment="1">
      <alignment horizontal="center"/>
    </xf>
    <xf numFmtId="167" fontId="1" fillId="0" borderId="17" xfId="0" applyNumberFormat="1" applyFont="1" applyFill="1" applyBorder="1" applyAlignment="1">
      <alignment horizontal="center"/>
    </xf>
    <xf numFmtId="167" fontId="0" fillId="0" borderId="17" xfId="0" applyNumberFormat="1" applyFill="1" applyBorder="1" applyAlignment="1">
      <alignment horizontal="center"/>
    </xf>
    <xf numFmtId="167" fontId="0" fillId="0" borderId="17" xfId="0" applyNumberFormat="1" applyFont="1" applyFill="1" applyBorder="1" applyAlignment="1">
      <alignment horizontal="center"/>
    </xf>
    <xf numFmtId="0" fontId="0" fillId="0" borderId="18" xfId="0" applyBorder="1"/>
  </cellXfs>
  <cellStyles count="3">
    <cellStyle name="Comma 2 4" xfId="1" xr:uid="{00000000-0005-0000-0000-000000000000}"/>
    <cellStyle name="Currency 2 4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315384</xdr:colOff>
      <xdr:row>24</xdr:row>
      <xdr:rowOff>1058</xdr:rowOff>
    </xdr:from>
    <xdr:to>
      <xdr:col>14</xdr:col>
      <xdr:colOff>246530</xdr:colOff>
      <xdr:row>24</xdr:row>
      <xdr:rowOff>22412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F1177A8-A716-4760-8ACE-ACE0882F9A07}"/>
            </a:ext>
          </a:extLst>
        </xdr:cNvPr>
        <xdr:cNvCxnSpPr/>
      </xdr:nvCxnSpPr>
      <xdr:spPr bwMode="auto">
        <a:xfrm>
          <a:off x="7341472" y="4729940"/>
          <a:ext cx="5085852" cy="2135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242173</xdr:colOff>
      <xdr:row>24</xdr:row>
      <xdr:rowOff>10583</xdr:rowOff>
    </xdr:from>
    <xdr:to>
      <xdr:col>14</xdr:col>
      <xdr:colOff>247464</xdr:colOff>
      <xdr:row>38</xdr:row>
      <xdr:rowOff>123825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1E4DEF63-20C6-4824-AEA1-5B5AFCC90229}"/>
            </a:ext>
          </a:extLst>
        </xdr:cNvPr>
        <xdr:cNvCxnSpPr/>
      </xdr:nvCxnSpPr>
      <xdr:spPr bwMode="auto">
        <a:xfrm>
          <a:off x="12422967" y="4739465"/>
          <a:ext cx="5291" cy="3094007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353483</xdr:colOff>
      <xdr:row>32</xdr:row>
      <xdr:rowOff>9525</xdr:rowOff>
    </xdr:from>
    <xdr:to>
      <xdr:col>16</xdr:col>
      <xdr:colOff>22412</xdr:colOff>
      <xdr:row>32</xdr:row>
      <xdr:rowOff>11206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23FD491-12AD-4F0F-94D3-A77D4474413D}"/>
            </a:ext>
          </a:extLst>
        </xdr:cNvPr>
        <xdr:cNvCxnSpPr/>
      </xdr:nvCxnSpPr>
      <xdr:spPr bwMode="auto">
        <a:xfrm>
          <a:off x="7379571" y="6643407"/>
          <a:ext cx="6257988" cy="168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9028</xdr:colOff>
      <xdr:row>32</xdr:row>
      <xdr:rowOff>20731</xdr:rowOff>
    </xdr:from>
    <xdr:to>
      <xdr:col>16</xdr:col>
      <xdr:colOff>9028</xdr:colOff>
      <xdr:row>38</xdr:row>
      <xdr:rowOff>125506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14866CA-F442-452C-AA90-CDE83BC4D85C}"/>
            </a:ext>
          </a:extLst>
        </xdr:cNvPr>
        <xdr:cNvCxnSpPr/>
      </xdr:nvCxnSpPr>
      <xdr:spPr bwMode="auto">
        <a:xfrm>
          <a:off x="13624175" y="6654613"/>
          <a:ext cx="0" cy="118054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57150</xdr:colOff>
      <xdr:row>21</xdr:row>
      <xdr:rowOff>9525</xdr:rowOff>
    </xdr:from>
    <xdr:to>
      <xdr:col>7</xdr:col>
      <xdr:colOff>304800</xdr:colOff>
      <xdr:row>26</xdr:row>
      <xdr:rowOff>171450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DCF3001C-A4E3-4732-AD91-01FC12AF4118}"/>
            </a:ext>
          </a:extLst>
        </xdr:cNvPr>
        <xdr:cNvSpPr/>
      </xdr:nvSpPr>
      <xdr:spPr bwMode="auto">
        <a:xfrm>
          <a:off x="7077075" y="4257675"/>
          <a:ext cx="247650" cy="1066800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85725</xdr:colOff>
      <xdr:row>29</xdr:row>
      <xdr:rowOff>19050</xdr:rowOff>
    </xdr:from>
    <xdr:to>
      <xdr:col>7</xdr:col>
      <xdr:colOff>333375</xdr:colOff>
      <xdr:row>35</xdr:row>
      <xdr:rowOff>0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id="{FB44C6D6-35AC-48F5-82C0-99C7D3EA4864}"/>
            </a:ext>
          </a:extLst>
        </xdr:cNvPr>
        <xdr:cNvSpPr/>
      </xdr:nvSpPr>
      <xdr:spPr bwMode="auto">
        <a:xfrm>
          <a:off x="7105650" y="6181725"/>
          <a:ext cx="247650" cy="1066800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C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Documents\TANDEM%20ENERGY%20SERVICES%20INC\Documents\Hearst\RateMaker\Hearst_RMpils%202010ED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Hydro%20Hawkesbury/HHI%202018%20CoS/Settlement%20Conference/Revised%20Feb%202018/HHI%202018%20TESI_Data%20Vault%20%20SettlementP%20201802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AppData\Local\Microsoft\Windows\Temporary%20Internet%20Files\Content.Outlook\7VFETQWL\CHEC_Rate%20Design%20Master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Documents\TESI\TESI%20UTILITIES\CHEC\CHEC%20Models\CHEC_Rate%20Design%20Mode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Documents%20and%20Settings\martine\Local%20Settings\Temporary%20Internet%20Files\Content.IE5\4JL8EBEO\Finance\Rates\RATE%20APPLICATION%20-%202009\ERA%20Model%20Info\2009%20Model\RateMak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0.Admin"/>
      <sheetName val="P1.UCC"/>
      <sheetName val="P2.CEC"/>
      <sheetName val="P3.Interest"/>
      <sheetName val="P4.LCF"/>
      <sheetName val="P5.Reserves"/>
      <sheetName val="P6.TxblIncome"/>
      <sheetName val="P7.CapitalTax"/>
      <sheetName val="P8.TotalPILs"/>
      <sheetName val="Y1.TaxRates"/>
      <sheetName val="Y2.CCA"/>
      <sheetName val="Z1.ModelVariables"/>
      <sheetName val="Z0.Disclaimer"/>
    </sheetNames>
    <sheetDataSet>
      <sheetData sheetId="0"/>
      <sheetData sheetId="1">
        <row r="13">
          <cell r="C13">
            <v>2010</v>
          </cell>
        </row>
      </sheetData>
      <sheetData sheetId="2">
        <row r="35">
          <cell r="N35">
            <v>131419.23125993941</v>
          </cell>
        </row>
      </sheetData>
      <sheetData sheetId="3">
        <row r="22">
          <cell r="F22">
            <v>860.65000000000009</v>
          </cell>
        </row>
      </sheetData>
      <sheetData sheetId="4"/>
      <sheetData sheetId="5">
        <row r="12">
          <cell r="F12">
            <v>41525</v>
          </cell>
        </row>
      </sheetData>
      <sheetData sheetId="6">
        <row r="19">
          <cell r="E19">
            <v>0</v>
          </cell>
        </row>
      </sheetData>
      <sheetData sheetId="7">
        <row r="88">
          <cell r="G88">
            <v>58113.1187400606</v>
          </cell>
        </row>
      </sheetData>
      <sheetData sheetId="8">
        <row r="15">
          <cell r="C15">
            <v>0</v>
          </cell>
        </row>
      </sheetData>
      <sheetData sheetId="9"/>
      <sheetData sheetId="10">
        <row r="12">
          <cell r="B12">
            <v>1.0000000000000001E-5</v>
          </cell>
        </row>
      </sheetData>
      <sheetData sheetId="11">
        <row r="10">
          <cell r="B10">
            <v>1</v>
          </cell>
        </row>
      </sheetData>
      <sheetData sheetId="12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3">
          <cell r="C13" t="str">
            <v>v1.02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Table of Contents"/>
      <sheetName val="0.2 Customer Classes"/>
      <sheetName val="Exhibit 1 -&gt;"/>
      <sheetName val="1.1 Trial Balance Summary"/>
      <sheetName val="1.2 TB Historical Balances"/>
      <sheetName val="1.3 TB Projected Balances"/>
      <sheetName val="1.4 TB Var Analysis"/>
      <sheetName val="Exhibit 2 -&gt;"/>
      <sheetName val="2.1. Rate Base Trend "/>
      <sheetName val="2.2 RateBase VarAnalysis"/>
      <sheetName val="2.3 Summary of Capital Projects"/>
      <sheetName val="2.4 Var Capital Expenditures"/>
      <sheetName val="FIXED ASSET CONTINUITY STMT -&gt;"/>
      <sheetName val="2.6 Fixed Asset Cont Stmt"/>
      <sheetName val="2.5 DSP Input Tables"/>
      <sheetName val="2.5 Service Life Comp"/>
      <sheetName val="2.7 Overhead"/>
      <sheetName val="2.6 Fixed Asset Cont Stmt (2)"/>
      <sheetName val="DEPRECIATION EXPENSES -&gt;"/>
      <sheetName val="2.10 DeprExp Bridge NewGAAP"/>
      <sheetName val="2.11 DeprExp Test NewGAAP"/>
      <sheetName val="2.12 Proposed REG Invest."/>
      <sheetName val="2.9 Depreciation Expenses"/>
      <sheetName val="2.13 SQI"/>
      <sheetName val="Exhibit 3 -&gt;"/>
      <sheetName val="OPERATING REVENUES -&gt;"/>
      <sheetName val="3.1 Other Oper Rev Detail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 2-H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4.1 OM&amp;A_Detailed_Analysis (2)"/>
      <sheetName val="4.2 OM&amp;A_Summary_Analys"/>
      <sheetName val="4.3 OMA Programs"/>
      <sheetName val="4.4 OM&amp;A_Cost _Drivers"/>
      <sheetName val="4.4 OM&amp;A Driver Summary"/>
      <sheetName val="4.5 Monthly Staff Lvl"/>
      <sheetName val="4.6 Yearly Staff Turnover"/>
      <sheetName val="4.7 Employee Costs"/>
      <sheetName val="4.8 Charitable Donations"/>
      <sheetName val="4.9 OM&amp;A_per_Cust_FTEE"/>
      <sheetName val="4.10 Regulatory_Costs"/>
      <sheetName val="4.11 Supplier Purchases"/>
      <sheetName val="4.13 Corp_Cost_Allocation"/>
      <sheetName val="4.12 PowerSupplExp (2)"/>
      <sheetName val="4.12 PowerSupplExp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"/>
      <sheetName val="6.4 Projected ROE"/>
      <sheetName val="ROE Calcs -&gt;"/>
      <sheetName val="6.4 ROE"/>
      <sheetName val="6.5 OEB Input Appendices"/>
      <sheetName val="6.6 OEB ROE Summary"/>
      <sheetName val="6.8 Over_Under-earning Driv"/>
      <sheetName val="Benchmarking Forecast Tool -&gt;"/>
      <sheetName val="6.8 Scorecard"/>
      <sheetName val="Model Inputs"/>
      <sheetName val="Benchmarking Calculations"/>
      <sheetName val="Results"/>
      <sheetName val="Exhibit 8 -&gt;"/>
      <sheetName val="8.1 Loss Factors"/>
      <sheetName val="Rate Design"/>
      <sheetName val="A. Cost Allocation &amp; RevAllocn"/>
      <sheetName val="B. RateDesign"/>
      <sheetName val="C. Res Rate Design"/>
      <sheetName val="D. Rev_Reconciliation"/>
      <sheetName val="E. Revenues at Curr Rates"/>
      <sheetName val="F.Cost Allocation"/>
      <sheetName val="G.110kV Refund"/>
      <sheetName val="Intergrity Check"/>
      <sheetName val="Integrity Check"/>
      <sheetName val="Bill Impact"/>
      <sheetName val="Bill Impact - Res 10 Pct"/>
      <sheetName val="Bill Impact - Residential 500"/>
      <sheetName val="Bill Impact - Residential 750"/>
      <sheetName val="Bill Impact - Residential 1000"/>
      <sheetName val="Bill Impact - Residential 2000"/>
      <sheetName val="Bill Impact - GS&lt;50"/>
      <sheetName val="Bill Impact - GS&gt;50"/>
      <sheetName val="Bill Impact - USL"/>
      <sheetName val="Bill Impact - Sentinel Lights"/>
      <sheetName val="Bill Impact - StreetLight"/>
      <sheetName val="Sheet2"/>
      <sheetName val="Intervener Tool"/>
      <sheetName val="Settlement Conference Tables"/>
      <sheetName val="8.3 Foregone Revenue Rider"/>
      <sheetName val="8.2 IFRS Transition Costs"/>
    </sheetNames>
    <sheetDataSet>
      <sheetData sheetId="0"/>
      <sheetData sheetId="1">
        <row r="23">
          <cell r="E23">
            <v>2017</v>
          </cell>
        </row>
        <row r="25">
          <cell r="E25">
            <v>2018</v>
          </cell>
        </row>
        <row r="27">
          <cell r="E27">
            <v>2014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LDC Info"/>
      <sheetName val="CurrentTariff"/>
      <sheetName val="Revenues at Curr Rates"/>
      <sheetName val="RATEBASE &amp; REV REQ -&gt;"/>
      <sheetName val="Rate Base"/>
      <sheetName val="Revenue Requirement"/>
      <sheetName val="COST ALLOC. &amp; RATE DESIGN -&gt;"/>
      <sheetName val="Cost Allocation &amp; RevAllocation"/>
      <sheetName val="RateDesign"/>
      <sheetName val="Loss Factor"/>
      <sheetName val="Rev_Reconciliation"/>
      <sheetName val="RATE RIDERS -&gt;"/>
      <sheetName val="SMRR"/>
      <sheetName val="DVA"/>
      <sheetName val="Summary of Tariffs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 RRWF_Rev_Reqt"/>
      <sheetName val="Update to COS Application"/>
      <sheetName val="CHEC_Rate Design Model"/>
    </sheetNames>
    <sheetDataSet>
      <sheetData sheetId="0"/>
      <sheetData sheetId="1">
        <row r="24">
          <cell r="E24">
            <v>2015</v>
          </cell>
        </row>
      </sheetData>
      <sheetData sheetId="2"/>
      <sheetData sheetId="3"/>
      <sheetData sheetId="4"/>
      <sheetData sheetId="5"/>
      <sheetData sheetId="6">
        <row r="26">
          <cell r="C26" t="e">
            <v>#VALUE!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3">
          <cell r="C13" t="str">
            <v>v1.02</v>
          </cell>
        </row>
      </sheetData>
      <sheetData sheetId="59"/>
      <sheetData sheetId="6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7"/>
  <sheetViews>
    <sheetView showGridLines="0" tabSelected="1" zoomScale="85" zoomScaleNormal="85" workbookViewId="0">
      <selection activeCell="B9" sqref="B9:U9"/>
    </sheetView>
  </sheetViews>
  <sheetFormatPr defaultColWidth="8.7109375" defaultRowHeight="12.75" x14ac:dyDescent="0.2"/>
  <cols>
    <col min="1" max="1" width="11.28515625" customWidth="1"/>
    <col min="2" max="2" width="29" bestFit="1" customWidth="1"/>
    <col min="3" max="3" width="13" customWidth="1"/>
    <col min="4" max="4" width="12.85546875" customWidth="1"/>
    <col min="5" max="14" width="11.85546875" customWidth="1"/>
    <col min="15" max="15" width="12.42578125" customWidth="1"/>
    <col min="16" max="16" width="13.140625" customWidth="1"/>
    <col min="17" max="17" width="11.85546875" customWidth="1"/>
    <col min="18" max="18" width="14.140625" customWidth="1"/>
    <col min="19" max="24" width="11.85546875" customWidth="1"/>
    <col min="25" max="25" width="11.28515625" customWidth="1"/>
    <col min="26" max="26" width="13.5703125" customWidth="1"/>
    <col min="27" max="27" width="22.42578125" customWidth="1"/>
  </cols>
  <sheetData>
    <row r="1" spans="2:21" s="1" customFormat="1" ht="12.75" customHeight="1" x14ac:dyDescent="0.2"/>
    <row r="2" spans="2:21" s="1" customFormat="1" ht="12.75" customHeight="1" x14ac:dyDescent="0.2"/>
    <row r="3" spans="2:21" s="1" customFormat="1" ht="12.75" customHeight="1" x14ac:dyDescent="0.2"/>
    <row r="4" spans="2:21" s="1" customFormat="1" ht="12.75" customHeight="1" x14ac:dyDescent="0.2"/>
    <row r="5" spans="2:21" s="1" customFormat="1" ht="12.75" customHeight="1" x14ac:dyDescent="0.2"/>
    <row r="6" spans="2:21" s="1" customFormat="1" ht="12.75" customHeight="1" x14ac:dyDescent="0.2"/>
    <row r="7" spans="2:21" s="1" customFormat="1" ht="12.75" customHeight="1" x14ac:dyDescent="0.2"/>
    <row r="8" spans="2:21" s="1" customFormat="1" ht="12.75" customHeight="1" x14ac:dyDescent="0.2"/>
    <row r="9" spans="2:21" s="1" customFormat="1" ht="25.5" customHeight="1" x14ac:dyDescent="0.2">
      <c r="B9" s="101" t="s">
        <v>0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</row>
    <row r="10" spans="2:21" s="2" customFormat="1" ht="13.5" customHeight="1" x14ac:dyDescent="0.2"/>
    <row r="11" spans="2:21" s="6" customFormat="1" ht="14.25" customHeight="1" x14ac:dyDescent="0.2">
      <c r="B11" s="3" t="s">
        <v>42</v>
      </c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2:21" s="6" customFormat="1" ht="14.25" customHeight="1" x14ac:dyDescent="0.2">
      <c r="C12" s="7"/>
      <c r="D12" s="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2:21" s="6" customFormat="1" ht="14.25" customHeight="1" x14ac:dyDescent="0.2">
      <c r="B13" s="3"/>
      <c r="C13" s="7"/>
      <c r="D13" s="8" t="s">
        <v>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2:21" s="6" customFormat="1" ht="14.25" customHeight="1" x14ac:dyDescent="0.2">
      <c r="B14" s="9" t="s">
        <v>2</v>
      </c>
      <c r="C14" s="10" t="s">
        <v>3</v>
      </c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2:21" s="6" customFormat="1" ht="14.25" customHeight="1" x14ac:dyDescent="0.2">
      <c r="B15" s="9" t="s">
        <v>4</v>
      </c>
      <c r="C15" s="10" t="s">
        <v>5</v>
      </c>
      <c r="D15" s="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2:21" s="6" customFormat="1" ht="14.25" customHeight="1" x14ac:dyDescent="0.2">
      <c r="B16" s="9" t="s">
        <v>6</v>
      </c>
      <c r="C16" s="11">
        <v>2</v>
      </c>
      <c r="D16" s="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2:21" s="6" customFormat="1" ht="14.25" customHeight="1" x14ac:dyDescent="0.2">
      <c r="B17" s="9" t="s">
        <v>7</v>
      </c>
      <c r="C17" s="11">
        <v>10</v>
      </c>
      <c r="D17" s="8" t="s">
        <v>1</v>
      </c>
      <c r="E17" s="5"/>
      <c r="F17" s="5"/>
      <c r="G17" s="5"/>
      <c r="H17" s="5"/>
      <c r="I17" s="5"/>
      <c r="J17" s="5"/>
      <c r="K17" s="5" t="s">
        <v>1</v>
      </c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2:21" s="6" customFormat="1" ht="14.25" customHeight="1" x14ac:dyDescent="0.2">
      <c r="B18" s="9" t="s">
        <v>8</v>
      </c>
      <c r="C18" s="10" t="s">
        <v>9</v>
      </c>
      <c r="D18" s="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2:21" s="6" customFormat="1" ht="14.25" customHeight="1" x14ac:dyDescent="0.2">
      <c r="B19" s="3"/>
      <c r="C19" s="7"/>
      <c r="D19" s="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2:21" s="2" customFormat="1" ht="14.25" customHeight="1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73"/>
      <c r="M20" s="73"/>
      <c r="N20" s="73"/>
      <c r="O20" s="73"/>
      <c r="P20" s="73"/>
      <c r="Q20" s="73"/>
      <c r="R20" s="12"/>
      <c r="S20" s="12"/>
      <c r="T20" s="12"/>
      <c r="U20" s="73"/>
    </row>
    <row r="21" spans="2:21" s="2" customFormat="1" ht="51" x14ac:dyDescent="0.2">
      <c r="B21" s="13" t="s">
        <v>10</v>
      </c>
      <c r="C21" s="14" t="s">
        <v>11</v>
      </c>
      <c r="D21" s="14" t="s">
        <v>12</v>
      </c>
      <c r="E21" s="14" t="s">
        <v>13</v>
      </c>
      <c r="F21" s="14" t="s">
        <v>14</v>
      </c>
      <c r="G21" s="14" t="s">
        <v>15</v>
      </c>
      <c r="H21" s="12"/>
      <c r="I21" s="12"/>
      <c r="J21" s="12"/>
      <c r="K21" s="12"/>
      <c r="L21" s="73"/>
      <c r="M21" s="73"/>
      <c r="N21" s="73"/>
      <c r="O21" s="73"/>
      <c r="P21" s="73"/>
      <c r="Q21" s="73"/>
      <c r="R21" s="12"/>
      <c r="S21" s="12"/>
      <c r="T21" s="12"/>
      <c r="U21" s="73"/>
    </row>
    <row r="22" spans="2:21" s="2" customFormat="1" ht="14.25" customHeight="1" x14ac:dyDescent="0.2">
      <c r="B22" s="15" t="s">
        <v>36</v>
      </c>
      <c r="C22" s="16">
        <v>15.15</v>
      </c>
      <c r="D22" s="16">
        <v>11.9</v>
      </c>
      <c r="E22" s="17">
        <f t="shared" ref="E22:E27" si="0">C22-D22</f>
        <v>3.25</v>
      </c>
      <c r="F22" s="18">
        <f>E22*$C$16</f>
        <v>6.5</v>
      </c>
      <c r="G22" s="19">
        <f>X44</f>
        <v>0.2395390617917231</v>
      </c>
      <c r="H22" s="12"/>
      <c r="I22" s="12"/>
      <c r="J22" s="12"/>
      <c r="K22" s="12"/>
      <c r="L22" s="73"/>
      <c r="M22" s="73"/>
      <c r="N22" s="73"/>
      <c r="O22" s="73"/>
      <c r="P22" s="73"/>
      <c r="Q22" s="73"/>
      <c r="R22" s="12"/>
      <c r="S22" s="12"/>
      <c r="T22" s="12"/>
      <c r="U22" s="73"/>
    </row>
    <row r="23" spans="2:21" s="2" customFormat="1" ht="14.25" customHeight="1" x14ac:dyDescent="0.2">
      <c r="B23" s="15" t="s">
        <v>37</v>
      </c>
      <c r="C23" s="16">
        <v>15.47</v>
      </c>
      <c r="D23" s="16">
        <v>15.47</v>
      </c>
      <c r="E23" s="17">
        <f t="shared" si="0"/>
        <v>0</v>
      </c>
      <c r="F23" s="18">
        <f t="shared" ref="F23:F27" si="1">E23*$C$16</f>
        <v>0</v>
      </c>
      <c r="G23" s="19">
        <f t="shared" ref="G23:G27" si="2">F23/$C$17</f>
        <v>0</v>
      </c>
      <c r="H23" s="12"/>
      <c r="I23" s="12"/>
      <c r="J23" s="12"/>
      <c r="K23" s="12"/>
      <c r="L23" s="73"/>
      <c r="M23" s="73"/>
      <c r="N23" s="73"/>
      <c r="O23" s="73"/>
      <c r="P23" s="73"/>
      <c r="Q23" s="73"/>
      <c r="R23" s="12"/>
      <c r="S23" s="12"/>
      <c r="T23" s="12"/>
      <c r="U23" s="73"/>
    </row>
    <row r="24" spans="2:21" s="2" customFormat="1" ht="14.25" customHeight="1" x14ac:dyDescent="0.2">
      <c r="B24" s="15" t="s">
        <v>38</v>
      </c>
      <c r="C24" s="16">
        <v>100.99</v>
      </c>
      <c r="D24" s="16">
        <v>100.99</v>
      </c>
      <c r="E24" s="17">
        <f t="shared" si="0"/>
        <v>0</v>
      </c>
      <c r="F24" s="18">
        <f t="shared" si="1"/>
        <v>0</v>
      </c>
      <c r="G24" s="19">
        <f t="shared" si="2"/>
        <v>0</v>
      </c>
      <c r="H24" s="12"/>
      <c r="I24" s="12"/>
      <c r="J24" s="12"/>
      <c r="K24" s="12"/>
      <c r="L24" s="73"/>
      <c r="M24" s="73"/>
      <c r="N24" s="73"/>
      <c r="O24" s="73"/>
      <c r="P24" s="73"/>
      <c r="Q24" s="73"/>
      <c r="R24" s="12"/>
      <c r="S24" s="12"/>
      <c r="T24" s="12"/>
      <c r="U24" s="73"/>
    </row>
    <row r="25" spans="2:21" s="2" customFormat="1" ht="14.25" customHeight="1" x14ac:dyDescent="0.2">
      <c r="B25" s="15" t="s">
        <v>39</v>
      </c>
      <c r="C25" s="16">
        <v>7.1160927995034369</v>
      </c>
      <c r="D25" s="16">
        <v>6.63</v>
      </c>
      <c r="E25" s="17">
        <f t="shared" si="0"/>
        <v>0.48609279950343698</v>
      </c>
      <c r="F25" s="18">
        <f t="shared" si="1"/>
        <v>0.97218559900687396</v>
      </c>
      <c r="G25" s="19">
        <f t="shared" si="2"/>
        <v>9.7218559900687396E-2</v>
      </c>
      <c r="H25" s="12"/>
      <c r="I25" s="12"/>
      <c r="J25" s="12"/>
      <c r="K25" s="12"/>
      <c r="L25" s="73"/>
      <c r="M25" s="73"/>
      <c r="N25" s="73"/>
      <c r="O25" s="73"/>
      <c r="P25" s="73"/>
      <c r="Q25" s="73"/>
      <c r="R25" s="12"/>
      <c r="S25" s="12"/>
      <c r="T25" s="12"/>
      <c r="U25" s="73"/>
    </row>
    <row r="26" spans="2:21" s="2" customFormat="1" ht="14.25" customHeight="1" x14ac:dyDescent="0.2">
      <c r="B26" s="15" t="s">
        <v>40</v>
      </c>
      <c r="C26" s="16">
        <v>1.66</v>
      </c>
      <c r="D26" s="16">
        <v>1.66</v>
      </c>
      <c r="E26" s="17">
        <f t="shared" si="0"/>
        <v>0</v>
      </c>
      <c r="F26" s="18">
        <f t="shared" si="1"/>
        <v>0</v>
      </c>
      <c r="G26" s="19">
        <f t="shared" si="2"/>
        <v>0</v>
      </c>
      <c r="H26" s="12"/>
      <c r="I26" s="12"/>
      <c r="J26" s="12"/>
      <c r="K26" s="12"/>
      <c r="L26" s="73"/>
      <c r="M26" s="73"/>
      <c r="N26" s="73"/>
      <c r="O26" s="73"/>
      <c r="P26" s="73"/>
      <c r="Q26" s="73"/>
      <c r="R26" s="12"/>
      <c r="S26" s="12"/>
      <c r="T26" s="12"/>
      <c r="U26" s="73"/>
    </row>
    <row r="27" spans="2:21" s="2" customFormat="1" ht="14.25" customHeight="1" x14ac:dyDescent="0.2">
      <c r="B27" s="15" t="s">
        <v>41</v>
      </c>
      <c r="C27" s="16">
        <v>0.59028583332015094</v>
      </c>
      <c r="D27" s="16">
        <v>0.55000000000000004</v>
      </c>
      <c r="E27" s="17">
        <f t="shared" si="0"/>
        <v>4.0285833320150899E-2</v>
      </c>
      <c r="F27" s="18">
        <f t="shared" si="1"/>
        <v>8.0571666640301798E-2</v>
      </c>
      <c r="G27" s="19">
        <f t="shared" si="2"/>
        <v>8.0571666640301791E-3</v>
      </c>
      <c r="H27" s="12"/>
      <c r="I27" s="12"/>
      <c r="J27" s="12"/>
      <c r="K27" s="12"/>
      <c r="L27" s="73"/>
      <c r="M27" s="73"/>
      <c r="N27" s="73"/>
      <c r="O27" s="73"/>
      <c r="P27" s="73"/>
      <c r="Q27" s="73"/>
      <c r="R27" s="12"/>
      <c r="S27" s="12"/>
      <c r="T27" s="12"/>
      <c r="U27" s="73"/>
    </row>
    <row r="28" spans="2:21" s="2" customFormat="1" ht="14.25" customHeight="1" x14ac:dyDescent="0.2">
      <c r="B28" s="15"/>
      <c r="C28" s="20"/>
      <c r="D28" s="20"/>
      <c r="E28" s="20"/>
      <c r="F28" s="20"/>
      <c r="G28" s="21"/>
      <c r="H28" s="12"/>
      <c r="I28" s="12"/>
      <c r="J28" s="12"/>
      <c r="K28" s="12"/>
      <c r="L28" s="73"/>
      <c r="M28" s="73"/>
      <c r="N28" s="73"/>
      <c r="O28" s="73"/>
      <c r="P28" s="73"/>
      <c r="Q28" s="73"/>
      <c r="R28" s="12"/>
      <c r="S28" s="12"/>
      <c r="T28" s="12"/>
      <c r="U28" s="73"/>
    </row>
    <row r="29" spans="2:21" s="2" customFormat="1" ht="51" x14ac:dyDescent="0.2">
      <c r="B29" s="13" t="s">
        <v>16</v>
      </c>
      <c r="C29" s="14" t="s">
        <v>17</v>
      </c>
      <c r="D29" s="14" t="s">
        <v>18</v>
      </c>
      <c r="E29" s="14" t="s">
        <v>19</v>
      </c>
      <c r="F29" s="14" t="s">
        <v>20</v>
      </c>
      <c r="G29" s="22" t="s">
        <v>15</v>
      </c>
      <c r="H29" s="12"/>
      <c r="I29" s="12"/>
      <c r="J29" s="12"/>
      <c r="K29" s="12"/>
      <c r="L29" s="73"/>
      <c r="M29" s="73"/>
      <c r="N29" s="73"/>
      <c r="O29" s="73"/>
      <c r="P29" s="73"/>
      <c r="Q29" s="73"/>
      <c r="R29" s="12"/>
      <c r="S29" s="12"/>
      <c r="T29" s="12"/>
      <c r="U29" s="73"/>
    </row>
    <row r="30" spans="2:21" s="2" customFormat="1" ht="14.25" customHeight="1" x14ac:dyDescent="0.2">
      <c r="B30" s="15" t="str">
        <f t="shared" ref="B30:B35" si="3">B22</f>
        <v>Residential</v>
      </c>
      <c r="C30" s="23">
        <v>2.7395120398280666E-3</v>
      </c>
      <c r="D30" s="23">
        <v>5.1000000000000004E-3</v>
      </c>
      <c r="E30" s="24">
        <f t="shared" ref="E30:E35" si="4">C30-D30</f>
        <v>-2.3604879601719338E-3</v>
      </c>
      <c r="F30" s="18">
        <f>E30*$C$16</f>
        <v>-4.7209759203438676E-3</v>
      </c>
      <c r="G30" s="25">
        <v>0</v>
      </c>
      <c r="H30" s="12"/>
      <c r="I30" s="12"/>
      <c r="J30" s="12"/>
      <c r="K30" s="12"/>
      <c r="L30" s="73"/>
      <c r="M30" s="73"/>
      <c r="N30" s="73"/>
      <c r="O30" s="73"/>
      <c r="P30" s="73"/>
      <c r="Q30" s="73"/>
      <c r="R30" s="12"/>
      <c r="S30" s="12"/>
      <c r="T30" s="12"/>
      <c r="U30" s="73"/>
    </row>
    <row r="31" spans="2:21" s="2" customFormat="1" ht="14.25" customHeight="1" x14ac:dyDescent="0.2">
      <c r="B31" s="15" t="str">
        <f t="shared" si="3"/>
        <v>General Service &lt; 50 kW</v>
      </c>
      <c r="C31" s="23">
        <v>7.0761799930285267E-3</v>
      </c>
      <c r="D31" s="23">
        <v>6.1000000000000004E-3</v>
      </c>
      <c r="E31" s="24">
        <f t="shared" si="4"/>
        <v>9.7617999302852636E-4</v>
      </c>
      <c r="F31" s="18">
        <f t="shared" ref="F31:F35" si="5">E31*$C$16</f>
        <v>1.9523599860570527E-3</v>
      </c>
      <c r="G31" s="25">
        <f t="shared" ref="G31:G35" si="6">F31/$C$17</f>
        <v>1.9523599860570527E-4</v>
      </c>
      <c r="H31" s="12"/>
      <c r="I31" s="12"/>
      <c r="J31" s="12"/>
      <c r="K31" s="12"/>
      <c r="L31" s="73"/>
      <c r="M31" s="73"/>
      <c r="N31" s="73"/>
      <c r="O31" s="73"/>
      <c r="P31" s="73"/>
      <c r="Q31" s="73"/>
      <c r="R31" s="12"/>
      <c r="S31" s="12"/>
      <c r="T31" s="12"/>
      <c r="U31" s="73"/>
    </row>
    <row r="32" spans="2:21" s="2" customFormat="1" ht="14.25" customHeight="1" x14ac:dyDescent="0.2">
      <c r="B32" s="15" t="str">
        <f t="shared" si="3"/>
        <v>General Service &gt; 50 to 4999 kW</v>
      </c>
      <c r="C32" s="23">
        <v>2.1023014075410882</v>
      </c>
      <c r="D32" s="23">
        <v>2.0470000000000002</v>
      </c>
      <c r="E32" s="24">
        <f t="shared" si="4"/>
        <v>5.5301407541088032E-2</v>
      </c>
      <c r="F32" s="18">
        <f t="shared" si="5"/>
        <v>0.11060281508217606</v>
      </c>
      <c r="G32" s="25">
        <f>F32/$C$17</f>
        <v>1.1060281508217607E-2</v>
      </c>
      <c r="H32" s="12"/>
      <c r="I32" s="12"/>
      <c r="J32" s="12"/>
      <c r="K32" s="12"/>
      <c r="L32" s="73"/>
      <c r="M32" s="73"/>
      <c r="N32" s="73"/>
      <c r="O32" s="73"/>
      <c r="P32" s="73"/>
      <c r="Q32" s="73"/>
      <c r="R32" s="12"/>
      <c r="S32" s="26"/>
      <c r="T32" s="12"/>
      <c r="U32" s="73"/>
    </row>
    <row r="33" spans="2:24" s="2" customFormat="1" ht="14.25" customHeight="1" x14ac:dyDescent="0.2">
      <c r="B33" s="15" t="str">
        <f t="shared" si="3"/>
        <v>Unmetered Scattered Load</v>
      </c>
      <c r="C33" s="23">
        <v>4.1859369408843742E-3</v>
      </c>
      <c r="D33" s="23">
        <v>3.8999999999999998E-3</v>
      </c>
      <c r="E33" s="24">
        <f t="shared" si="4"/>
        <v>2.8593694088437441E-4</v>
      </c>
      <c r="F33" s="18">
        <f t="shared" si="5"/>
        <v>5.7187388176874882E-4</v>
      </c>
      <c r="G33" s="25">
        <f t="shared" si="6"/>
        <v>5.718738817687488E-5</v>
      </c>
      <c r="H33" s="12"/>
      <c r="I33" s="12"/>
      <c r="J33" s="12"/>
      <c r="K33" s="12"/>
      <c r="L33" s="73"/>
      <c r="M33" s="73"/>
      <c r="N33" s="73"/>
      <c r="O33" s="73"/>
      <c r="P33" s="73"/>
      <c r="Q33" s="73"/>
      <c r="R33" s="12"/>
      <c r="S33" s="26"/>
      <c r="T33" s="12"/>
      <c r="U33" s="73"/>
    </row>
    <row r="34" spans="2:24" s="2" customFormat="1" ht="14.25" customHeight="1" x14ac:dyDescent="0.2">
      <c r="B34" s="15" t="str">
        <f t="shared" si="3"/>
        <v>Sentinel Lighting</v>
      </c>
      <c r="C34" s="23">
        <v>3.8960671964833824</v>
      </c>
      <c r="D34" s="23">
        <v>3.294</v>
      </c>
      <c r="E34" s="24">
        <f t="shared" si="4"/>
        <v>0.60206719648338236</v>
      </c>
      <c r="F34" s="18">
        <f t="shared" si="5"/>
        <v>1.2041343929667647</v>
      </c>
      <c r="G34" s="25">
        <f t="shared" si="6"/>
        <v>0.12041343929667647</v>
      </c>
      <c r="H34" s="12"/>
      <c r="I34" s="12"/>
      <c r="J34" s="12"/>
      <c r="K34" s="12"/>
      <c r="L34" s="73"/>
      <c r="M34" s="73"/>
      <c r="N34" s="73"/>
      <c r="O34" s="73"/>
      <c r="P34" s="73"/>
      <c r="Q34" s="73"/>
      <c r="R34" s="12"/>
      <c r="S34" s="12"/>
      <c r="T34" s="12"/>
      <c r="U34" s="73"/>
    </row>
    <row r="35" spans="2:24" s="2" customFormat="1" ht="14.25" customHeight="1" x14ac:dyDescent="0.2">
      <c r="B35" s="15" t="str">
        <f t="shared" si="3"/>
        <v>Street Lighting</v>
      </c>
      <c r="C35" s="23">
        <v>6.4020254987964238</v>
      </c>
      <c r="D35" s="23">
        <v>5.9650999999999996</v>
      </c>
      <c r="E35" s="24">
        <f t="shared" si="4"/>
        <v>0.43692549879642417</v>
      </c>
      <c r="F35" s="18">
        <f t="shared" si="5"/>
        <v>0.87385099759284834</v>
      </c>
      <c r="G35" s="25">
        <f t="shared" si="6"/>
        <v>8.7385099759284837E-2</v>
      </c>
      <c r="H35" s="12"/>
      <c r="I35" s="12"/>
      <c r="J35" s="12"/>
      <c r="K35" s="12"/>
      <c r="L35" s="73"/>
      <c r="M35" s="73"/>
      <c r="N35" s="73"/>
      <c r="O35" s="73"/>
      <c r="P35" s="73"/>
      <c r="Q35" s="73"/>
      <c r="R35" s="12"/>
      <c r="S35" s="27"/>
      <c r="T35" s="26"/>
      <c r="U35" s="26"/>
    </row>
    <row r="36" spans="2:24" s="2" customFormat="1" ht="14.25" customHeight="1" x14ac:dyDescent="0.2">
      <c r="B36" s="15" t="s">
        <v>1</v>
      </c>
      <c r="C36" s="23"/>
      <c r="D36" s="23"/>
      <c r="E36" s="23"/>
      <c r="F36" s="28"/>
      <c r="G36" s="29"/>
      <c r="H36" s="12"/>
      <c r="I36" s="12"/>
      <c r="J36" s="12"/>
      <c r="K36" s="12"/>
      <c r="L36" s="73"/>
      <c r="M36" s="73"/>
      <c r="N36" s="73"/>
      <c r="O36" s="73"/>
      <c r="P36" s="73"/>
      <c r="Q36" s="73"/>
      <c r="R36" s="12"/>
      <c r="S36" s="12"/>
      <c r="T36" s="12"/>
      <c r="U36" s="73"/>
    </row>
    <row r="37" spans="2:24" s="2" customFormat="1" ht="14.25" customHeight="1" x14ac:dyDescent="0.2">
      <c r="B37" s="30"/>
      <c r="C37" s="31"/>
      <c r="D37" s="31"/>
      <c r="E37" s="31"/>
      <c r="F37" s="32"/>
      <c r="G37" s="32"/>
      <c r="H37" s="12"/>
      <c r="I37" s="12"/>
      <c r="J37" s="12"/>
      <c r="K37" s="12"/>
      <c r="L37" s="73"/>
      <c r="M37" s="73"/>
      <c r="N37" s="73"/>
      <c r="O37" s="73"/>
      <c r="P37" s="73"/>
      <c r="Q37" s="73"/>
      <c r="R37" s="12"/>
      <c r="S37" s="12"/>
      <c r="T37" s="12"/>
      <c r="U37" s="73"/>
    </row>
    <row r="38" spans="2:24" s="2" customFormat="1" ht="14.25" customHeight="1" thickBot="1" x14ac:dyDescent="0.25">
      <c r="B38" s="33" t="s">
        <v>21</v>
      </c>
      <c r="C38" s="31"/>
      <c r="D38" s="31"/>
      <c r="E38" s="31"/>
      <c r="F38" s="32"/>
      <c r="G38" s="32"/>
      <c r="H38" s="12"/>
      <c r="I38" s="12"/>
      <c r="J38" s="12"/>
      <c r="K38" s="12"/>
      <c r="L38" s="73"/>
      <c r="M38" s="73"/>
      <c r="N38" s="73"/>
      <c r="O38" s="73"/>
      <c r="P38" s="73"/>
      <c r="Q38" s="73"/>
      <c r="R38" s="12"/>
      <c r="S38" s="12"/>
      <c r="T38" s="12"/>
      <c r="U38" s="73"/>
    </row>
    <row r="39" spans="2:24" ht="13.5" thickBot="1" x14ac:dyDescent="0.25">
      <c r="P39" s="102"/>
      <c r="Q39" s="102"/>
      <c r="R39" s="102"/>
      <c r="S39" s="122" t="s">
        <v>22</v>
      </c>
      <c r="T39" s="116"/>
      <c r="U39" s="116"/>
      <c r="V39" s="117"/>
      <c r="W39" s="116" t="s">
        <v>52</v>
      </c>
      <c r="X39" s="117"/>
    </row>
    <row r="40" spans="2:24" ht="38.25" x14ac:dyDescent="0.2">
      <c r="B40" s="35" t="s">
        <v>23</v>
      </c>
      <c r="C40" s="100" t="s">
        <v>24</v>
      </c>
      <c r="D40" s="105" t="s">
        <v>25</v>
      </c>
      <c r="E40" s="106"/>
      <c r="F40" s="107" t="s">
        <v>43</v>
      </c>
      <c r="G40" s="105"/>
      <c r="H40" s="108"/>
      <c r="I40" s="113" t="s">
        <v>44</v>
      </c>
      <c r="J40" s="114"/>
      <c r="K40" s="115"/>
      <c r="L40" s="113" t="s">
        <v>47</v>
      </c>
      <c r="M40" s="114"/>
      <c r="N40" s="114"/>
      <c r="O40" s="109" t="s">
        <v>45</v>
      </c>
      <c r="P40" s="103" t="s">
        <v>46</v>
      </c>
      <c r="Q40" s="103" t="s">
        <v>26</v>
      </c>
      <c r="R40" s="103" t="s">
        <v>48</v>
      </c>
      <c r="S40" s="103" t="s">
        <v>49</v>
      </c>
      <c r="T40" s="103" t="s">
        <v>50</v>
      </c>
      <c r="U40" s="103"/>
      <c r="V40" s="103" t="s">
        <v>51</v>
      </c>
      <c r="W40" s="103" t="s">
        <v>54</v>
      </c>
      <c r="X40" s="123" t="s">
        <v>53</v>
      </c>
    </row>
    <row r="41" spans="2:24" ht="61.5" customHeight="1" x14ac:dyDescent="0.2">
      <c r="B41" s="36"/>
      <c r="C41" s="37" t="s">
        <v>27</v>
      </c>
      <c r="D41" s="37" t="s">
        <v>28</v>
      </c>
      <c r="E41" s="38" t="s">
        <v>29</v>
      </c>
      <c r="F41" s="72" t="s">
        <v>10</v>
      </c>
      <c r="G41" s="111" t="s">
        <v>30</v>
      </c>
      <c r="H41" s="112"/>
      <c r="I41" s="72" t="s">
        <v>10</v>
      </c>
      <c r="J41" s="111" t="s">
        <v>30</v>
      </c>
      <c r="K41" s="112"/>
      <c r="L41" s="72" t="s">
        <v>10</v>
      </c>
      <c r="M41" s="111" t="s">
        <v>30</v>
      </c>
      <c r="N41" s="118"/>
      <c r="O41" s="110"/>
      <c r="P41" s="104"/>
      <c r="Q41" s="104"/>
      <c r="R41" s="104"/>
      <c r="S41" s="104"/>
      <c r="T41" s="104"/>
      <c r="U41" s="104"/>
      <c r="V41" s="104"/>
      <c r="W41" s="104"/>
      <c r="X41" s="124"/>
    </row>
    <row r="42" spans="2:24" x14ac:dyDescent="0.2">
      <c r="B42" s="39"/>
      <c r="C42" s="40"/>
      <c r="D42" s="40"/>
      <c r="E42" s="41"/>
      <c r="F42" s="42"/>
      <c r="G42" s="43" t="s">
        <v>28</v>
      </c>
      <c r="H42" s="82" t="s">
        <v>29</v>
      </c>
      <c r="I42" s="88"/>
      <c r="J42" s="43" t="s">
        <v>28</v>
      </c>
      <c r="K42" s="82" t="s">
        <v>29</v>
      </c>
      <c r="L42" s="88"/>
      <c r="M42" s="43" t="s">
        <v>28</v>
      </c>
      <c r="N42" s="119" t="s">
        <v>29</v>
      </c>
      <c r="O42" s="42"/>
      <c r="P42" s="21"/>
      <c r="Q42" s="21"/>
      <c r="R42" s="21"/>
      <c r="S42" s="21"/>
      <c r="T42" s="52"/>
      <c r="U42" s="52"/>
      <c r="V42" s="52"/>
      <c r="W42" s="52"/>
      <c r="X42" s="125"/>
    </row>
    <row r="43" spans="2:24" x14ac:dyDescent="0.2">
      <c r="B43" s="39"/>
      <c r="C43" s="40"/>
      <c r="D43" s="40"/>
      <c r="E43" s="41"/>
      <c r="F43" s="44"/>
      <c r="G43" s="45"/>
      <c r="H43" s="83"/>
      <c r="I43" s="89"/>
      <c r="J43" s="74"/>
      <c r="K43" s="83"/>
      <c r="L43" s="79"/>
      <c r="M43" s="45"/>
      <c r="N43" s="79"/>
      <c r="O43" s="42"/>
      <c r="P43" s="21"/>
      <c r="Q43" s="21"/>
      <c r="R43" s="21"/>
      <c r="S43" s="21"/>
      <c r="T43" s="52"/>
      <c r="U43" s="52"/>
      <c r="V43" s="52"/>
      <c r="W43" s="52"/>
      <c r="X43" s="125"/>
    </row>
    <row r="44" spans="2:24" x14ac:dyDescent="0.2">
      <c r="B44" s="46" t="str">
        <f t="shared" ref="B44:B49" si="7">B30</f>
        <v>Residential</v>
      </c>
      <c r="C44" s="47">
        <v>4835.9486242849489</v>
      </c>
      <c r="D44" s="47">
        <v>50454856.189305313</v>
      </c>
      <c r="E44" s="48">
        <v>0</v>
      </c>
      <c r="F44" s="49">
        <f>C22</f>
        <v>15.15</v>
      </c>
      <c r="G44" s="50">
        <f>C30</f>
        <v>2.7395120398280666E-3</v>
      </c>
      <c r="H44" s="84"/>
      <c r="I44" s="49">
        <f>D22</f>
        <v>11.9</v>
      </c>
      <c r="J44" s="75">
        <f>D30</f>
        <v>5.1000000000000004E-3</v>
      </c>
      <c r="K44" s="84"/>
      <c r="L44" s="95">
        <f>C22+G22</f>
        <v>15.389539061791723</v>
      </c>
      <c r="M44" s="50">
        <f>C30+G30</f>
        <v>2.7395120398280666E-3</v>
      </c>
      <c r="N44" s="120"/>
      <c r="O44" s="51">
        <f t="shared" ref="O44:O49" si="8">(F44*C44*12)+(G44*D44)+(H44*E44)</f>
        <v>1017397.1458933991</v>
      </c>
      <c r="P44" s="52">
        <f t="shared" ref="P44:P49" si="9">(I44*C44*12)+(J44*D44)+(K44*E44)</f>
        <v>947893.23011334788</v>
      </c>
      <c r="Q44" s="52">
        <f>(O44-P44)/12*2</f>
        <v>11583.985963341876</v>
      </c>
      <c r="R44" s="52">
        <f t="shared" ref="R44:R49" si="10">P44/12*2+((L44*C44*12)+(M44*D44)+(N44*E44))/12*10</f>
        <v>1017397.1458933994</v>
      </c>
      <c r="S44" s="52">
        <f>G22*C44*10</f>
        <v>11583.985963341907</v>
      </c>
      <c r="T44" s="52">
        <f>G30*D44/12*10</f>
        <v>0</v>
      </c>
      <c r="U44" s="52"/>
      <c r="V44" s="52">
        <f>SUM(S44:U44)</f>
        <v>11583.985963341907</v>
      </c>
      <c r="W44" s="52">
        <v>11583.985963341907</v>
      </c>
      <c r="X44" s="126">
        <f>W44/10/C44</f>
        <v>0.2395390617917231</v>
      </c>
    </row>
    <row r="45" spans="2:24" x14ac:dyDescent="0.2">
      <c r="B45" s="46" t="str">
        <f t="shared" si="7"/>
        <v>General Service &lt; 50 kW</v>
      </c>
      <c r="C45" s="47">
        <v>617.54128184843228</v>
      </c>
      <c r="D45" s="47">
        <v>17883115.195963528</v>
      </c>
      <c r="E45" s="48">
        <v>0</v>
      </c>
      <c r="F45" s="49">
        <f>C23</f>
        <v>15.47</v>
      </c>
      <c r="G45" s="50">
        <f>C31</f>
        <v>7.0761799930285267E-3</v>
      </c>
      <c r="H45" s="84"/>
      <c r="I45" s="49">
        <f>D23</f>
        <v>15.47</v>
      </c>
      <c r="J45" s="75">
        <f>D31</f>
        <v>6.1000000000000004E-3</v>
      </c>
      <c r="K45" s="84"/>
      <c r="L45" s="95">
        <f>C23+G23</f>
        <v>15.47</v>
      </c>
      <c r="M45" s="50">
        <f>C31+G31</f>
        <v>7.271415991634232E-3</v>
      </c>
      <c r="N45" s="120"/>
      <c r="O45" s="51">
        <f t="shared" si="8"/>
        <v>241184.50552504451</v>
      </c>
      <c r="P45" s="52">
        <f t="shared" si="9"/>
        <v>223727.36625772051</v>
      </c>
      <c r="Q45" s="52">
        <f t="shared" ref="Q45:Q49" si="11">(O45-P45)/12*2</f>
        <v>2909.5232112206672</v>
      </c>
      <c r="R45" s="52">
        <f t="shared" si="10"/>
        <v>241184.50552504451</v>
      </c>
      <c r="S45" s="52"/>
      <c r="T45" s="52">
        <f>G31*D45/12*10</f>
        <v>2909.5232112206686</v>
      </c>
      <c r="U45" s="52"/>
      <c r="V45" s="52">
        <f t="shared" ref="V45:V49" si="12">SUM(S45:U45)</f>
        <v>2909.5232112206686</v>
      </c>
      <c r="W45" s="52"/>
      <c r="X45" s="125"/>
    </row>
    <row r="46" spans="2:24" x14ac:dyDescent="0.2">
      <c r="B46" s="46" t="str">
        <f t="shared" si="7"/>
        <v>General Service &gt; 50 to 4999 kW</v>
      </c>
      <c r="C46" s="47">
        <v>88.843686103463469</v>
      </c>
      <c r="D46" s="47">
        <v>85142906.319248319</v>
      </c>
      <c r="E46" s="48">
        <v>221781.7772584091</v>
      </c>
      <c r="F46" s="49">
        <f>C24</f>
        <v>100.99</v>
      </c>
      <c r="G46" s="50"/>
      <c r="H46" s="84">
        <f>C32</f>
        <v>2.1023014075410882</v>
      </c>
      <c r="I46" s="49">
        <f>D24</f>
        <v>100.99</v>
      </c>
      <c r="J46" s="75"/>
      <c r="K46" s="84">
        <f>D32</f>
        <v>2.0470000000000002</v>
      </c>
      <c r="L46" s="95">
        <f>C24+G24</f>
        <v>100.99</v>
      </c>
      <c r="M46" s="94"/>
      <c r="N46" s="120">
        <f>C32+G32</f>
        <v>2.1133616890493059</v>
      </c>
      <c r="O46" s="51">
        <f t="shared" si="8"/>
        <v>573920.02881238284</v>
      </c>
      <c r="P46" s="52">
        <f t="shared" si="9"/>
        <v>561655.18436302873</v>
      </c>
      <c r="Q46" s="52">
        <f t="shared" si="11"/>
        <v>2044.1407415590172</v>
      </c>
      <c r="R46" s="52">
        <f t="shared" si="10"/>
        <v>573920.02881238284</v>
      </c>
      <c r="S46" s="52"/>
      <c r="T46" s="52"/>
      <c r="U46" s="52">
        <f>G32*E46/12*10</f>
        <v>2044.1407415590152</v>
      </c>
      <c r="V46" s="52">
        <f t="shared" si="12"/>
        <v>2044.1407415590152</v>
      </c>
      <c r="W46" s="52"/>
      <c r="X46" s="125"/>
    </row>
    <row r="47" spans="2:24" x14ac:dyDescent="0.2">
      <c r="B47" s="46" t="str">
        <f t="shared" si="7"/>
        <v>Unmetered Scattered Load</v>
      </c>
      <c r="C47" s="47">
        <v>9.5744767990716646</v>
      </c>
      <c r="D47" s="47">
        <v>432358.44576719572</v>
      </c>
      <c r="E47" s="48">
        <v>0</v>
      </c>
      <c r="F47" s="49">
        <f>C25</f>
        <v>7.1160927995034369</v>
      </c>
      <c r="G47" s="50">
        <f>C33</f>
        <v>4.1859369408843742E-3</v>
      </c>
      <c r="H47" s="84"/>
      <c r="I47" s="49">
        <f>D25</f>
        <v>6.63</v>
      </c>
      <c r="J47" s="75">
        <f>D33</f>
        <v>3.8999999999999998E-3</v>
      </c>
      <c r="K47" s="84"/>
      <c r="L47" s="95">
        <f>C25+G25</f>
        <v>7.2133113594041243</v>
      </c>
      <c r="M47" s="50">
        <f>C33+G33</f>
        <v>4.2431243290612488E-3</v>
      </c>
      <c r="N47" s="120"/>
      <c r="O47" s="51">
        <f t="shared" si="8"/>
        <v>2627.4195747468971</v>
      </c>
      <c r="P47" s="52">
        <f t="shared" si="9"/>
        <v>2447.9433126262047</v>
      </c>
      <c r="Q47" s="52">
        <f t="shared" si="11"/>
        <v>29.912710353448727</v>
      </c>
      <c r="R47" s="52">
        <f t="shared" si="10"/>
        <v>2627.4195747468966</v>
      </c>
      <c r="S47" s="52">
        <f>G25*C47*10</f>
        <v>9.3081684620829037</v>
      </c>
      <c r="T47" s="52">
        <f>G33*D47/12*10</f>
        <v>20.60454189136577</v>
      </c>
      <c r="U47" s="52"/>
      <c r="V47" s="52">
        <f t="shared" si="12"/>
        <v>29.912710353448674</v>
      </c>
      <c r="W47" s="52"/>
      <c r="X47" s="125"/>
    </row>
    <row r="48" spans="2:24" x14ac:dyDescent="0.2">
      <c r="B48" s="46" t="str">
        <f t="shared" si="7"/>
        <v>Sentinel Lighting</v>
      </c>
      <c r="C48" s="47">
        <v>56.730039120850762</v>
      </c>
      <c r="D48" s="47">
        <v>84626.032916264332</v>
      </c>
      <c r="E48" s="48">
        <v>240</v>
      </c>
      <c r="F48" s="49">
        <f>C26</f>
        <v>1.66</v>
      </c>
      <c r="G48" s="50"/>
      <c r="H48" s="84">
        <f>C34</f>
        <v>3.8960671964833824</v>
      </c>
      <c r="I48" s="49">
        <f>D26</f>
        <v>1.66</v>
      </c>
      <c r="J48" s="75"/>
      <c r="K48" s="84">
        <f>D34</f>
        <v>3.294</v>
      </c>
      <c r="L48" s="95">
        <f>C26+G26</f>
        <v>1.66</v>
      </c>
      <c r="M48" s="94"/>
      <c r="N48" s="120">
        <f>C34+G34</f>
        <v>4.0164806357800593</v>
      </c>
      <c r="O48" s="51">
        <f t="shared" si="8"/>
        <v>2065.1185064433589</v>
      </c>
      <c r="P48" s="52">
        <f t="shared" si="9"/>
        <v>1920.622379287347</v>
      </c>
      <c r="Q48" s="52">
        <f t="shared" si="11"/>
        <v>24.082687859335312</v>
      </c>
      <c r="R48" s="52">
        <f t="shared" si="10"/>
        <v>2065.1185064433589</v>
      </c>
      <c r="S48" s="52"/>
      <c r="T48" s="52"/>
      <c r="U48" s="52">
        <f>G34*E48/12*10</f>
        <v>24.082687859335294</v>
      </c>
      <c r="V48" s="52">
        <f t="shared" si="12"/>
        <v>24.082687859335294</v>
      </c>
      <c r="W48" s="52"/>
      <c r="X48" s="125"/>
    </row>
    <row r="49" spans="2:24" x14ac:dyDescent="0.2">
      <c r="B49" s="46" t="str">
        <f t="shared" si="7"/>
        <v>Street Lighting</v>
      </c>
      <c r="C49" s="47">
        <v>1211.3665179682398</v>
      </c>
      <c r="D49" s="47">
        <v>646504.98266260675</v>
      </c>
      <c r="E49" s="48">
        <v>1856.9676923968113</v>
      </c>
      <c r="F49" s="49">
        <f>C27</f>
        <v>0.59028583332015094</v>
      </c>
      <c r="G49" s="50"/>
      <c r="H49" s="84">
        <f>C35</f>
        <v>6.4020254987964238</v>
      </c>
      <c r="I49" s="49">
        <f>D27</f>
        <v>0.55000000000000004</v>
      </c>
      <c r="J49" s="75"/>
      <c r="K49" s="84">
        <f>D35</f>
        <v>5.9650999999999996</v>
      </c>
      <c r="L49" s="95">
        <f>C27+G27</f>
        <v>0.59834299998418117</v>
      </c>
      <c r="M49" s="94"/>
      <c r="N49" s="120">
        <f>C35+G35</f>
        <v>6.4894105985557085</v>
      </c>
      <c r="O49" s="51">
        <f t="shared" si="8"/>
        <v>20468.984451345685</v>
      </c>
      <c r="P49" s="52">
        <f t="shared" si="9"/>
        <v>19072.017000506603</v>
      </c>
      <c r="Q49" s="52">
        <f t="shared" si="11"/>
        <v>232.82790847318029</v>
      </c>
      <c r="R49" s="52">
        <f t="shared" si="10"/>
        <v>20468.984451345685</v>
      </c>
      <c r="S49" s="52">
        <f>G27*C49*10</f>
        <v>97.60181926496017</v>
      </c>
      <c r="T49" s="52"/>
      <c r="U49" s="52">
        <f>G35*E49/12*10</f>
        <v>135.22608920822026</v>
      </c>
      <c r="V49" s="52">
        <f t="shared" si="12"/>
        <v>232.82790847318043</v>
      </c>
      <c r="W49" s="52"/>
      <c r="X49" s="125"/>
    </row>
    <row r="50" spans="2:24" x14ac:dyDescent="0.2">
      <c r="B50" s="46"/>
      <c r="C50" s="53"/>
      <c r="D50" s="47"/>
      <c r="E50" s="48"/>
      <c r="F50" s="54"/>
      <c r="G50" s="55"/>
      <c r="H50" s="85"/>
      <c r="I50" s="90"/>
      <c r="J50" s="76"/>
      <c r="K50" s="85"/>
      <c r="L50" s="80"/>
      <c r="M50" s="55"/>
      <c r="N50" s="80"/>
      <c r="O50" s="51"/>
      <c r="P50" s="52"/>
      <c r="Q50" s="52"/>
      <c r="R50" s="52"/>
      <c r="S50" s="52"/>
      <c r="T50" s="52"/>
      <c r="U50" s="52"/>
      <c r="V50" s="52">
        <f>SUM(S50:U50)</f>
        <v>0</v>
      </c>
      <c r="W50" s="52"/>
      <c r="X50" s="125"/>
    </row>
    <row r="51" spans="2:24" ht="13.5" thickBot="1" x14ac:dyDescent="0.25">
      <c r="B51" s="56"/>
      <c r="C51" s="57"/>
      <c r="D51" s="57"/>
      <c r="E51" s="58"/>
      <c r="F51" s="59"/>
      <c r="G51" s="60"/>
      <c r="H51" s="86"/>
      <c r="I51" s="91"/>
      <c r="J51" s="77"/>
      <c r="K51" s="86"/>
      <c r="L51" s="81"/>
      <c r="M51" s="60"/>
      <c r="N51" s="81"/>
      <c r="O51" s="61"/>
      <c r="P51" s="127"/>
      <c r="Q51" s="127"/>
      <c r="R51" s="127"/>
      <c r="S51" s="127"/>
      <c r="T51" s="99"/>
      <c r="U51" s="99"/>
      <c r="V51" s="99"/>
      <c r="W51" s="99"/>
      <c r="X51" s="128"/>
    </row>
    <row r="52" spans="2:24" ht="13.5" thickBot="1" x14ac:dyDescent="0.25">
      <c r="B52" s="62" t="s">
        <v>31</v>
      </c>
      <c r="C52" s="63"/>
      <c r="D52" s="64">
        <f>SUM(D44:D51)</f>
        <v>154644367.16586325</v>
      </c>
      <c r="E52" s="64">
        <f>SUM(E44:E51)</f>
        <v>223878.74495080591</v>
      </c>
      <c r="F52" s="65"/>
      <c r="G52" s="66"/>
      <c r="H52" s="87"/>
      <c r="I52" s="92"/>
      <c r="J52" s="78"/>
      <c r="K52" s="87"/>
      <c r="L52" s="98"/>
      <c r="M52" s="93"/>
      <c r="N52" s="121"/>
      <c r="O52" s="129">
        <f t="shared" ref="O52:V52" si="13">SUM(O44:O50)</f>
        <v>1857663.2027633626</v>
      </c>
      <c r="P52" s="130">
        <f t="shared" si="13"/>
        <v>1756716.3634265172</v>
      </c>
      <c r="Q52" s="131">
        <f t="shared" si="13"/>
        <v>16824.473222807526</v>
      </c>
      <c r="R52" s="130">
        <f t="shared" si="13"/>
        <v>1857663.2027633626</v>
      </c>
      <c r="S52" s="130">
        <f t="shared" si="13"/>
        <v>11690.895951068951</v>
      </c>
      <c r="T52" s="130">
        <f t="shared" si="13"/>
        <v>2930.1277531120345</v>
      </c>
      <c r="U52" s="130">
        <f t="shared" si="13"/>
        <v>2203.4495186265708</v>
      </c>
      <c r="V52" s="132">
        <f t="shared" si="13"/>
        <v>16824.473222807555</v>
      </c>
      <c r="W52" s="132"/>
      <c r="X52" s="133"/>
    </row>
    <row r="53" spans="2:24" x14ac:dyDescent="0.2">
      <c r="T53" s="34"/>
      <c r="U53" s="34"/>
      <c r="V53" s="34" t="s">
        <v>32</v>
      </c>
    </row>
    <row r="54" spans="2:24" x14ac:dyDescent="0.2">
      <c r="B54" s="67" t="s">
        <v>33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97"/>
      <c r="S54" s="96"/>
      <c r="T54" s="96"/>
    </row>
    <row r="55" spans="2:24" s="70" customFormat="1" ht="12.75" customHeight="1" x14ac:dyDescent="0.2">
      <c r="B55" s="69" t="s">
        <v>34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</row>
    <row r="56" spans="2:24" s="70" customFormat="1" ht="12.75" customHeight="1" x14ac:dyDescent="0.2">
      <c r="B56" s="69" t="s">
        <v>35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</row>
    <row r="57" spans="2:24" x14ac:dyDescent="0.2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</row>
  </sheetData>
  <sheetProtection selectLockedCells="1" selectUnlockedCells="1"/>
  <mergeCells count="20">
    <mergeCell ref="X40:X41"/>
    <mergeCell ref="W39:X39"/>
    <mergeCell ref="W40:W41"/>
    <mergeCell ref="S40:S41"/>
    <mergeCell ref="T40:U41"/>
    <mergeCell ref="S39:V39"/>
    <mergeCell ref="V40:V41"/>
    <mergeCell ref="B9:U9"/>
    <mergeCell ref="P39:R39"/>
    <mergeCell ref="D40:E40"/>
    <mergeCell ref="F40:H40"/>
    <mergeCell ref="O40:O41"/>
    <mergeCell ref="P40:P41"/>
    <mergeCell ref="Q40:Q41"/>
    <mergeCell ref="J41:K41"/>
    <mergeCell ref="I40:K40"/>
    <mergeCell ref="L40:N40"/>
    <mergeCell ref="M41:N41"/>
    <mergeCell ref="R40:R41"/>
    <mergeCell ref="G41:H41"/>
  </mergeCells>
  <pageMargins left="0.75" right="0.75" top="1" bottom="1" header="0.51180555555555551" footer="0.51180555555555551"/>
  <pageSetup scale="5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8.3 Foregone Revenue Calcs_OEB</vt:lpstr>
      <vt:lpstr>'8.3 Foregone Revenue Calcs_OEB'!Print_Area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dcterms:created xsi:type="dcterms:W3CDTF">2018-02-16T16:17:40Z</dcterms:created>
  <dcterms:modified xsi:type="dcterms:W3CDTF">2018-03-01T17:26:28Z</dcterms:modified>
</cp:coreProperties>
</file>