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aylor\Desktop\IR Responses\Revised Worksheets\"/>
    </mc:Choice>
  </mc:AlternateContent>
  <bookViews>
    <workbookView xWindow="0" yWindow="0" windowWidth="2160" windowHeight="1185" activeTab="1" xr2:uid="{00000000-000D-0000-FFFF-FFFF00000000}"/>
  </bookViews>
  <sheets>
    <sheet name="Rate Impacts" sheetId="16" r:id="rId1"/>
    <sheet name="Impacts By Class" sheetId="17" r:id="rId2"/>
  </sheets>
  <definedNames>
    <definedName name="_xlnm.Print_Area" localSheetId="1">'Impacts By Class'!$A$1:$P$322</definedName>
  </definedNames>
  <calcPr calcId="171027"/>
</workbook>
</file>

<file path=xl/calcChain.xml><?xml version="1.0" encoding="utf-8"?>
<calcChain xmlns="http://schemas.openxmlformats.org/spreadsheetml/2006/main">
  <c r="L300" i="17" l="1"/>
  <c r="N300" i="17" s="1"/>
  <c r="L262" i="17"/>
  <c r="L263" i="17"/>
  <c r="N263" i="17" s="1"/>
  <c r="L224" i="17"/>
  <c r="N224" i="17" s="1"/>
  <c r="L186" i="17"/>
  <c r="N186" i="17" s="1"/>
  <c r="L148" i="17"/>
  <c r="N148" i="17" s="1"/>
  <c r="L106" i="17"/>
  <c r="N106" i="17" s="1"/>
  <c r="L64" i="17"/>
  <c r="N64" i="17" s="1"/>
  <c r="L23" i="17"/>
  <c r="N23" i="17" s="1"/>
  <c r="L299" i="17" l="1"/>
  <c r="N299" i="17" s="1"/>
  <c r="L298" i="17"/>
  <c r="N298" i="17" s="1"/>
  <c r="K297" i="17"/>
  <c r="L297" i="17" s="1"/>
  <c r="N297" i="17" s="1"/>
  <c r="N296" i="17"/>
  <c r="L296" i="17"/>
  <c r="L293" i="17" l="1"/>
  <c r="N293" i="17" s="1"/>
  <c r="O293" i="17" s="1"/>
  <c r="N292" i="17"/>
  <c r="O292" i="17" s="1"/>
  <c r="L254" i="17"/>
  <c r="N254" i="17" s="1"/>
  <c r="O254" i="17" s="1"/>
  <c r="L253" i="17"/>
  <c r="N253" i="17" s="1"/>
  <c r="O253" i="17" s="1"/>
  <c r="L216" i="17"/>
  <c r="N216" i="17" s="1"/>
  <c r="O216" i="17" s="1"/>
  <c r="L215" i="17"/>
  <c r="N215" i="17" s="1"/>
  <c r="O215" i="17" s="1"/>
  <c r="L178" i="17"/>
  <c r="N178" i="17" s="1"/>
  <c r="O178" i="17" s="1"/>
  <c r="L177" i="17"/>
  <c r="N177" i="17" s="1"/>
  <c r="O177" i="17" s="1"/>
  <c r="L138" i="17"/>
  <c r="N138" i="17" s="1"/>
  <c r="O138" i="17" s="1"/>
  <c r="L137" i="17"/>
  <c r="N137" i="17" s="1"/>
  <c r="O137" i="17" s="1"/>
  <c r="L96" i="17"/>
  <c r="N96" i="17" s="1"/>
  <c r="O96" i="17" s="1"/>
  <c r="L95" i="17"/>
  <c r="N95" i="17" s="1"/>
  <c r="O95" i="17" s="1"/>
  <c r="L54" i="17"/>
  <c r="N54" i="17" s="1"/>
  <c r="O54" i="17" s="1"/>
  <c r="L53" i="17"/>
  <c r="N53" i="17" s="1"/>
  <c r="O53" i="17" s="1"/>
  <c r="L13" i="17"/>
  <c r="N13" i="17" s="1"/>
  <c r="O13" i="17" s="1"/>
  <c r="L12" i="17"/>
  <c r="N12" i="17" s="1"/>
  <c r="O12" i="17" s="1"/>
  <c r="L315" i="17" l="1"/>
  <c r="H315" i="17"/>
  <c r="L314" i="17"/>
  <c r="H314" i="17"/>
  <c r="L313" i="17"/>
  <c r="H313" i="17"/>
  <c r="L222" i="17"/>
  <c r="N222" i="17" s="1"/>
  <c r="L223" i="17"/>
  <c r="N223" i="17" s="1"/>
  <c r="L261" i="17"/>
  <c r="N261" i="17" s="1"/>
  <c r="L260" i="17"/>
  <c r="N260" i="17" s="1"/>
  <c r="L258" i="17"/>
  <c r="N258" i="17" s="1"/>
  <c r="L220" i="17"/>
  <c r="N220" i="17" s="1"/>
  <c r="L185" i="17"/>
  <c r="N185" i="17" s="1"/>
  <c r="L184" i="17"/>
  <c r="N184" i="17" s="1"/>
  <c r="L182" i="17"/>
  <c r="N182" i="17" s="1"/>
  <c r="L147" i="17"/>
  <c r="N147" i="17" s="1"/>
  <c r="L146" i="17"/>
  <c r="N146" i="17" s="1"/>
  <c r="L145" i="17"/>
  <c r="N145" i="17" s="1"/>
  <c r="L144" i="17"/>
  <c r="N144" i="17" s="1"/>
  <c r="L143" i="17"/>
  <c r="N143" i="17" s="1"/>
  <c r="L142" i="17"/>
  <c r="N142" i="17" s="1"/>
  <c r="L104" i="17"/>
  <c r="N104" i="17" s="1"/>
  <c r="L103" i="17"/>
  <c r="N103" i="17" s="1"/>
  <c r="L102" i="17"/>
  <c r="N102" i="17" s="1"/>
  <c r="L100" i="17"/>
  <c r="N100" i="17" s="1"/>
  <c r="L21" i="17"/>
  <c r="N21" i="17" s="1"/>
  <c r="L22" i="17"/>
  <c r="L20" i="17"/>
  <c r="N20" i="17" s="1"/>
  <c r="L19" i="17"/>
  <c r="N19" i="17" s="1"/>
  <c r="L63" i="17"/>
  <c r="N63" i="17" s="1"/>
  <c r="L62" i="17"/>
  <c r="N62" i="17" s="1"/>
  <c r="L61" i="17"/>
  <c r="N61" i="17" s="1"/>
  <c r="L60" i="17"/>
  <c r="N60" i="17" s="1"/>
  <c r="L58" i="17"/>
  <c r="N58" i="17" s="1"/>
  <c r="L17" i="17"/>
  <c r="N17" i="17" s="1"/>
  <c r="L294" i="17" l="1"/>
  <c r="H294" i="17"/>
  <c r="H303" i="17" s="1"/>
  <c r="H306" i="17" s="1"/>
  <c r="L259" i="17"/>
  <c r="N259" i="17" s="1"/>
  <c r="L256" i="17"/>
  <c r="H256" i="17"/>
  <c r="H266" i="17" s="1"/>
  <c r="H269" i="17" s="1"/>
  <c r="L221" i="17"/>
  <c r="N221" i="17" s="1"/>
  <c r="L218" i="17"/>
  <c r="H218" i="17"/>
  <c r="H227" i="17" s="1"/>
  <c r="H230" i="17" s="1"/>
  <c r="N294" i="17" l="1"/>
  <c r="O294" i="17" s="1"/>
  <c r="G9" i="16" s="1"/>
  <c r="H317" i="17"/>
  <c r="H318" i="17" s="1"/>
  <c r="H319" i="17" s="1"/>
  <c r="H235" i="17"/>
  <c r="H236" i="17" s="1"/>
  <c r="H237" i="17" s="1"/>
  <c r="H274" i="17"/>
  <c r="H275" i="17" s="1"/>
  <c r="H276" i="17" s="1"/>
  <c r="L303" i="17"/>
  <c r="L266" i="17"/>
  <c r="N256" i="17"/>
  <c r="L227" i="17"/>
  <c r="N218" i="17"/>
  <c r="L183" i="17"/>
  <c r="N183" i="17" s="1"/>
  <c r="L180" i="17"/>
  <c r="H180" i="17"/>
  <c r="H189" i="17" s="1"/>
  <c r="H192" i="17" s="1"/>
  <c r="H197" i="17" s="1"/>
  <c r="L140" i="17"/>
  <c r="H140" i="17"/>
  <c r="H151" i="17" s="1"/>
  <c r="H154" i="17" s="1"/>
  <c r="H159" i="17" s="1"/>
  <c r="L101" i="17"/>
  <c r="N101" i="17" s="1"/>
  <c r="L99" i="17"/>
  <c r="H99" i="17"/>
  <c r="H109" i="17" s="1"/>
  <c r="L77" i="17"/>
  <c r="H77" i="17"/>
  <c r="K13" i="16"/>
  <c r="J13" i="16"/>
  <c r="L57" i="17"/>
  <c r="H57" i="17"/>
  <c r="H67" i="17" s="1"/>
  <c r="L59" i="17"/>
  <c r="L16" i="17"/>
  <c r="H16" i="17"/>
  <c r="H26" i="17" s="1"/>
  <c r="H29" i="17" s="1"/>
  <c r="H36" i="17" s="1"/>
  <c r="L18" i="17"/>
  <c r="N18" i="17" s="1"/>
  <c r="F9" i="16" l="1"/>
  <c r="O256" i="17"/>
  <c r="G12" i="16" s="1"/>
  <c r="F12" i="16"/>
  <c r="O218" i="17"/>
  <c r="G11" i="16" s="1"/>
  <c r="F11" i="16"/>
  <c r="N303" i="17"/>
  <c r="L306" i="17"/>
  <c r="L317" i="17" s="1"/>
  <c r="L269" i="17"/>
  <c r="L274" i="17" s="1"/>
  <c r="N266" i="17"/>
  <c r="L230" i="17"/>
  <c r="L235" i="17" s="1"/>
  <c r="N227" i="17"/>
  <c r="L109" i="17"/>
  <c r="N109" i="17" s="1"/>
  <c r="O109" i="17" s="1"/>
  <c r="I7" i="16" s="1"/>
  <c r="L189" i="17"/>
  <c r="N189" i="17" s="1"/>
  <c r="H198" i="17"/>
  <c r="H199" i="17" s="1"/>
  <c r="N180" i="17"/>
  <c r="H160" i="17"/>
  <c r="H161" i="17" s="1"/>
  <c r="N140" i="17"/>
  <c r="L151" i="17"/>
  <c r="H112" i="17"/>
  <c r="H119" i="17" s="1"/>
  <c r="H120" i="17" s="1"/>
  <c r="H121" i="17" s="1"/>
  <c r="N99" i="17"/>
  <c r="O99" i="17" s="1"/>
  <c r="G7" i="16" s="1"/>
  <c r="N77" i="17"/>
  <c r="O77" i="17" s="1"/>
  <c r="N16" i="17"/>
  <c r="L78" i="17"/>
  <c r="H78" i="17"/>
  <c r="H79" i="17" s="1"/>
  <c r="L67" i="17"/>
  <c r="N67" i="17" s="1"/>
  <c r="L26" i="17"/>
  <c r="L29" i="17" s="1"/>
  <c r="L36" i="17" s="1"/>
  <c r="N36" i="17" s="1"/>
  <c r="O36" i="17" s="1"/>
  <c r="N59" i="17"/>
  <c r="N57" i="17"/>
  <c r="F13" i="16" s="1"/>
  <c r="H37" i="17"/>
  <c r="O16" i="17" l="1"/>
  <c r="G6" i="16" s="1"/>
  <c r="F6" i="16"/>
  <c r="O140" i="17"/>
  <c r="G8" i="16" s="1"/>
  <c r="F8" i="16"/>
  <c r="O266" i="17"/>
  <c r="I12" i="16" s="1"/>
  <c r="H12" i="16"/>
  <c r="O227" i="17"/>
  <c r="I11" i="16" s="1"/>
  <c r="H11" i="16"/>
  <c r="N306" i="17"/>
  <c r="H9" i="16"/>
  <c r="O303" i="17"/>
  <c r="I9" i="16" s="1"/>
  <c r="N269" i="17"/>
  <c r="N230" i="17"/>
  <c r="L192" i="17"/>
  <c r="L197" i="17" s="1"/>
  <c r="O180" i="17"/>
  <c r="G10" i="16" s="1"/>
  <c r="F10" i="16"/>
  <c r="H10" i="16"/>
  <c r="O189" i="17"/>
  <c r="I10" i="16" s="1"/>
  <c r="F7" i="16"/>
  <c r="N151" i="17"/>
  <c r="L154" i="17"/>
  <c r="L159" i="17" s="1"/>
  <c r="L112" i="17"/>
  <c r="H7" i="16"/>
  <c r="O57" i="17"/>
  <c r="G13" i="16" s="1"/>
  <c r="N78" i="17"/>
  <c r="O78" i="17" s="1"/>
  <c r="L79" i="17"/>
  <c r="N79" i="17" s="1"/>
  <c r="N26" i="17"/>
  <c r="O26" i="17" s="1"/>
  <c r="I6" i="16" s="1"/>
  <c r="N29" i="17"/>
  <c r="O67" i="17"/>
  <c r="I13" i="16" s="1"/>
  <c r="H13" i="16"/>
  <c r="L37" i="17"/>
  <c r="N37" i="17" s="1"/>
  <c r="O37" i="17" s="1"/>
  <c r="H38" i="17"/>
  <c r="O269" i="17" l="1"/>
  <c r="K12" i="16" s="1"/>
  <c r="J12" i="16"/>
  <c r="L318" i="17"/>
  <c r="N317" i="17"/>
  <c r="O317" i="17" s="1"/>
  <c r="J9" i="16"/>
  <c r="O306" i="17"/>
  <c r="K9" i="16" s="1"/>
  <c r="O151" i="17"/>
  <c r="I8" i="16" s="1"/>
  <c r="H8" i="16"/>
  <c r="O230" i="17"/>
  <c r="K11" i="16" s="1"/>
  <c r="J11" i="16"/>
  <c r="L275" i="17"/>
  <c r="N274" i="17"/>
  <c r="O274" i="17" s="1"/>
  <c r="L236" i="17"/>
  <c r="N235" i="17"/>
  <c r="O235" i="17" s="1"/>
  <c r="N192" i="17"/>
  <c r="O192" i="17" s="1"/>
  <c r="K10" i="16" s="1"/>
  <c r="N197" i="17"/>
  <c r="O197" i="17" s="1"/>
  <c r="L198" i="17"/>
  <c r="N112" i="17"/>
  <c r="J7" i="16" s="1"/>
  <c r="L119" i="17"/>
  <c r="N154" i="17"/>
  <c r="H6" i="16"/>
  <c r="O79" i="17"/>
  <c r="M13" i="16" s="1"/>
  <c r="L13" i="16"/>
  <c r="O29" i="17"/>
  <c r="K6" i="16" s="1"/>
  <c r="J6" i="16"/>
  <c r="L38" i="17"/>
  <c r="N38" i="17" s="1"/>
  <c r="O154" i="17" l="1"/>
  <c r="J8" i="16"/>
  <c r="L319" i="17"/>
  <c r="N319" i="17" s="1"/>
  <c r="N318" i="17"/>
  <c r="O318" i="17" s="1"/>
  <c r="L276" i="17"/>
  <c r="N276" i="17" s="1"/>
  <c r="N275" i="17"/>
  <c r="O275" i="17" s="1"/>
  <c r="J10" i="16"/>
  <c r="L237" i="17"/>
  <c r="N237" i="17" s="1"/>
  <c r="N236" i="17"/>
  <c r="O236" i="17" s="1"/>
  <c r="L199" i="17"/>
  <c r="N199" i="17" s="1"/>
  <c r="N198" i="17"/>
  <c r="O198" i="17" s="1"/>
  <c r="O112" i="17"/>
  <c r="N119" i="17"/>
  <c r="O119" i="17" s="1"/>
  <c r="L120" i="17"/>
  <c r="N120" i="17" s="1"/>
  <c r="O120" i="17" s="1"/>
  <c r="N159" i="17"/>
  <c r="O159" i="17" s="1"/>
  <c r="L160" i="17"/>
  <c r="N160" i="17" s="1"/>
  <c r="O160" i="17" s="1"/>
  <c r="L6" i="16"/>
  <c r="O38" i="17"/>
  <c r="M6" i="16" s="1"/>
  <c r="O319" i="17" l="1"/>
  <c r="M9" i="16" s="1"/>
  <c r="L9" i="16"/>
  <c r="K8" i="16"/>
  <c r="K7" i="16"/>
  <c r="O237" i="17"/>
  <c r="M11" i="16" s="1"/>
  <c r="L11" i="16"/>
  <c r="O276" i="17"/>
  <c r="M12" i="16" s="1"/>
  <c r="L12" i="16"/>
  <c r="O199" i="17"/>
  <c r="M10" i="16" s="1"/>
  <c r="L10" i="16"/>
  <c r="L161" i="17"/>
  <c r="N161" i="17" s="1"/>
  <c r="L8" i="16" s="1"/>
  <c r="L121" i="17"/>
  <c r="N121" i="17" s="1"/>
  <c r="L7" i="16" s="1"/>
  <c r="O161" i="17" l="1"/>
  <c r="M8" i="16" s="1"/>
  <c r="O121" i="17"/>
  <c r="M7" i="16" s="1"/>
</calcChain>
</file>

<file path=xl/sharedStrings.xml><?xml version="1.0" encoding="utf-8"?>
<sst xmlns="http://schemas.openxmlformats.org/spreadsheetml/2006/main" count="623" uniqueCount="77">
  <si>
    <t>Total</t>
  </si>
  <si>
    <t>Residential</t>
  </si>
  <si>
    <t>Embedded Distributor</t>
  </si>
  <si>
    <t>Unmetered Scattered Load</t>
  </si>
  <si>
    <t>Sentinel Lighting</t>
  </si>
  <si>
    <t>Street Lighting</t>
  </si>
  <si>
    <t>kWh</t>
  </si>
  <si>
    <t>kW</t>
  </si>
  <si>
    <t>Rate</t>
  </si>
  <si>
    <t>$</t>
  </si>
  <si>
    <t>%</t>
  </si>
  <si>
    <t>General Service &lt; 50 kW</t>
  </si>
  <si>
    <t>General Service &gt; 50 to 4999 kW</t>
  </si>
  <si>
    <t>RATE CLASSES / CATEGORIES 
(eg: Residential TOU, Residential Retailer)</t>
  </si>
  <si>
    <t>Units</t>
  </si>
  <si>
    <t>Sub-Total</t>
  </si>
  <si>
    <t>A</t>
  </si>
  <si>
    <t>B</t>
  </si>
  <si>
    <t>C</t>
  </si>
  <si>
    <t>A + B + C</t>
  </si>
  <si>
    <t>Residential - RPP</t>
  </si>
  <si>
    <t>GS&lt;50 - RPP</t>
  </si>
  <si>
    <t>USL - RPP</t>
  </si>
  <si>
    <t>Street Lights - Non-RPP</t>
  </si>
  <si>
    <t>Residential 10th Percentile - RPP</t>
  </si>
  <si>
    <t>Embedded Distributor - Non-RPP</t>
  </si>
  <si>
    <t>Customer Class:</t>
  </si>
  <si>
    <t>RPP / Non-RPP:</t>
  </si>
  <si>
    <t>RPP</t>
  </si>
  <si>
    <t>Consumption</t>
  </si>
  <si>
    <t>Demand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</si>
  <si>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</si>
  <si>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</si>
  <si>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</si>
  <si>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</si>
  <si>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</si>
  <si>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</si>
  <si>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</si>
  <si>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</si>
  <si>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</si>
  <si>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</si>
  <si>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</si>
  <si>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</si>
  <si>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</si>
  <si>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</si>
  <si>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Rate Rider for Smart Metering Entity Charge - effective until October 31, 2018</t>
  </si>
  <si>
    <t>Rate Rider for Application of Tax Change (2017) - effective until April 30, 2018</t>
  </si>
  <si>
    <t/>
  </si>
  <si>
    <t>Sub-Total A (excluding pass through)</t>
  </si>
  <si>
    <t>Rate Rider for Disposition of Global Adjustment Account (2015) - approved on an interim basis and effective until April 30. 2018, applicable only for Non-RPP Customers</t>
  </si>
  <si>
    <t>Low Voltage Service Charge</t>
  </si>
  <si>
    <t>Line Losses on Cost of Power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</si>
  <si>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</si>
  <si>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</si>
  <si>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</si>
  <si>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</si>
  <si>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</si>
  <si>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</si>
  <si>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Ontario Electricity Support Program (OESP)</t>
  </si>
  <si>
    <t>TOU - Off Peak</t>
  </si>
  <si>
    <t>TOU - Mid Peak</t>
  </si>
  <si>
    <t>TOU - On Peak</t>
  </si>
  <si>
    <t>Total Bill on TOU (before Taxes)</t>
  </si>
  <si>
    <t>HST</t>
  </si>
  <si>
    <t>Total Bill on TOU</t>
  </si>
  <si>
    <t>non-RPP</t>
  </si>
  <si>
    <t>Average IESO Wholesale Market Price</t>
  </si>
  <si>
    <t>Rate Rider for the Recovery of Stranded Meters - effective until April 30, 2021</t>
  </si>
  <si>
    <t>GS 50-4,999 - Non-RPP</t>
  </si>
  <si>
    <t>Sentinel Lights - Non-RPP</t>
  </si>
  <si>
    <t>Rate Impact Summary</t>
  </si>
  <si>
    <t>Rate Rider for Group 1 Deferral / Variance Account Balances (Excluding Global Adjustment) - effective until April 30, 2019</t>
  </si>
  <si>
    <t>Rate Rider for RSVA - Power - Global Adjustment - effective until April 30, 2019</t>
  </si>
  <si>
    <t>Rate Rider for Deferral / Variance Account Balances (Excluding Global Adjustment) Non-WMP - effective until April 30, 2019</t>
  </si>
  <si>
    <t>Rate Rider for the Disposition of Group 2 Accounts - effective until April 30, 2019</t>
  </si>
  <si>
    <t>Rate Rider for the Disposition of Group 2 Accounts - effective until April 30, 2020</t>
  </si>
  <si>
    <t>Rate Rider for the Disposition of LRAM - effective until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</si>
</sst>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_-&quot;$&quot;* #,##0.00_-;\-&quot;$&quot;* #,##0.00_-;_-&quot;$&quot;* &quot;-&quot;??_-;_-@_-"/>
    <numFmt numFmtId="167" formatCode="_-&quot;$&quot;* #,##0.0000_-;\-&quot;$&quot;* #,##0.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0">
    <xf numFmtId="0" fontId="0" fillId="0" borderId="0" xfId="0"/>
    <xf numFmtId="0" fontId="4" fillId="4" borderId="7" xfId="3" applyFont="1" applyFill="1" applyBorder="1" applyAlignment="1" applyProtection="1">
      <alignment horizontal="center" vertical="center"/>
    </xf>
    <xf numFmtId="0" fontId="3" fillId="0" borderId="7" xfId="3" applyBorder="1" applyAlignment="1" applyProtection="1">
      <alignment horizontal="center" vertical="center"/>
    </xf>
    <xf numFmtId="44" fontId="0" fillId="0" borderId="7" xfId="4" applyFont="1" applyBorder="1" applyAlignment="1" applyProtection="1">
      <alignment horizontal="center" vertical="center"/>
    </xf>
    <xf numFmtId="165" fontId="0" fillId="0" borderId="7" xfId="5" applyNumberFormat="1" applyFont="1" applyBorder="1" applyAlignment="1" applyProtection="1">
      <alignment horizontal="center" vertical="center"/>
    </xf>
    <xf numFmtId="0" fontId="0" fillId="6" borderId="0" xfId="0" applyNumberFormat="1" applyFill="1" applyBorder="1" applyProtection="1"/>
    <xf numFmtId="0" fontId="0" fillId="0" borderId="0" xfId="0" applyNumberFormat="1"/>
    <xf numFmtId="0" fontId="0" fillId="0" borderId="0" xfId="0" applyNumberFormat="1" applyProtection="1"/>
    <xf numFmtId="0" fontId="4" fillId="0" borderId="0" xfId="3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/>
    <xf numFmtId="0" fontId="3" fillId="0" borderId="13" xfId="0" applyNumberFormat="1" applyFont="1" applyBorder="1" applyProtection="1"/>
    <xf numFmtId="0" fontId="3" fillId="0" borderId="0" xfId="0" applyNumberFormat="1" applyFont="1" applyProtection="1"/>
    <xf numFmtId="0" fontId="3" fillId="0" borderId="7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5" fillId="0" borderId="0" xfId="0" applyNumberFormat="1" applyFont="1" applyFill="1" applyAlignment="1" applyProtection="1">
      <alignment vertical="center"/>
    </xf>
    <xf numFmtId="164" fontId="3" fillId="0" borderId="7" xfId="1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7" xfId="0" applyNumberFormat="1" applyFont="1" applyBorder="1" applyAlignment="1" applyProtection="1">
      <alignment horizontal="center"/>
    </xf>
    <xf numFmtId="166" fontId="4" fillId="0" borderId="9" xfId="0" applyNumberFormat="1" applyFont="1" applyBorder="1" applyAlignment="1" applyProtection="1">
      <alignment horizontal="center"/>
    </xf>
    <xf numFmtId="0" fontId="4" fillId="0" borderId="6" xfId="0" applyNumberFormat="1" applyFont="1" applyBorder="1" applyAlignment="1" applyProtection="1">
      <alignment horizontal="center"/>
    </xf>
    <xf numFmtId="0" fontId="4" fillId="0" borderId="13" xfId="0" quotePrefix="1" applyFont="1" applyBorder="1" applyAlignment="1" applyProtection="1">
      <alignment horizontal="center"/>
    </xf>
    <xf numFmtId="0" fontId="4" fillId="0" borderId="13" xfId="0" quotePrefix="1" applyNumberFormat="1" applyFont="1" applyBorder="1" applyAlignment="1" applyProtection="1">
      <alignment horizontal="center"/>
    </xf>
    <xf numFmtId="166" fontId="4" fillId="0" borderId="12" xfId="0" quotePrefix="1" applyNumberFormat="1" applyFont="1" applyBorder="1" applyAlignment="1" applyProtection="1">
      <alignment horizontal="center"/>
    </xf>
    <xf numFmtId="0" fontId="4" fillId="0" borderId="12" xfId="0" quotePrefix="1" applyNumberFormat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8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18" xfId="0" applyNumberFormat="1" applyFill="1" applyBorder="1" applyAlignment="1" applyProtection="1">
      <alignment vertical="center"/>
    </xf>
    <xf numFmtId="166" fontId="0" fillId="0" borderId="9" xfId="4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166" fontId="0" fillId="0" borderId="18" xfId="0" applyNumberFormat="1" applyBorder="1" applyAlignment="1" applyProtection="1">
      <alignment vertical="center"/>
    </xf>
    <xf numFmtId="10" fontId="0" fillId="0" borderId="9" xfId="5" applyNumberFormat="1" applyFont="1" applyBorder="1" applyAlignment="1" applyProtection="1">
      <alignment vertical="center"/>
    </xf>
    <xf numFmtId="0" fontId="0" fillId="0" borderId="0" xfId="0" applyFill="1" applyProtection="1"/>
    <xf numFmtId="0" fontId="4" fillId="4" borderId="14" xfId="0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vertical="top"/>
    </xf>
    <xf numFmtId="0" fontId="0" fillId="4" borderId="15" xfId="0" applyFill="1" applyBorder="1" applyAlignment="1" applyProtection="1">
      <alignment vertical="top"/>
      <protection locked="0"/>
    </xf>
    <xf numFmtId="167" fontId="0" fillId="4" borderId="7" xfId="4" applyNumberFormat="1" applyFont="1" applyFill="1" applyBorder="1" applyAlignment="1" applyProtection="1">
      <alignment vertical="top"/>
      <protection locked="0"/>
    </xf>
    <xf numFmtId="0" fontId="0" fillId="4" borderId="7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</xf>
    <xf numFmtId="167" fontId="0" fillId="4" borderId="7" xfId="4" applyNumberFormat="1" applyFont="1" applyFill="1" applyBorder="1" applyAlignment="1" applyProtection="1">
      <alignment vertical="center"/>
      <protection locked="0"/>
    </xf>
    <xf numFmtId="0" fontId="0" fillId="4" borderId="16" xfId="0" applyNumberFormat="1" applyFill="1" applyBorder="1" applyAlignment="1" applyProtection="1">
      <alignment vertical="center"/>
      <protection locked="0"/>
    </xf>
    <xf numFmtId="166" fontId="4" fillId="4" borderId="7" xfId="0" applyNumberFormat="1" applyFont="1" applyFill="1" applyBorder="1" applyAlignment="1" applyProtection="1">
      <alignment vertical="center"/>
    </xf>
    <xf numFmtId="10" fontId="4" fillId="4" borderId="16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4" fillId="4" borderId="14" xfId="0" applyFont="1" applyFill="1" applyBorder="1" applyAlignment="1" applyProtection="1">
      <alignment vertical="top" wrapText="1"/>
    </xf>
    <xf numFmtId="0" fontId="0" fillId="4" borderId="15" xfId="0" applyFill="1" applyBorder="1" applyProtection="1"/>
    <xf numFmtId="0" fontId="0" fillId="4" borderId="7" xfId="0" applyFill="1" applyBorder="1" applyProtection="1"/>
    <xf numFmtId="0" fontId="0" fillId="4" borderId="7" xfId="0" applyNumberFormat="1" applyFill="1" applyBorder="1" applyAlignment="1" applyProtection="1">
      <alignment vertical="center"/>
    </xf>
    <xf numFmtId="166" fontId="4" fillId="4" borderId="16" xfId="0" applyNumberFormat="1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0" fillId="4" borderId="16" xfId="0" applyNumberFormat="1" applyFill="1" applyBorder="1" applyAlignment="1" applyProtection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7" xfId="0" applyFill="1" applyBorder="1" applyAlignment="1" applyProtection="1">
      <alignment vertical="top"/>
    </xf>
    <xf numFmtId="0" fontId="4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16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7" borderId="18" xfId="4" applyNumberFormat="1" applyFill="1" applyBorder="1" applyAlignment="1" applyProtection="1">
      <alignment vertical="top"/>
      <protection locked="0"/>
    </xf>
    <xf numFmtId="166" fontId="3" fillId="0" borderId="9" xfId="4" applyNumberFormat="1" applyBorder="1" applyAlignment="1" applyProtection="1">
      <alignment vertical="center"/>
    </xf>
    <xf numFmtId="10" fontId="3" fillId="0" borderId="9" xfId="5" applyNumberFormat="1" applyBorder="1" applyAlignment="1" applyProtection="1">
      <alignment vertical="center"/>
    </xf>
    <xf numFmtId="167" fontId="3" fillId="0" borderId="18" xfId="4" applyNumberFormat="1" applyFill="1" applyBorder="1" applyAlignment="1" applyProtection="1">
      <alignment vertical="top"/>
      <protection locked="0"/>
    </xf>
    <xf numFmtId="0" fontId="3" fillId="5" borderId="18" xfId="0" applyNumberFormat="1" applyFont="1" applyFill="1" applyBorder="1" applyAlignment="1" applyProtection="1">
      <alignment vertical="center"/>
    </xf>
    <xf numFmtId="0" fontId="3" fillId="9" borderId="1" xfId="0" applyFont="1" applyFill="1" applyBorder="1" applyProtection="1"/>
    <xf numFmtId="0" fontId="0" fillId="9" borderId="2" xfId="0" applyFill="1" applyBorder="1" applyAlignment="1" applyProtection="1">
      <alignment vertical="top"/>
    </xf>
    <xf numFmtId="0" fontId="0" fillId="9" borderId="2" xfId="0" applyFill="1" applyBorder="1" applyAlignment="1" applyProtection="1">
      <alignment vertical="top"/>
      <protection locked="0"/>
    </xf>
    <xf numFmtId="167" fontId="3" fillId="9" borderId="19" xfId="4" applyNumberFormat="1" applyFill="1" applyBorder="1" applyAlignment="1" applyProtection="1">
      <alignment vertical="top"/>
      <protection locked="0"/>
    </xf>
    <xf numFmtId="0" fontId="0" fillId="9" borderId="20" xfId="0" applyNumberFormat="1" applyFill="1" applyBorder="1" applyAlignment="1" applyProtection="1">
      <alignment vertical="center"/>
      <protection locked="0"/>
    </xf>
    <xf numFmtId="166" fontId="3" fillId="9" borderId="2" xfId="4" applyNumberFormat="1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</xf>
    <xf numFmtId="0" fontId="0" fillId="9" borderId="19" xfId="0" applyNumberFormat="1" applyFill="1" applyBorder="1" applyAlignment="1" applyProtection="1">
      <alignment vertical="center"/>
      <protection locked="0"/>
    </xf>
    <xf numFmtId="166" fontId="0" fillId="9" borderId="19" xfId="0" applyNumberFormat="1" applyFill="1" applyBorder="1" applyAlignment="1" applyProtection="1">
      <alignment vertical="center"/>
    </xf>
    <xf numFmtId="10" fontId="3" fillId="9" borderId="3" xfId="5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8" xfId="0" applyNumberForma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center"/>
    </xf>
    <xf numFmtId="166" fontId="4" fillId="0" borderId="8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9" fontId="4" fillId="0" borderId="18" xfId="0" applyNumberFormat="1" applyFont="1" applyFill="1" applyBorder="1" applyAlignment="1" applyProtection="1">
      <alignment vertical="center"/>
    </xf>
    <xf numFmtId="0" fontId="4" fillId="0" borderId="1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6" fontId="4" fillId="0" borderId="18" xfId="0" applyNumberFormat="1" applyFont="1" applyFill="1" applyBorder="1" applyAlignment="1" applyProtection="1">
      <alignment vertical="center"/>
    </xf>
    <xf numFmtId="10" fontId="4" fillId="0" borderId="9" xfId="5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8" xfId="0" applyNumberFormat="1" applyFill="1" applyBorder="1" applyAlignment="1" applyProtection="1">
      <alignment vertical="top"/>
      <protection locked="0"/>
    </xf>
    <xf numFmtId="166" fontId="3" fillId="0" borderId="8" xfId="0" applyNumberFormat="1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9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18" xfId="0" applyNumberFormat="1" applyFont="1" applyFill="1" applyBorder="1" applyAlignment="1" applyProtection="1">
      <alignment vertical="center"/>
    </xf>
    <xf numFmtId="166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66" fontId="3" fillId="0" borderId="18" xfId="0" applyNumberFormat="1" applyFont="1" applyFill="1" applyBorder="1" applyAlignment="1" applyProtection="1">
      <alignment vertical="center"/>
    </xf>
    <xf numFmtId="10" fontId="3" fillId="0" borderId="9" xfId="5" applyNumberFormat="1" applyFont="1" applyFill="1" applyBorder="1" applyAlignment="1" applyProtection="1">
      <alignment vertical="center"/>
    </xf>
    <xf numFmtId="0" fontId="3" fillId="0" borderId="0" xfId="3" applyProtection="1"/>
    <xf numFmtId="0" fontId="3" fillId="9" borderId="1" xfId="3" applyFont="1" applyFill="1" applyBorder="1" applyProtection="1"/>
    <xf numFmtId="0" fontId="3" fillId="9" borderId="2" xfId="3" applyFill="1" applyBorder="1" applyAlignment="1" applyProtection="1">
      <alignment vertical="top"/>
    </xf>
    <xf numFmtId="0" fontId="3" fillId="9" borderId="2" xfId="3" applyFill="1" applyBorder="1" applyAlignment="1" applyProtection="1">
      <alignment vertical="top"/>
      <protection locked="0"/>
    </xf>
    <xf numFmtId="0" fontId="3" fillId="9" borderId="20" xfId="3" applyNumberFormat="1" applyFill="1" applyBorder="1" applyAlignment="1" applyProtection="1">
      <alignment vertical="center"/>
      <protection locked="0"/>
    </xf>
    <xf numFmtId="0" fontId="3" fillId="9" borderId="2" xfId="3" applyFill="1" applyBorder="1" applyAlignment="1" applyProtection="1">
      <alignment vertical="center"/>
    </xf>
    <xf numFmtId="0" fontId="3" fillId="9" borderId="19" xfId="3" applyNumberFormat="1" applyFill="1" applyBorder="1" applyAlignment="1" applyProtection="1">
      <alignment vertical="center"/>
      <protection locked="0"/>
    </xf>
    <xf numFmtId="166" fontId="3" fillId="9" borderId="19" xfId="3" applyNumberFormat="1" applyFill="1" applyBorder="1" applyAlignment="1" applyProtection="1">
      <alignment vertical="center"/>
    </xf>
    <xf numFmtId="166" fontId="0" fillId="0" borderId="0" xfId="0" applyNumberFormat="1" applyProtection="1"/>
    <xf numFmtId="0" fontId="3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  <protection locked="0"/>
    </xf>
    <xf numFmtId="166" fontId="0" fillId="0" borderId="18" xfId="4" applyNumberFormat="1" applyFont="1" applyFill="1" applyBorder="1" applyAlignment="1" applyProtection="1">
      <alignment vertical="center"/>
      <protection locked="0"/>
    </xf>
    <xf numFmtId="167" fontId="0" fillId="0" borderId="18" xfId="4" applyNumberFormat="1" applyFont="1" applyFill="1" applyBorder="1" applyAlignment="1" applyProtection="1">
      <alignment vertical="center"/>
      <protection locked="0"/>
    </xf>
    <xf numFmtId="166" fontId="0" fillId="0" borderId="9" xfId="4" applyNumberFormat="1" applyFont="1" applyFill="1" applyBorder="1" applyAlignment="1" applyProtection="1">
      <alignment vertical="center"/>
    </xf>
    <xf numFmtId="166" fontId="0" fillId="0" borderId="18" xfId="0" applyNumberFormat="1" applyFill="1" applyBorder="1" applyAlignment="1" applyProtection="1">
      <alignment vertical="center"/>
    </xf>
    <xf numFmtId="10" fontId="0" fillId="0" borderId="9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66" fontId="3" fillId="0" borderId="9" xfId="4" applyNumberFormat="1" applyFill="1" applyBorder="1" applyAlignment="1" applyProtection="1">
      <alignment vertical="center"/>
    </xf>
    <xf numFmtId="167" fontId="3" fillId="0" borderId="18" xfId="4" applyNumberFormat="1" applyFill="1" applyBorder="1" applyAlignment="1" applyProtection="1">
      <alignment vertical="center"/>
      <protection locked="0"/>
    </xf>
    <xf numFmtId="10" fontId="3" fillId="0" borderId="9" xfId="5" applyNumberFormat="1" applyFill="1" applyBorder="1" applyAlignment="1" applyProtection="1">
      <alignment vertical="center"/>
    </xf>
    <xf numFmtId="0" fontId="0" fillId="8" borderId="0" xfId="0" applyFill="1" applyAlignment="1" applyProtection="1">
      <alignment horizontal="center" vertical="center"/>
      <protection locked="0"/>
    </xf>
    <xf numFmtId="167" fontId="0" fillId="0" borderId="18" xfId="4" applyNumberFormat="1" applyFont="1" applyFill="1" applyBorder="1" applyAlignment="1" applyProtection="1">
      <alignment vertical="top"/>
      <protection locked="0"/>
    </xf>
    <xf numFmtId="0" fontId="0" fillId="0" borderId="13" xfId="0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center"/>
    </xf>
    <xf numFmtId="166" fontId="4" fillId="0" borderId="10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2" fillId="4" borderId="16" xfId="4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2" fillId="4" borderId="7" xfId="4" applyNumberFormat="1" applyFont="1" applyFill="1" applyBorder="1" applyAlignment="1" applyProtection="1">
      <alignment vertical="center"/>
      <protection locked="0"/>
    </xf>
    <xf numFmtId="0" fontId="2" fillId="4" borderId="16" xfId="0" applyNumberFormat="1" applyFont="1" applyFill="1" applyBorder="1" applyAlignment="1" applyProtection="1">
      <alignment vertical="center"/>
      <protection locked="0"/>
    </xf>
    <xf numFmtId="166" fontId="0" fillId="0" borderId="18" xfId="4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</xf>
    <xf numFmtId="10" fontId="4" fillId="4" borderId="7" xfId="2" applyNumberFormat="1" applyFont="1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  <protection locked="0"/>
    </xf>
    <xf numFmtId="0" fontId="2" fillId="0" borderId="0" xfId="0" applyFont="1"/>
    <xf numFmtId="167" fontId="3" fillId="7" borderId="18" xfId="4" applyNumberFormat="1" applyFill="1" applyBorder="1" applyAlignment="1" applyProtection="1">
      <alignment vertical="center"/>
      <protection locked="0"/>
    </xf>
    <xf numFmtId="0" fontId="3" fillId="5" borderId="7" xfId="3" applyFont="1" applyFill="1" applyBorder="1" applyAlignment="1" applyProtection="1">
      <alignment horizontal="left" vertical="top"/>
    </xf>
    <xf numFmtId="0" fontId="3" fillId="5" borderId="7" xfId="3" applyFill="1" applyBorder="1" applyAlignment="1" applyProtection="1">
      <alignment horizontal="left" vertical="top"/>
    </xf>
    <xf numFmtId="0" fontId="4" fillId="0" borderId="4" xfId="3" applyFont="1" applyBorder="1" applyAlignment="1" applyProtection="1">
      <alignment horizontal="left" vertical="center" wrapText="1"/>
    </xf>
    <xf numFmtId="0" fontId="4" fillId="0" borderId="5" xfId="3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</xf>
    <xf numFmtId="0" fontId="4" fillId="0" borderId="8" xfId="3" applyFont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left" vertical="center"/>
    </xf>
    <xf numFmtId="0" fontId="4" fillId="0" borderId="10" xfId="3" applyFont="1" applyBorder="1" applyAlignment="1" applyProtection="1">
      <alignment horizontal="left" vertical="center"/>
    </xf>
    <xf numFmtId="0" fontId="4" fillId="0" borderId="11" xfId="3" applyFont="1" applyBorder="1" applyAlignment="1" applyProtection="1">
      <alignment horizontal="left" vertical="center"/>
    </xf>
    <xf numFmtId="0" fontId="4" fillId="0" borderId="12" xfId="3" applyFont="1" applyBorder="1" applyAlignment="1" applyProtection="1">
      <alignment horizontal="left" vertical="center"/>
    </xf>
    <xf numFmtId="0" fontId="4" fillId="0" borderId="7" xfId="3" applyFont="1" applyBorder="1" applyAlignment="1" applyProtection="1">
      <alignment horizontal="center" vertical="center"/>
    </xf>
    <xf numFmtId="0" fontId="4" fillId="3" borderId="7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166" fontId="4" fillId="0" borderId="18" xfId="0" applyNumberFormat="1" applyFont="1" applyFill="1" applyBorder="1" applyAlignment="1" applyProtection="1">
      <alignment horizontal="center" wrapText="1"/>
    </xf>
    <xf numFmtId="166" fontId="0" fillId="0" borderId="13" xfId="0" applyNumberFormat="1" applyBorder="1" applyAlignment="1">
      <alignment wrapText="1"/>
    </xf>
    <xf numFmtId="0" fontId="4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4" fillId="0" borderId="0" xfId="0" applyFont="1" applyFill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center"/>
    </xf>
    <xf numFmtId="0" fontId="3" fillId="0" borderId="7" xfId="0" applyNumberFormat="1" applyFont="1" applyBorder="1" applyAlignment="1" applyProtection="1"/>
    <xf numFmtId="0" fontId="3" fillId="0" borderId="7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</cellXfs>
  <cellStyles count="6">
    <cellStyle name="Comma" xfId="1" builtinId="3"/>
    <cellStyle name="Currency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"/>
  <sheetViews>
    <sheetView workbookViewId="0">
      <selection activeCell="F7" sqref="F7"/>
    </sheetView>
  </sheetViews>
  <sheetFormatPr defaultRowHeight="15" x14ac:dyDescent="0.25"/>
  <cols>
    <col min="2" max="2" width="11.5703125" customWidth="1"/>
    <col min="6" max="6" width="9.7109375" bestFit="1" customWidth="1"/>
    <col min="8" max="8" width="9.7109375" bestFit="1" customWidth="1"/>
    <col min="10" max="10" width="10.5703125" bestFit="1" customWidth="1"/>
    <col min="12" max="12" width="11.5703125" bestFit="1" customWidth="1"/>
  </cols>
  <sheetData>
    <row r="2" spans="2:13" x14ac:dyDescent="0.25">
      <c r="B2" s="141" t="s">
        <v>70</v>
      </c>
    </row>
    <row r="3" spans="2:13" x14ac:dyDescent="0.25">
      <c r="B3" s="145" t="s">
        <v>13</v>
      </c>
      <c r="C3" s="146"/>
      <c r="D3" s="147"/>
      <c r="E3" s="154" t="s">
        <v>14</v>
      </c>
      <c r="F3" s="155" t="s">
        <v>15</v>
      </c>
      <c r="G3" s="155"/>
      <c r="H3" s="155"/>
      <c r="I3" s="155"/>
      <c r="J3" s="155"/>
      <c r="K3" s="155"/>
      <c r="L3" s="155" t="s">
        <v>0</v>
      </c>
      <c r="M3" s="155"/>
    </row>
    <row r="4" spans="2:13" x14ac:dyDescent="0.25">
      <c r="B4" s="148"/>
      <c r="C4" s="149"/>
      <c r="D4" s="150"/>
      <c r="E4" s="154"/>
      <c r="F4" s="156" t="s">
        <v>16</v>
      </c>
      <c r="G4" s="156"/>
      <c r="H4" s="156" t="s">
        <v>17</v>
      </c>
      <c r="I4" s="156"/>
      <c r="J4" s="156" t="s">
        <v>18</v>
      </c>
      <c r="K4" s="156"/>
      <c r="L4" s="156" t="s">
        <v>19</v>
      </c>
      <c r="M4" s="156"/>
    </row>
    <row r="5" spans="2:13" x14ac:dyDescent="0.25">
      <c r="B5" s="151"/>
      <c r="C5" s="152"/>
      <c r="D5" s="153"/>
      <c r="E5" s="154"/>
      <c r="F5" s="1" t="s">
        <v>9</v>
      </c>
      <c r="G5" s="1" t="s">
        <v>10</v>
      </c>
      <c r="H5" s="1" t="s">
        <v>9</v>
      </c>
      <c r="I5" s="1" t="s">
        <v>10</v>
      </c>
      <c r="J5" s="1" t="s">
        <v>9</v>
      </c>
      <c r="K5" s="1" t="s">
        <v>10</v>
      </c>
      <c r="L5" s="1" t="s">
        <v>9</v>
      </c>
      <c r="M5" s="1" t="s">
        <v>10</v>
      </c>
    </row>
    <row r="6" spans="2:13" x14ac:dyDescent="0.25">
      <c r="B6" s="143" t="s">
        <v>20</v>
      </c>
      <c r="C6" s="144"/>
      <c r="D6" s="144"/>
      <c r="E6" s="2" t="s">
        <v>6</v>
      </c>
      <c r="F6" s="3">
        <f>'Impacts By Class'!N16</f>
        <v>1.4250000000000043</v>
      </c>
      <c r="G6" s="4">
        <f>'Impacts By Class'!O16</f>
        <v>5.3072625698324195E-2</v>
      </c>
      <c r="H6" s="3">
        <f>'Impacts By Class'!N26</f>
        <v>1.1935851783956259</v>
      </c>
      <c r="I6" s="4">
        <f>'Impacts By Class'!O26</f>
        <v>4.0909947600603361E-2</v>
      </c>
      <c r="J6" s="3">
        <f>'Impacts By Class'!N29</f>
        <v>0.73473517839562419</v>
      </c>
      <c r="K6" s="4">
        <f>'Impacts By Class'!O29</f>
        <v>2.0675149515950706E-2</v>
      </c>
      <c r="L6" s="3">
        <f>'Impacts By Class'!N38</f>
        <v>0.7486110765870535</v>
      </c>
      <c r="M6" s="4">
        <f>'Impacts By Class'!O38</f>
        <v>5.9125240284815658E-3</v>
      </c>
    </row>
    <row r="7" spans="2:13" x14ac:dyDescent="0.25">
      <c r="B7" s="143" t="s">
        <v>21</v>
      </c>
      <c r="C7" s="144"/>
      <c r="D7" s="144"/>
      <c r="E7" s="2" t="s">
        <v>6</v>
      </c>
      <c r="F7" s="3">
        <f>'Impacts By Class'!N99</f>
        <v>2.6799999999999997</v>
      </c>
      <c r="G7" s="4">
        <f>'Impacts By Class'!O99</f>
        <v>4.4876088412592094E-2</v>
      </c>
      <c r="H7" s="3">
        <f>'Impacts By Class'!N109</f>
        <v>2.1442354287531344</v>
      </c>
      <c r="I7" s="4">
        <f>'Impacts By Class'!O109</f>
        <v>3.2526638527192148E-2</v>
      </c>
      <c r="J7" s="3">
        <f>'Impacts By Class'!N112</f>
        <v>1.1721954287531275</v>
      </c>
      <c r="K7" s="4">
        <f>'Impacts By Class'!O112</f>
        <v>1.4475608536025832E-2</v>
      </c>
      <c r="L7" s="3">
        <f>'Impacts By Class'!N121</f>
        <v>1.1068750344909972</v>
      </c>
      <c r="M7" s="4">
        <f>'Impacts By Class'!O121</f>
        <v>3.4368839121688469E-3</v>
      </c>
    </row>
    <row r="8" spans="2:13" x14ac:dyDescent="0.25">
      <c r="B8" s="143" t="s">
        <v>68</v>
      </c>
      <c r="C8" s="144"/>
      <c r="D8" s="144"/>
      <c r="E8" s="2" t="s">
        <v>7</v>
      </c>
      <c r="F8" s="3">
        <f>'Impacts By Class'!N140</f>
        <v>20.370000000000005</v>
      </c>
      <c r="G8" s="4">
        <f>'Impacts By Class'!O140</f>
        <v>4.5088317322590651E-2</v>
      </c>
      <c r="H8" s="3">
        <f>'Impacts By Class'!N151</f>
        <v>-240.86008205546568</v>
      </c>
      <c r="I8" s="4">
        <f>'Impacts By Class'!O151</f>
        <v>-0.30446457269270799</v>
      </c>
      <c r="J8" s="3">
        <f>'Impacts By Class'!N154</f>
        <v>-303.74233005546569</v>
      </c>
      <c r="K8" s="4">
        <f>'Impacts By Class'!O112</f>
        <v>1.4475608536025832E-2</v>
      </c>
      <c r="L8" s="3">
        <f>'Impacts By Class'!N161</f>
        <v>-347.5829489626758</v>
      </c>
      <c r="M8" s="4">
        <f>'Impacts By Class'!O161</f>
        <v>-5.2659319208830185E-2</v>
      </c>
    </row>
    <row r="9" spans="2:13" x14ac:dyDescent="0.25">
      <c r="B9" s="143" t="s">
        <v>25</v>
      </c>
      <c r="C9" s="144"/>
      <c r="D9" s="144"/>
      <c r="E9" s="2" t="s">
        <v>7</v>
      </c>
      <c r="F9" s="3">
        <f>'Impacts By Class'!N294</f>
        <v>-177.89000000000033</v>
      </c>
      <c r="G9" s="4">
        <f>'Impacts By Class'!O294</f>
        <v>-0.13297800768460261</v>
      </c>
      <c r="H9" s="3">
        <f>'Impacts By Class'!N303</f>
        <v>-763.19735999999989</v>
      </c>
      <c r="I9" s="4">
        <f>'Impacts By Class'!O303</f>
        <v>-0.47966355256346349</v>
      </c>
      <c r="J9" s="3">
        <f>'Impacts By Class'!N306</f>
        <v>-763.19735999999989</v>
      </c>
      <c r="K9" s="4">
        <f>'Impacts By Class'!O306</f>
        <v>-0.47966355256346349</v>
      </c>
      <c r="L9" s="3">
        <f>'Impacts By Class'!N319</f>
        <v>-884.18359679998684</v>
      </c>
      <c r="M9" s="4">
        <f>'Impacts By Class'!O319</f>
        <v>-1.745717569228273E-2</v>
      </c>
    </row>
    <row r="10" spans="2:13" x14ac:dyDescent="0.25">
      <c r="B10" s="143" t="s">
        <v>22</v>
      </c>
      <c r="C10" s="144"/>
      <c r="D10" s="144"/>
      <c r="E10" s="2" t="s">
        <v>6</v>
      </c>
      <c r="F10" s="3">
        <f>'Impacts By Class'!N180</f>
        <v>-0.98000000000000043</v>
      </c>
      <c r="G10" s="4">
        <f>'Impacts By Class'!O180</f>
        <v>-3.2471835652750178E-2</v>
      </c>
      <c r="H10" s="3">
        <f>'Impacts By Class'!N189</f>
        <v>-6.8194631999364042</v>
      </c>
      <c r="I10" s="4">
        <f>'Impacts By Class'!O189</f>
        <v>-0.18741588417902008</v>
      </c>
      <c r="J10" s="3">
        <f>'Impacts By Class'!N192</f>
        <v>-7.1596771999363966</v>
      </c>
      <c r="K10" s="4">
        <f>'Impacts By Class'!O192</f>
        <v>-0.17187630197214837</v>
      </c>
      <c r="L10" s="3">
        <f>'Impacts By Class'!N199</f>
        <v>-8.166632265928115</v>
      </c>
      <c r="M10" s="4">
        <f>'Impacts By Class'!O199</f>
        <v>-5.8447947181321104E-2</v>
      </c>
    </row>
    <row r="11" spans="2:13" x14ac:dyDescent="0.25">
      <c r="B11" s="143" t="s">
        <v>69</v>
      </c>
      <c r="C11" s="144"/>
      <c r="D11" s="144"/>
      <c r="E11" s="2" t="s">
        <v>7</v>
      </c>
      <c r="F11" s="3">
        <f>'Impacts By Class'!N218</f>
        <v>-2.0009999999999195E-2</v>
      </c>
      <c r="G11" s="4">
        <f>'Impacts By Class'!O218</f>
        <v>-4.5640124991444923E-3</v>
      </c>
      <c r="H11" s="3">
        <f>'Impacts By Class'!N227</f>
        <v>-0.22249379562948857</v>
      </c>
      <c r="I11" s="4">
        <f>'Impacts By Class'!O227</f>
        <v>-4.7380270270625392E-2</v>
      </c>
      <c r="J11" s="3">
        <f>'Impacts By Class'!N230</f>
        <v>-0.2392272286294892</v>
      </c>
      <c r="K11" s="4">
        <f>'Impacts By Class'!O230</f>
        <v>-4.8497173588691322E-2</v>
      </c>
      <c r="L11" s="3">
        <f>'Impacts By Class'!N237</f>
        <v>-0.27424547275132127</v>
      </c>
      <c r="M11" s="4">
        <f>'Impacts By Class'!O237</f>
        <v>-2.6525042015679207E-2</v>
      </c>
    </row>
    <row r="12" spans="2:13" x14ac:dyDescent="0.25">
      <c r="B12" s="143" t="s">
        <v>23</v>
      </c>
      <c r="C12" s="144"/>
      <c r="D12" s="144"/>
      <c r="E12" s="2" t="s">
        <v>7</v>
      </c>
      <c r="F12" s="3">
        <f>'Impacts By Class'!N256</f>
        <v>0.18308000000000035</v>
      </c>
      <c r="G12" s="4">
        <f>'Impacts By Class'!O256</f>
        <v>4.3708802162043522E-2</v>
      </c>
      <c r="H12" s="3">
        <f>'Impacts By Class'!N266</f>
        <v>-2.5479002180779808E-2</v>
      </c>
      <c r="I12" s="4">
        <f>'Impacts By Class'!O266</f>
        <v>-5.6859109318531083E-3</v>
      </c>
      <c r="J12" s="3">
        <f>'Impacts By Class'!N269</f>
        <v>-4.2028154180780319E-2</v>
      </c>
      <c r="K12" s="4">
        <f>'Impacts By Class'!O269</f>
        <v>-8.9129726427364629E-3</v>
      </c>
      <c r="L12" s="3">
        <f>'Impacts By Class'!N276</f>
        <v>-5.1410518624280144E-2</v>
      </c>
      <c r="M12" s="4">
        <f>'Impacts By Class'!O276</f>
        <v>-5.0934610652406311E-3</v>
      </c>
    </row>
    <row r="13" spans="2:13" x14ac:dyDescent="0.25">
      <c r="B13" s="143" t="s">
        <v>24</v>
      </c>
      <c r="C13" s="144"/>
      <c r="D13" s="144"/>
      <c r="E13" s="2" t="s">
        <v>6</v>
      </c>
      <c r="F13" s="3">
        <f>'Impacts By Class'!N57</f>
        <v>3.2602000000000011</v>
      </c>
      <c r="G13" s="4">
        <f>'Impacts By Class'!O57</f>
        <v>0.141863784310654</v>
      </c>
      <c r="H13" s="3">
        <f>'Impacts By Class'!N67</f>
        <v>2.077334713749984</v>
      </c>
      <c r="I13" s="4">
        <f>'Impacts By Class'!O67</f>
        <v>8.7397137962091753E-2</v>
      </c>
      <c r="J13" s="3">
        <f>'Impacts By Class'!N70</f>
        <v>1.0241375137499809</v>
      </c>
      <c r="K13" s="4">
        <f>'Impacts By Class'!O70</f>
        <v>3.7106920389091975E-2</v>
      </c>
      <c r="L13" s="3">
        <f>'Impacts By Class'!N79</f>
        <v>1.1296267539374867</v>
      </c>
      <c r="M13" s="4">
        <f>'Impacts By Class'!O79</f>
        <v>1.8681437400174902E-2</v>
      </c>
    </row>
  </sheetData>
  <mergeCells count="16">
    <mergeCell ref="B3:D5"/>
    <mergeCell ref="E3:E5"/>
    <mergeCell ref="F3:K3"/>
    <mergeCell ref="L3:M3"/>
    <mergeCell ref="F4:G4"/>
    <mergeCell ref="H4:I4"/>
    <mergeCell ref="J4:K4"/>
    <mergeCell ref="L4:M4"/>
    <mergeCell ref="B12:D12"/>
    <mergeCell ref="B13:D13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2"/>
  <sheetViews>
    <sheetView tabSelected="1" view="pageBreakPreview" topLeftCell="A232" zoomScale="80" zoomScaleNormal="115" zoomScaleSheetLayoutView="80" workbookViewId="0">
      <selection activeCell="K305" sqref="K305"/>
    </sheetView>
  </sheetViews>
  <sheetFormatPr defaultRowHeight="15" x14ac:dyDescent="0.25"/>
  <cols>
    <col min="1" max="1" width="2.140625" customWidth="1"/>
    <col min="2" max="2" width="45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2" customWidth="1"/>
    <col min="9" max="9" width="0" hidden="1" customWidth="1"/>
    <col min="10" max="10" width="12.140625" customWidth="1"/>
    <col min="11" max="11" width="8.5703125" customWidth="1"/>
    <col min="12" max="12" width="12.7109375" customWidth="1"/>
    <col min="13" max="13" width="0" hidden="1" customWidth="1"/>
    <col min="14" max="14" width="12.7109375" customWidth="1"/>
    <col min="15" max="15" width="10.85546875" customWidth="1"/>
    <col min="16" max="16" width="3.85546875" customWidth="1"/>
  </cols>
  <sheetData>
    <row r="1" spans="1:16" ht="18" x14ac:dyDescent="0.25">
      <c r="A1" s="7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6"/>
    </row>
    <row r="2" spans="1:16" ht="18" x14ac:dyDescent="0.25">
      <c r="A2" s="7"/>
      <c r="B2" s="8" t="s">
        <v>26</v>
      </c>
      <c r="C2" s="9"/>
      <c r="D2" s="165" t="s">
        <v>1</v>
      </c>
      <c r="E2" s="165"/>
      <c r="F2" s="165"/>
      <c r="G2" s="165"/>
      <c r="H2" s="165"/>
      <c r="I2" s="165"/>
      <c r="J2" s="165"/>
      <c r="K2" s="9"/>
      <c r="L2" s="9"/>
      <c r="M2" s="9"/>
      <c r="N2" s="9"/>
      <c r="O2" s="9"/>
      <c r="P2" s="6"/>
    </row>
    <row r="3" spans="1:16" x14ac:dyDescent="0.25">
      <c r="A3" s="7"/>
      <c r="B3" s="8" t="s">
        <v>27</v>
      </c>
      <c r="C3" s="7"/>
      <c r="D3" s="166" t="s">
        <v>28</v>
      </c>
      <c r="E3" s="166"/>
      <c r="F3" s="166"/>
      <c r="G3" s="166"/>
      <c r="H3" s="166"/>
      <c r="I3" s="166"/>
      <c r="J3" s="166"/>
      <c r="K3" s="7"/>
      <c r="L3" s="6"/>
      <c r="M3" s="6"/>
      <c r="N3" s="6"/>
      <c r="O3" s="6"/>
      <c r="P3" s="6"/>
    </row>
    <row r="4" spans="1:16" x14ac:dyDescent="0.25">
      <c r="A4" s="7"/>
      <c r="B4" s="8" t="s">
        <v>29</v>
      </c>
      <c r="C4" s="7"/>
      <c r="D4" s="10">
        <v>750</v>
      </c>
      <c r="E4" s="11"/>
      <c r="F4" s="11" t="s">
        <v>6</v>
      </c>
      <c r="G4" s="11"/>
      <c r="H4" s="11"/>
      <c r="I4" s="11"/>
      <c r="J4" s="11"/>
      <c r="K4" s="7"/>
      <c r="L4" s="6"/>
      <c r="M4" s="6"/>
      <c r="N4" s="6"/>
      <c r="O4" s="6"/>
      <c r="P4" s="6"/>
    </row>
    <row r="5" spans="1:16" ht="15.75" x14ac:dyDescent="0.25">
      <c r="A5" s="7"/>
      <c r="B5" s="8" t="s">
        <v>30</v>
      </c>
      <c r="C5" s="7"/>
      <c r="D5" s="12">
        <v>0</v>
      </c>
      <c r="E5" s="13"/>
      <c r="F5" s="14" t="s">
        <v>7</v>
      </c>
      <c r="G5" s="13"/>
      <c r="H5" s="13"/>
      <c r="I5" s="13"/>
      <c r="J5" s="13"/>
      <c r="K5" s="15"/>
      <c r="L5" s="15"/>
      <c r="M5" s="15"/>
      <c r="N5" s="15"/>
      <c r="O5" s="15"/>
      <c r="P5" s="7"/>
    </row>
    <row r="6" spans="1:16" ht="15.75" x14ac:dyDescent="0.25">
      <c r="A6" s="7"/>
      <c r="B6" s="8" t="s">
        <v>31</v>
      </c>
      <c r="C6" s="7"/>
      <c r="D6" s="16">
        <v>1.0602</v>
      </c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7"/>
    </row>
    <row r="7" spans="1:16" ht="15.75" x14ac:dyDescent="0.25">
      <c r="A7" s="7"/>
      <c r="B7" s="8" t="s">
        <v>32</v>
      </c>
      <c r="C7" s="7"/>
      <c r="D7" s="16">
        <v>1.0355000000000001</v>
      </c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7"/>
    </row>
    <row r="8" spans="1:16" x14ac:dyDescent="0.25">
      <c r="A8" s="7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19"/>
      <c r="B9" s="20"/>
      <c r="C9" s="19"/>
      <c r="D9" s="21"/>
      <c r="E9" s="21"/>
      <c r="F9" s="167" t="s">
        <v>33</v>
      </c>
      <c r="G9" s="168"/>
      <c r="H9" s="169"/>
      <c r="I9" s="19"/>
      <c r="J9" s="167" t="s">
        <v>34</v>
      </c>
      <c r="K9" s="168"/>
      <c r="L9" s="169"/>
      <c r="M9" s="19"/>
      <c r="N9" s="167" t="s">
        <v>35</v>
      </c>
      <c r="O9" s="169"/>
      <c r="P9" s="19"/>
    </row>
    <row r="10" spans="1:16" ht="13.15" customHeight="1" x14ac:dyDescent="0.25">
      <c r="A10" s="19"/>
      <c r="B10" s="20"/>
      <c r="C10" s="19"/>
      <c r="D10" s="157" t="s">
        <v>36</v>
      </c>
      <c r="E10" s="22"/>
      <c r="F10" s="23" t="s">
        <v>8</v>
      </c>
      <c r="G10" s="24" t="s">
        <v>37</v>
      </c>
      <c r="H10" s="25" t="s">
        <v>38</v>
      </c>
      <c r="I10" s="19"/>
      <c r="J10" s="23" t="s">
        <v>8</v>
      </c>
      <c r="K10" s="26" t="s">
        <v>37</v>
      </c>
      <c r="L10" s="25" t="s">
        <v>38</v>
      </c>
      <c r="M10" s="19"/>
      <c r="N10" s="159" t="s">
        <v>39</v>
      </c>
      <c r="O10" s="161" t="s">
        <v>40</v>
      </c>
      <c r="P10" s="19"/>
    </row>
    <row r="11" spans="1:16" x14ac:dyDescent="0.25">
      <c r="A11" s="19"/>
      <c r="B11" s="20"/>
      <c r="C11" s="19"/>
      <c r="D11" s="158"/>
      <c r="E11" s="22"/>
      <c r="F11" s="27" t="s">
        <v>41</v>
      </c>
      <c r="G11" s="28"/>
      <c r="H11" s="29" t="s">
        <v>41</v>
      </c>
      <c r="I11" s="19"/>
      <c r="J11" s="27" t="s">
        <v>41</v>
      </c>
      <c r="K11" s="30"/>
      <c r="L11" s="29" t="s">
        <v>41</v>
      </c>
      <c r="M11" s="19"/>
      <c r="N11" s="160"/>
      <c r="O11" s="162"/>
      <c r="P11" s="19"/>
    </row>
    <row r="12" spans="1:16" x14ac:dyDescent="0.25">
      <c r="A12" s="19"/>
      <c r="B12" s="31" t="s">
        <v>42</v>
      </c>
      <c r="C12" s="31"/>
      <c r="D12" s="32" t="s">
        <v>43</v>
      </c>
      <c r="E12" s="33"/>
      <c r="F12" s="113">
        <v>20.309999999999999</v>
      </c>
      <c r="G12" s="34">
        <v>1</v>
      </c>
      <c r="H12" s="35">
        <v>20.309999999999999</v>
      </c>
      <c r="I12" s="36"/>
      <c r="J12" s="113">
        <v>24.41</v>
      </c>
      <c r="K12" s="37">
        <v>1</v>
      </c>
      <c r="L12" s="35">
        <f>J12</f>
        <v>24.41</v>
      </c>
      <c r="M12" s="36"/>
      <c r="N12" s="38">
        <f>L12-H12</f>
        <v>4.1000000000000014</v>
      </c>
      <c r="O12" s="39">
        <f>N12/H12</f>
        <v>0.20187099950763179</v>
      </c>
      <c r="P12" s="19"/>
    </row>
    <row r="13" spans="1:16" x14ac:dyDescent="0.25">
      <c r="A13" s="19"/>
      <c r="B13" s="31" t="s">
        <v>44</v>
      </c>
      <c r="C13" s="31"/>
      <c r="D13" s="32" t="s">
        <v>6</v>
      </c>
      <c r="E13" s="33"/>
      <c r="F13" s="114">
        <v>7.7999999999999996E-3</v>
      </c>
      <c r="G13" s="34">
        <v>750</v>
      </c>
      <c r="H13" s="35">
        <v>5.85</v>
      </c>
      <c r="I13" s="36"/>
      <c r="J13" s="114">
        <v>4.1000000000000003E-3</v>
      </c>
      <c r="K13" s="34">
        <v>750</v>
      </c>
      <c r="L13" s="35">
        <f>K13*J13</f>
        <v>3.0750000000000002</v>
      </c>
      <c r="M13" s="36"/>
      <c r="N13" s="38">
        <f>L13-H13</f>
        <v>-2.7749999999999995</v>
      </c>
      <c r="O13" s="39">
        <f>N13/H13</f>
        <v>-0.47435897435897428</v>
      </c>
      <c r="P13" s="19"/>
    </row>
    <row r="14" spans="1:16" ht="30" x14ac:dyDescent="0.25">
      <c r="A14" s="19"/>
      <c r="B14" s="112" t="s">
        <v>45</v>
      </c>
      <c r="C14" s="31"/>
      <c r="D14" s="32" t="s">
        <v>43</v>
      </c>
      <c r="E14" s="33"/>
      <c r="F14" s="114">
        <v>0.79</v>
      </c>
      <c r="G14" s="34">
        <v>1</v>
      </c>
      <c r="H14" s="35">
        <v>0.79</v>
      </c>
      <c r="I14" s="36"/>
      <c r="J14" s="114">
        <v>0.79</v>
      </c>
      <c r="K14" s="34">
        <v>1</v>
      </c>
      <c r="L14" s="35">
        <v>0.79</v>
      </c>
      <c r="M14" s="36"/>
      <c r="N14" s="38">
        <v>0</v>
      </c>
      <c r="O14" s="39">
        <v>0</v>
      </c>
      <c r="P14" s="19"/>
    </row>
    <row r="15" spans="1:16" ht="30" x14ac:dyDescent="0.25">
      <c r="A15" s="19"/>
      <c r="B15" s="112" t="s">
        <v>46</v>
      </c>
      <c r="C15" s="31"/>
      <c r="D15" s="32" t="s">
        <v>43</v>
      </c>
      <c r="E15" s="33"/>
      <c r="F15" s="114">
        <v>-0.1</v>
      </c>
      <c r="G15" s="34">
        <v>1</v>
      </c>
      <c r="H15" s="35">
        <v>-0.1</v>
      </c>
      <c r="I15" s="36"/>
      <c r="J15" s="114">
        <v>0</v>
      </c>
      <c r="K15" s="34">
        <v>1</v>
      </c>
      <c r="L15" s="35">
        <v>0</v>
      </c>
      <c r="M15" s="36"/>
      <c r="N15" s="38">
        <v>0.1</v>
      </c>
      <c r="O15" s="39">
        <v>-1</v>
      </c>
      <c r="P15" s="19"/>
    </row>
    <row r="16" spans="1:16" x14ac:dyDescent="0.25">
      <c r="A16" s="40"/>
      <c r="B16" s="41" t="s">
        <v>48</v>
      </c>
      <c r="C16" s="42"/>
      <c r="D16" s="43"/>
      <c r="E16" s="42"/>
      <c r="F16" s="44"/>
      <c r="G16" s="45"/>
      <c r="H16" s="131">
        <f>SUM(H12:H15)</f>
        <v>26.849999999999994</v>
      </c>
      <c r="I16" s="132"/>
      <c r="J16" s="133"/>
      <c r="K16" s="134"/>
      <c r="L16" s="131">
        <f>SUM(L12:L15)</f>
        <v>28.274999999999999</v>
      </c>
      <c r="M16" s="46"/>
      <c r="N16" s="49">
        <f>L16-H16</f>
        <v>1.4250000000000043</v>
      </c>
      <c r="O16" s="50">
        <f>N16/H16</f>
        <v>5.3072625698324195E-2</v>
      </c>
      <c r="P16" s="40"/>
    </row>
    <row r="17" spans="1:16" ht="38.25" x14ac:dyDescent="0.25">
      <c r="A17" s="19"/>
      <c r="B17" s="111" t="s">
        <v>71</v>
      </c>
      <c r="C17" s="31"/>
      <c r="D17" s="59" t="s">
        <v>6</v>
      </c>
      <c r="E17" s="33"/>
      <c r="F17" s="114">
        <v>0</v>
      </c>
      <c r="G17" s="34">
        <v>750</v>
      </c>
      <c r="H17" s="115">
        <v>0</v>
      </c>
      <c r="I17" s="60"/>
      <c r="J17" s="114">
        <v>-2.3E-3</v>
      </c>
      <c r="K17" s="34">
        <v>750</v>
      </c>
      <c r="L17" s="115">
        <f t="shared" ref="L17:L23" si="0">K17*J17</f>
        <v>-1.7249999999999999</v>
      </c>
      <c r="M17" s="60"/>
      <c r="N17" s="116">
        <f>L17</f>
        <v>-1.7249999999999999</v>
      </c>
      <c r="O17" s="117" t="s">
        <v>47</v>
      </c>
      <c r="P17" s="19"/>
    </row>
    <row r="18" spans="1:16" ht="25.5" x14ac:dyDescent="0.25">
      <c r="A18" s="19"/>
      <c r="B18" s="111" t="s">
        <v>72</v>
      </c>
      <c r="C18" s="31"/>
      <c r="D18" s="59" t="s">
        <v>6</v>
      </c>
      <c r="E18" s="33"/>
      <c r="F18" s="114">
        <v>0</v>
      </c>
      <c r="G18" s="34">
        <v>750</v>
      </c>
      <c r="H18" s="115">
        <v>0</v>
      </c>
      <c r="I18" s="60"/>
      <c r="J18" s="114">
        <v>2.5000000000000001E-3</v>
      </c>
      <c r="K18" s="34">
        <v>750</v>
      </c>
      <c r="L18" s="115">
        <f t="shared" si="0"/>
        <v>1.875</v>
      </c>
      <c r="M18" s="60"/>
      <c r="N18" s="116">
        <f>L18</f>
        <v>1.875</v>
      </c>
      <c r="O18" s="117"/>
      <c r="P18" s="19"/>
    </row>
    <row r="19" spans="1:16" ht="25.5" x14ac:dyDescent="0.25">
      <c r="A19" s="19"/>
      <c r="B19" s="111" t="s">
        <v>74</v>
      </c>
      <c r="C19" s="31"/>
      <c r="D19" s="59" t="s">
        <v>43</v>
      </c>
      <c r="E19" s="33"/>
      <c r="F19" s="114">
        <v>0</v>
      </c>
      <c r="G19" s="34">
        <v>1</v>
      </c>
      <c r="H19" s="115">
        <v>0</v>
      </c>
      <c r="I19" s="60"/>
      <c r="J19" s="114">
        <v>-0.24</v>
      </c>
      <c r="K19" s="34">
        <v>1</v>
      </c>
      <c r="L19" s="115">
        <f t="shared" si="0"/>
        <v>-0.24</v>
      </c>
      <c r="M19" s="60"/>
      <c r="N19" s="116">
        <f>L19</f>
        <v>-0.24</v>
      </c>
      <c r="O19" s="117" t="s">
        <v>47</v>
      </c>
      <c r="P19" s="19"/>
    </row>
    <row r="20" spans="1:16" ht="25.5" x14ac:dyDescent="0.25">
      <c r="A20" s="19"/>
      <c r="B20" s="111" t="s">
        <v>75</v>
      </c>
      <c r="C20" s="31"/>
      <c r="D20" s="59" t="s">
        <v>43</v>
      </c>
      <c r="E20" s="33"/>
      <c r="F20" s="114">
        <v>0</v>
      </c>
      <c r="G20" s="34">
        <v>1</v>
      </c>
      <c r="H20" s="115">
        <v>0</v>
      </c>
      <c r="I20" s="60"/>
      <c r="J20" s="114">
        <v>-2.9641999999999999</v>
      </c>
      <c r="K20" s="34">
        <v>1</v>
      </c>
      <c r="L20" s="115">
        <f t="shared" si="0"/>
        <v>-2.9641999999999999</v>
      </c>
      <c r="M20" s="60"/>
      <c r="N20" s="116">
        <f>L20</f>
        <v>-2.9641999999999999</v>
      </c>
      <c r="O20" s="117" t="s">
        <v>47</v>
      </c>
      <c r="P20" s="19"/>
    </row>
    <row r="21" spans="1:16" ht="25.5" x14ac:dyDescent="0.25">
      <c r="A21" s="19"/>
      <c r="B21" s="111" t="s">
        <v>76</v>
      </c>
      <c r="C21" s="31"/>
      <c r="D21" s="59" t="s">
        <v>6</v>
      </c>
      <c r="E21" s="33"/>
      <c r="F21" s="114">
        <v>0</v>
      </c>
      <c r="G21" s="34">
        <v>750</v>
      </c>
      <c r="H21" s="115">
        <v>0</v>
      </c>
      <c r="I21" s="60"/>
      <c r="J21" s="114">
        <v>5.0000000000000001E-4</v>
      </c>
      <c r="K21" s="34">
        <v>750</v>
      </c>
      <c r="L21" s="115">
        <f t="shared" si="0"/>
        <v>0.375</v>
      </c>
      <c r="M21" s="60"/>
      <c r="N21" s="116">
        <f>L21</f>
        <v>0.375</v>
      </c>
      <c r="O21" s="117" t="s">
        <v>47</v>
      </c>
      <c r="P21" s="19"/>
    </row>
    <row r="22" spans="1:16" ht="25.5" x14ac:dyDescent="0.25">
      <c r="A22" s="19"/>
      <c r="B22" s="111" t="s">
        <v>67</v>
      </c>
      <c r="C22" s="31"/>
      <c r="D22" s="59" t="s">
        <v>43</v>
      </c>
      <c r="E22" s="33"/>
      <c r="F22" s="114">
        <v>0</v>
      </c>
      <c r="G22" s="34">
        <v>1</v>
      </c>
      <c r="H22" s="115">
        <v>0</v>
      </c>
      <c r="I22" s="60"/>
      <c r="J22" s="114">
        <v>1.0330999999999999</v>
      </c>
      <c r="K22" s="34">
        <v>1</v>
      </c>
      <c r="L22" s="115">
        <f t="shared" si="0"/>
        <v>1.0330999999999999</v>
      </c>
      <c r="M22" s="60"/>
      <c r="N22" s="116">
        <v>1.0330999999999999</v>
      </c>
      <c r="O22" s="117" t="s">
        <v>47</v>
      </c>
      <c r="P22" s="19"/>
    </row>
    <row r="23" spans="1:16" ht="25.5" x14ac:dyDescent="0.25">
      <c r="A23" s="19"/>
      <c r="B23" s="111" t="s">
        <v>75</v>
      </c>
      <c r="C23" s="31"/>
      <c r="D23" s="59" t="s">
        <v>43</v>
      </c>
      <c r="E23" s="33"/>
      <c r="F23" s="114">
        <v>0</v>
      </c>
      <c r="G23" s="34">
        <v>1</v>
      </c>
      <c r="H23" s="115">
        <v>0</v>
      </c>
      <c r="I23" s="60"/>
      <c r="J23" s="114">
        <v>0.501</v>
      </c>
      <c r="K23" s="34">
        <v>1</v>
      </c>
      <c r="L23" s="115">
        <f t="shared" si="0"/>
        <v>0.501</v>
      </c>
      <c r="M23" s="60"/>
      <c r="N23" s="116">
        <f>L23</f>
        <v>0.501</v>
      </c>
      <c r="O23" s="117"/>
      <c r="P23" s="19"/>
    </row>
    <row r="24" spans="1:16" x14ac:dyDescent="0.25">
      <c r="A24" s="19"/>
      <c r="B24" s="51" t="s">
        <v>50</v>
      </c>
      <c r="C24" s="31"/>
      <c r="D24" s="59" t="s">
        <v>6</v>
      </c>
      <c r="E24" s="33"/>
      <c r="F24" s="114">
        <v>1E-3</v>
      </c>
      <c r="G24" s="34">
        <v>750</v>
      </c>
      <c r="H24" s="115">
        <v>0.75</v>
      </c>
      <c r="I24" s="60"/>
      <c r="J24" s="114">
        <v>3.0803757045274878E-3</v>
      </c>
      <c r="K24" s="34">
        <v>750</v>
      </c>
      <c r="L24" s="115">
        <v>2.3102817783956158</v>
      </c>
      <c r="M24" s="60"/>
      <c r="N24" s="116">
        <v>1.5602817783956158</v>
      </c>
      <c r="O24" s="117">
        <v>2.0803757045274875</v>
      </c>
      <c r="P24" s="19"/>
    </row>
    <row r="25" spans="1:16" x14ac:dyDescent="0.25">
      <c r="A25" s="19"/>
      <c r="B25" s="51" t="s">
        <v>51</v>
      </c>
      <c r="C25" s="31"/>
      <c r="D25" s="59" t="s">
        <v>6</v>
      </c>
      <c r="E25" s="33"/>
      <c r="F25" s="114">
        <v>3.4903999999999998E-2</v>
      </c>
      <c r="G25" s="34">
        <v>45.149999999999977</v>
      </c>
      <c r="H25" s="115">
        <v>1.5759155999999992</v>
      </c>
      <c r="I25" s="60"/>
      <c r="J25" s="114">
        <v>3.4903999999999998E-2</v>
      </c>
      <c r="K25" s="34">
        <v>26.625000000000114</v>
      </c>
      <c r="L25" s="115">
        <v>0.92931900000000389</v>
      </c>
      <c r="M25" s="60"/>
      <c r="N25" s="116">
        <v>-0.6465965999999953</v>
      </c>
      <c r="O25" s="117">
        <v>-0.41029900332225638</v>
      </c>
      <c r="P25" s="19"/>
    </row>
    <row r="26" spans="1:16" ht="25.5" x14ac:dyDescent="0.25">
      <c r="A26" s="19"/>
      <c r="B26" s="52" t="s">
        <v>52</v>
      </c>
      <c r="C26" s="53"/>
      <c r="D26" s="53"/>
      <c r="E26" s="53"/>
      <c r="F26" s="54"/>
      <c r="G26" s="55"/>
      <c r="H26" s="56">
        <f>SUM(H16:H25)</f>
        <v>29.175915599999993</v>
      </c>
      <c r="I26" s="46"/>
      <c r="J26" s="57"/>
      <c r="K26" s="58"/>
      <c r="L26" s="56">
        <f>SUM(L16:L25)</f>
        <v>30.369500778395619</v>
      </c>
      <c r="M26" s="46"/>
      <c r="N26" s="49">
        <f>L26-H26</f>
        <v>1.1935851783956259</v>
      </c>
      <c r="O26" s="50">
        <f>N26/H26</f>
        <v>4.0909947600603361E-2</v>
      </c>
      <c r="P26" s="19"/>
    </row>
    <row r="27" spans="1:16" x14ac:dyDescent="0.25">
      <c r="A27" s="19"/>
      <c r="B27" s="36" t="s">
        <v>53</v>
      </c>
      <c r="C27" s="36"/>
      <c r="D27" s="59" t="s">
        <v>6</v>
      </c>
      <c r="E27" s="60"/>
      <c r="F27" s="114">
        <v>4.7999999999999996E-3</v>
      </c>
      <c r="G27" s="34">
        <v>795.15</v>
      </c>
      <c r="H27" s="115">
        <v>3.8167199999999997</v>
      </c>
      <c r="I27" s="60"/>
      <c r="J27" s="114">
        <v>4.5999999999999999E-3</v>
      </c>
      <c r="K27" s="37">
        <v>776.62500000000011</v>
      </c>
      <c r="L27" s="115">
        <v>3.5724750000000003</v>
      </c>
      <c r="M27" s="36"/>
      <c r="N27" s="38">
        <v>-0.24424499999999938</v>
      </c>
      <c r="O27" s="39">
        <v>-6.399342891278359E-2</v>
      </c>
      <c r="P27" s="19"/>
    </row>
    <row r="28" spans="1:16" x14ac:dyDescent="0.25">
      <c r="A28" s="19"/>
      <c r="B28" s="61" t="s">
        <v>54</v>
      </c>
      <c r="C28" s="36"/>
      <c r="D28" s="59" t="s">
        <v>6</v>
      </c>
      <c r="E28" s="60"/>
      <c r="F28" s="114">
        <v>3.2000000000000002E-3</v>
      </c>
      <c r="G28" s="34">
        <v>795.15</v>
      </c>
      <c r="H28" s="115">
        <v>2.5444800000000001</v>
      </c>
      <c r="I28" s="60"/>
      <c r="J28" s="114">
        <v>3.0000000000000001E-3</v>
      </c>
      <c r="K28" s="37">
        <v>776.62500000000011</v>
      </c>
      <c r="L28" s="115">
        <v>2.3298750000000004</v>
      </c>
      <c r="M28" s="36"/>
      <c r="N28" s="38">
        <v>-0.21460499999999971</v>
      </c>
      <c r="O28" s="39">
        <v>-8.4341397849462249E-2</v>
      </c>
      <c r="P28" s="19"/>
    </row>
    <row r="29" spans="1:16" x14ac:dyDescent="0.25">
      <c r="A29" s="19"/>
      <c r="B29" s="52" t="s">
        <v>55</v>
      </c>
      <c r="C29" s="42"/>
      <c r="D29" s="42"/>
      <c r="E29" s="42"/>
      <c r="F29" s="62"/>
      <c r="G29" s="55"/>
      <c r="H29" s="56">
        <f>SUM(H26:H28)</f>
        <v>35.537115599999993</v>
      </c>
      <c r="I29" s="63"/>
      <c r="J29" s="64"/>
      <c r="K29" s="65"/>
      <c r="L29" s="56">
        <f>SUM(L26:L28)</f>
        <v>36.271850778395617</v>
      </c>
      <c r="M29" s="63"/>
      <c r="N29" s="49">
        <f>L29-H29</f>
        <v>0.73473517839562419</v>
      </c>
      <c r="O29" s="50">
        <f>N29/H29</f>
        <v>2.0675149515950706E-2</v>
      </c>
      <c r="P29" s="19"/>
    </row>
    <row r="30" spans="1:16" x14ac:dyDescent="0.25">
      <c r="A30" s="19"/>
      <c r="B30" s="61" t="s">
        <v>56</v>
      </c>
      <c r="C30" s="31"/>
      <c r="D30" s="32" t="s">
        <v>6</v>
      </c>
      <c r="E30" s="33"/>
      <c r="F30" s="70">
        <v>3.5999999999999999E-3</v>
      </c>
      <c r="G30" s="34">
        <v>795.15</v>
      </c>
      <c r="H30" s="119">
        <v>2.8625399999999996</v>
      </c>
      <c r="I30" s="60"/>
      <c r="J30" s="120">
        <v>3.5999999999999999E-3</v>
      </c>
      <c r="K30" s="37">
        <v>776.62500000000011</v>
      </c>
      <c r="L30" s="119">
        <v>2.7958500000000002</v>
      </c>
      <c r="M30" s="60"/>
      <c r="N30" s="116">
        <v>-6.6689999999999472E-2</v>
      </c>
      <c r="O30" s="121">
        <v>-2.3297491039426341E-2</v>
      </c>
      <c r="P30" s="19"/>
    </row>
    <row r="31" spans="1:16" x14ac:dyDescent="0.25">
      <c r="A31" s="19"/>
      <c r="B31" s="61" t="s">
        <v>57</v>
      </c>
      <c r="C31" s="31"/>
      <c r="D31" s="32" t="s">
        <v>6</v>
      </c>
      <c r="E31" s="33"/>
      <c r="F31" s="70">
        <v>2.9999999999999997E-4</v>
      </c>
      <c r="G31" s="34">
        <v>795.15</v>
      </c>
      <c r="H31" s="119">
        <v>0.23854499999999998</v>
      </c>
      <c r="I31" s="60"/>
      <c r="J31" s="120">
        <v>2.9999999999999997E-4</v>
      </c>
      <c r="K31" s="37">
        <v>776.62500000000011</v>
      </c>
      <c r="L31" s="119">
        <v>0.23298750000000001</v>
      </c>
      <c r="M31" s="60"/>
      <c r="N31" s="116">
        <v>-5.5574999999999652E-3</v>
      </c>
      <c r="O31" s="121">
        <v>-2.3297491039426379E-2</v>
      </c>
      <c r="P31" s="19"/>
    </row>
    <row r="32" spans="1:16" x14ac:dyDescent="0.25">
      <c r="A32" s="19"/>
      <c r="B32" s="118" t="s">
        <v>59</v>
      </c>
      <c r="C32" s="31"/>
      <c r="D32" s="32" t="s">
        <v>6</v>
      </c>
      <c r="E32" s="33"/>
      <c r="F32" s="70">
        <v>7.6999999999999999E-2</v>
      </c>
      <c r="G32" s="97">
        <v>480</v>
      </c>
      <c r="H32" s="119">
        <v>36.96</v>
      </c>
      <c r="I32" s="60"/>
      <c r="J32" s="70">
        <v>7.6999999999999999E-2</v>
      </c>
      <c r="K32" s="97">
        <v>480</v>
      </c>
      <c r="L32" s="119">
        <v>36.96</v>
      </c>
      <c r="M32" s="60"/>
      <c r="N32" s="116">
        <v>0</v>
      </c>
      <c r="O32" s="121">
        <v>0</v>
      </c>
      <c r="P32" s="19"/>
    </row>
    <row r="33" spans="1:16" x14ac:dyDescent="0.25">
      <c r="A33" s="19"/>
      <c r="B33" s="118" t="s">
        <v>60</v>
      </c>
      <c r="C33" s="31"/>
      <c r="D33" s="32" t="s">
        <v>6</v>
      </c>
      <c r="E33" s="33"/>
      <c r="F33" s="70">
        <v>0.113</v>
      </c>
      <c r="G33" s="97">
        <v>135</v>
      </c>
      <c r="H33" s="119">
        <v>15.255000000000001</v>
      </c>
      <c r="I33" s="60"/>
      <c r="J33" s="70">
        <v>0.113</v>
      </c>
      <c r="K33" s="97">
        <v>135</v>
      </c>
      <c r="L33" s="119">
        <v>15.255000000000001</v>
      </c>
      <c r="M33" s="60"/>
      <c r="N33" s="116">
        <v>0</v>
      </c>
      <c r="O33" s="121">
        <v>0</v>
      </c>
      <c r="P33" s="19"/>
    </row>
    <row r="34" spans="1:16" ht="15.75" thickBot="1" x14ac:dyDescent="0.3">
      <c r="A34" s="19"/>
      <c r="B34" s="118" t="s">
        <v>61</v>
      </c>
      <c r="C34" s="31"/>
      <c r="D34" s="32" t="s">
        <v>6</v>
      </c>
      <c r="E34" s="33"/>
      <c r="F34" s="70">
        <v>0.157</v>
      </c>
      <c r="G34" s="97">
        <v>135</v>
      </c>
      <c r="H34" s="119">
        <v>21.195</v>
      </c>
      <c r="I34" s="60"/>
      <c r="J34" s="70">
        <v>0.157</v>
      </c>
      <c r="K34" s="97">
        <v>135</v>
      </c>
      <c r="L34" s="119">
        <v>21.195</v>
      </c>
      <c r="M34" s="60"/>
      <c r="N34" s="116">
        <v>0</v>
      </c>
      <c r="O34" s="121">
        <v>0</v>
      </c>
      <c r="P34" s="19"/>
    </row>
    <row r="35" spans="1:16" ht="15.75" thickBot="1" x14ac:dyDescent="0.3">
      <c r="A35" s="19"/>
      <c r="B35" s="72"/>
      <c r="C35" s="73"/>
      <c r="D35" s="74"/>
      <c r="E35" s="73"/>
      <c r="F35" s="75"/>
      <c r="G35" s="76"/>
      <c r="H35" s="77"/>
      <c r="I35" s="78"/>
      <c r="J35" s="75"/>
      <c r="K35" s="79"/>
      <c r="L35" s="77"/>
      <c r="M35" s="78"/>
      <c r="N35" s="80"/>
      <c r="O35" s="81"/>
      <c r="P35" s="19"/>
    </row>
    <row r="36" spans="1:16" x14ac:dyDescent="0.25">
      <c r="A36" s="19"/>
      <c r="B36" s="82" t="s">
        <v>62</v>
      </c>
      <c r="C36" s="31"/>
      <c r="D36" s="31"/>
      <c r="E36" s="31"/>
      <c r="F36" s="83"/>
      <c r="G36" s="84"/>
      <c r="H36" s="85">
        <f>SUM(H29:H34)</f>
        <v>112.0482006</v>
      </c>
      <c r="I36" s="86"/>
      <c r="J36" s="87"/>
      <c r="K36" s="88"/>
      <c r="L36" s="85">
        <f>SUM(L29:L34)</f>
        <v>112.71068827839562</v>
      </c>
      <c r="M36" s="89"/>
      <c r="N36" s="90">
        <f>L36-H36</f>
        <v>0.66248767839562106</v>
      </c>
      <c r="O36" s="91">
        <f>N36/H36</f>
        <v>5.9125240284815519E-3</v>
      </c>
      <c r="P36" s="19"/>
    </row>
    <row r="37" spans="1:16" x14ac:dyDescent="0.25">
      <c r="A37" s="19"/>
      <c r="B37" s="92" t="s">
        <v>63</v>
      </c>
      <c r="C37" s="31"/>
      <c r="D37" s="31"/>
      <c r="E37" s="31"/>
      <c r="F37" s="93">
        <v>0.13</v>
      </c>
      <c r="G37" s="84"/>
      <c r="H37" s="94">
        <f>H36*0.13</f>
        <v>14.566266078</v>
      </c>
      <c r="I37" s="95"/>
      <c r="J37" s="96">
        <v>0.13</v>
      </c>
      <c r="K37" s="97"/>
      <c r="L37" s="98">
        <f>L36*0.13</f>
        <v>14.652389476191431</v>
      </c>
      <c r="M37" s="99"/>
      <c r="N37" s="100">
        <f>L37-H37</f>
        <v>8.6123398191430667E-2</v>
      </c>
      <c r="O37" s="101">
        <f>N37/H37</f>
        <v>5.9125240284815476E-3</v>
      </c>
      <c r="P37" s="19"/>
    </row>
    <row r="38" spans="1:16" ht="15.75" thickBot="1" x14ac:dyDescent="0.3">
      <c r="A38" s="19"/>
      <c r="B38" s="163" t="s">
        <v>64</v>
      </c>
      <c r="C38" s="163"/>
      <c r="D38" s="163"/>
      <c r="E38" s="33"/>
      <c r="F38" s="124"/>
      <c r="G38" s="125"/>
      <c r="H38" s="126">
        <f>H36+H37</f>
        <v>126.614466678</v>
      </c>
      <c r="I38" s="127"/>
      <c r="J38" s="127"/>
      <c r="K38" s="128"/>
      <c r="L38" s="126">
        <f>L36+L37</f>
        <v>127.36307775458705</v>
      </c>
      <c r="M38" s="129"/>
      <c r="N38" s="130">
        <f>L38-H38</f>
        <v>0.7486110765870535</v>
      </c>
      <c r="O38" s="91">
        <f>N38/H38</f>
        <v>5.9125240284815658E-3</v>
      </c>
      <c r="P38" s="19"/>
    </row>
    <row r="39" spans="1:16" ht="15.75" thickBot="1" x14ac:dyDescent="0.3">
      <c r="A39" s="102"/>
      <c r="B39" s="103"/>
      <c r="C39" s="104"/>
      <c r="D39" s="105"/>
      <c r="E39" s="104"/>
      <c r="F39" s="75"/>
      <c r="G39" s="106"/>
      <c r="H39" s="77"/>
      <c r="I39" s="107"/>
      <c r="J39" s="75"/>
      <c r="K39" s="108"/>
      <c r="L39" s="77"/>
      <c r="M39" s="107"/>
      <c r="N39" s="109"/>
      <c r="O39" s="81"/>
      <c r="P39" s="102"/>
    </row>
    <row r="40" spans="1:16" x14ac:dyDescent="0.25">
      <c r="A40" s="19"/>
      <c r="B40" s="19"/>
      <c r="C40" s="19"/>
      <c r="D40" s="19"/>
      <c r="E40" s="19"/>
      <c r="F40" s="19"/>
      <c r="G40" s="7"/>
      <c r="H40" s="110"/>
      <c r="I40" s="19"/>
      <c r="J40" s="19"/>
      <c r="K40" s="7"/>
      <c r="L40" s="110"/>
      <c r="M40" s="19"/>
      <c r="N40" s="110"/>
      <c r="O40" s="19"/>
      <c r="P40" s="19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6"/>
      <c r="M41" s="6"/>
      <c r="N41" s="6"/>
      <c r="O41" s="6"/>
      <c r="P41" s="6"/>
    </row>
    <row r="42" spans="1:16" ht="18" x14ac:dyDescent="0.25">
      <c r="A42" s="7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6"/>
    </row>
    <row r="43" spans="1:16" ht="18" x14ac:dyDescent="0.25">
      <c r="A43" s="7"/>
      <c r="B43" s="8" t="s">
        <v>26</v>
      </c>
      <c r="C43" s="9"/>
      <c r="D43" s="165" t="s">
        <v>1</v>
      </c>
      <c r="E43" s="165"/>
      <c r="F43" s="165"/>
      <c r="G43" s="165"/>
      <c r="H43" s="165"/>
      <c r="I43" s="165"/>
      <c r="J43" s="165"/>
      <c r="K43" s="9"/>
      <c r="L43" s="9"/>
      <c r="M43" s="9"/>
      <c r="N43" s="9"/>
      <c r="O43" s="9"/>
      <c r="P43" s="6"/>
    </row>
    <row r="44" spans="1:16" x14ac:dyDescent="0.25">
      <c r="A44" s="7"/>
      <c r="B44" s="8" t="s">
        <v>27</v>
      </c>
      <c r="C44" s="7"/>
      <c r="D44" s="166" t="s">
        <v>28</v>
      </c>
      <c r="E44" s="166"/>
      <c r="F44" s="166"/>
      <c r="G44" s="166"/>
      <c r="H44" s="166"/>
      <c r="I44" s="166"/>
      <c r="J44" s="166"/>
      <c r="K44" s="7"/>
      <c r="L44" s="6"/>
      <c r="M44" s="6"/>
      <c r="N44" s="6"/>
      <c r="O44" s="6"/>
      <c r="P44" s="6"/>
    </row>
    <row r="45" spans="1:16" x14ac:dyDescent="0.25">
      <c r="A45" s="7"/>
      <c r="B45" s="8" t="s">
        <v>29</v>
      </c>
      <c r="C45" s="7"/>
      <c r="D45" s="10">
        <v>254</v>
      </c>
      <c r="E45" s="11"/>
      <c r="F45" s="11" t="s">
        <v>6</v>
      </c>
      <c r="G45" s="11"/>
      <c r="H45" s="11"/>
      <c r="I45" s="11"/>
      <c r="J45" s="11"/>
      <c r="K45" s="7"/>
      <c r="L45" s="6"/>
      <c r="M45" s="6"/>
      <c r="N45" s="6"/>
      <c r="O45" s="6"/>
      <c r="P45" s="6"/>
    </row>
    <row r="46" spans="1:16" ht="15.75" x14ac:dyDescent="0.25">
      <c r="A46" s="7"/>
      <c r="B46" s="8" t="s">
        <v>30</v>
      </c>
      <c r="C46" s="7"/>
      <c r="D46" s="12">
        <v>0</v>
      </c>
      <c r="E46" s="13"/>
      <c r="F46" s="14" t="s">
        <v>7</v>
      </c>
      <c r="G46" s="13"/>
      <c r="H46" s="13"/>
      <c r="I46" s="13"/>
      <c r="J46" s="13"/>
      <c r="K46" s="15"/>
      <c r="L46" s="15"/>
      <c r="M46" s="15"/>
      <c r="N46" s="15"/>
      <c r="O46" s="15"/>
      <c r="P46" s="7"/>
    </row>
    <row r="47" spans="1:16" ht="15.75" x14ac:dyDescent="0.25">
      <c r="A47" s="7"/>
      <c r="B47" s="8" t="s">
        <v>31</v>
      </c>
      <c r="C47" s="7"/>
      <c r="D47" s="16">
        <v>1.0602</v>
      </c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7"/>
    </row>
    <row r="48" spans="1:16" ht="15.75" x14ac:dyDescent="0.25">
      <c r="A48" s="7"/>
      <c r="B48" s="8" t="s">
        <v>32</v>
      </c>
      <c r="C48" s="7"/>
      <c r="D48" s="16">
        <v>1.0355000000000001</v>
      </c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  <c r="P48" s="7"/>
    </row>
    <row r="49" spans="1:16" ht="13.15" customHeight="1" x14ac:dyDescent="0.25">
      <c r="A49" s="7"/>
      <c r="B49" s="1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19"/>
      <c r="B50" s="20"/>
      <c r="C50" s="19"/>
      <c r="D50" s="21"/>
      <c r="E50" s="21"/>
      <c r="F50" s="167" t="s">
        <v>33</v>
      </c>
      <c r="G50" s="168"/>
      <c r="H50" s="169"/>
      <c r="I50" s="19"/>
      <c r="J50" s="167" t="s">
        <v>34</v>
      </c>
      <c r="K50" s="168"/>
      <c r="L50" s="169"/>
      <c r="M50" s="19"/>
      <c r="N50" s="167" t="s">
        <v>35</v>
      </c>
      <c r="O50" s="169"/>
      <c r="P50" s="19"/>
    </row>
    <row r="51" spans="1:16" x14ac:dyDescent="0.25">
      <c r="A51" s="19"/>
      <c r="B51" s="20"/>
      <c r="C51" s="19"/>
      <c r="D51" s="157" t="s">
        <v>36</v>
      </c>
      <c r="E51" s="22"/>
      <c r="F51" s="23" t="s">
        <v>8</v>
      </c>
      <c r="G51" s="24" t="s">
        <v>37</v>
      </c>
      <c r="H51" s="25" t="s">
        <v>38</v>
      </c>
      <c r="I51" s="19"/>
      <c r="J51" s="23" t="s">
        <v>8</v>
      </c>
      <c r="K51" s="26" t="s">
        <v>37</v>
      </c>
      <c r="L51" s="25" t="s">
        <v>38</v>
      </c>
      <c r="M51" s="19"/>
      <c r="N51" s="159" t="s">
        <v>39</v>
      </c>
      <c r="O51" s="161" t="s">
        <v>40</v>
      </c>
      <c r="P51" s="19"/>
    </row>
    <row r="52" spans="1:16" x14ac:dyDescent="0.25">
      <c r="A52" s="19"/>
      <c r="B52" s="20"/>
      <c r="C52" s="19"/>
      <c r="D52" s="158"/>
      <c r="E52" s="22"/>
      <c r="F52" s="27" t="s">
        <v>41</v>
      </c>
      <c r="G52" s="28"/>
      <c r="H52" s="29" t="s">
        <v>41</v>
      </c>
      <c r="I52" s="19"/>
      <c r="J52" s="27" t="s">
        <v>41</v>
      </c>
      <c r="K52" s="30"/>
      <c r="L52" s="29" t="s">
        <v>41</v>
      </c>
      <c r="M52" s="19"/>
      <c r="N52" s="160"/>
      <c r="O52" s="162"/>
      <c r="P52" s="19"/>
    </row>
    <row r="53" spans="1:16" x14ac:dyDescent="0.25">
      <c r="A53" s="19"/>
      <c r="B53" s="31" t="s">
        <v>42</v>
      </c>
      <c r="C53" s="31"/>
      <c r="D53" s="122" t="s">
        <v>43</v>
      </c>
      <c r="E53" s="33"/>
      <c r="F53" s="113">
        <v>20.309999999999999</v>
      </c>
      <c r="G53" s="34">
        <v>1</v>
      </c>
      <c r="H53" s="115">
        <v>20.309999999999999</v>
      </c>
      <c r="I53" s="60"/>
      <c r="J53" s="113">
        <v>24.41</v>
      </c>
      <c r="K53" s="37">
        <v>1</v>
      </c>
      <c r="L53" s="115">
        <f>J53</f>
        <v>24.41</v>
      </c>
      <c r="M53" s="36"/>
      <c r="N53" s="38">
        <f>L53-H53</f>
        <v>4.1000000000000014</v>
      </c>
      <c r="O53" s="39">
        <f>N53/H53</f>
        <v>0.20187099950763179</v>
      </c>
      <c r="P53" s="19"/>
    </row>
    <row r="54" spans="1:16" x14ac:dyDescent="0.25">
      <c r="A54" s="19"/>
      <c r="B54" s="31" t="s">
        <v>44</v>
      </c>
      <c r="C54" s="31"/>
      <c r="D54" s="122" t="s">
        <v>6</v>
      </c>
      <c r="E54" s="33"/>
      <c r="F54" s="114">
        <v>7.7999999999999996E-3</v>
      </c>
      <c r="G54" s="34">
        <v>254</v>
      </c>
      <c r="H54" s="115">
        <v>1.9811999999999999</v>
      </c>
      <c r="I54" s="60"/>
      <c r="J54" s="114">
        <v>4.1000000000000003E-3</v>
      </c>
      <c r="K54" s="34">
        <v>254</v>
      </c>
      <c r="L54" s="115">
        <f>K54*J54</f>
        <v>1.0414000000000001</v>
      </c>
      <c r="M54" s="36"/>
      <c r="N54" s="38">
        <f>L54-H54</f>
        <v>-0.93979999999999975</v>
      </c>
      <c r="O54" s="39">
        <f>N54/H54</f>
        <v>-0.47435897435897428</v>
      </c>
      <c r="P54" s="19"/>
    </row>
    <row r="55" spans="1:16" ht="30" x14ac:dyDescent="0.25">
      <c r="A55" s="19"/>
      <c r="B55" s="112" t="s">
        <v>45</v>
      </c>
      <c r="C55" s="31"/>
      <c r="D55" s="122" t="s">
        <v>43</v>
      </c>
      <c r="E55" s="33"/>
      <c r="F55" s="114">
        <v>0.79</v>
      </c>
      <c r="G55" s="34">
        <v>1</v>
      </c>
      <c r="H55" s="115">
        <v>0.79</v>
      </c>
      <c r="I55" s="60"/>
      <c r="J55" s="114">
        <v>0.79</v>
      </c>
      <c r="K55" s="34">
        <v>1</v>
      </c>
      <c r="L55" s="115">
        <v>0.79</v>
      </c>
      <c r="M55" s="36"/>
      <c r="N55" s="38">
        <v>0</v>
      </c>
      <c r="O55" s="39">
        <v>0</v>
      </c>
      <c r="P55" s="19"/>
    </row>
    <row r="56" spans="1:16" ht="30" x14ac:dyDescent="0.25">
      <c r="A56" s="19"/>
      <c r="B56" s="112" t="s">
        <v>46</v>
      </c>
      <c r="C56" s="31"/>
      <c r="D56" s="122" t="s">
        <v>43</v>
      </c>
      <c r="E56" s="33"/>
      <c r="F56" s="114">
        <v>-0.1</v>
      </c>
      <c r="G56" s="34">
        <v>1</v>
      </c>
      <c r="H56" s="115">
        <v>-0.1</v>
      </c>
      <c r="I56" s="60"/>
      <c r="J56" s="114">
        <v>0</v>
      </c>
      <c r="K56" s="34">
        <v>1</v>
      </c>
      <c r="L56" s="115">
        <v>0</v>
      </c>
      <c r="M56" s="36"/>
      <c r="N56" s="38">
        <v>0.1</v>
      </c>
      <c r="O56" s="39">
        <v>-1</v>
      </c>
      <c r="P56" s="19"/>
    </row>
    <row r="57" spans="1:16" x14ac:dyDescent="0.25">
      <c r="A57" s="40"/>
      <c r="B57" s="41" t="s">
        <v>48</v>
      </c>
      <c r="C57" s="42"/>
      <c r="D57" s="43"/>
      <c r="E57" s="42"/>
      <c r="F57" s="44"/>
      <c r="G57" s="45"/>
      <c r="H57" s="131">
        <f>SUM(H53:H56)</f>
        <v>22.981199999999998</v>
      </c>
      <c r="I57" s="132"/>
      <c r="J57" s="133"/>
      <c r="K57" s="134"/>
      <c r="L57" s="131">
        <f>SUM(L53:L56)</f>
        <v>26.241399999999999</v>
      </c>
      <c r="M57" s="46"/>
      <c r="N57" s="49">
        <f>L57-H57</f>
        <v>3.2602000000000011</v>
      </c>
      <c r="O57" s="50">
        <f>N57/H57</f>
        <v>0.141863784310654</v>
      </c>
      <c r="P57" s="40"/>
    </row>
    <row r="58" spans="1:16" ht="38.25" x14ac:dyDescent="0.25">
      <c r="A58" s="19"/>
      <c r="B58" s="111" t="s">
        <v>71</v>
      </c>
      <c r="C58" s="31"/>
      <c r="D58" s="32" t="s">
        <v>6</v>
      </c>
      <c r="E58" s="33"/>
      <c r="F58" s="114">
        <v>0</v>
      </c>
      <c r="G58" s="34">
        <v>254</v>
      </c>
      <c r="H58" s="35">
        <v>0</v>
      </c>
      <c r="I58" s="36"/>
      <c r="J58" s="114">
        <v>-2.3E-3</v>
      </c>
      <c r="K58" s="34">
        <v>254</v>
      </c>
      <c r="L58" s="115">
        <f t="shared" ref="L58:L64" si="1">K58*J58</f>
        <v>-0.58419999999999994</v>
      </c>
      <c r="M58" s="36"/>
      <c r="N58" s="38">
        <f t="shared" ref="N58:N63" si="2">L58</f>
        <v>-0.58419999999999994</v>
      </c>
      <c r="O58" s="39" t="s">
        <v>47</v>
      </c>
      <c r="P58" s="19"/>
    </row>
    <row r="59" spans="1:16" ht="25.5" x14ac:dyDescent="0.25">
      <c r="A59" s="19"/>
      <c r="B59" s="111" t="s">
        <v>72</v>
      </c>
      <c r="C59" s="31"/>
      <c r="D59" s="59" t="s">
        <v>6</v>
      </c>
      <c r="E59" s="33"/>
      <c r="F59" s="114">
        <v>0</v>
      </c>
      <c r="G59" s="34">
        <v>254</v>
      </c>
      <c r="H59" s="115">
        <v>0</v>
      </c>
      <c r="I59" s="60"/>
      <c r="J59" s="114">
        <v>2.5000000000000001E-3</v>
      </c>
      <c r="K59" s="34">
        <v>254</v>
      </c>
      <c r="L59" s="115">
        <f t="shared" si="1"/>
        <v>0.63500000000000001</v>
      </c>
      <c r="M59" s="60"/>
      <c r="N59" s="116">
        <f t="shared" si="2"/>
        <v>0.63500000000000001</v>
      </c>
      <c r="O59" s="117"/>
      <c r="P59" s="19"/>
    </row>
    <row r="60" spans="1:16" ht="25.5" x14ac:dyDescent="0.25">
      <c r="A60" s="19"/>
      <c r="B60" s="111" t="s">
        <v>74</v>
      </c>
      <c r="C60" s="31"/>
      <c r="D60" s="32" t="s">
        <v>43</v>
      </c>
      <c r="E60" s="33"/>
      <c r="F60" s="114">
        <v>0</v>
      </c>
      <c r="G60" s="34">
        <v>1</v>
      </c>
      <c r="H60" s="35">
        <v>0</v>
      </c>
      <c r="I60" s="36"/>
      <c r="J60" s="114">
        <v>-0.24</v>
      </c>
      <c r="K60" s="34">
        <v>1</v>
      </c>
      <c r="L60" s="115">
        <f t="shared" si="1"/>
        <v>-0.24</v>
      </c>
      <c r="M60" s="36"/>
      <c r="N60" s="116">
        <f t="shared" si="2"/>
        <v>-0.24</v>
      </c>
      <c r="O60" s="39" t="s">
        <v>47</v>
      </c>
      <c r="P60" s="19"/>
    </row>
    <row r="61" spans="1:16" ht="25.5" x14ac:dyDescent="0.25">
      <c r="A61" s="19"/>
      <c r="B61" s="111" t="s">
        <v>75</v>
      </c>
      <c r="C61" s="31"/>
      <c r="D61" s="32" t="s">
        <v>43</v>
      </c>
      <c r="E61" s="33"/>
      <c r="F61" s="114">
        <v>0</v>
      </c>
      <c r="G61" s="34">
        <v>1</v>
      </c>
      <c r="H61" s="35">
        <v>0</v>
      </c>
      <c r="I61" s="36"/>
      <c r="J61" s="114">
        <v>-2.9641999999999999</v>
      </c>
      <c r="K61" s="34">
        <v>1</v>
      </c>
      <c r="L61" s="115">
        <f t="shared" si="1"/>
        <v>-2.9641999999999999</v>
      </c>
      <c r="M61" s="36"/>
      <c r="N61" s="116">
        <f t="shared" si="2"/>
        <v>-2.9641999999999999</v>
      </c>
      <c r="O61" s="39" t="s">
        <v>47</v>
      </c>
      <c r="P61" s="19"/>
    </row>
    <row r="62" spans="1:16" ht="25.5" x14ac:dyDescent="0.25">
      <c r="A62" s="19"/>
      <c r="B62" s="111" t="s">
        <v>76</v>
      </c>
      <c r="C62" s="31"/>
      <c r="D62" s="32" t="s">
        <v>6</v>
      </c>
      <c r="E62" s="33"/>
      <c r="F62" s="114">
        <v>0</v>
      </c>
      <c r="G62" s="34">
        <v>254</v>
      </c>
      <c r="H62" s="35">
        <v>0</v>
      </c>
      <c r="I62" s="36"/>
      <c r="J62" s="114">
        <v>5.0000000000000001E-4</v>
      </c>
      <c r="K62" s="34">
        <v>254</v>
      </c>
      <c r="L62" s="115">
        <f t="shared" si="1"/>
        <v>0.127</v>
      </c>
      <c r="M62" s="36"/>
      <c r="N62" s="116">
        <f t="shared" si="2"/>
        <v>0.127</v>
      </c>
      <c r="O62" s="39" t="s">
        <v>47</v>
      </c>
      <c r="P62" s="19"/>
    </row>
    <row r="63" spans="1:16" ht="25.5" x14ac:dyDescent="0.25">
      <c r="A63" s="19"/>
      <c r="B63" s="111" t="s">
        <v>67</v>
      </c>
      <c r="C63" s="31"/>
      <c r="D63" s="32" t="s">
        <v>43</v>
      </c>
      <c r="E63" s="33"/>
      <c r="F63" s="114">
        <v>0</v>
      </c>
      <c r="G63" s="34">
        <v>1</v>
      </c>
      <c r="H63" s="35">
        <v>0</v>
      </c>
      <c r="I63" s="36"/>
      <c r="J63" s="114">
        <v>1.0330999999999999</v>
      </c>
      <c r="K63" s="34">
        <v>1</v>
      </c>
      <c r="L63" s="115">
        <f t="shared" si="1"/>
        <v>1.0330999999999999</v>
      </c>
      <c r="M63" s="36"/>
      <c r="N63" s="116">
        <f t="shared" si="2"/>
        <v>1.0330999999999999</v>
      </c>
      <c r="O63" s="39" t="s">
        <v>47</v>
      </c>
      <c r="P63" s="19"/>
    </row>
    <row r="64" spans="1:16" ht="25.5" x14ac:dyDescent="0.25">
      <c r="A64" s="19"/>
      <c r="B64" s="111" t="s">
        <v>75</v>
      </c>
      <c r="C64" s="31"/>
      <c r="D64" s="59" t="s">
        <v>43</v>
      </c>
      <c r="E64" s="33"/>
      <c r="F64" s="114">
        <v>0</v>
      </c>
      <c r="G64" s="34">
        <v>1</v>
      </c>
      <c r="H64" s="115">
        <v>0</v>
      </c>
      <c r="I64" s="60"/>
      <c r="J64" s="114">
        <v>0.501</v>
      </c>
      <c r="K64" s="34">
        <v>1</v>
      </c>
      <c r="L64" s="115">
        <f t="shared" si="1"/>
        <v>0.501</v>
      </c>
      <c r="M64" s="60"/>
      <c r="N64" s="116">
        <f>L64</f>
        <v>0.501</v>
      </c>
      <c r="O64" s="39"/>
      <c r="P64" s="19"/>
    </row>
    <row r="65" spans="1:16" x14ac:dyDescent="0.25">
      <c r="A65" s="19"/>
      <c r="B65" s="51" t="s">
        <v>50</v>
      </c>
      <c r="C65" s="31"/>
      <c r="D65" s="32" t="s">
        <v>6</v>
      </c>
      <c r="E65" s="33"/>
      <c r="F65" s="114">
        <v>1E-3</v>
      </c>
      <c r="G65" s="34">
        <v>254</v>
      </c>
      <c r="H65" s="35">
        <v>0.254</v>
      </c>
      <c r="I65" s="36"/>
      <c r="J65" s="114">
        <v>3.0803757045274878E-3</v>
      </c>
      <c r="K65" s="34">
        <v>254</v>
      </c>
      <c r="L65" s="35">
        <v>0.78241542894998195</v>
      </c>
      <c r="M65" s="36"/>
      <c r="N65" s="38">
        <v>0.52841542894998195</v>
      </c>
      <c r="O65" s="39">
        <v>2.080375704527488</v>
      </c>
      <c r="P65" s="19"/>
    </row>
    <row r="66" spans="1:16" x14ac:dyDescent="0.25">
      <c r="A66" s="19"/>
      <c r="B66" s="51" t="s">
        <v>51</v>
      </c>
      <c r="C66" s="31"/>
      <c r="D66" s="32" t="s">
        <v>6</v>
      </c>
      <c r="E66" s="33"/>
      <c r="F66" s="114">
        <v>3.4903999999999998E-2</v>
      </c>
      <c r="G66" s="34">
        <v>15.29079999999999</v>
      </c>
      <c r="H66" s="35">
        <v>0.53371008319999957</v>
      </c>
      <c r="I66" s="36"/>
      <c r="J66" s="114">
        <v>3.4903999999999998E-2</v>
      </c>
      <c r="K66" s="34">
        <v>9.0169999999999959</v>
      </c>
      <c r="L66" s="35">
        <v>0.31472936799999984</v>
      </c>
      <c r="M66" s="36"/>
      <c r="N66" s="38">
        <v>-0.21898071519999973</v>
      </c>
      <c r="O66" s="39">
        <v>-0.41029900332225894</v>
      </c>
      <c r="P66" s="19"/>
    </row>
    <row r="67" spans="1:16" ht="25.5" x14ac:dyDescent="0.25">
      <c r="A67" s="19"/>
      <c r="B67" s="52" t="s">
        <v>52</v>
      </c>
      <c r="C67" s="53"/>
      <c r="D67" s="53"/>
      <c r="E67" s="53"/>
      <c r="F67" s="54"/>
      <c r="G67" s="55"/>
      <c r="H67" s="56">
        <f>SUM(H57:H66)</f>
        <v>23.768910083199998</v>
      </c>
      <c r="I67" s="46"/>
      <c r="J67" s="57"/>
      <c r="K67" s="58"/>
      <c r="L67" s="56">
        <f>SUM(L57:L66)</f>
        <v>25.846244796949982</v>
      </c>
      <c r="M67" s="46"/>
      <c r="N67" s="49">
        <f>L67-H67</f>
        <v>2.077334713749984</v>
      </c>
      <c r="O67" s="50">
        <f>N67/H67</f>
        <v>8.7397137962091753E-2</v>
      </c>
      <c r="P67" s="19"/>
    </row>
    <row r="68" spans="1:16" x14ac:dyDescent="0.25">
      <c r="A68" s="19"/>
      <c r="B68" s="36" t="s">
        <v>53</v>
      </c>
      <c r="C68" s="36"/>
      <c r="D68" s="59" t="s">
        <v>6</v>
      </c>
      <c r="E68" s="60"/>
      <c r="F68" s="114">
        <v>4.7999999999999996E-3</v>
      </c>
      <c r="G68" s="34">
        <v>269.29079999999999</v>
      </c>
      <c r="H68" s="115">
        <v>1.2925958399999999</v>
      </c>
      <c r="I68" s="60"/>
      <c r="J68" s="114">
        <v>4.5999999999999999E-3</v>
      </c>
      <c r="K68" s="37">
        <v>263.017</v>
      </c>
      <c r="L68" s="115">
        <v>1.2098781999999999</v>
      </c>
      <c r="M68" s="60"/>
      <c r="N68" s="116">
        <v>-8.2717640000000037E-2</v>
      </c>
      <c r="O68" s="39">
        <v>-6.3993428912783784E-2</v>
      </c>
      <c r="P68" s="19"/>
    </row>
    <row r="69" spans="1:16" x14ac:dyDescent="0.25">
      <c r="A69" s="19"/>
      <c r="B69" s="61" t="s">
        <v>54</v>
      </c>
      <c r="C69" s="36"/>
      <c r="D69" s="59" t="s">
        <v>6</v>
      </c>
      <c r="E69" s="60"/>
      <c r="F69" s="114">
        <v>3.2000000000000002E-3</v>
      </c>
      <c r="G69" s="34">
        <v>269.29079999999999</v>
      </c>
      <c r="H69" s="115">
        <v>0.86173056000000003</v>
      </c>
      <c r="I69" s="60"/>
      <c r="J69" s="114">
        <v>3.0000000000000001E-3</v>
      </c>
      <c r="K69" s="37">
        <v>263.017</v>
      </c>
      <c r="L69" s="115">
        <v>0.78905100000000006</v>
      </c>
      <c r="M69" s="60"/>
      <c r="N69" s="116">
        <v>-7.2679559999999976E-2</v>
      </c>
      <c r="O69" s="39">
        <v>-8.4341397849462332E-2</v>
      </c>
      <c r="P69" s="19"/>
    </row>
    <row r="70" spans="1:16" x14ac:dyDescent="0.25">
      <c r="A70" s="19"/>
      <c r="B70" s="52" t="s">
        <v>55</v>
      </c>
      <c r="C70" s="42"/>
      <c r="D70" s="42"/>
      <c r="E70" s="42"/>
      <c r="F70" s="62"/>
      <c r="G70" s="55"/>
      <c r="H70" s="56">
        <v>27.599636483200001</v>
      </c>
      <c r="I70" s="63"/>
      <c r="J70" s="64"/>
      <c r="K70" s="65"/>
      <c r="L70" s="56">
        <v>28.623773996949982</v>
      </c>
      <c r="M70" s="63"/>
      <c r="N70" s="49">
        <v>1.0241375137499809</v>
      </c>
      <c r="O70" s="50">
        <v>3.7106920389091975E-2</v>
      </c>
      <c r="P70" s="19"/>
    </row>
    <row r="71" spans="1:16" x14ac:dyDescent="0.25">
      <c r="A71" s="19"/>
      <c r="B71" s="66" t="s">
        <v>56</v>
      </c>
      <c r="C71" s="31"/>
      <c r="D71" s="32" t="s">
        <v>6</v>
      </c>
      <c r="E71" s="33"/>
      <c r="F71" s="70">
        <v>3.5999999999999999E-3</v>
      </c>
      <c r="G71" s="34">
        <v>269.29079999999999</v>
      </c>
      <c r="H71" s="119">
        <v>0.9694468799999999</v>
      </c>
      <c r="I71" s="60"/>
      <c r="J71" s="120">
        <v>3.5999999999999999E-3</v>
      </c>
      <c r="K71" s="37">
        <v>263.017</v>
      </c>
      <c r="L71" s="119">
        <v>0.94686119999999996</v>
      </c>
      <c r="M71" s="60"/>
      <c r="N71" s="116">
        <v>-2.2585679999999941E-2</v>
      </c>
      <c r="O71" s="121">
        <v>-2.3297491039426466E-2</v>
      </c>
      <c r="P71" s="19"/>
    </row>
    <row r="72" spans="1:16" x14ac:dyDescent="0.25">
      <c r="A72" s="19"/>
      <c r="B72" s="66" t="s">
        <v>57</v>
      </c>
      <c r="C72" s="31"/>
      <c r="D72" s="32" t="s">
        <v>6</v>
      </c>
      <c r="E72" s="33"/>
      <c r="F72" s="70">
        <v>2.9999999999999997E-4</v>
      </c>
      <c r="G72" s="34">
        <v>269.29079999999999</v>
      </c>
      <c r="H72" s="119">
        <v>8.0787239999999996E-2</v>
      </c>
      <c r="I72" s="60"/>
      <c r="J72" s="120">
        <v>2.9999999999999997E-4</v>
      </c>
      <c r="K72" s="37">
        <v>263.017</v>
      </c>
      <c r="L72" s="119">
        <v>7.8905099999999992E-2</v>
      </c>
      <c r="M72" s="60"/>
      <c r="N72" s="116">
        <v>-1.8821400000000044E-3</v>
      </c>
      <c r="O72" s="121">
        <v>-2.329749103942658E-2</v>
      </c>
      <c r="P72" s="19"/>
    </row>
    <row r="73" spans="1:16" x14ac:dyDescent="0.25">
      <c r="A73" s="19"/>
      <c r="B73" s="51" t="s">
        <v>59</v>
      </c>
      <c r="C73" s="31"/>
      <c r="D73" s="32" t="s">
        <v>6</v>
      </c>
      <c r="E73" s="33"/>
      <c r="F73" s="70">
        <v>7.6999999999999999E-2</v>
      </c>
      <c r="G73" s="97">
        <v>162.56</v>
      </c>
      <c r="H73" s="119">
        <v>12.51712</v>
      </c>
      <c r="I73" s="60"/>
      <c r="J73" s="70">
        <v>7.6999999999999999E-2</v>
      </c>
      <c r="K73" s="97">
        <v>162.56</v>
      </c>
      <c r="L73" s="119">
        <v>12.51712</v>
      </c>
      <c r="M73" s="60"/>
      <c r="N73" s="116">
        <v>0</v>
      </c>
      <c r="O73" s="121">
        <v>0</v>
      </c>
      <c r="P73" s="19"/>
    </row>
    <row r="74" spans="1:16" x14ac:dyDescent="0.25">
      <c r="A74" s="19"/>
      <c r="B74" s="51" t="s">
        <v>60</v>
      </c>
      <c r="C74" s="31"/>
      <c r="D74" s="32" t="s">
        <v>6</v>
      </c>
      <c r="E74" s="33"/>
      <c r="F74" s="70">
        <v>0.113</v>
      </c>
      <c r="G74" s="97">
        <v>45.72</v>
      </c>
      <c r="H74" s="119">
        <v>5.1663600000000001</v>
      </c>
      <c r="I74" s="60"/>
      <c r="J74" s="70">
        <v>0.113</v>
      </c>
      <c r="K74" s="97">
        <v>45.72</v>
      </c>
      <c r="L74" s="119">
        <v>5.1663600000000001</v>
      </c>
      <c r="M74" s="60"/>
      <c r="N74" s="116">
        <v>0</v>
      </c>
      <c r="O74" s="121">
        <v>0</v>
      </c>
      <c r="P74" s="19"/>
    </row>
    <row r="75" spans="1:16" ht="15.75" thickBot="1" x14ac:dyDescent="0.3">
      <c r="A75" s="19"/>
      <c r="B75" s="20" t="s">
        <v>61</v>
      </c>
      <c r="C75" s="31"/>
      <c r="D75" s="32" t="s">
        <v>6</v>
      </c>
      <c r="E75" s="33"/>
      <c r="F75" s="70">
        <v>0.157</v>
      </c>
      <c r="G75" s="97">
        <v>45.72</v>
      </c>
      <c r="H75" s="119">
        <v>7.1780400000000002</v>
      </c>
      <c r="I75" s="60"/>
      <c r="J75" s="70">
        <v>0.157</v>
      </c>
      <c r="K75" s="97">
        <v>45.72</v>
      </c>
      <c r="L75" s="119">
        <v>7.1780400000000002</v>
      </c>
      <c r="M75" s="60"/>
      <c r="N75" s="116">
        <v>0</v>
      </c>
      <c r="O75" s="121">
        <v>0</v>
      </c>
      <c r="P75" s="19"/>
    </row>
    <row r="76" spans="1:16" ht="15.75" thickBot="1" x14ac:dyDescent="0.3">
      <c r="A76" s="19"/>
      <c r="B76" s="72"/>
      <c r="C76" s="73"/>
      <c r="D76" s="74"/>
      <c r="E76" s="73"/>
      <c r="F76" s="75"/>
      <c r="G76" s="76"/>
      <c r="H76" s="77"/>
      <c r="I76" s="78"/>
      <c r="J76" s="75"/>
      <c r="K76" s="79"/>
      <c r="L76" s="77"/>
      <c r="M76" s="78"/>
      <c r="N76" s="80"/>
      <c r="O76" s="81"/>
      <c r="P76" s="19"/>
    </row>
    <row r="77" spans="1:16" x14ac:dyDescent="0.25">
      <c r="A77" s="19"/>
      <c r="B77" s="82" t="s">
        <v>62</v>
      </c>
      <c r="C77" s="31"/>
      <c r="D77" s="31"/>
      <c r="E77" s="31"/>
      <c r="F77" s="83"/>
      <c r="G77" s="84"/>
      <c r="H77" s="85">
        <f>SUM(H70:H75)</f>
        <v>53.511390603199999</v>
      </c>
      <c r="I77" s="86"/>
      <c r="J77" s="87"/>
      <c r="K77" s="88"/>
      <c r="L77" s="85">
        <f>SUM(L70:L75)</f>
        <v>54.511060296949985</v>
      </c>
      <c r="M77" s="89"/>
      <c r="N77" s="90">
        <f>L77-H77</f>
        <v>0.99966969374998627</v>
      </c>
      <c r="O77" s="91">
        <f>N77/H77</f>
        <v>1.8681437400174864E-2</v>
      </c>
      <c r="P77" s="19"/>
    </row>
    <row r="78" spans="1:16" x14ac:dyDescent="0.25">
      <c r="A78" s="19"/>
      <c r="B78" s="92" t="s">
        <v>63</v>
      </c>
      <c r="C78" s="31"/>
      <c r="D78" s="31"/>
      <c r="E78" s="31"/>
      <c r="F78" s="93">
        <v>0.13</v>
      </c>
      <c r="G78" s="84"/>
      <c r="H78" s="94">
        <f>H77*0.13</f>
        <v>6.9564807784160001</v>
      </c>
      <c r="I78" s="95"/>
      <c r="J78" s="96">
        <v>0.13</v>
      </c>
      <c r="K78" s="97"/>
      <c r="L78" s="98">
        <f>L77*0.13</f>
        <v>7.0864378386034987</v>
      </c>
      <c r="M78" s="99"/>
      <c r="N78" s="100">
        <f>L78-H78</f>
        <v>0.12995706018749864</v>
      </c>
      <c r="O78" s="101">
        <f>N78/H78</f>
        <v>1.8681437400174927E-2</v>
      </c>
      <c r="P78" s="19"/>
    </row>
    <row r="79" spans="1:16" ht="15.75" thickBot="1" x14ac:dyDescent="0.3">
      <c r="A79" s="19"/>
      <c r="B79" s="163" t="s">
        <v>64</v>
      </c>
      <c r="C79" s="163"/>
      <c r="D79" s="163"/>
      <c r="E79" s="33"/>
      <c r="F79" s="124"/>
      <c r="G79" s="125"/>
      <c r="H79" s="126">
        <f>H77+H78</f>
        <v>60.467871381616</v>
      </c>
      <c r="I79" s="127"/>
      <c r="J79" s="127"/>
      <c r="K79" s="128"/>
      <c r="L79" s="126">
        <f>L77+L78</f>
        <v>61.597498135553487</v>
      </c>
      <c r="M79" s="129"/>
      <c r="N79" s="130">
        <f>L79-H79</f>
        <v>1.1296267539374867</v>
      </c>
      <c r="O79" s="91">
        <f>N79/H79</f>
        <v>1.8681437400174902E-2</v>
      </c>
      <c r="P79" s="19"/>
    </row>
    <row r="80" spans="1:16" ht="15.75" thickBot="1" x14ac:dyDescent="0.3">
      <c r="A80" s="102"/>
      <c r="B80" s="103"/>
      <c r="C80" s="104"/>
      <c r="D80" s="105"/>
      <c r="E80" s="104"/>
      <c r="F80" s="75"/>
      <c r="G80" s="106"/>
      <c r="H80" s="77"/>
      <c r="I80" s="107"/>
      <c r="J80" s="75"/>
      <c r="K80" s="108"/>
      <c r="L80" s="77"/>
      <c r="M80" s="107"/>
      <c r="N80" s="109"/>
      <c r="O80" s="81"/>
      <c r="P80" s="102"/>
    </row>
    <row r="81" spans="1:16" x14ac:dyDescent="0.25">
      <c r="A81" s="19"/>
      <c r="B81" s="19"/>
      <c r="C81" s="19"/>
      <c r="D81" s="19"/>
      <c r="E81" s="19"/>
      <c r="F81" s="19"/>
      <c r="G81" s="7"/>
      <c r="H81" s="110"/>
      <c r="I81" s="19"/>
      <c r="J81" s="19"/>
      <c r="K81" s="7"/>
      <c r="L81" s="110"/>
      <c r="M81" s="19"/>
      <c r="N81" s="110"/>
      <c r="O81" s="19"/>
      <c r="P81" s="19"/>
    </row>
    <row r="82" spans="1:16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7"/>
      <c r="O82" s="6"/>
      <c r="P82" s="6"/>
    </row>
    <row r="83" spans="1:1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6"/>
      <c r="M83" s="6"/>
      <c r="N83" s="6"/>
      <c r="O83" s="6"/>
      <c r="P83" s="6"/>
    </row>
    <row r="84" spans="1:16" ht="18" x14ac:dyDescent="0.25">
      <c r="A84" s="7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6"/>
    </row>
    <row r="85" spans="1:16" ht="18" x14ac:dyDescent="0.25">
      <c r="A85" s="7"/>
      <c r="B85" s="8" t="s">
        <v>26</v>
      </c>
      <c r="C85" s="9"/>
      <c r="D85" s="165" t="s">
        <v>11</v>
      </c>
      <c r="E85" s="165"/>
      <c r="F85" s="165"/>
      <c r="G85" s="165"/>
      <c r="H85" s="165"/>
      <c r="I85" s="165"/>
      <c r="J85" s="165"/>
      <c r="K85" s="9"/>
      <c r="L85" s="9"/>
      <c r="M85" s="9"/>
      <c r="N85" s="9"/>
      <c r="O85" s="9"/>
      <c r="P85" s="6"/>
    </row>
    <row r="86" spans="1:16" x14ac:dyDescent="0.25">
      <c r="A86" s="7"/>
      <c r="B86" s="8" t="s">
        <v>27</v>
      </c>
      <c r="C86" s="7"/>
      <c r="D86" s="166" t="s">
        <v>28</v>
      </c>
      <c r="E86" s="166"/>
      <c r="F86" s="166"/>
      <c r="G86" s="166"/>
      <c r="H86" s="166"/>
      <c r="I86" s="166"/>
      <c r="J86" s="166"/>
      <c r="K86" s="7"/>
      <c r="L86" s="6"/>
      <c r="M86" s="6"/>
      <c r="N86" s="6"/>
      <c r="O86" s="6"/>
      <c r="P86" s="6"/>
    </row>
    <row r="87" spans="1:16" x14ac:dyDescent="0.25">
      <c r="A87" s="7"/>
      <c r="B87" s="8" t="s">
        <v>29</v>
      </c>
      <c r="C87" s="7"/>
      <c r="D87" s="10">
        <v>2000</v>
      </c>
      <c r="E87" s="11"/>
      <c r="F87" s="11" t="s">
        <v>6</v>
      </c>
      <c r="G87" s="11"/>
      <c r="H87" s="11"/>
      <c r="I87" s="11"/>
      <c r="J87" s="11"/>
      <c r="K87" s="7"/>
      <c r="L87" s="6"/>
      <c r="M87" s="6"/>
      <c r="N87" s="6"/>
      <c r="O87" s="6"/>
      <c r="P87" s="6"/>
    </row>
    <row r="88" spans="1:16" ht="15.75" x14ac:dyDescent="0.25">
      <c r="A88" s="7"/>
      <c r="B88" s="8" t="s">
        <v>30</v>
      </c>
      <c r="C88" s="7"/>
      <c r="D88" s="12">
        <v>0</v>
      </c>
      <c r="E88" s="13"/>
      <c r="F88" s="14" t="s">
        <v>7</v>
      </c>
      <c r="G88" s="13"/>
      <c r="H88" s="13"/>
      <c r="I88" s="13"/>
      <c r="J88" s="13"/>
      <c r="K88" s="15"/>
      <c r="L88" s="15"/>
      <c r="M88" s="15"/>
      <c r="N88" s="15"/>
      <c r="O88" s="15"/>
      <c r="P88" s="7"/>
    </row>
    <row r="89" spans="1:16" ht="15.75" x14ac:dyDescent="0.25">
      <c r="A89" s="7"/>
      <c r="B89" s="8" t="s">
        <v>31</v>
      </c>
      <c r="C89" s="7"/>
      <c r="D89" s="16">
        <v>1.0602</v>
      </c>
      <c r="E89" s="17"/>
      <c r="F89" s="17"/>
      <c r="G89" s="17"/>
      <c r="H89" s="17"/>
      <c r="I89" s="17"/>
      <c r="J89" s="17"/>
      <c r="K89" s="18"/>
      <c r="L89" s="18"/>
      <c r="M89" s="18"/>
      <c r="N89" s="18"/>
      <c r="O89" s="18"/>
      <c r="P89" s="7"/>
    </row>
    <row r="90" spans="1:16" ht="15.75" x14ac:dyDescent="0.25">
      <c r="A90" s="7"/>
      <c r="B90" s="8" t="s">
        <v>32</v>
      </c>
      <c r="C90" s="7"/>
      <c r="D90" s="16">
        <v>1.0355000000000001</v>
      </c>
      <c r="E90" s="17"/>
      <c r="F90" s="17"/>
      <c r="G90" s="17"/>
      <c r="H90" s="17"/>
      <c r="I90" s="17"/>
      <c r="J90" s="17"/>
      <c r="K90" s="18"/>
      <c r="L90" s="18"/>
      <c r="M90" s="18"/>
      <c r="N90" s="18"/>
      <c r="O90" s="18"/>
      <c r="P90" s="7"/>
    </row>
    <row r="91" spans="1:16" ht="13.15" customHeight="1" x14ac:dyDescent="0.25">
      <c r="A91" s="7"/>
      <c r="B91" s="11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19"/>
      <c r="B92" s="20"/>
      <c r="C92" s="19"/>
      <c r="D92" s="21"/>
      <c r="E92" s="21"/>
      <c r="F92" s="167" t="s">
        <v>33</v>
      </c>
      <c r="G92" s="168"/>
      <c r="H92" s="169"/>
      <c r="I92" s="19"/>
      <c r="J92" s="167" t="s">
        <v>34</v>
      </c>
      <c r="K92" s="168"/>
      <c r="L92" s="169"/>
      <c r="M92" s="19"/>
      <c r="N92" s="167" t="s">
        <v>35</v>
      </c>
      <c r="O92" s="169"/>
      <c r="P92" s="19"/>
    </row>
    <row r="93" spans="1:16" x14ac:dyDescent="0.25">
      <c r="A93" s="19"/>
      <c r="B93" s="20"/>
      <c r="C93" s="19"/>
      <c r="D93" s="157" t="s">
        <v>36</v>
      </c>
      <c r="E93" s="22"/>
      <c r="F93" s="23" t="s">
        <v>8</v>
      </c>
      <c r="G93" s="24" t="s">
        <v>37</v>
      </c>
      <c r="H93" s="25" t="s">
        <v>38</v>
      </c>
      <c r="I93" s="19"/>
      <c r="J93" s="23" t="s">
        <v>8</v>
      </c>
      <c r="K93" s="26" t="s">
        <v>37</v>
      </c>
      <c r="L93" s="25" t="s">
        <v>38</v>
      </c>
      <c r="M93" s="19"/>
      <c r="N93" s="159" t="s">
        <v>39</v>
      </c>
      <c r="O93" s="161" t="s">
        <v>40</v>
      </c>
      <c r="P93" s="19"/>
    </row>
    <row r="94" spans="1:16" x14ac:dyDescent="0.25">
      <c r="A94" s="19"/>
      <c r="B94" s="20"/>
      <c r="C94" s="19"/>
      <c r="D94" s="158"/>
      <c r="E94" s="22"/>
      <c r="F94" s="27" t="s">
        <v>41</v>
      </c>
      <c r="G94" s="28"/>
      <c r="H94" s="29" t="s">
        <v>41</v>
      </c>
      <c r="I94" s="19"/>
      <c r="J94" s="27" t="s">
        <v>41</v>
      </c>
      <c r="K94" s="30"/>
      <c r="L94" s="29" t="s">
        <v>41</v>
      </c>
      <c r="M94" s="19"/>
      <c r="N94" s="160"/>
      <c r="O94" s="162"/>
      <c r="P94" s="19"/>
    </row>
    <row r="95" spans="1:16" x14ac:dyDescent="0.25">
      <c r="A95" s="19"/>
      <c r="B95" s="31" t="s">
        <v>42</v>
      </c>
      <c r="C95" s="31"/>
      <c r="D95" s="59" t="s">
        <v>43</v>
      </c>
      <c r="E95" s="33"/>
      <c r="F95" s="113">
        <v>35.130000000000003</v>
      </c>
      <c r="G95" s="34">
        <v>1</v>
      </c>
      <c r="H95" s="115">
        <v>35.130000000000003</v>
      </c>
      <c r="I95" s="60"/>
      <c r="J95" s="113">
        <v>36.61</v>
      </c>
      <c r="K95" s="37">
        <v>1</v>
      </c>
      <c r="L95" s="115">
        <f>J95</f>
        <v>36.61</v>
      </c>
      <c r="M95" s="60"/>
      <c r="N95" s="116">
        <f>L95-H95</f>
        <v>1.4799999999999969</v>
      </c>
      <c r="O95" s="117">
        <f>N95/H95</f>
        <v>4.2129234272701301E-2</v>
      </c>
      <c r="P95" s="19"/>
    </row>
    <row r="96" spans="1:16" x14ac:dyDescent="0.25">
      <c r="A96" s="19"/>
      <c r="B96" s="31" t="s">
        <v>44</v>
      </c>
      <c r="C96" s="31"/>
      <c r="D96" s="59" t="s">
        <v>6</v>
      </c>
      <c r="E96" s="33"/>
      <c r="F96" s="114">
        <v>1.2E-2</v>
      </c>
      <c r="G96" s="34">
        <v>2000</v>
      </c>
      <c r="H96" s="115">
        <v>24</v>
      </c>
      <c r="I96" s="60"/>
      <c r="J96" s="114">
        <v>1.2500000000000001E-2</v>
      </c>
      <c r="K96" s="34">
        <v>2000</v>
      </c>
      <c r="L96" s="115">
        <f>K96*J96</f>
        <v>25</v>
      </c>
      <c r="M96" s="60"/>
      <c r="N96" s="116">
        <f>L96-H96</f>
        <v>1</v>
      </c>
      <c r="O96" s="117">
        <f>N96/H96</f>
        <v>4.1666666666666664E-2</v>
      </c>
      <c r="P96" s="19"/>
    </row>
    <row r="97" spans="1:16" ht="30" x14ac:dyDescent="0.25">
      <c r="A97" s="19"/>
      <c r="B97" s="112" t="s">
        <v>45</v>
      </c>
      <c r="C97" s="31"/>
      <c r="D97" s="59" t="s">
        <v>43</v>
      </c>
      <c r="E97" s="33"/>
      <c r="F97" s="114">
        <v>0.79</v>
      </c>
      <c r="G97" s="34">
        <v>1</v>
      </c>
      <c r="H97" s="115">
        <v>0.79</v>
      </c>
      <c r="I97" s="60"/>
      <c r="J97" s="114">
        <v>0.79</v>
      </c>
      <c r="K97" s="34">
        <v>1</v>
      </c>
      <c r="L97" s="115">
        <v>0.79</v>
      </c>
      <c r="M97" s="60"/>
      <c r="N97" s="116">
        <v>0</v>
      </c>
      <c r="O97" s="117">
        <v>0</v>
      </c>
      <c r="P97" s="19"/>
    </row>
    <row r="98" spans="1:16" ht="30" x14ac:dyDescent="0.25">
      <c r="A98" s="19"/>
      <c r="B98" s="112" t="s">
        <v>46</v>
      </c>
      <c r="C98" s="31"/>
      <c r="D98" s="59" t="s">
        <v>6</v>
      </c>
      <c r="E98" s="33"/>
      <c r="F98" s="114">
        <v>-1E-4</v>
      </c>
      <c r="G98" s="34">
        <v>2000</v>
      </c>
      <c r="H98" s="115">
        <v>-0.2</v>
      </c>
      <c r="I98" s="60"/>
      <c r="J98" s="114">
        <v>0</v>
      </c>
      <c r="K98" s="34">
        <v>2000</v>
      </c>
      <c r="L98" s="115">
        <v>0</v>
      </c>
      <c r="M98" s="60"/>
      <c r="N98" s="116">
        <v>0.2</v>
      </c>
      <c r="O98" s="117">
        <v>-1</v>
      </c>
      <c r="P98" s="19"/>
    </row>
    <row r="99" spans="1:16" x14ac:dyDescent="0.25">
      <c r="A99" s="40"/>
      <c r="B99" s="41" t="s">
        <v>48</v>
      </c>
      <c r="C99" s="42"/>
      <c r="D99" s="43"/>
      <c r="E99" s="42"/>
      <c r="F99" s="44"/>
      <c r="G99" s="45"/>
      <c r="H99" s="131">
        <f>SUM(H95:H98)</f>
        <v>59.72</v>
      </c>
      <c r="I99" s="132"/>
      <c r="J99" s="133"/>
      <c r="K99" s="134"/>
      <c r="L99" s="131">
        <f>SUM(L95:L98)</f>
        <v>62.4</v>
      </c>
      <c r="M99" s="46"/>
      <c r="N99" s="49">
        <f>L99-H99</f>
        <v>2.6799999999999997</v>
      </c>
      <c r="O99" s="50">
        <f>N99/H99</f>
        <v>4.4876088412592094E-2</v>
      </c>
      <c r="P99" s="40"/>
    </row>
    <row r="100" spans="1:16" ht="38.25" x14ac:dyDescent="0.25">
      <c r="A100" s="19"/>
      <c r="B100" s="111" t="s">
        <v>71</v>
      </c>
      <c r="C100" s="31"/>
      <c r="D100" s="32" t="s">
        <v>6</v>
      </c>
      <c r="E100" s="33"/>
      <c r="F100" s="123">
        <v>0</v>
      </c>
      <c r="G100" s="34">
        <v>2000</v>
      </c>
      <c r="H100" s="115">
        <v>0</v>
      </c>
      <c r="I100" s="60"/>
      <c r="J100" s="114">
        <v>-2.2000000000000001E-3</v>
      </c>
      <c r="K100" s="34">
        <v>2000</v>
      </c>
      <c r="L100" s="115">
        <f>K100*J100</f>
        <v>-4.4000000000000004</v>
      </c>
      <c r="M100" s="60"/>
      <c r="N100" s="116">
        <f>L100</f>
        <v>-4.4000000000000004</v>
      </c>
      <c r="O100" s="117" t="s">
        <v>47</v>
      </c>
      <c r="P100" s="19"/>
    </row>
    <row r="101" spans="1:16" ht="25.5" x14ac:dyDescent="0.25">
      <c r="A101" s="19"/>
      <c r="B101" s="111" t="s">
        <v>72</v>
      </c>
      <c r="C101" s="31"/>
      <c r="D101" s="59" t="s">
        <v>6</v>
      </c>
      <c r="E101" s="33"/>
      <c r="F101" s="114">
        <v>0</v>
      </c>
      <c r="G101" s="34">
        <v>2000</v>
      </c>
      <c r="H101" s="115">
        <v>0</v>
      </c>
      <c r="I101" s="60"/>
      <c r="J101" s="114">
        <v>2.5000000000000001E-3</v>
      </c>
      <c r="K101" s="34">
        <v>2000</v>
      </c>
      <c r="L101" s="115">
        <f>K101*J101</f>
        <v>5</v>
      </c>
      <c r="M101" s="60"/>
      <c r="N101" s="116">
        <f>L101</f>
        <v>5</v>
      </c>
      <c r="O101" s="117"/>
      <c r="P101" s="19"/>
    </row>
    <row r="102" spans="1:16" ht="25.5" x14ac:dyDescent="0.25">
      <c r="A102" s="19"/>
      <c r="B102" s="111" t="s">
        <v>74</v>
      </c>
      <c r="C102" s="31"/>
      <c r="D102" s="32" t="s">
        <v>6</v>
      </c>
      <c r="E102" s="33"/>
      <c r="F102" s="123">
        <v>0</v>
      </c>
      <c r="G102" s="34">
        <v>2000</v>
      </c>
      <c r="H102" s="115">
        <v>0</v>
      </c>
      <c r="I102" s="60"/>
      <c r="J102" s="114">
        <v>-2.9999999999999997E-4</v>
      </c>
      <c r="K102" s="34">
        <v>2000</v>
      </c>
      <c r="L102" s="115">
        <f>K102*J102</f>
        <v>-0.6</v>
      </c>
      <c r="M102" s="60"/>
      <c r="N102" s="116">
        <f>L102</f>
        <v>-0.6</v>
      </c>
      <c r="O102" s="117" t="s">
        <v>47</v>
      </c>
      <c r="P102" s="19"/>
    </row>
    <row r="103" spans="1:16" ht="25.5" x14ac:dyDescent="0.25">
      <c r="A103" s="19"/>
      <c r="B103" s="111" t="s">
        <v>75</v>
      </c>
      <c r="C103" s="31"/>
      <c r="D103" s="32" t="s">
        <v>6</v>
      </c>
      <c r="E103" s="33"/>
      <c r="F103" s="123">
        <v>0</v>
      </c>
      <c r="G103" s="34">
        <v>2000</v>
      </c>
      <c r="H103" s="115">
        <v>0</v>
      </c>
      <c r="I103" s="60"/>
      <c r="J103" s="114">
        <v>-4.0000000000000001E-3</v>
      </c>
      <c r="K103" s="34">
        <v>2000</v>
      </c>
      <c r="L103" s="115">
        <f>K103*J103</f>
        <v>-8</v>
      </c>
      <c r="M103" s="60"/>
      <c r="N103" s="116">
        <f>L103</f>
        <v>-8</v>
      </c>
      <c r="O103" s="117" t="s">
        <v>47</v>
      </c>
      <c r="P103" s="19"/>
    </row>
    <row r="104" spans="1:16" ht="25.5" x14ac:dyDescent="0.25">
      <c r="A104" s="19"/>
      <c r="B104" s="111" t="s">
        <v>76</v>
      </c>
      <c r="C104" s="31"/>
      <c r="D104" s="32" t="s">
        <v>6</v>
      </c>
      <c r="E104" s="33"/>
      <c r="F104" s="123">
        <v>0</v>
      </c>
      <c r="G104" s="34">
        <v>2000</v>
      </c>
      <c r="H104" s="115">
        <v>0</v>
      </c>
      <c r="I104" s="60"/>
      <c r="J104" s="114">
        <v>1.4E-3</v>
      </c>
      <c r="K104" s="34">
        <v>2000</v>
      </c>
      <c r="L104" s="115">
        <f>K104*J104</f>
        <v>2.8</v>
      </c>
      <c r="M104" s="60"/>
      <c r="N104" s="116">
        <f>L104</f>
        <v>2.8</v>
      </c>
      <c r="O104" s="117" t="s">
        <v>47</v>
      </c>
      <c r="P104" s="19"/>
    </row>
    <row r="105" spans="1:16" ht="25.5" x14ac:dyDescent="0.25">
      <c r="A105" s="19"/>
      <c r="B105" s="111" t="s">
        <v>67</v>
      </c>
      <c r="C105" s="31"/>
      <c r="D105" s="32" t="s">
        <v>43</v>
      </c>
      <c r="E105" s="33"/>
      <c r="F105" s="123">
        <v>0</v>
      </c>
      <c r="G105" s="34">
        <v>1</v>
      </c>
      <c r="H105" s="115">
        <v>0</v>
      </c>
      <c r="I105" s="60"/>
      <c r="J105" s="114">
        <v>1.0330999999999999</v>
      </c>
      <c r="K105" s="34">
        <v>1</v>
      </c>
      <c r="L105" s="115">
        <v>1.0330999999999999</v>
      </c>
      <c r="M105" s="60"/>
      <c r="N105" s="116">
        <v>1.0330999999999999</v>
      </c>
      <c r="O105" s="117" t="s">
        <v>47</v>
      </c>
      <c r="P105" s="19"/>
    </row>
    <row r="106" spans="1:16" ht="25.5" x14ac:dyDescent="0.25">
      <c r="A106" s="19"/>
      <c r="B106" s="111" t="s">
        <v>75</v>
      </c>
      <c r="C106" s="31"/>
      <c r="D106" s="32" t="s">
        <v>6</v>
      </c>
      <c r="E106" s="33"/>
      <c r="F106" s="123">
        <v>0</v>
      </c>
      <c r="G106" s="34">
        <v>1</v>
      </c>
      <c r="H106" s="115">
        <v>0</v>
      </c>
      <c r="I106" s="60"/>
      <c r="J106" s="114">
        <v>6.9999999999999999E-4</v>
      </c>
      <c r="K106" s="34">
        <v>2000</v>
      </c>
      <c r="L106" s="115">
        <f>K106*J106</f>
        <v>1.4</v>
      </c>
      <c r="M106" s="60"/>
      <c r="N106" s="116">
        <f>L106</f>
        <v>1.4</v>
      </c>
      <c r="O106" s="117"/>
      <c r="P106" s="19"/>
    </row>
    <row r="107" spans="1:16" x14ac:dyDescent="0.25">
      <c r="A107" s="19"/>
      <c r="B107" s="51" t="s">
        <v>50</v>
      </c>
      <c r="C107" s="31"/>
      <c r="D107" s="32" t="s">
        <v>6</v>
      </c>
      <c r="E107" s="33"/>
      <c r="F107" s="123">
        <v>1E-3</v>
      </c>
      <c r="G107" s="34">
        <v>2000</v>
      </c>
      <c r="H107" s="115">
        <v>2</v>
      </c>
      <c r="I107" s="60"/>
      <c r="J107" s="114">
        <v>2.977696514376571E-3</v>
      </c>
      <c r="K107" s="34">
        <v>2000</v>
      </c>
      <c r="L107" s="115">
        <v>5.955393028753142</v>
      </c>
      <c r="M107" s="60"/>
      <c r="N107" s="116">
        <v>3.955393028753142</v>
      </c>
      <c r="O107" s="117">
        <v>1.977696514376571</v>
      </c>
      <c r="P107" s="19"/>
    </row>
    <row r="108" spans="1:16" x14ac:dyDescent="0.25">
      <c r="A108" s="19"/>
      <c r="B108" s="51" t="s">
        <v>51</v>
      </c>
      <c r="C108" s="31"/>
      <c r="D108" s="32" t="s">
        <v>6</v>
      </c>
      <c r="E108" s="33"/>
      <c r="F108" s="123">
        <v>3.4903999999999998E-2</v>
      </c>
      <c r="G108" s="34">
        <v>120.40000000000009</v>
      </c>
      <c r="H108" s="115">
        <v>4.2024416000000029</v>
      </c>
      <c r="I108" s="60"/>
      <c r="J108" s="114">
        <v>3.4903999999999998E-2</v>
      </c>
      <c r="K108" s="34">
        <v>71</v>
      </c>
      <c r="L108" s="115">
        <v>2.4781839999999997</v>
      </c>
      <c r="M108" s="60"/>
      <c r="N108" s="116">
        <v>-1.7242576000000032</v>
      </c>
      <c r="O108" s="117">
        <v>-0.4102990033222596</v>
      </c>
      <c r="P108" s="19"/>
    </row>
    <row r="109" spans="1:16" ht="25.5" x14ac:dyDescent="0.25">
      <c r="A109" s="19"/>
      <c r="B109" s="52" t="s">
        <v>52</v>
      </c>
      <c r="C109" s="53"/>
      <c r="D109" s="53"/>
      <c r="E109" s="53"/>
      <c r="F109" s="54"/>
      <c r="G109" s="55"/>
      <c r="H109" s="56">
        <f>SUM(H99:H108)</f>
        <v>65.922441599999999</v>
      </c>
      <c r="I109" s="46"/>
      <c r="J109" s="57"/>
      <c r="K109" s="58"/>
      <c r="L109" s="56">
        <f>SUM(L99:L108)</f>
        <v>68.066677028753134</v>
      </c>
      <c r="M109" s="46"/>
      <c r="N109" s="49">
        <f>L109-H109</f>
        <v>2.1442354287531344</v>
      </c>
      <c r="O109" s="50">
        <f>N109/H109</f>
        <v>3.2526638527192148E-2</v>
      </c>
      <c r="P109" s="19"/>
    </row>
    <row r="110" spans="1:16" x14ac:dyDescent="0.25">
      <c r="A110" s="19"/>
      <c r="B110" s="36" t="s">
        <v>53</v>
      </c>
      <c r="C110" s="36"/>
      <c r="D110" s="59" t="s">
        <v>6</v>
      </c>
      <c r="E110" s="60"/>
      <c r="F110" s="114">
        <v>4.1000000000000003E-3</v>
      </c>
      <c r="G110" s="34">
        <v>2120.4</v>
      </c>
      <c r="H110" s="115">
        <v>8.6936400000000003</v>
      </c>
      <c r="I110" s="60"/>
      <c r="J110" s="114">
        <v>3.8999999999999998E-3</v>
      </c>
      <c r="K110" s="37">
        <v>2071</v>
      </c>
      <c r="L110" s="115">
        <v>8.0769000000000002</v>
      </c>
      <c r="M110" s="60"/>
      <c r="N110" s="116">
        <v>-0.61674000000000007</v>
      </c>
      <c r="O110" s="117">
        <v>-7.0941515866771582E-2</v>
      </c>
      <c r="P110" s="19"/>
    </row>
    <row r="111" spans="1:16" x14ac:dyDescent="0.25">
      <c r="A111" s="19"/>
      <c r="B111" s="61" t="s">
        <v>54</v>
      </c>
      <c r="C111" s="36"/>
      <c r="D111" s="59" t="s">
        <v>6</v>
      </c>
      <c r="E111" s="60"/>
      <c r="F111" s="114">
        <v>3.0000000000000001E-3</v>
      </c>
      <c r="G111" s="34">
        <v>2120.4</v>
      </c>
      <c r="H111" s="115">
        <v>6.3612000000000002</v>
      </c>
      <c r="I111" s="60"/>
      <c r="J111" s="114">
        <v>2.8999999999999998E-3</v>
      </c>
      <c r="K111" s="37">
        <v>2071</v>
      </c>
      <c r="L111" s="115">
        <v>6.0058999999999996</v>
      </c>
      <c r="M111" s="60"/>
      <c r="N111" s="116">
        <v>-0.35530000000000062</v>
      </c>
      <c r="O111" s="117">
        <v>-5.5854241338112398E-2</v>
      </c>
      <c r="P111" s="19"/>
    </row>
    <row r="112" spans="1:16" x14ac:dyDescent="0.25">
      <c r="A112" s="19"/>
      <c r="B112" s="52" t="s">
        <v>55</v>
      </c>
      <c r="C112" s="42"/>
      <c r="D112" s="42"/>
      <c r="E112" s="42"/>
      <c r="F112" s="62"/>
      <c r="G112" s="55"/>
      <c r="H112" s="56">
        <f>SUM(H109:H111)</f>
        <v>80.977281599999998</v>
      </c>
      <c r="I112" s="63"/>
      <c r="J112" s="64"/>
      <c r="K112" s="65"/>
      <c r="L112" s="56">
        <f>SUM(L109:L111)</f>
        <v>82.149477028753125</v>
      </c>
      <c r="M112" s="63"/>
      <c r="N112" s="49">
        <f>L112-H112</f>
        <v>1.1721954287531275</v>
      </c>
      <c r="O112" s="137">
        <f>N112/H112</f>
        <v>1.4475608536025832E-2</v>
      </c>
      <c r="P112" s="19"/>
    </row>
    <row r="113" spans="1:16" x14ac:dyDescent="0.25">
      <c r="A113" s="19"/>
      <c r="B113" s="66" t="s">
        <v>56</v>
      </c>
      <c r="C113" s="31"/>
      <c r="D113" s="32" t="s">
        <v>6</v>
      </c>
      <c r="E113" s="33"/>
      <c r="F113" s="70">
        <v>3.5999999999999999E-3</v>
      </c>
      <c r="G113" s="34">
        <v>2120.4</v>
      </c>
      <c r="H113" s="119">
        <v>7.6334400000000002</v>
      </c>
      <c r="I113" s="60"/>
      <c r="J113" s="120">
        <v>3.5999999999999999E-3</v>
      </c>
      <c r="K113" s="37">
        <v>2071</v>
      </c>
      <c r="L113" s="119">
        <v>7.4555999999999996</v>
      </c>
      <c r="M113" s="60"/>
      <c r="N113" s="116">
        <v>-0.17784000000000066</v>
      </c>
      <c r="O113" s="121">
        <v>-2.3297491039426611E-2</v>
      </c>
      <c r="P113" s="19"/>
    </row>
    <row r="114" spans="1:16" x14ac:dyDescent="0.25">
      <c r="A114" s="19"/>
      <c r="B114" s="66" t="s">
        <v>57</v>
      </c>
      <c r="C114" s="31"/>
      <c r="D114" s="32" t="s">
        <v>6</v>
      </c>
      <c r="E114" s="33"/>
      <c r="F114" s="70">
        <v>2.9999999999999997E-4</v>
      </c>
      <c r="G114" s="34">
        <v>2120.4</v>
      </c>
      <c r="H114" s="119">
        <v>0.63612000000000002</v>
      </c>
      <c r="I114" s="60"/>
      <c r="J114" s="120">
        <v>2.9999999999999997E-4</v>
      </c>
      <c r="K114" s="37">
        <v>2071</v>
      </c>
      <c r="L114" s="119">
        <v>0.62129999999999996</v>
      </c>
      <c r="M114" s="60"/>
      <c r="N114" s="116">
        <v>-1.4820000000000055E-2</v>
      </c>
      <c r="O114" s="121">
        <v>-2.3297491039426611E-2</v>
      </c>
      <c r="P114" s="19"/>
    </row>
    <row r="115" spans="1:16" x14ac:dyDescent="0.25">
      <c r="A115" s="19"/>
      <c r="B115" s="51" t="s">
        <v>59</v>
      </c>
      <c r="C115" s="31"/>
      <c r="D115" s="32" t="s">
        <v>6</v>
      </c>
      <c r="E115" s="33"/>
      <c r="F115" s="70">
        <v>7.6999999999999999E-2</v>
      </c>
      <c r="G115" s="97">
        <v>1280</v>
      </c>
      <c r="H115" s="119">
        <v>98.56</v>
      </c>
      <c r="I115" s="60"/>
      <c r="J115" s="70">
        <v>7.6999999999999999E-2</v>
      </c>
      <c r="K115" s="97">
        <v>1280</v>
      </c>
      <c r="L115" s="119">
        <v>98.56</v>
      </c>
      <c r="M115" s="60"/>
      <c r="N115" s="116">
        <v>0</v>
      </c>
      <c r="O115" s="121">
        <v>0</v>
      </c>
      <c r="P115" s="19"/>
    </row>
    <row r="116" spans="1:16" x14ac:dyDescent="0.25">
      <c r="A116" s="19"/>
      <c r="B116" s="51" t="s">
        <v>60</v>
      </c>
      <c r="C116" s="31"/>
      <c r="D116" s="32" t="s">
        <v>6</v>
      </c>
      <c r="E116" s="33"/>
      <c r="F116" s="70">
        <v>0.113</v>
      </c>
      <c r="G116" s="97">
        <v>360</v>
      </c>
      <c r="H116" s="119">
        <v>40.68</v>
      </c>
      <c r="I116" s="60"/>
      <c r="J116" s="70">
        <v>0.113</v>
      </c>
      <c r="K116" s="97">
        <v>360</v>
      </c>
      <c r="L116" s="119">
        <v>40.68</v>
      </c>
      <c r="M116" s="60"/>
      <c r="N116" s="116">
        <v>0</v>
      </c>
      <c r="O116" s="121">
        <v>0</v>
      </c>
      <c r="P116" s="19"/>
    </row>
    <row r="117" spans="1:16" ht="15.75" thickBot="1" x14ac:dyDescent="0.3">
      <c r="A117" s="19"/>
      <c r="B117" s="20" t="s">
        <v>61</v>
      </c>
      <c r="C117" s="31"/>
      <c r="D117" s="32" t="s">
        <v>6</v>
      </c>
      <c r="E117" s="33"/>
      <c r="F117" s="70">
        <v>0.157</v>
      </c>
      <c r="G117" s="97">
        <v>360</v>
      </c>
      <c r="H117" s="119">
        <v>56.52</v>
      </c>
      <c r="I117" s="60"/>
      <c r="J117" s="70">
        <v>0.157</v>
      </c>
      <c r="K117" s="97">
        <v>360</v>
      </c>
      <c r="L117" s="119">
        <v>56.52</v>
      </c>
      <c r="M117" s="60"/>
      <c r="N117" s="116">
        <v>0</v>
      </c>
      <c r="O117" s="121">
        <v>0</v>
      </c>
      <c r="P117" s="19"/>
    </row>
    <row r="118" spans="1:16" ht="15.75" thickBot="1" x14ac:dyDescent="0.3">
      <c r="A118" s="19"/>
      <c r="B118" s="72"/>
      <c r="C118" s="73"/>
      <c r="D118" s="74"/>
      <c r="E118" s="73"/>
      <c r="F118" s="75"/>
      <c r="G118" s="76"/>
      <c r="H118" s="77"/>
      <c r="I118" s="78"/>
      <c r="J118" s="75"/>
      <c r="K118" s="79"/>
      <c r="L118" s="77"/>
      <c r="M118" s="78"/>
      <c r="N118" s="80"/>
      <c r="O118" s="81"/>
      <c r="P118" s="19"/>
    </row>
    <row r="119" spans="1:16" x14ac:dyDescent="0.25">
      <c r="A119" s="19"/>
      <c r="B119" s="82" t="s">
        <v>62</v>
      </c>
      <c r="C119" s="31"/>
      <c r="D119" s="31"/>
      <c r="E119" s="31"/>
      <c r="F119" s="83"/>
      <c r="G119" s="84"/>
      <c r="H119" s="85">
        <f>SUM(H112:H117)</f>
        <v>285.00684160000003</v>
      </c>
      <c r="I119" s="86"/>
      <c r="J119" s="87"/>
      <c r="K119" s="88"/>
      <c r="L119" s="85">
        <f>SUM(L112:L117)</f>
        <v>285.98637702875311</v>
      </c>
      <c r="M119" s="89"/>
      <c r="N119" s="90">
        <f>L119-H119</f>
        <v>0.97953542875308131</v>
      </c>
      <c r="O119" s="91">
        <f>N119/H119</f>
        <v>3.4368839121687988E-3</v>
      </c>
      <c r="P119" s="19"/>
    </row>
    <row r="120" spans="1:16" x14ac:dyDescent="0.25">
      <c r="A120" s="19"/>
      <c r="B120" s="92" t="s">
        <v>63</v>
      </c>
      <c r="C120" s="31"/>
      <c r="D120" s="31"/>
      <c r="E120" s="31"/>
      <c r="F120" s="93">
        <v>0.13</v>
      </c>
      <c r="G120" s="84"/>
      <c r="H120" s="94">
        <f>H119*0.13</f>
        <v>37.050889408000003</v>
      </c>
      <c r="I120" s="95"/>
      <c r="J120" s="96">
        <v>0.13</v>
      </c>
      <c r="K120" s="97"/>
      <c r="L120" s="98">
        <f>L119*0.13</f>
        <v>37.178229013737905</v>
      </c>
      <c r="M120" s="99"/>
      <c r="N120" s="100">
        <f>L120-H120</f>
        <v>0.12733960573790171</v>
      </c>
      <c r="O120" s="101">
        <f>N120/H120</f>
        <v>3.4368839121688296E-3</v>
      </c>
      <c r="P120" s="19"/>
    </row>
    <row r="121" spans="1:16" ht="15.75" thickBot="1" x14ac:dyDescent="0.3">
      <c r="A121" s="19"/>
      <c r="B121" s="163" t="s">
        <v>64</v>
      </c>
      <c r="C121" s="163"/>
      <c r="D121" s="163"/>
      <c r="E121" s="33"/>
      <c r="F121" s="124"/>
      <c r="G121" s="125"/>
      <c r="H121" s="126">
        <f>H119+H120</f>
        <v>322.05773100800002</v>
      </c>
      <c r="I121" s="127"/>
      <c r="J121" s="127"/>
      <c r="K121" s="128"/>
      <c r="L121" s="126">
        <f>L119+L120</f>
        <v>323.16460604249102</v>
      </c>
      <c r="M121" s="129"/>
      <c r="N121" s="130">
        <f>L121-H121</f>
        <v>1.1068750344909972</v>
      </c>
      <c r="O121" s="91">
        <f>N121/H121</f>
        <v>3.4368839121688469E-3</v>
      </c>
      <c r="P121" s="19"/>
    </row>
    <row r="122" spans="1:16" ht="15.75" thickBot="1" x14ac:dyDescent="0.3">
      <c r="A122" s="102"/>
      <c r="B122" s="103"/>
      <c r="C122" s="104"/>
      <c r="D122" s="105"/>
      <c r="E122" s="104"/>
      <c r="F122" s="75"/>
      <c r="G122" s="106"/>
      <c r="H122" s="77"/>
      <c r="I122" s="107"/>
      <c r="J122" s="75"/>
      <c r="K122" s="108"/>
      <c r="L122" s="77"/>
      <c r="M122" s="107"/>
      <c r="N122" s="109"/>
      <c r="O122" s="81"/>
      <c r="P122" s="102"/>
    </row>
    <row r="123" spans="1:16" x14ac:dyDescent="0.25">
      <c r="A123" s="19"/>
      <c r="B123" s="19"/>
      <c r="C123" s="19"/>
      <c r="D123" s="19"/>
      <c r="E123" s="19"/>
      <c r="F123" s="19"/>
      <c r="G123" s="7"/>
      <c r="H123" s="110"/>
      <c r="I123" s="19"/>
      <c r="J123" s="19"/>
      <c r="K123" s="7"/>
      <c r="L123" s="110"/>
      <c r="M123" s="19"/>
      <c r="N123" s="110"/>
      <c r="O123" s="19"/>
      <c r="P123" s="19"/>
    </row>
    <row r="124" spans="1:16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"/>
      <c r="O124" s="6"/>
      <c r="P124" s="6"/>
    </row>
    <row r="125" spans="1:16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6"/>
      <c r="M125" s="6"/>
      <c r="N125" s="6"/>
      <c r="O125" s="6"/>
      <c r="P125" s="6"/>
    </row>
    <row r="126" spans="1:16" ht="18" x14ac:dyDescent="0.25">
      <c r="A126" s="7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6"/>
    </row>
    <row r="127" spans="1:16" ht="18" x14ac:dyDescent="0.25">
      <c r="A127" s="7"/>
      <c r="B127" s="8" t="s">
        <v>26</v>
      </c>
      <c r="C127" s="9"/>
      <c r="D127" s="165" t="s">
        <v>12</v>
      </c>
      <c r="E127" s="165"/>
      <c r="F127" s="165"/>
      <c r="G127" s="165"/>
      <c r="H127" s="165"/>
      <c r="I127" s="165"/>
      <c r="J127" s="165"/>
      <c r="K127" s="9"/>
      <c r="L127" s="9"/>
      <c r="M127" s="9"/>
      <c r="N127" s="9"/>
      <c r="O127" s="9"/>
      <c r="P127" s="6"/>
    </row>
    <row r="128" spans="1:16" x14ac:dyDescent="0.25">
      <c r="A128" s="7"/>
      <c r="B128" s="8" t="s">
        <v>27</v>
      </c>
      <c r="C128" s="7"/>
      <c r="D128" s="166" t="s">
        <v>65</v>
      </c>
      <c r="E128" s="166"/>
      <c r="F128" s="166"/>
      <c r="G128" s="166"/>
      <c r="H128" s="166"/>
      <c r="I128" s="166"/>
      <c r="J128" s="166"/>
      <c r="K128" s="7"/>
      <c r="L128" s="6"/>
      <c r="M128" s="6"/>
      <c r="N128" s="6"/>
      <c r="O128" s="6"/>
      <c r="P128" s="6"/>
    </row>
    <row r="129" spans="1:16" x14ac:dyDescent="0.25">
      <c r="A129" s="7"/>
      <c r="B129" s="8" t="s">
        <v>29</v>
      </c>
      <c r="C129" s="7"/>
      <c r="D129" s="10">
        <v>40000</v>
      </c>
      <c r="E129" s="11"/>
      <c r="F129" s="11" t="s">
        <v>6</v>
      </c>
      <c r="G129" s="11"/>
      <c r="H129" s="11"/>
      <c r="I129" s="11"/>
      <c r="J129" s="11"/>
      <c r="K129" s="7"/>
      <c r="L129" s="6"/>
      <c r="M129" s="6"/>
      <c r="N129" s="6"/>
      <c r="O129" s="6"/>
      <c r="P129" s="6"/>
    </row>
    <row r="130" spans="1:16" ht="15.75" x14ac:dyDescent="0.25">
      <c r="A130" s="7"/>
      <c r="B130" s="8" t="s">
        <v>30</v>
      </c>
      <c r="C130" s="7"/>
      <c r="D130" s="12">
        <v>100</v>
      </c>
      <c r="E130" s="13"/>
      <c r="F130" s="14" t="s">
        <v>7</v>
      </c>
      <c r="G130" s="13"/>
      <c r="H130" s="13"/>
      <c r="I130" s="13"/>
      <c r="J130" s="13"/>
      <c r="K130" s="15"/>
      <c r="L130" s="15"/>
      <c r="M130" s="15"/>
      <c r="N130" s="15"/>
      <c r="O130" s="15"/>
      <c r="P130" s="7"/>
    </row>
    <row r="131" spans="1:16" ht="15.75" x14ac:dyDescent="0.25">
      <c r="A131" s="7"/>
      <c r="B131" s="8" t="s">
        <v>31</v>
      </c>
      <c r="C131" s="7"/>
      <c r="D131" s="16">
        <v>1.0602</v>
      </c>
      <c r="E131" s="17"/>
      <c r="F131" s="17"/>
      <c r="G131" s="17"/>
      <c r="H131" s="17"/>
      <c r="I131" s="17"/>
      <c r="J131" s="17"/>
      <c r="K131" s="18"/>
      <c r="L131" s="18"/>
      <c r="M131" s="18"/>
      <c r="N131" s="18"/>
      <c r="O131" s="18"/>
      <c r="P131" s="7"/>
    </row>
    <row r="132" spans="1:16" ht="15.75" x14ac:dyDescent="0.25">
      <c r="A132" s="7"/>
      <c r="B132" s="8" t="s">
        <v>32</v>
      </c>
      <c r="C132" s="7"/>
      <c r="D132" s="16">
        <v>1.0355000000000001</v>
      </c>
      <c r="E132" s="17"/>
      <c r="F132" s="17"/>
      <c r="G132" s="17"/>
      <c r="H132" s="17"/>
      <c r="I132" s="17"/>
      <c r="J132" s="17"/>
      <c r="K132" s="18"/>
      <c r="L132" s="18"/>
      <c r="M132" s="18"/>
      <c r="N132" s="18"/>
      <c r="O132" s="18"/>
      <c r="P132" s="7"/>
    </row>
    <row r="133" spans="1:16" ht="13.15" customHeight="1" x14ac:dyDescent="0.25">
      <c r="A133" s="7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 x14ac:dyDescent="0.25">
      <c r="A134" s="19"/>
      <c r="B134" s="20"/>
      <c r="C134" s="19"/>
      <c r="D134" s="21"/>
      <c r="E134" s="21"/>
      <c r="F134" s="167" t="s">
        <v>33</v>
      </c>
      <c r="G134" s="168"/>
      <c r="H134" s="169"/>
      <c r="I134" s="19"/>
      <c r="J134" s="167" t="s">
        <v>34</v>
      </c>
      <c r="K134" s="168"/>
      <c r="L134" s="169"/>
      <c r="M134" s="19"/>
      <c r="N134" s="167" t="s">
        <v>35</v>
      </c>
      <c r="O134" s="169"/>
      <c r="P134" s="19"/>
    </row>
    <row r="135" spans="1:16" x14ac:dyDescent="0.25">
      <c r="A135" s="19"/>
      <c r="B135" s="20"/>
      <c r="C135" s="19"/>
      <c r="D135" s="157" t="s">
        <v>36</v>
      </c>
      <c r="E135" s="22"/>
      <c r="F135" s="23" t="s">
        <v>8</v>
      </c>
      <c r="G135" s="24" t="s">
        <v>37</v>
      </c>
      <c r="H135" s="25" t="s">
        <v>38</v>
      </c>
      <c r="I135" s="19"/>
      <c r="J135" s="23" t="s">
        <v>8</v>
      </c>
      <c r="K135" s="26" t="s">
        <v>37</v>
      </c>
      <c r="L135" s="25" t="s">
        <v>38</v>
      </c>
      <c r="M135" s="19"/>
      <c r="N135" s="159" t="s">
        <v>39</v>
      </c>
      <c r="O135" s="161" t="s">
        <v>40</v>
      </c>
      <c r="P135" s="19"/>
    </row>
    <row r="136" spans="1:16" x14ac:dyDescent="0.25">
      <c r="A136" s="19"/>
      <c r="B136" s="20"/>
      <c r="C136" s="19"/>
      <c r="D136" s="158"/>
      <c r="E136" s="22"/>
      <c r="F136" s="27" t="s">
        <v>41</v>
      </c>
      <c r="G136" s="28"/>
      <c r="H136" s="29" t="s">
        <v>41</v>
      </c>
      <c r="I136" s="19"/>
      <c r="J136" s="27" t="s">
        <v>41</v>
      </c>
      <c r="K136" s="30"/>
      <c r="L136" s="29" t="s">
        <v>41</v>
      </c>
      <c r="M136" s="19"/>
      <c r="N136" s="160"/>
      <c r="O136" s="162"/>
      <c r="P136" s="19"/>
    </row>
    <row r="137" spans="1:16" x14ac:dyDescent="0.25">
      <c r="A137" s="19"/>
      <c r="B137" s="31" t="s">
        <v>42</v>
      </c>
      <c r="C137" s="31"/>
      <c r="D137" s="122" t="s">
        <v>43</v>
      </c>
      <c r="E137" s="33"/>
      <c r="F137" s="135">
        <v>232.69</v>
      </c>
      <c r="G137" s="34">
        <v>1</v>
      </c>
      <c r="H137" s="35">
        <v>232.69</v>
      </c>
      <c r="I137" s="36"/>
      <c r="J137" s="135">
        <v>242.49</v>
      </c>
      <c r="K137" s="37">
        <v>1</v>
      </c>
      <c r="L137" s="35">
        <f>J137</f>
        <v>242.49</v>
      </c>
      <c r="M137" s="36"/>
      <c r="N137" s="38">
        <f>L137-H137</f>
        <v>9.8000000000000114</v>
      </c>
      <c r="O137" s="39">
        <f>N137/H137</f>
        <v>4.2116120159869402E-2</v>
      </c>
      <c r="P137" s="19"/>
    </row>
    <row r="138" spans="1:16" x14ac:dyDescent="0.25">
      <c r="A138" s="19"/>
      <c r="B138" s="31" t="s">
        <v>44</v>
      </c>
      <c r="C138" s="31"/>
      <c r="D138" s="122" t="s">
        <v>7</v>
      </c>
      <c r="E138" s="33"/>
      <c r="F138" s="123">
        <v>2.2101000000000002</v>
      </c>
      <c r="G138" s="34">
        <v>100</v>
      </c>
      <c r="H138" s="35">
        <v>221.01000000000002</v>
      </c>
      <c r="I138" s="36"/>
      <c r="J138" s="114">
        <v>2.2966000000000002</v>
      </c>
      <c r="K138" s="34">
        <v>100</v>
      </c>
      <c r="L138" s="35">
        <f>K138*J138</f>
        <v>229.66000000000003</v>
      </c>
      <c r="M138" s="36"/>
      <c r="N138" s="38">
        <f>L138-H138</f>
        <v>8.6500000000000057</v>
      </c>
      <c r="O138" s="39">
        <f>N138/H138</f>
        <v>3.9138500520338466E-2</v>
      </c>
      <c r="P138" s="19"/>
    </row>
    <row r="139" spans="1:16" ht="30" x14ac:dyDescent="0.25">
      <c r="A139" s="19"/>
      <c r="B139" s="112" t="s">
        <v>46</v>
      </c>
      <c r="C139" s="31"/>
      <c r="D139" s="122" t="s">
        <v>7</v>
      </c>
      <c r="E139" s="33"/>
      <c r="F139" s="123">
        <v>-1.9199999999999998E-2</v>
      </c>
      <c r="G139" s="34">
        <v>100</v>
      </c>
      <c r="H139" s="35">
        <v>-1.92</v>
      </c>
      <c r="I139" s="36"/>
      <c r="J139" s="114">
        <v>0</v>
      </c>
      <c r="K139" s="34">
        <v>100</v>
      </c>
      <c r="L139" s="35">
        <v>0</v>
      </c>
      <c r="M139" s="36"/>
      <c r="N139" s="38">
        <v>1.92</v>
      </c>
      <c r="O139" s="39">
        <v>-1</v>
      </c>
      <c r="P139" s="19"/>
    </row>
    <row r="140" spans="1:16" x14ac:dyDescent="0.25">
      <c r="A140" s="40"/>
      <c r="B140" s="41" t="s">
        <v>48</v>
      </c>
      <c r="C140" s="42"/>
      <c r="D140" s="43"/>
      <c r="E140" s="42"/>
      <c r="F140" s="44"/>
      <c r="G140" s="45"/>
      <c r="H140" s="131">
        <f>SUM(H137:H139)</f>
        <v>451.78000000000003</v>
      </c>
      <c r="I140" s="46"/>
      <c r="J140" s="47"/>
      <c r="K140" s="48"/>
      <c r="L140" s="131">
        <f>SUM(L137:L139)</f>
        <v>472.15000000000003</v>
      </c>
      <c r="M140" s="46"/>
      <c r="N140" s="49">
        <f>L140-H140</f>
        <v>20.370000000000005</v>
      </c>
      <c r="O140" s="50">
        <f>N140/H140</f>
        <v>4.5088317322590651E-2</v>
      </c>
      <c r="P140" s="40"/>
    </row>
    <row r="141" spans="1:16" ht="51" x14ac:dyDescent="0.25">
      <c r="A141" s="19"/>
      <c r="B141" s="111" t="s">
        <v>49</v>
      </c>
      <c r="C141" s="31"/>
      <c r="D141" s="122" t="s">
        <v>7</v>
      </c>
      <c r="E141" s="33"/>
      <c r="F141" s="114">
        <v>2.5358000000000001</v>
      </c>
      <c r="G141" s="34">
        <v>100</v>
      </c>
      <c r="H141" s="115">
        <v>253.58</v>
      </c>
      <c r="I141" s="60"/>
      <c r="J141" s="114">
        <v>0</v>
      </c>
      <c r="K141" s="34">
        <v>100</v>
      </c>
      <c r="L141" s="115">
        <v>0</v>
      </c>
      <c r="M141" s="60"/>
      <c r="N141" s="116">
        <v>-253.58</v>
      </c>
      <c r="O141" s="117">
        <v>-1</v>
      </c>
      <c r="P141" s="19"/>
    </row>
    <row r="142" spans="1:16" ht="38.25" x14ac:dyDescent="0.25">
      <c r="A142" s="19"/>
      <c r="B142" s="111" t="s">
        <v>71</v>
      </c>
      <c r="C142" s="31"/>
      <c r="D142" s="122" t="s">
        <v>7</v>
      </c>
      <c r="E142" s="33"/>
      <c r="F142" s="114">
        <v>0</v>
      </c>
      <c r="G142" s="34">
        <v>100</v>
      </c>
      <c r="H142" s="115">
        <v>0</v>
      </c>
      <c r="I142" s="60"/>
      <c r="J142" s="114">
        <v>2.2621000000000002</v>
      </c>
      <c r="K142" s="34">
        <v>100</v>
      </c>
      <c r="L142" s="115">
        <f t="shared" ref="L142:L148" si="3">K142*J142</f>
        <v>226.21000000000004</v>
      </c>
      <c r="M142" s="60"/>
      <c r="N142" s="116">
        <f t="shared" ref="N142:N148" si="4">L142</f>
        <v>226.21000000000004</v>
      </c>
      <c r="O142" s="117" t="s">
        <v>47</v>
      </c>
      <c r="P142" s="19"/>
    </row>
    <row r="143" spans="1:16" ht="38.25" x14ac:dyDescent="0.25">
      <c r="A143" s="19"/>
      <c r="B143" s="111" t="s">
        <v>73</v>
      </c>
      <c r="C143" s="31"/>
      <c r="D143" s="122" t="s">
        <v>7</v>
      </c>
      <c r="E143" s="33"/>
      <c r="F143" s="114">
        <v>0</v>
      </c>
      <c r="G143" s="34">
        <v>100</v>
      </c>
      <c r="H143" s="115">
        <v>0</v>
      </c>
      <c r="I143" s="60"/>
      <c r="J143" s="114">
        <v>-2.6913999999999998</v>
      </c>
      <c r="K143" s="34">
        <v>100</v>
      </c>
      <c r="L143" s="115">
        <f t="shared" si="3"/>
        <v>-269.14</v>
      </c>
      <c r="M143" s="60"/>
      <c r="N143" s="116">
        <f t="shared" si="4"/>
        <v>-269.14</v>
      </c>
      <c r="O143" s="117" t="s">
        <v>47</v>
      </c>
      <c r="P143" s="19"/>
    </row>
    <row r="144" spans="1:16" ht="25.5" x14ac:dyDescent="0.25">
      <c r="A144" s="19"/>
      <c r="B144" s="111" t="s">
        <v>72</v>
      </c>
      <c r="C144" s="31"/>
      <c r="D144" s="122" t="s">
        <v>6</v>
      </c>
      <c r="E144" s="33"/>
      <c r="F144" s="114">
        <v>0</v>
      </c>
      <c r="G144" s="34">
        <v>40000</v>
      </c>
      <c r="H144" s="115">
        <v>0</v>
      </c>
      <c r="I144" s="60"/>
      <c r="J144" s="114">
        <v>2.5000000000000001E-3</v>
      </c>
      <c r="K144" s="34">
        <v>40000</v>
      </c>
      <c r="L144" s="115">
        <f t="shared" si="3"/>
        <v>100</v>
      </c>
      <c r="M144" s="60"/>
      <c r="N144" s="116">
        <f t="shared" si="4"/>
        <v>100</v>
      </c>
      <c r="O144" s="117"/>
      <c r="P144" s="19"/>
    </row>
    <row r="145" spans="1:16" ht="25.5" x14ac:dyDescent="0.25">
      <c r="A145" s="19"/>
      <c r="B145" s="111" t="s">
        <v>74</v>
      </c>
      <c r="C145" s="31"/>
      <c r="D145" s="122" t="s">
        <v>7</v>
      </c>
      <c r="E145" s="33"/>
      <c r="F145" s="114">
        <v>0</v>
      </c>
      <c r="G145" s="34">
        <v>100</v>
      </c>
      <c r="H145" s="115">
        <v>0</v>
      </c>
      <c r="I145" s="60"/>
      <c r="J145" s="114">
        <v>-0.12790000000000001</v>
      </c>
      <c r="K145" s="34">
        <v>100</v>
      </c>
      <c r="L145" s="115">
        <f t="shared" si="3"/>
        <v>-12.790000000000001</v>
      </c>
      <c r="M145" s="60"/>
      <c r="N145" s="116">
        <f t="shared" si="4"/>
        <v>-12.790000000000001</v>
      </c>
      <c r="O145" s="117" t="s">
        <v>47</v>
      </c>
      <c r="P145" s="19"/>
    </row>
    <row r="146" spans="1:16" ht="25.5" x14ac:dyDescent="0.25">
      <c r="A146" s="19"/>
      <c r="B146" s="111" t="s">
        <v>75</v>
      </c>
      <c r="C146" s="31"/>
      <c r="D146" s="122" t="s">
        <v>7</v>
      </c>
      <c r="E146" s="33"/>
      <c r="F146" s="114">
        <v>0</v>
      </c>
      <c r="G146" s="34">
        <v>100</v>
      </c>
      <c r="H146" s="115">
        <v>0</v>
      </c>
      <c r="I146" s="60"/>
      <c r="J146" s="114">
        <v>-1.5893999999999999</v>
      </c>
      <c r="K146" s="34">
        <v>100</v>
      </c>
      <c r="L146" s="115">
        <f t="shared" si="3"/>
        <v>-158.94</v>
      </c>
      <c r="M146" s="60"/>
      <c r="N146" s="116">
        <f t="shared" si="4"/>
        <v>-158.94</v>
      </c>
      <c r="O146" s="117" t="s">
        <v>47</v>
      </c>
      <c r="P146" s="19"/>
    </row>
    <row r="147" spans="1:16" ht="25.5" x14ac:dyDescent="0.25">
      <c r="A147" s="19"/>
      <c r="B147" s="111" t="s">
        <v>76</v>
      </c>
      <c r="C147" s="31"/>
      <c r="D147" s="122" t="s">
        <v>7</v>
      </c>
      <c r="E147" s="33"/>
      <c r="F147" s="114">
        <v>0</v>
      </c>
      <c r="G147" s="34">
        <v>100</v>
      </c>
      <c r="H147" s="115">
        <v>0</v>
      </c>
      <c r="I147" s="60"/>
      <c r="J147" s="114">
        <v>8.8099999999999998E-2</v>
      </c>
      <c r="K147" s="34">
        <v>100</v>
      </c>
      <c r="L147" s="115">
        <f t="shared" si="3"/>
        <v>8.81</v>
      </c>
      <c r="M147" s="60"/>
      <c r="N147" s="116">
        <f t="shared" si="4"/>
        <v>8.81</v>
      </c>
      <c r="O147" s="117" t="s">
        <v>47</v>
      </c>
      <c r="P147" s="19"/>
    </row>
    <row r="148" spans="1:16" ht="25.5" x14ac:dyDescent="0.25">
      <c r="A148" s="19"/>
      <c r="B148" s="111" t="s">
        <v>75</v>
      </c>
      <c r="C148" s="31"/>
      <c r="D148" s="122" t="s">
        <v>7</v>
      </c>
      <c r="E148" s="33"/>
      <c r="F148" s="114">
        <v>0</v>
      </c>
      <c r="G148" s="34">
        <v>100</v>
      </c>
      <c r="H148" s="115">
        <v>0</v>
      </c>
      <c r="I148" s="60"/>
      <c r="J148" s="114">
        <v>0.26869999999999999</v>
      </c>
      <c r="K148" s="34">
        <v>100</v>
      </c>
      <c r="L148" s="115">
        <f t="shared" si="3"/>
        <v>26.87</v>
      </c>
      <c r="M148" s="60"/>
      <c r="N148" s="116">
        <f t="shared" si="4"/>
        <v>26.87</v>
      </c>
      <c r="O148" s="117"/>
      <c r="P148" s="19"/>
    </row>
    <row r="149" spans="1:16" x14ac:dyDescent="0.25">
      <c r="A149" s="19"/>
      <c r="B149" s="136" t="s">
        <v>50</v>
      </c>
      <c r="C149" s="31"/>
      <c r="D149" s="122" t="s">
        <v>7</v>
      </c>
      <c r="E149" s="33"/>
      <c r="F149" s="114">
        <v>0.35060000000000002</v>
      </c>
      <c r="G149" s="34">
        <v>100</v>
      </c>
      <c r="H149" s="115">
        <v>35.06</v>
      </c>
      <c r="I149" s="60"/>
      <c r="J149" s="114">
        <v>1.2718138994453418</v>
      </c>
      <c r="K149" s="34">
        <v>100</v>
      </c>
      <c r="L149" s="115">
        <v>127.18138994453419</v>
      </c>
      <c r="M149" s="60"/>
      <c r="N149" s="116">
        <v>92.121389944534187</v>
      </c>
      <c r="O149" s="117">
        <v>2.6275353663586474</v>
      </c>
      <c r="P149" s="19"/>
    </row>
    <row r="150" spans="1:16" x14ac:dyDescent="0.25">
      <c r="A150" s="19"/>
      <c r="B150" s="51" t="s">
        <v>51</v>
      </c>
      <c r="C150" s="31"/>
      <c r="D150" s="122" t="s">
        <v>6</v>
      </c>
      <c r="E150" s="33"/>
      <c r="F150" s="114">
        <v>2.1044E-2</v>
      </c>
      <c r="G150" s="34">
        <v>2408</v>
      </c>
      <c r="H150" s="115">
        <v>50.673952</v>
      </c>
      <c r="I150" s="60"/>
      <c r="J150" s="114">
        <v>2.1044E-2</v>
      </c>
      <c r="K150" s="34">
        <v>1420</v>
      </c>
      <c r="L150" s="115">
        <v>29.882480000000001</v>
      </c>
      <c r="M150" s="60"/>
      <c r="N150" s="116">
        <v>-20.791471999999999</v>
      </c>
      <c r="O150" s="117">
        <v>-0.4102990033222591</v>
      </c>
      <c r="P150" s="19"/>
    </row>
    <row r="151" spans="1:16" ht="25.5" x14ac:dyDescent="0.25">
      <c r="A151" s="19"/>
      <c r="B151" s="52" t="s">
        <v>52</v>
      </c>
      <c r="C151" s="53"/>
      <c r="D151" s="53"/>
      <c r="E151" s="53"/>
      <c r="F151" s="54"/>
      <c r="G151" s="55"/>
      <c r="H151" s="56">
        <f>SUM(H140:H150)</f>
        <v>791.09395200000006</v>
      </c>
      <c r="I151" s="46"/>
      <c r="J151" s="57"/>
      <c r="K151" s="58"/>
      <c r="L151" s="56">
        <f>SUM(L140:L150)</f>
        <v>550.23386994453438</v>
      </c>
      <c r="M151" s="46"/>
      <c r="N151" s="49">
        <f>L151-H151</f>
        <v>-240.86008205546568</v>
      </c>
      <c r="O151" s="50">
        <f>N151/H151</f>
        <v>-0.30446457269270799</v>
      </c>
      <c r="P151" s="19"/>
    </row>
    <row r="152" spans="1:16" x14ac:dyDescent="0.25">
      <c r="A152" s="19"/>
      <c r="B152" s="36" t="s">
        <v>53</v>
      </c>
      <c r="C152" s="36"/>
      <c r="D152" s="59" t="s">
        <v>7</v>
      </c>
      <c r="E152" s="60"/>
      <c r="F152" s="114">
        <v>2.0924</v>
      </c>
      <c r="G152" s="34">
        <v>106.02000000000001</v>
      </c>
      <c r="H152" s="115">
        <v>221.83624800000001</v>
      </c>
      <c r="I152" s="60"/>
      <c r="J152" s="114">
        <v>1.6326000000000001</v>
      </c>
      <c r="K152" s="37">
        <v>103.55000000000001</v>
      </c>
      <c r="L152" s="115">
        <v>169.05573000000001</v>
      </c>
      <c r="M152" s="60"/>
      <c r="N152" s="116">
        <v>-52.780518000000001</v>
      </c>
      <c r="O152" s="39">
        <v>-0.23792558013332427</v>
      </c>
      <c r="P152" s="19"/>
    </row>
    <row r="153" spans="1:16" x14ac:dyDescent="0.25">
      <c r="A153" s="19"/>
      <c r="B153" s="61" t="s">
        <v>54</v>
      </c>
      <c r="C153" s="36"/>
      <c r="D153" s="59" t="s">
        <v>7</v>
      </c>
      <c r="E153" s="60"/>
      <c r="F153" s="114">
        <v>1.3480000000000001</v>
      </c>
      <c r="G153" s="34">
        <v>106.02000000000001</v>
      </c>
      <c r="H153" s="115">
        <v>142.91496000000004</v>
      </c>
      <c r="I153" s="60"/>
      <c r="J153" s="114">
        <v>1.2826</v>
      </c>
      <c r="K153" s="37">
        <v>103.55000000000001</v>
      </c>
      <c r="L153" s="115">
        <v>132.81323</v>
      </c>
      <c r="M153" s="60"/>
      <c r="N153" s="116">
        <v>-10.101730000000032</v>
      </c>
      <c r="O153" s="39">
        <v>-7.0683502972677101E-2</v>
      </c>
      <c r="P153" s="19"/>
    </row>
    <row r="154" spans="1:16" x14ac:dyDescent="0.25">
      <c r="A154" s="19"/>
      <c r="B154" s="52" t="s">
        <v>55</v>
      </c>
      <c r="C154" s="42"/>
      <c r="D154" s="42"/>
      <c r="E154" s="42"/>
      <c r="F154" s="62"/>
      <c r="G154" s="55"/>
      <c r="H154" s="56">
        <f>SUM(H151:H153)</f>
        <v>1155.8451600000001</v>
      </c>
      <c r="I154" s="63"/>
      <c r="J154" s="64"/>
      <c r="K154" s="65"/>
      <c r="L154" s="56">
        <f>SUM(L151:L153)</f>
        <v>852.10282994453439</v>
      </c>
      <c r="M154" s="63"/>
      <c r="N154" s="49">
        <f>L154-H154</f>
        <v>-303.74233005546569</v>
      </c>
      <c r="O154" s="50">
        <f>N154/H154</f>
        <v>-0.26278807972468016</v>
      </c>
      <c r="P154" s="19"/>
    </row>
    <row r="155" spans="1:16" x14ac:dyDescent="0.25">
      <c r="A155" s="19"/>
      <c r="B155" s="66" t="s">
        <v>56</v>
      </c>
      <c r="C155" s="31"/>
      <c r="D155" s="32" t="s">
        <v>6</v>
      </c>
      <c r="E155" s="33"/>
      <c r="F155" s="70">
        <v>3.5999999999999999E-3</v>
      </c>
      <c r="G155" s="34">
        <v>42408</v>
      </c>
      <c r="H155" s="119">
        <v>152.6688</v>
      </c>
      <c r="I155" s="60"/>
      <c r="J155" s="120">
        <v>3.5999999999999999E-3</v>
      </c>
      <c r="K155" s="37">
        <v>41420</v>
      </c>
      <c r="L155" s="119">
        <v>149.11199999999999</v>
      </c>
      <c r="M155" s="60"/>
      <c r="N155" s="116">
        <v>-3.5568000000000097</v>
      </c>
      <c r="O155" s="121">
        <v>-2.3297491039426587E-2</v>
      </c>
      <c r="P155" s="19"/>
    </row>
    <row r="156" spans="1:16" x14ac:dyDescent="0.25">
      <c r="A156" s="19"/>
      <c r="B156" s="66" t="s">
        <v>57</v>
      </c>
      <c r="C156" s="31"/>
      <c r="D156" s="32" t="s">
        <v>6</v>
      </c>
      <c r="E156" s="33"/>
      <c r="F156" s="70">
        <v>2.9999999999999997E-4</v>
      </c>
      <c r="G156" s="34">
        <v>42408</v>
      </c>
      <c r="H156" s="119">
        <v>12.722399999999999</v>
      </c>
      <c r="I156" s="60"/>
      <c r="J156" s="120">
        <v>2.9999999999999997E-4</v>
      </c>
      <c r="K156" s="37">
        <v>41420</v>
      </c>
      <c r="L156" s="119">
        <v>12.425999999999998</v>
      </c>
      <c r="M156" s="60"/>
      <c r="N156" s="116">
        <v>-0.29640000000000022</v>
      </c>
      <c r="O156" s="121">
        <v>-2.3297491039426542E-2</v>
      </c>
      <c r="P156" s="19"/>
    </row>
    <row r="157" spans="1:16" ht="22.5" customHeight="1" thickBot="1" x14ac:dyDescent="0.3">
      <c r="A157" s="19"/>
      <c r="B157" s="118" t="s">
        <v>66</v>
      </c>
      <c r="C157" s="31"/>
      <c r="D157" s="32" t="s">
        <v>6</v>
      </c>
      <c r="E157" s="33"/>
      <c r="F157" s="120">
        <v>0.113</v>
      </c>
      <c r="G157" s="71">
        <v>40000</v>
      </c>
      <c r="H157" s="68">
        <v>4520</v>
      </c>
      <c r="I157" s="36"/>
      <c r="J157" s="142">
        <v>0.113</v>
      </c>
      <c r="K157" s="71">
        <v>40000</v>
      </c>
      <c r="L157" s="68">
        <v>4520</v>
      </c>
      <c r="M157" s="36"/>
      <c r="N157" s="38">
        <v>0</v>
      </c>
      <c r="O157" s="69">
        <v>0</v>
      </c>
      <c r="P157" s="19"/>
    </row>
    <row r="158" spans="1:16" ht="15.75" thickBot="1" x14ac:dyDescent="0.3">
      <c r="A158" s="19"/>
      <c r="B158" s="72"/>
      <c r="C158" s="73"/>
      <c r="D158" s="74"/>
      <c r="E158" s="73"/>
      <c r="F158" s="75"/>
      <c r="G158" s="76"/>
      <c r="H158" s="77"/>
      <c r="I158" s="78"/>
      <c r="J158" s="75"/>
      <c r="K158" s="79"/>
      <c r="L158" s="77"/>
      <c r="M158" s="78"/>
      <c r="N158" s="80"/>
      <c r="O158" s="81"/>
      <c r="P158" s="19"/>
    </row>
    <row r="159" spans="1:16" x14ac:dyDescent="0.25">
      <c r="A159" s="19"/>
      <c r="B159" s="82" t="s">
        <v>62</v>
      </c>
      <c r="C159" s="31"/>
      <c r="D159" s="31"/>
      <c r="E159" s="31"/>
      <c r="F159" s="83"/>
      <c r="G159" s="84"/>
      <c r="H159" s="85">
        <f>SUM(H154:H157)</f>
        <v>5841.2363599999999</v>
      </c>
      <c r="I159" s="86"/>
      <c r="J159" s="87"/>
      <c r="K159" s="88"/>
      <c r="L159" s="85">
        <f>SUM(L154:L157)</f>
        <v>5533.6408299445347</v>
      </c>
      <c r="M159" s="89"/>
      <c r="N159" s="90">
        <f>L159-H159</f>
        <v>-307.59553005546513</v>
      </c>
      <c r="O159" s="91">
        <f>N159/H159</f>
        <v>-5.2659319208830158E-2</v>
      </c>
      <c r="P159" s="19"/>
    </row>
    <row r="160" spans="1:16" x14ac:dyDescent="0.25">
      <c r="A160" s="19"/>
      <c r="B160" s="92" t="s">
        <v>63</v>
      </c>
      <c r="C160" s="31"/>
      <c r="D160" s="31"/>
      <c r="E160" s="31"/>
      <c r="F160" s="93">
        <v>0.13</v>
      </c>
      <c r="G160" s="84"/>
      <c r="H160" s="94">
        <f>H159*0.13</f>
        <v>759.36072680000007</v>
      </c>
      <c r="I160" s="95"/>
      <c r="J160" s="96">
        <v>0.13</v>
      </c>
      <c r="K160" s="97"/>
      <c r="L160" s="94">
        <f>L159*0.13</f>
        <v>719.37330789278951</v>
      </c>
      <c r="M160" s="99"/>
      <c r="N160" s="100">
        <f>L160-H160</f>
        <v>-39.987418907210554</v>
      </c>
      <c r="O160" s="101">
        <f>N160/H160</f>
        <v>-5.2659319208830262E-2</v>
      </c>
      <c r="P160" s="19"/>
    </row>
    <row r="161" spans="1:16" ht="15.75" thickBot="1" x14ac:dyDescent="0.3">
      <c r="A161" s="19"/>
      <c r="B161" s="163" t="s">
        <v>64</v>
      </c>
      <c r="C161" s="163"/>
      <c r="D161" s="163"/>
      <c r="E161" s="33"/>
      <c r="F161" s="124"/>
      <c r="G161" s="125"/>
      <c r="H161" s="126">
        <f>SUM(H159:H160)</f>
        <v>6600.5970868000004</v>
      </c>
      <c r="I161" s="127"/>
      <c r="J161" s="127"/>
      <c r="K161" s="128"/>
      <c r="L161" s="126">
        <f>SUM(L159:L160)</f>
        <v>6253.0141378373246</v>
      </c>
      <c r="M161" s="129"/>
      <c r="N161" s="90">
        <f>L161-H161</f>
        <v>-347.5829489626758</v>
      </c>
      <c r="O161" s="91">
        <f>N161/H161</f>
        <v>-5.2659319208830185E-2</v>
      </c>
      <c r="P161" s="19"/>
    </row>
    <row r="162" spans="1:16" ht="15.75" thickBot="1" x14ac:dyDescent="0.3">
      <c r="A162" s="102"/>
      <c r="B162" s="103"/>
      <c r="C162" s="104"/>
      <c r="D162" s="105"/>
      <c r="E162" s="104"/>
      <c r="F162" s="75"/>
      <c r="G162" s="106"/>
      <c r="H162" s="77"/>
      <c r="I162" s="107"/>
      <c r="J162" s="75"/>
      <c r="K162" s="108"/>
      <c r="L162" s="77"/>
      <c r="M162" s="107"/>
      <c r="N162" s="109"/>
      <c r="O162" s="81"/>
      <c r="P162" s="102"/>
    </row>
    <row r="163" spans="1:16" x14ac:dyDescent="0.25">
      <c r="A163" s="19"/>
      <c r="B163" s="19"/>
      <c r="C163" s="19"/>
      <c r="D163" s="19"/>
      <c r="E163" s="19"/>
      <c r="F163" s="19"/>
      <c r="G163" s="7"/>
      <c r="H163" s="110"/>
      <c r="I163" s="19"/>
      <c r="J163" s="19"/>
      <c r="K163" s="7"/>
      <c r="L163" s="110"/>
      <c r="M163" s="19"/>
      <c r="N163" s="110"/>
      <c r="O163" s="19"/>
      <c r="P163" s="19"/>
    </row>
    <row r="164" spans="1:16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7"/>
      <c r="O164" s="6"/>
      <c r="P164" s="6"/>
    </row>
    <row r="165" spans="1:16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6"/>
      <c r="M165" s="6"/>
      <c r="N165" s="6"/>
      <c r="O165" s="6"/>
      <c r="P165" s="6"/>
    </row>
    <row r="166" spans="1:16" ht="18" x14ac:dyDescent="0.25">
      <c r="A166" s="7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6"/>
    </row>
    <row r="167" spans="1:16" ht="18" x14ac:dyDescent="0.25">
      <c r="A167" s="7"/>
      <c r="B167" s="8" t="s">
        <v>26</v>
      </c>
      <c r="C167" s="9"/>
      <c r="D167" s="165" t="s">
        <v>3</v>
      </c>
      <c r="E167" s="165"/>
      <c r="F167" s="165"/>
      <c r="G167" s="165"/>
      <c r="H167" s="165"/>
      <c r="I167" s="165"/>
      <c r="J167" s="165"/>
      <c r="K167" s="9"/>
      <c r="L167" s="9"/>
      <c r="M167" s="9"/>
      <c r="N167" s="9"/>
      <c r="O167" s="9"/>
      <c r="P167" s="6"/>
    </row>
    <row r="168" spans="1:16" x14ac:dyDescent="0.25">
      <c r="A168" s="7"/>
      <c r="B168" s="8" t="s">
        <v>27</v>
      </c>
      <c r="C168" s="7"/>
      <c r="D168" s="166" t="s">
        <v>65</v>
      </c>
      <c r="E168" s="166"/>
      <c r="F168" s="166"/>
      <c r="G168" s="166"/>
      <c r="H168" s="166"/>
      <c r="I168" s="166"/>
      <c r="J168" s="166"/>
      <c r="K168" s="7"/>
      <c r="L168" s="6"/>
      <c r="M168" s="6"/>
      <c r="N168" s="6"/>
      <c r="O168" s="6"/>
      <c r="P168" s="6"/>
    </row>
    <row r="169" spans="1:16" x14ac:dyDescent="0.25">
      <c r="A169" s="7"/>
      <c r="B169" s="8" t="s">
        <v>29</v>
      </c>
      <c r="C169" s="7"/>
      <c r="D169" s="10">
        <v>700</v>
      </c>
      <c r="E169" s="11"/>
      <c r="F169" s="11" t="s">
        <v>6</v>
      </c>
      <c r="G169" s="11"/>
      <c r="H169" s="11"/>
      <c r="I169" s="11"/>
      <c r="J169" s="11"/>
      <c r="K169" s="7"/>
      <c r="L169" s="6"/>
      <c r="M169" s="6"/>
      <c r="N169" s="6"/>
      <c r="O169" s="6"/>
      <c r="P169" s="6"/>
    </row>
    <row r="170" spans="1:16" ht="15.75" x14ac:dyDescent="0.25">
      <c r="A170" s="7"/>
      <c r="B170" s="8" t="s">
        <v>30</v>
      </c>
      <c r="C170" s="7"/>
      <c r="D170" s="12">
        <v>0</v>
      </c>
      <c r="E170" s="13"/>
      <c r="F170" s="14" t="s">
        <v>7</v>
      </c>
      <c r="G170" s="13"/>
      <c r="H170" s="13"/>
      <c r="I170" s="13"/>
      <c r="J170" s="13"/>
      <c r="K170" s="15"/>
      <c r="L170" s="15"/>
      <c r="M170" s="15"/>
      <c r="N170" s="15"/>
      <c r="O170" s="15"/>
      <c r="P170" s="7"/>
    </row>
    <row r="171" spans="1:16" ht="15.75" x14ac:dyDescent="0.25">
      <c r="A171" s="7"/>
      <c r="B171" s="8" t="s">
        <v>31</v>
      </c>
      <c r="C171" s="7"/>
      <c r="D171" s="16">
        <v>1.0602</v>
      </c>
      <c r="E171" s="17"/>
      <c r="F171" s="17"/>
      <c r="G171" s="17"/>
      <c r="H171" s="17"/>
      <c r="I171" s="17"/>
      <c r="J171" s="17"/>
      <c r="K171" s="18"/>
      <c r="L171" s="18"/>
      <c r="M171" s="18"/>
      <c r="N171" s="18"/>
      <c r="O171" s="18"/>
      <c r="P171" s="7"/>
    </row>
    <row r="172" spans="1:16" ht="15.75" x14ac:dyDescent="0.25">
      <c r="A172" s="7"/>
      <c r="B172" s="8" t="s">
        <v>32</v>
      </c>
      <c r="C172" s="7"/>
      <c r="D172" s="16">
        <v>1.0355000000000001</v>
      </c>
      <c r="E172" s="17"/>
      <c r="F172" s="17"/>
      <c r="G172" s="17"/>
      <c r="H172" s="17"/>
      <c r="I172" s="17"/>
      <c r="J172" s="17"/>
      <c r="K172" s="18"/>
      <c r="L172" s="18"/>
      <c r="M172" s="18"/>
      <c r="N172" s="18"/>
      <c r="O172" s="18"/>
      <c r="P172" s="7"/>
    </row>
    <row r="173" spans="1:16" ht="13.15" customHeight="1" x14ac:dyDescent="0.25">
      <c r="A173" s="7"/>
      <c r="B173" s="11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1:16" x14ac:dyDescent="0.25">
      <c r="A174" s="19"/>
      <c r="B174" s="20"/>
      <c r="C174" s="19"/>
      <c r="D174" s="21"/>
      <c r="E174" s="21"/>
      <c r="F174" s="167" t="s">
        <v>33</v>
      </c>
      <c r="G174" s="168"/>
      <c r="H174" s="169"/>
      <c r="I174" s="19"/>
      <c r="J174" s="167" t="s">
        <v>34</v>
      </c>
      <c r="K174" s="168"/>
      <c r="L174" s="169"/>
      <c r="M174" s="19"/>
      <c r="N174" s="167" t="s">
        <v>35</v>
      </c>
      <c r="O174" s="169"/>
      <c r="P174" s="19"/>
    </row>
    <row r="175" spans="1:16" x14ac:dyDescent="0.25">
      <c r="A175" s="19"/>
      <c r="B175" s="20"/>
      <c r="C175" s="19"/>
      <c r="D175" s="157" t="s">
        <v>36</v>
      </c>
      <c r="E175" s="22"/>
      <c r="F175" s="23" t="s">
        <v>8</v>
      </c>
      <c r="G175" s="24" t="s">
        <v>37</v>
      </c>
      <c r="H175" s="25" t="s">
        <v>38</v>
      </c>
      <c r="I175" s="19"/>
      <c r="J175" s="23" t="s">
        <v>8</v>
      </c>
      <c r="K175" s="26" t="s">
        <v>37</v>
      </c>
      <c r="L175" s="25" t="s">
        <v>38</v>
      </c>
      <c r="M175" s="19"/>
      <c r="N175" s="159" t="s">
        <v>39</v>
      </c>
      <c r="O175" s="161" t="s">
        <v>40</v>
      </c>
      <c r="P175" s="19"/>
    </row>
    <row r="176" spans="1:16" x14ac:dyDescent="0.25">
      <c r="A176" s="19"/>
      <c r="B176" s="20"/>
      <c r="C176" s="19"/>
      <c r="D176" s="158"/>
      <c r="E176" s="22"/>
      <c r="F176" s="27" t="s">
        <v>41</v>
      </c>
      <c r="G176" s="28"/>
      <c r="H176" s="29" t="s">
        <v>41</v>
      </c>
      <c r="I176" s="19"/>
      <c r="J176" s="27" t="s">
        <v>41</v>
      </c>
      <c r="K176" s="30"/>
      <c r="L176" s="29" t="s">
        <v>41</v>
      </c>
      <c r="M176" s="19"/>
      <c r="N176" s="160"/>
      <c r="O176" s="162"/>
      <c r="P176" s="19"/>
    </row>
    <row r="177" spans="1:16" x14ac:dyDescent="0.25">
      <c r="A177" s="19"/>
      <c r="B177" s="31" t="s">
        <v>42</v>
      </c>
      <c r="C177" s="31"/>
      <c r="D177" s="32" t="s">
        <v>43</v>
      </c>
      <c r="E177" s="33"/>
      <c r="F177" s="135">
        <v>9.5299999999999994</v>
      </c>
      <c r="G177" s="34">
        <v>1</v>
      </c>
      <c r="H177" s="115">
        <v>9.5299999999999994</v>
      </c>
      <c r="I177" s="60"/>
      <c r="J177" s="135">
        <v>9.18</v>
      </c>
      <c r="K177" s="37">
        <v>1</v>
      </c>
      <c r="L177" s="115">
        <f>J177</f>
        <v>9.18</v>
      </c>
      <c r="M177" s="60"/>
      <c r="N177" s="116">
        <f>L177-H177</f>
        <v>-0.34999999999999964</v>
      </c>
      <c r="O177" s="39">
        <f>N177/H177</f>
        <v>-3.6726128016789053E-2</v>
      </c>
      <c r="P177" s="19"/>
    </row>
    <row r="178" spans="1:16" x14ac:dyDescent="0.25">
      <c r="A178" s="19"/>
      <c r="B178" s="31" t="s">
        <v>44</v>
      </c>
      <c r="C178" s="31"/>
      <c r="D178" s="32" t="s">
        <v>6</v>
      </c>
      <c r="E178" s="33"/>
      <c r="F178" s="123">
        <v>2.9700000000000001E-2</v>
      </c>
      <c r="G178" s="34">
        <v>700</v>
      </c>
      <c r="H178" s="115">
        <v>20.79</v>
      </c>
      <c r="I178" s="60"/>
      <c r="J178" s="114">
        <v>2.86E-2</v>
      </c>
      <c r="K178" s="34">
        <v>700</v>
      </c>
      <c r="L178" s="115">
        <f>K178*J178</f>
        <v>20.02</v>
      </c>
      <c r="M178" s="60"/>
      <c r="N178" s="116">
        <f>L178-H178</f>
        <v>-0.76999999999999957</v>
      </c>
      <c r="O178" s="39">
        <f>N178/H178</f>
        <v>-3.7037037037037021E-2</v>
      </c>
      <c r="P178" s="19"/>
    </row>
    <row r="179" spans="1:16" ht="30" x14ac:dyDescent="0.25">
      <c r="A179" s="19"/>
      <c r="B179" s="112" t="s">
        <v>46</v>
      </c>
      <c r="C179" s="31"/>
      <c r="D179" s="32" t="s">
        <v>6</v>
      </c>
      <c r="E179" s="33"/>
      <c r="F179" s="123">
        <v>-2.0000000000000001E-4</v>
      </c>
      <c r="G179" s="34">
        <v>700</v>
      </c>
      <c r="H179" s="115">
        <v>-0.14000000000000001</v>
      </c>
      <c r="I179" s="60"/>
      <c r="J179" s="114">
        <v>0</v>
      </c>
      <c r="K179" s="34">
        <v>700</v>
      </c>
      <c r="L179" s="115">
        <v>0</v>
      </c>
      <c r="M179" s="60"/>
      <c r="N179" s="116">
        <v>0.14000000000000001</v>
      </c>
      <c r="O179" s="39">
        <v>-1</v>
      </c>
      <c r="P179" s="19"/>
    </row>
    <row r="180" spans="1:16" x14ac:dyDescent="0.25">
      <c r="A180" s="40"/>
      <c r="B180" s="41" t="s">
        <v>48</v>
      </c>
      <c r="C180" s="42"/>
      <c r="D180" s="43"/>
      <c r="E180" s="42"/>
      <c r="F180" s="44"/>
      <c r="G180" s="45"/>
      <c r="H180" s="131">
        <f>SUM(H177:H179)</f>
        <v>30.18</v>
      </c>
      <c r="I180" s="46"/>
      <c r="J180" s="47"/>
      <c r="K180" s="48"/>
      <c r="L180" s="131">
        <f>SUM(L177:L179)</f>
        <v>29.2</v>
      </c>
      <c r="M180" s="46"/>
      <c r="N180" s="49">
        <f>L180-H180</f>
        <v>-0.98000000000000043</v>
      </c>
      <c r="O180" s="50">
        <f>N180/H180</f>
        <v>-3.2471835652750178E-2</v>
      </c>
      <c r="P180" s="40"/>
    </row>
    <row r="181" spans="1:16" ht="51" x14ac:dyDescent="0.25">
      <c r="A181" s="19"/>
      <c r="B181" s="111" t="s">
        <v>49</v>
      </c>
      <c r="C181" s="31"/>
      <c r="D181" s="59" t="s">
        <v>6</v>
      </c>
      <c r="E181" s="33"/>
      <c r="F181" s="114">
        <v>6.6E-3</v>
      </c>
      <c r="G181" s="34">
        <v>700</v>
      </c>
      <c r="H181" s="115">
        <v>4.62</v>
      </c>
      <c r="I181" s="60"/>
      <c r="J181" s="114">
        <v>0</v>
      </c>
      <c r="K181" s="34">
        <v>700</v>
      </c>
      <c r="L181" s="115">
        <v>0</v>
      </c>
      <c r="M181" s="60"/>
      <c r="N181" s="116">
        <v>-4.62</v>
      </c>
      <c r="O181" s="117">
        <v>-1</v>
      </c>
      <c r="P181" s="19"/>
    </row>
    <row r="182" spans="1:16" ht="38.25" x14ac:dyDescent="0.25">
      <c r="A182" s="19"/>
      <c r="B182" s="111" t="s">
        <v>71</v>
      </c>
      <c r="C182" s="31"/>
      <c r="D182" s="32" t="s">
        <v>6</v>
      </c>
      <c r="E182" s="33"/>
      <c r="F182" s="114">
        <v>0</v>
      </c>
      <c r="G182" s="34">
        <v>700</v>
      </c>
      <c r="H182" s="115">
        <v>0</v>
      </c>
      <c r="I182" s="60"/>
      <c r="J182" s="114">
        <v>-2.0999999999999999E-3</v>
      </c>
      <c r="K182" s="34">
        <v>700</v>
      </c>
      <c r="L182" s="115">
        <f>K182*J182</f>
        <v>-1.47</v>
      </c>
      <c r="M182" s="60"/>
      <c r="N182" s="116">
        <f>L182</f>
        <v>-1.47</v>
      </c>
      <c r="O182" s="117" t="s">
        <v>47</v>
      </c>
      <c r="P182" s="19"/>
    </row>
    <row r="183" spans="1:16" ht="25.5" x14ac:dyDescent="0.25">
      <c r="A183" s="19"/>
      <c r="B183" s="111" t="s">
        <v>72</v>
      </c>
      <c r="C183" s="31"/>
      <c r="D183" s="59" t="s">
        <v>6</v>
      </c>
      <c r="E183" s="33"/>
      <c r="F183" s="114">
        <v>0</v>
      </c>
      <c r="G183" s="34">
        <v>700</v>
      </c>
      <c r="H183" s="115">
        <v>0</v>
      </c>
      <c r="I183" s="60"/>
      <c r="J183" s="114">
        <v>2.5000000000000001E-3</v>
      </c>
      <c r="K183" s="34">
        <v>700</v>
      </c>
      <c r="L183" s="115">
        <f>K183*J183</f>
        <v>1.75</v>
      </c>
      <c r="M183" s="60"/>
      <c r="N183" s="116">
        <f>L183</f>
        <v>1.75</v>
      </c>
      <c r="O183" s="117"/>
      <c r="P183" s="19"/>
    </row>
    <row r="184" spans="1:16" ht="25.5" x14ac:dyDescent="0.25">
      <c r="A184" s="19"/>
      <c r="B184" s="111" t="s">
        <v>74</v>
      </c>
      <c r="C184" s="31"/>
      <c r="D184" s="32" t="s">
        <v>6</v>
      </c>
      <c r="E184" s="33"/>
      <c r="F184" s="114">
        <v>0</v>
      </c>
      <c r="G184" s="34">
        <v>700</v>
      </c>
      <c r="H184" s="115">
        <v>0</v>
      </c>
      <c r="I184" s="60"/>
      <c r="J184" s="114">
        <v>-2.9999999999999997E-4</v>
      </c>
      <c r="K184" s="34">
        <v>700</v>
      </c>
      <c r="L184" s="115">
        <f>K184*J184</f>
        <v>-0.21</v>
      </c>
      <c r="M184" s="60"/>
      <c r="N184" s="116">
        <f>L184</f>
        <v>-0.21</v>
      </c>
      <c r="O184" s="117" t="s">
        <v>47</v>
      </c>
      <c r="P184" s="19"/>
    </row>
    <row r="185" spans="1:16" ht="25.5" x14ac:dyDescent="0.25">
      <c r="A185" s="19"/>
      <c r="B185" s="111" t="s">
        <v>75</v>
      </c>
      <c r="C185" s="31"/>
      <c r="D185" s="32" t="s">
        <v>6</v>
      </c>
      <c r="E185" s="33"/>
      <c r="F185" s="114">
        <v>0</v>
      </c>
      <c r="G185" s="34">
        <v>700</v>
      </c>
      <c r="H185" s="115">
        <v>0</v>
      </c>
      <c r="I185" s="60"/>
      <c r="J185" s="114">
        <v>-4.0000000000000001E-3</v>
      </c>
      <c r="K185" s="34">
        <v>700</v>
      </c>
      <c r="L185" s="115">
        <f>K185*J185</f>
        <v>-2.8000000000000003</v>
      </c>
      <c r="M185" s="60"/>
      <c r="N185" s="116">
        <f>L185</f>
        <v>-2.8000000000000003</v>
      </c>
      <c r="O185" s="117" t="s">
        <v>47</v>
      </c>
      <c r="P185" s="19"/>
    </row>
    <row r="186" spans="1:16" ht="25.5" x14ac:dyDescent="0.25">
      <c r="A186" s="19"/>
      <c r="B186" s="111" t="s">
        <v>75</v>
      </c>
      <c r="C186" s="31"/>
      <c r="D186" s="32" t="s">
        <v>6</v>
      </c>
      <c r="E186" s="33"/>
      <c r="F186" s="114">
        <v>0</v>
      </c>
      <c r="G186" s="34">
        <v>700</v>
      </c>
      <c r="H186" s="115">
        <v>0</v>
      </c>
      <c r="I186" s="60"/>
      <c r="J186" s="114">
        <v>6.9999999999999999E-4</v>
      </c>
      <c r="K186" s="34">
        <v>700</v>
      </c>
      <c r="L186" s="115">
        <f>K186*J186</f>
        <v>0.49</v>
      </c>
      <c r="M186" s="60"/>
      <c r="N186" s="116">
        <f>L186</f>
        <v>0.49</v>
      </c>
      <c r="O186" s="117"/>
      <c r="P186" s="19"/>
    </row>
    <row r="187" spans="1:16" x14ac:dyDescent="0.25">
      <c r="A187" s="19"/>
      <c r="B187" s="136" t="s">
        <v>50</v>
      </c>
      <c r="C187" s="31"/>
      <c r="D187" s="32" t="s">
        <v>6</v>
      </c>
      <c r="E187" s="33"/>
      <c r="F187" s="114">
        <v>1E-3</v>
      </c>
      <c r="G187" s="34">
        <v>700</v>
      </c>
      <c r="H187" s="115">
        <v>0.70000000000000007</v>
      </c>
      <c r="I187" s="60"/>
      <c r="J187" s="114">
        <v>2.9776965143765719E-3</v>
      </c>
      <c r="K187" s="34">
        <v>700</v>
      </c>
      <c r="L187" s="115">
        <v>2.0843875600636004</v>
      </c>
      <c r="M187" s="60"/>
      <c r="N187" s="116">
        <v>1.3843875600636002</v>
      </c>
      <c r="O187" s="117">
        <v>1.9776965143765715</v>
      </c>
      <c r="P187" s="19"/>
    </row>
    <row r="188" spans="1:16" x14ac:dyDescent="0.25">
      <c r="A188" s="19"/>
      <c r="B188" s="51" t="s">
        <v>51</v>
      </c>
      <c r="C188" s="31"/>
      <c r="D188" s="32" t="s">
        <v>6</v>
      </c>
      <c r="E188" s="33"/>
      <c r="F188" s="114">
        <v>2.1044E-2</v>
      </c>
      <c r="G188" s="34">
        <v>42.139999999999986</v>
      </c>
      <c r="H188" s="115">
        <v>0.88679415999999978</v>
      </c>
      <c r="I188" s="60"/>
      <c r="J188" s="114">
        <v>2.1044E-2</v>
      </c>
      <c r="K188" s="34">
        <v>24.850000000000023</v>
      </c>
      <c r="L188" s="115">
        <v>0.5229434000000005</v>
      </c>
      <c r="M188" s="60"/>
      <c r="N188" s="116">
        <v>-0.36385075999999927</v>
      </c>
      <c r="O188" s="117">
        <v>-0.41029900332225844</v>
      </c>
      <c r="P188" s="19"/>
    </row>
    <row r="189" spans="1:16" ht="25.5" x14ac:dyDescent="0.25">
      <c r="A189" s="19"/>
      <c r="B189" s="52" t="s">
        <v>52</v>
      </c>
      <c r="C189" s="53"/>
      <c r="D189" s="53"/>
      <c r="E189" s="53"/>
      <c r="F189" s="54"/>
      <c r="G189" s="55"/>
      <c r="H189" s="56">
        <f>SUM(H180:H188)</f>
        <v>36.386794160000001</v>
      </c>
      <c r="I189" s="46"/>
      <c r="J189" s="57"/>
      <c r="K189" s="58"/>
      <c r="L189" s="56">
        <f>SUM(L180:L188)</f>
        <v>29.567330960063597</v>
      </c>
      <c r="M189" s="46"/>
      <c r="N189" s="49">
        <f>L189-H189</f>
        <v>-6.8194631999364042</v>
      </c>
      <c r="O189" s="50">
        <f>N189/H189</f>
        <v>-0.18741588417902008</v>
      </c>
      <c r="P189" s="19"/>
    </row>
    <row r="190" spans="1:16" x14ac:dyDescent="0.25">
      <c r="A190" s="19"/>
      <c r="B190" s="36" t="s">
        <v>53</v>
      </c>
      <c r="C190" s="36"/>
      <c r="D190" s="59" t="s">
        <v>6</v>
      </c>
      <c r="E190" s="60"/>
      <c r="F190" s="114">
        <v>4.1000000000000003E-3</v>
      </c>
      <c r="G190" s="34">
        <v>742.14</v>
      </c>
      <c r="H190" s="115">
        <v>3.0427740000000001</v>
      </c>
      <c r="I190" s="60"/>
      <c r="J190" s="114">
        <v>3.8999999999999998E-3</v>
      </c>
      <c r="K190" s="37">
        <v>724.85</v>
      </c>
      <c r="L190" s="115">
        <v>2.8269150000000001</v>
      </c>
      <c r="M190" s="36"/>
      <c r="N190" s="38">
        <v>-0.21585900000000002</v>
      </c>
      <c r="O190" s="39">
        <v>-7.0941515866771582E-2</v>
      </c>
      <c r="P190" s="19"/>
    </row>
    <row r="191" spans="1:16" x14ac:dyDescent="0.25">
      <c r="A191" s="19"/>
      <c r="B191" s="61" t="s">
        <v>54</v>
      </c>
      <c r="C191" s="36"/>
      <c r="D191" s="59" t="s">
        <v>6</v>
      </c>
      <c r="E191" s="60"/>
      <c r="F191" s="114">
        <v>3.0000000000000001E-3</v>
      </c>
      <c r="G191" s="34">
        <v>742.14</v>
      </c>
      <c r="H191" s="115">
        <v>2.2264200000000001</v>
      </c>
      <c r="I191" s="60"/>
      <c r="J191" s="114">
        <v>2.8999999999999998E-3</v>
      </c>
      <c r="K191" s="37">
        <v>724.85</v>
      </c>
      <c r="L191" s="115">
        <v>2.1020650000000001</v>
      </c>
      <c r="M191" s="36"/>
      <c r="N191" s="38">
        <v>-0.12435499999999999</v>
      </c>
      <c r="O191" s="39">
        <v>-5.5854241338112301E-2</v>
      </c>
      <c r="P191" s="19"/>
    </row>
    <row r="192" spans="1:16" x14ac:dyDescent="0.25">
      <c r="A192" s="19"/>
      <c r="B192" s="52" t="s">
        <v>55</v>
      </c>
      <c r="C192" s="42"/>
      <c r="D192" s="42"/>
      <c r="E192" s="42"/>
      <c r="F192" s="62"/>
      <c r="G192" s="55"/>
      <c r="H192" s="56">
        <f>SUM(H189:H191)</f>
        <v>41.65598816</v>
      </c>
      <c r="I192" s="63"/>
      <c r="J192" s="64"/>
      <c r="K192" s="65"/>
      <c r="L192" s="56">
        <f>SUM(L189:L191)</f>
        <v>34.496310960063603</v>
      </c>
      <c r="M192" s="63"/>
      <c r="N192" s="49">
        <f>L192-H192</f>
        <v>-7.1596771999363966</v>
      </c>
      <c r="O192" s="50">
        <f>N192/H192</f>
        <v>-0.17187630197214837</v>
      </c>
      <c r="P192" s="19"/>
    </row>
    <row r="193" spans="1:16" x14ac:dyDescent="0.25">
      <c r="A193" s="19"/>
      <c r="B193" s="66" t="s">
        <v>56</v>
      </c>
      <c r="C193" s="31"/>
      <c r="D193" s="32" t="s">
        <v>6</v>
      </c>
      <c r="E193" s="33"/>
      <c r="F193" s="70">
        <v>3.5999999999999999E-3</v>
      </c>
      <c r="G193" s="34">
        <v>742.14</v>
      </c>
      <c r="H193" s="119">
        <v>2.6717040000000001</v>
      </c>
      <c r="I193" s="60"/>
      <c r="J193" s="120">
        <v>3.5999999999999999E-3</v>
      </c>
      <c r="K193" s="37">
        <v>724.85</v>
      </c>
      <c r="L193" s="119">
        <v>2.6094599999999999</v>
      </c>
      <c r="M193" s="60"/>
      <c r="N193" s="116">
        <v>-6.2244000000000188E-2</v>
      </c>
      <c r="O193" s="69">
        <v>-2.3297491039426594E-2</v>
      </c>
      <c r="P193" s="19"/>
    </row>
    <row r="194" spans="1:16" x14ac:dyDescent="0.25">
      <c r="A194" s="19"/>
      <c r="B194" s="66" t="s">
        <v>57</v>
      </c>
      <c r="C194" s="31"/>
      <c r="D194" s="32" t="s">
        <v>6</v>
      </c>
      <c r="E194" s="33"/>
      <c r="F194" s="70">
        <v>2.9999999999999997E-4</v>
      </c>
      <c r="G194" s="34">
        <v>742.14</v>
      </c>
      <c r="H194" s="119">
        <v>0.22264199999999998</v>
      </c>
      <c r="I194" s="60"/>
      <c r="J194" s="120">
        <v>2.9999999999999997E-4</v>
      </c>
      <c r="K194" s="37">
        <v>724.85</v>
      </c>
      <c r="L194" s="119">
        <v>0.21745499999999998</v>
      </c>
      <c r="M194" s="60"/>
      <c r="N194" s="116">
        <v>-5.1869999999999972E-3</v>
      </c>
      <c r="O194" s="69">
        <v>-2.3297491039426514E-2</v>
      </c>
      <c r="P194" s="19"/>
    </row>
    <row r="195" spans="1:16" ht="17.25" customHeight="1" thickBot="1" x14ac:dyDescent="0.3">
      <c r="A195" s="19"/>
      <c r="B195" s="51" t="s">
        <v>66</v>
      </c>
      <c r="C195" s="31"/>
      <c r="D195" s="32" t="s">
        <v>6</v>
      </c>
      <c r="E195" s="33"/>
      <c r="F195" s="70">
        <v>0.113</v>
      </c>
      <c r="G195" s="71">
        <v>700</v>
      </c>
      <c r="H195" s="68">
        <v>79.100000000000009</v>
      </c>
      <c r="I195" s="36"/>
      <c r="J195" s="67">
        <v>0.113</v>
      </c>
      <c r="K195" s="71">
        <v>700</v>
      </c>
      <c r="L195" s="68">
        <v>79.100000000000009</v>
      </c>
      <c r="M195" s="36"/>
      <c r="N195" s="38">
        <v>0</v>
      </c>
      <c r="O195" s="69">
        <v>0</v>
      </c>
      <c r="P195" s="19"/>
    </row>
    <row r="196" spans="1:16" ht="15.75" thickBot="1" x14ac:dyDescent="0.3">
      <c r="A196" s="19"/>
      <c r="B196" s="72"/>
      <c r="C196" s="73"/>
      <c r="D196" s="74"/>
      <c r="E196" s="73"/>
      <c r="F196" s="75"/>
      <c r="G196" s="76"/>
      <c r="H196" s="77"/>
      <c r="I196" s="78"/>
      <c r="J196" s="75"/>
      <c r="K196" s="79"/>
      <c r="L196" s="77"/>
      <c r="M196" s="78"/>
      <c r="N196" s="80"/>
      <c r="O196" s="81"/>
      <c r="P196" s="19"/>
    </row>
    <row r="197" spans="1:16" x14ac:dyDescent="0.25">
      <c r="A197" s="19"/>
      <c r="B197" s="82" t="s">
        <v>62</v>
      </c>
      <c r="C197" s="31"/>
      <c r="D197" s="31"/>
      <c r="E197" s="31"/>
      <c r="F197" s="83"/>
      <c r="G197" s="84"/>
      <c r="H197" s="85">
        <f>SUM(H192:H195)</f>
        <v>123.65033416</v>
      </c>
      <c r="I197" s="86"/>
      <c r="J197" s="87"/>
      <c r="K197" s="88"/>
      <c r="L197" s="85">
        <f>SUM(L192:L195)</f>
        <v>116.4232259600636</v>
      </c>
      <c r="M197" s="89"/>
      <c r="N197" s="90">
        <f>L197-H197</f>
        <v>-7.2271081999363957</v>
      </c>
      <c r="O197" s="91">
        <f>N197/H197</f>
        <v>-5.8447947181321194E-2</v>
      </c>
      <c r="P197" s="19"/>
    </row>
    <row r="198" spans="1:16" x14ac:dyDescent="0.25">
      <c r="A198" s="19"/>
      <c r="B198" s="92" t="s">
        <v>63</v>
      </c>
      <c r="C198" s="31"/>
      <c r="D198" s="31"/>
      <c r="E198" s="31"/>
      <c r="F198" s="93">
        <v>0.13</v>
      </c>
      <c r="G198" s="84"/>
      <c r="H198" s="94">
        <f>H197*0.13</f>
        <v>16.074543440799999</v>
      </c>
      <c r="I198" s="95"/>
      <c r="J198" s="96">
        <v>0.13</v>
      </c>
      <c r="K198" s="97"/>
      <c r="L198" s="94">
        <f>L197*0.13</f>
        <v>15.13501937480827</v>
      </c>
      <c r="M198" s="99"/>
      <c r="N198" s="100">
        <f>L198-H198</f>
        <v>-0.93952406599172988</v>
      </c>
      <c r="O198" s="101">
        <f>N198/H198</f>
        <v>-5.8447947181321097E-2</v>
      </c>
      <c r="P198" s="19"/>
    </row>
    <row r="199" spans="1:16" ht="15.75" thickBot="1" x14ac:dyDescent="0.3">
      <c r="A199" s="19"/>
      <c r="B199" s="163" t="s">
        <v>64</v>
      </c>
      <c r="C199" s="163"/>
      <c r="D199" s="163"/>
      <c r="E199" s="33"/>
      <c r="F199" s="124"/>
      <c r="G199" s="125"/>
      <c r="H199" s="126">
        <f>SUM(H197:H198)</f>
        <v>139.7248776008</v>
      </c>
      <c r="I199" s="127"/>
      <c r="J199" s="127"/>
      <c r="K199" s="128"/>
      <c r="L199" s="126">
        <f>SUM(L197:L198)</f>
        <v>131.55824533487188</v>
      </c>
      <c r="M199" s="129"/>
      <c r="N199" s="90">
        <f>L199-H199</f>
        <v>-8.166632265928115</v>
      </c>
      <c r="O199" s="91">
        <f>N199/H199</f>
        <v>-5.8447947181321104E-2</v>
      </c>
      <c r="P199" s="19"/>
    </row>
    <row r="200" spans="1:16" ht="15.75" thickBot="1" x14ac:dyDescent="0.3">
      <c r="A200" s="102"/>
      <c r="B200" s="103"/>
      <c r="C200" s="104"/>
      <c r="D200" s="105"/>
      <c r="E200" s="104"/>
      <c r="F200" s="75"/>
      <c r="G200" s="106"/>
      <c r="H200" s="77"/>
      <c r="I200" s="107"/>
      <c r="J200" s="75"/>
      <c r="K200" s="108"/>
      <c r="L200" s="77"/>
      <c r="M200" s="107"/>
      <c r="N200" s="109"/>
      <c r="O200" s="81"/>
      <c r="P200" s="102"/>
    </row>
    <row r="201" spans="1:16" x14ac:dyDescent="0.25">
      <c r="A201" s="19"/>
      <c r="B201" s="19"/>
      <c r="C201" s="19"/>
      <c r="D201" s="19"/>
      <c r="E201" s="19"/>
      <c r="F201" s="19"/>
      <c r="G201" s="7"/>
      <c r="H201" s="110"/>
      <c r="I201" s="19"/>
      <c r="J201" s="19"/>
      <c r="K201" s="7"/>
      <c r="L201" s="110"/>
      <c r="M201" s="19"/>
      <c r="N201" s="110"/>
      <c r="O201" s="19"/>
      <c r="P201" s="19"/>
    </row>
    <row r="202" spans="1:16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7"/>
      <c r="O202" s="6"/>
      <c r="P202" s="6"/>
    </row>
    <row r="203" spans="1:16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6"/>
      <c r="M203" s="6"/>
      <c r="N203" s="6"/>
      <c r="O203" s="6"/>
      <c r="P203" s="6"/>
    </row>
    <row r="204" spans="1:16" ht="18" x14ac:dyDescent="0.25">
      <c r="A204" s="7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6"/>
    </row>
    <row r="205" spans="1:16" ht="18" x14ac:dyDescent="0.25">
      <c r="A205" s="7"/>
      <c r="B205" s="8" t="s">
        <v>26</v>
      </c>
      <c r="C205" s="9"/>
      <c r="D205" s="165" t="s">
        <v>4</v>
      </c>
      <c r="E205" s="165"/>
      <c r="F205" s="165"/>
      <c r="G205" s="165"/>
      <c r="H205" s="165"/>
      <c r="I205" s="165"/>
      <c r="J205" s="165"/>
      <c r="K205" s="9"/>
      <c r="L205" s="9"/>
      <c r="M205" s="9"/>
      <c r="N205" s="9"/>
      <c r="O205" s="9"/>
      <c r="P205" s="6"/>
    </row>
    <row r="206" spans="1:16" x14ac:dyDescent="0.25">
      <c r="A206" s="7"/>
      <c r="B206" s="8" t="s">
        <v>27</v>
      </c>
      <c r="C206" s="7"/>
      <c r="D206" s="166" t="s">
        <v>65</v>
      </c>
      <c r="E206" s="166"/>
      <c r="F206" s="166"/>
      <c r="G206" s="166"/>
      <c r="H206" s="166"/>
      <c r="I206" s="166"/>
      <c r="J206" s="166"/>
      <c r="K206" s="7"/>
      <c r="L206" s="6"/>
      <c r="M206" s="6"/>
      <c r="N206" s="6"/>
      <c r="O206" s="6"/>
      <c r="P206" s="6"/>
    </row>
    <row r="207" spans="1:16" x14ac:dyDescent="0.25">
      <c r="A207" s="7"/>
      <c r="B207" s="8" t="s">
        <v>29</v>
      </c>
      <c r="C207" s="7"/>
      <c r="D207" s="10">
        <v>36</v>
      </c>
      <c r="E207" s="11"/>
      <c r="F207" s="11" t="s">
        <v>6</v>
      </c>
      <c r="G207" s="11"/>
      <c r="H207" s="11"/>
      <c r="I207" s="11"/>
      <c r="J207" s="11"/>
      <c r="K207" s="7"/>
      <c r="L207" s="6"/>
      <c r="M207" s="6"/>
      <c r="N207" s="6"/>
      <c r="O207" s="6"/>
      <c r="P207" s="6"/>
    </row>
    <row r="208" spans="1:16" ht="15.75" x14ac:dyDescent="0.25">
      <c r="A208" s="7"/>
      <c r="B208" s="8" t="s">
        <v>30</v>
      </c>
      <c r="C208" s="7"/>
      <c r="D208" s="12">
        <v>0.1</v>
      </c>
      <c r="E208" s="13"/>
      <c r="F208" s="14" t="s">
        <v>7</v>
      </c>
      <c r="G208" s="13"/>
      <c r="H208" s="13"/>
      <c r="I208" s="13"/>
      <c r="J208" s="13"/>
      <c r="K208" s="15"/>
      <c r="L208" s="15"/>
      <c r="M208" s="15"/>
      <c r="N208" s="15"/>
      <c r="O208" s="15"/>
      <c r="P208" s="7"/>
    </row>
    <row r="209" spans="1:16" ht="15.75" x14ac:dyDescent="0.25">
      <c r="A209" s="7"/>
      <c r="B209" s="8" t="s">
        <v>31</v>
      </c>
      <c r="C209" s="7"/>
      <c r="D209" s="16">
        <v>1.0602</v>
      </c>
      <c r="E209" s="17"/>
      <c r="F209" s="17"/>
      <c r="G209" s="17"/>
      <c r="H209" s="17"/>
      <c r="I209" s="17"/>
      <c r="J209" s="17"/>
      <c r="K209" s="18"/>
      <c r="L209" s="18"/>
      <c r="M209" s="18"/>
      <c r="N209" s="18"/>
      <c r="O209" s="18"/>
      <c r="P209" s="7"/>
    </row>
    <row r="210" spans="1:16" ht="15.75" x14ac:dyDescent="0.25">
      <c r="A210" s="7"/>
      <c r="B210" s="8" t="s">
        <v>32</v>
      </c>
      <c r="C210" s="7"/>
      <c r="D210" s="16">
        <v>1.0355000000000001</v>
      </c>
      <c r="E210" s="17"/>
      <c r="F210" s="17"/>
      <c r="G210" s="17"/>
      <c r="H210" s="17"/>
      <c r="I210" s="17"/>
      <c r="J210" s="17"/>
      <c r="K210" s="18"/>
      <c r="L210" s="18"/>
      <c r="M210" s="18"/>
      <c r="N210" s="18"/>
      <c r="O210" s="18"/>
      <c r="P210" s="7"/>
    </row>
    <row r="211" spans="1:16" ht="13.15" customHeight="1" x14ac:dyDescent="0.25">
      <c r="A211" s="7"/>
      <c r="B211" s="11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1:16" x14ac:dyDescent="0.25">
      <c r="A212" s="19"/>
      <c r="B212" s="20"/>
      <c r="C212" s="19"/>
      <c r="D212" s="21"/>
      <c r="E212" s="21"/>
      <c r="F212" s="167" t="s">
        <v>33</v>
      </c>
      <c r="G212" s="168"/>
      <c r="H212" s="169"/>
      <c r="I212" s="19"/>
      <c r="J212" s="167" t="s">
        <v>34</v>
      </c>
      <c r="K212" s="168"/>
      <c r="L212" s="169"/>
      <c r="M212" s="19"/>
      <c r="N212" s="167" t="s">
        <v>35</v>
      </c>
      <c r="O212" s="169"/>
      <c r="P212" s="19"/>
    </row>
    <row r="213" spans="1:16" x14ac:dyDescent="0.25">
      <c r="A213" s="19"/>
      <c r="B213" s="20"/>
      <c r="C213" s="19"/>
      <c r="D213" s="157" t="s">
        <v>36</v>
      </c>
      <c r="E213" s="22"/>
      <c r="F213" s="23" t="s">
        <v>8</v>
      </c>
      <c r="G213" s="24" t="s">
        <v>37</v>
      </c>
      <c r="H213" s="25" t="s">
        <v>38</v>
      </c>
      <c r="I213" s="19"/>
      <c r="J213" s="23" t="s">
        <v>8</v>
      </c>
      <c r="K213" s="26" t="s">
        <v>37</v>
      </c>
      <c r="L213" s="25" t="s">
        <v>38</v>
      </c>
      <c r="M213" s="19"/>
      <c r="N213" s="159" t="s">
        <v>39</v>
      </c>
      <c r="O213" s="161" t="s">
        <v>40</v>
      </c>
      <c r="P213" s="19"/>
    </row>
    <row r="214" spans="1:16" x14ac:dyDescent="0.25">
      <c r="A214" s="19"/>
      <c r="B214" s="20"/>
      <c r="C214" s="19"/>
      <c r="D214" s="158"/>
      <c r="E214" s="22"/>
      <c r="F214" s="27" t="s">
        <v>41</v>
      </c>
      <c r="G214" s="28"/>
      <c r="H214" s="29" t="s">
        <v>41</v>
      </c>
      <c r="I214" s="19"/>
      <c r="J214" s="27" t="s">
        <v>41</v>
      </c>
      <c r="K214" s="30"/>
      <c r="L214" s="29" t="s">
        <v>41</v>
      </c>
      <c r="M214" s="19"/>
      <c r="N214" s="160"/>
      <c r="O214" s="162"/>
      <c r="P214" s="19"/>
    </row>
    <row r="215" spans="1:16" x14ac:dyDescent="0.25">
      <c r="A215" s="19"/>
      <c r="B215" s="31" t="s">
        <v>42</v>
      </c>
      <c r="C215" s="31"/>
      <c r="D215" s="59" t="s">
        <v>43</v>
      </c>
      <c r="E215" s="33"/>
      <c r="F215" s="113">
        <v>3.41</v>
      </c>
      <c r="G215" s="34">
        <v>1</v>
      </c>
      <c r="H215" s="115">
        <v>3.41</v>
      </c>
      <c r="I215" s="60"/>
      <c r="J215" s="113">
        <v>3.39</v>
      </c>
      <c r="K215" s="37">
        <v>1</v>
      </c>
      <c r="L215" s="35">
        <f>J215</f>
        <v>3.39</v>
      </c>
      <c r="M215" s="36"/>
      <c r="N215" s="38">
        <f>L215-H215</f>
        <v>-2.0000000000000018E-2</v>
      </c>
      <c r="O215" s="39">
        <f>N215/H215</f>
        <v>-5.8651026392961929E-3</v>
      </c>
      <c r="P215" s="19"/>
    </row>
    <row r="216" spans="1:16" x14ac:dyDescent="0.25">
      <c r="A216" s="19"/>
      <c r="B216" s="31" t="s">
        <v>44</v>
      </c>
      <c r="C216" s="31"/>
      <c r="D216" s="59" t="s">
        <v>7</v>
      </c>
      <c r="E216" s="33"/>
      <c r="F216" s="114">
        <v>9.7921999999999993</v>
      </c>
      <c r="G216" s="34">
        <v>0.1</v>
      </c>
      <c r="H216" s="115">
        <v>0.97921999999999998</v>
      </c>
      <c r="I216" s="60"/>
      <c r="J216" s="114">
        <v>9.7429000000000006</v>
      </c>
      <c r="K216" s="34">
        <v>0.1</v>
      </c>
      <c r="L216" s="35">
        <f>K216*J216</f>
        <v>0.9742900000000001</v>
      </c>
      <c r="M216" s="36"/>
      <c r="N216" s="38">
        <f>L216-H216</f>
        <v>-4.9299999999998789E-3</v>
      </c>
      <c r="O216" s="39">
        <f>N216/H216</f>
        <v>-5.0346193909436886E-3</v>
      </c>
      <c r="P216" s="19"/>
    </row>
    <row r="217" spans="1:16" ht="30" x14ac:dyDescent="0.25">
      <c r="A217" s="19"/>
      <c r="B217" s="112" t="s">
        <v>46</v>
      </c>
      <c r="C217" s="31"/>
      <c r="D217" s="59" t="s">
        <v>7</v>
      </c>
      <c r="E217" s="33"/>
      <c r="F217" s="114">
        <v>-4.9200000000000001E-2</v>
      </c>
      <c r="G217" s="34">
        <v>0.1</v>
      </c>
      <c r="H217" s="115">
        <v>-4.9200000000000008E-3</v>
      </c>
      <c r="I217" s="60"/>
      <c r="J217" s="114">
        <v>0</v>
      </c>
      <c r="K217" s="34">
        <v>0.1</v>
      </c>
      <c r="L217" s="35">
        <v>0</v>
      </c>
      <c r="M217" s="36"/>
      <c r="N217" s="38">
        <v>4.9200000000000008E-3</v>
      </c>
      <c r="O217" s="39">
        <v>-1</v>
      </c>
      <c r="P217" s="19"/>
    </row>
    <row r="218" spans="1:16" x14ac:dyDescent="0.25">
      <c r="A218" s="40"/>
      <c r="B218" s="41" t="s">
        <v>48</v>
      </c>
      <c r="C218" s="42"/>
      <c r="D218" s="138"/>
      <c r="E218" s="42"/>
      <c r="F218" s="44"/>
      <c r="G218" s="45"/>
      <c r="H218" s="131">
        <f>SUM(H215:H217)</f>
        <v>4.3842999999999996</v>
      </c>
      <c r="I218" s="46"/>
      <c r="J218" s="47"/>
      <c r="K218" s="48"/>
      <c r="L218" s="131">
        <f>SUM(L215:L217)</f>
        <v>4.3642900000000004</v>
      </c>
      <c r="M218" s="46"/>
      <c r="N218" s="49">
        <f>L218-H218</f>
        <v>-2.0009999999999195E-2</v>
      </c>
      <c r="O218" s="50">
        <f>N218/H218</f>
        <v>-4.5640124991444923E-3</v>
      </c>
      <c r="P218" s="40"/>
    </row>
    <row r="219" spans="1:16" ht="51" x14ac:dyDescent="0.25">
      <c r="A219" s="19"/>
      <c r="B219" s="111" t="s">
        <v>49</v>
      </c>
      <c r="C219" s="31"/>
      <c r="D219" s="59" t="s">
        <v>7</v>
      </c>
      <c r="E219" s="33"/>
      <c r="F219" s="114">
        <v>2.3784999999999998</v>
      </c>
      <c r="G219" s="34">
        <v>0.1</v>
      </c>
      <c r="H219" s="115">
        <v>0.23785000000000001</v>
      </c>
      <c r="I219" s="60"/>
      <c r="J219" s="114">
        <v>0</v>
      </c>
      <c r="K219" s="34">
        <v>0.1</v>
      </c>
      <c r="L219" s="115">
        <v>0</v>
      </c>
      <c r="M219" s="60"/>
      <c r="N219" s="116">
        <v>-0.23785000000000001</v>
      </c>
      <c r="O219" s="117">
        <v>-1</v>
      </c>
      <c r="P219" s="19"/>
    </row>
    <row r="220" spans="1:16" ht="38.25" x14ac:dyDescent="0.25">
      <c r="A220" s="19"/>
      <c r="B220" s="111" t="s">
        <v>71</v>
      </c>
      <c r="C220" s="31"/>
      <c r="D220" s="59" t="s">
        <v>7</v>
      </c>
      <c r="E220" s="33"/>
      <c r="F220" s="114">
        <v>0</v>
      </c>
      <c r="G220" s="34">
        <v>0.1</v>
      </c>
      <c r="H220" s="115">
        <v>0</v>
      </c>
      <c r="I220" s="60"/>
      <c r="J220" s="114">
        <v>-0.36580000000000001</v>
      </c>
      <c r="K220" s="34">
        <v>0.1</v>
      </c>
      <c r="L220" s="115">
        <f>K220*J220</f>
        <v>-3.6580000000000001E-2</v>
      </c>
      <c r="M220" s="60"/>
      <c r="N220" s="115">
        <f>L220</f>
        <v>-3.6580000000000001E-2</v>
      </c>
      <c r="O220" s="117" t="s">
        <v>47</v>
      </c>
      <c r="P220" s="19"/>
    </row>
    <row r="221" spans="1:16" ht="25.5" x14ac:dyDescent="0.25">
      <c r="A221" s="19"/>
      <c r="B221" s="111" t="s">
        <v>72</v>
      </c>
      <c r="C221" s="31"/>
      <c r="D221" s="59" t="s">
        <v>6</v>
      </c>
      <c r="E221" s="33"/>
      <c r="F221" s="114">
        <v>0</v>
      </c>
      <c r="G221" s="34">
        <v>36</v>
      </c>
      <c r="H221" s="115">
        <v>0</v>
      </c>
      <c r="I221" s="60"/>
      <c r="J221" s="114">
        <v>2.5000000000000001E-3</v>
      </c>
      <c r="K221" s="34">
        <v>36</v>
      </c>
      <c r="L221" s="115">
        <f>K221*J221</f>
        <v>0.09</v>
      </c>
      <c r="M221" s="60"/>
      <c r="N221" s="116">
        <f>L221</f>
        <v>0.09</v>
      </c>
      <c r="O221" s="117"/>
      <c r="P221" s="19"/>
    </row>
    <row r="222" spans="1:16" ht="25.5" x14ac:dyDescent="0.25">
      <c r="A222" s="19"/>
      <c r="B222" s="111" t="s">
        <v>74</v>
      </c>
      <c r="C222" s="31"/>
      <c r="D222" s="59" t="s">
        <v>7</v>
      </c>
      <c r="E222" s="33"/>
      <c r="F222" s="114">
        <v>0</v>
      </c>
      <c r="G222" s="34">
        <v>0.1</v>
      </c>
      <c r="H222" s="115">
        <v>0</v>
      </c>
      <c r="I222" s="60"/>
      <c r="J222" s="114">
        <v>-5.1700000000000003E-2</v>
      </c>
      <c r="K222" s="34">
        <v>0.1</v>
      </c>
      <c r="L222" s="115">
        <f>K222*J222</f>
        <v>-5.170000000000001E-3</v>
      </c>
      <c r="M222" s="60"/>
      <c r="N222" s="116">
        <f>L222</f>
        <v>-5.170000000000001E-3</v>
      </c>
      <c r="O222" s="117" t="s">
        <v>47</v>
      </c>
      <c r="P222" s="19"/>
    </row>
    <row r="223" spans="1:16" ht="25.5" x14ac:dyDescent="0.25">
      <c r="A223" s="19"/>
      <c r="B223" s="111" t="s">
        <v>75</v>
      </c>
      <c r="C223" s="31"/>
      <c r="D223" s="59" t="s">
        <v>7</v>
      </c>
      <c r="E223" s="33"/>
      <c r="F223" s="114">
        <v>0</v>
      </c>
      <c r="G223" s="34">
        <v>0.1</v>
      </c>
      <c r="H223" s="115">
        <v>0</v>
      </c>
      <c r="I223" s="60"/>
      <c r="J223" s="114">
        <v>-0.6431</v>
      </c>
      <c r="K223" s="34">
        <v>0.1</v>
      </c>
      <c r="L223" s="115">
        <f>K223*J223</f>
        <v>-6.4310000000000006E-2</v>
      </c>
      <c r="M223" s="60"/>
      <c r="N223" s="116">
        <f>L223</f>
        <v>-6.4310000000000006E-2</v>
      </c>
      <c r="O223" s="117" t="s">
        <v>47</v>
      </c>
      <c r="P223" s="19"/>
    </row>
    <row r="224" spans="1:16" ht="25.5" x14ac:dyDescent="0.25">
      <c r="A224" s="19"/>
      <c r="B224" s="111" t="s">
        <v>75</v>
      </c>
      <c r="C224" s="31"/>
      <c r="D224" s="59" t="s">
        <v>7</v>
      </c>
      <c r="E224" s="33"/>
      <c r="F224" s="114">
        <v>0</v>
      </c>
      <c r="G224" s="34">
        <v>0.1</v>
      </c>
      <c r="H224" s="115">
        <v>0</v>
      </c>
      <c r="I224" s="60"/>
      <c r="J224" s="114">
        <v>0.1087</v>
      </c>
      <c r="K224" s="34">
        <v>0.1</v>
      </c>
      <c r="L224" s="115">
        <f>K224*J224</f>
        <v>1.0870000000000001E-2</v>
      </c>
      <c r="M224" s="60"/>
      <c r="N224" s="116">
        <f>L224</f>
        <v>1.0870000000000001E-2</v>
      </c>
      <c r="O224" s="117"/>
      <c r="P224" s="19"/>
    </row>
    <row r="225" spans="1:16" x14ac:dyDescent="0.25">
      <c r="A225" s="19"/>
      <c r="B225" s="136" t="s">
        <v>50</v>
      </c>
      <c r="C225" s="31"/>
      <c r="D225" s="59" t="s">
        <v>7</v>
      </c>
      <c r="E225" s="33"/>
      <c r="F225" s="114">
        <v>0.28160000000000002</v>
      </c>
      <c r="G225" s="34">
        <v>0.1</v>
      </c>
      <c r="H225" s="115">
        <v>2.8160000000000004E-2</v>
      </c>
      <c r="I225" s="60"/>
      <c r="J225" s="114">
        <v>0.87428529170509772</v>
      </c>
      <c r="K225" s="34">
        <v>0.1</v>
      </c>
      <c r="L225" s="115">
        <v>8.7428529170509778E-2</v>
      </c>
      <c r="M225" s="60"/>
      <c r="N225" s="116">
        <v>5.9268529170509773E-2</v>
      </c>
      <c r="O225" s="117">
        <v>2.1047062915663979</v>
      </c>
      <c r="P225" s="19"/>
    </row>
    <row r="226" spans="1:16" x14ac:dyDescent="0.25">
      <c r="A226" s="19"/>
      <c r="B226" s="136" t="s">
        <v>51</v>
      </c>
      <c r="C226" s="31"/>
      <c r="D226" s="59" t="s">
        <v>6</v>
      </c>
      <c r="E226" s="33"/>
      <c r="F226" s="114">
        <v>2.1044E-2</v>
      </c>
      <c r="G226" s="34">
        <v>2.1672000000000011</v>
      </c>
      <c r="H226" s="115">
        <v>4.5606556800000024E-2</v>
      </c>
      <c r="I226" s="60"/>
      <c r="J226" s="114">
        <v>2.1044E-2</v>
      </c>
      <c r="K226" s="34">
        <v>1.2780000000000058</v>
      </c>
      <c r="L226" s="115">
        <v>2.6894232000000122E-2</v>
      </c>
      <c r="M226" s="60"/>
      <c r="N226" s="116">
        <v>-1.8712324799999902E-2</v>
      </c>
      <c r="O226" s="117">
        <v>-0.41029900332225677</v>
      </c>
      <c r="P226" s="19"/>
    </row>
    <row r="227" spans="1:16" ht="25.5" x14ac:dyDescent="0.25">
      <c r="A227" s="19"/>
      <c r="B227" s="52" t="s">
        <v>52</v>
      </c>
      <c r="C227" s="53"/>
      <c r="D227" s="139"/>
      <c r="E227" s="53"/>
      <c r="F227" s="54"/>
      <c r="G227" s="55"/>
      <c r="H227" s="56">
        <f>SUM(H218:H226)</f>
        <v>4.6959165567999994</v>
      </c>
      <c r="I227" s="46"/>
      <c r="J227" s="57"/>
      <c r="K227" s="58"/>
      <c r="L227" s="56">
        <f>SUM(L218:L226)</f>
        <v>4.4734227611705109</v>
      </c>
      <c r="M227" s="46"/>
      <c r="N227" s="49">
        <f>L227-H227</f>
        <v>-0.22249379562948857</v>
      </c>
      <c r="O227" s="50">
        <f>N227/H227</f>
        <v>-4.7380270270625392E-2</v>
      </c>
      <c r="P227" s="19"/>
    </row>
    <row r="228" spans="1:16" x14ac:dyDescent="0.25">
      <c r="A228" s="19"/>
      <c r="B228" s="36" t="s">
        <v>53</v>
      </c>
      <c r="C228" s="36"/>
      <c r="D228" s="59" t="s">
        <v>7</v>
      </c>
      <c r="E228" s="60"/>
      <c r="F228" s="114">
        <v>1.3077000000000001</v>
      </c>
      <c r="G228" s="34">
        <v>0.10602</v>
      </c>
      <c r="H228" s="115">
        <v>0.13864235400000002</v>
      </c>
      <c r="I228" s="60"/>
      <c r="J228" s="114">
        <v>1.2444</v>
      </c>
      <c r="K228" s="37">
        <v>0.10355000000000002</v>
      </c>
      <c r="L228" s="115">
        <v>0.12885762000000001</v>
      </c>
      <c r="M228" s="60"/>
      <c r="N228" s="116">
        <v>-9.7847340000000171E-3</v>
      </c>
      <c r="O228" s="117">
        <v>-7.0575359676884997E-2</v>
      </c>
      <c r="P228" s="19"/>
    </row>
    <row r="229" spans="1:16" x14ac:dyDescent="0.25">
      <c r="A229" s="19"/>
      <c r="B229" s="61" t="s">
        <v>54</v>
      </c>
      <c r="C229" s="36"/>
      <c r="D229" s="59" t="s">
        <v>7</v>
      </c>
      <c r="E229" s="60"/>
      <c r="F229" s="114">
        <v>0.92669999999999997</v>
      </c>
      <c r="G229" s="34">
        <v>0.10602</v>
      </c>
      <c r="H229" s="115">
        <v>9.8248734000000004E-2</v>
      </c>
      <c r="I229" s="60"/>
      <c r="J229" s="114">
        <v>0.88170000000000004</v>
      </c>
      <c r="K229" s="37">
        <v>0.10355000000000002</v>
      </c>
      <c r="L229" s="115">
        <v>9.1300035000000015E-2</v>
      </c>
      <c r="M229" s="60"/>
      <c r="N229" s="116">
        <v>-6.9486989999999887E-3</v>
      </c>
      <c r="O229" s="117">
        <v>-7.0725583089956037E-2</v>
      </c>
      <c r="P229" s="19"/>
    </row>
    <row r="230" spans="1:16" x14ac:dyDescent="0.25">
      <c r="A230" s="19"/>
      <c r="B230" s="52" t="s">
        <v>55</v>
      </c>
      <c r="C230" s="42"/>
      <c r="D230" s="139"/>
      <c r="E230" s="42"/>
      <c r="F230" s="62"/>
      <c r="G230" s="55"/>
      <c r="H230" s="56">
        <f>SUM(H227:H229)</f>
        <v>4.9328076447999996</v>
      </c>
      <c r="I230" s="63"/>
      <c r="J230" s="64"/>
      <c r="K230" s="65"/>
      <c r="L230" s="56">
        <f>SUM(L227:L229)</f>
        <v>4.6935804161705104</v>
      </c>
      <c r="M230" s="63"/>
      <c r="N230" s="49">
        <f>L230-H230</f>
        <v>-0.2392272286294892</v>
      </c>
      <c r="O230" s="50">
        <f>N230/H230</f>
        <v>-4.8497173588691322E-2</v>
      </c>
      <c r="P230" s="19"/>
    </row>
    <row r="231" spans="1:16" x14ac:dyDescent="0.25">
      <c r="A231" s="19"/>
      <c r="B231" s="66" t="s">
        <v>56</v>
      </c>
      <c r="C231" s="31"/>
      <c r="D231" s="59" t="s">
        <v>6</v>
      </c>
      <c r="E231" s="33"/>
      <c r="F231" s="70">
        <v>3.5999999999999999E-3</v>
      </c>
      <c r="G231" s="34">
        <v>38.167200000000001</v>
      </c>
      <c r="H231" s="119">
        <v>0.13740192000000001</v>
      </c>
      <c r="I231" s="60"/>
      <c r="J231" s="120">
        <v>3.5999999999999999E-3</v>
      </c>
      <c r="K231" s="37">
        <v>37.278000000000006</v>
      </c>
      <c r="L231" s="119">
        <v>0.13420080000000001</v>
      </c>
      <c r="M231" s="60"/>
      <c r="N231" s="116">
        <v>-3.2011200000000017E-3</v>
      </c>
      <c r="O231" s="121">
        <v>-2.3297491039426535E-2</v>
      </c>
      <c r="P231" s="19"/>
    </row>
    <row r="232" spans="1:16" x14ac:dyDescent="0.25">
      <c r="A232" s="19"/>
      <c r="B232" s="66" t="s">
        <v>57</v>
      </c>
      <c r="C232" s="31"/>
      <c r="D232" s="59" t="s">
        <v>6</v>
      </c>
      <c r="E232" s="33"/>
      <c r="F232" s="70">
        <v>2.9999999999999997E-4</v>
      </c>
      <c r="G232" s="34">
        <v>38.167200000000001</v>
      </c>
      <c r="H232" s="119">
        <v>1.1450159999999999E-2</v>
      </c>
      <c r="I232" s="60"/>
      <c r="J232" s="120">
        <v>2.9999999999999997E-4</v>
      </c>
      <c r="K232" s="37">
        <v>37.278000000000006</v>
      </c>
      <c r="L232" s="119">
        <v>1.1183400000000001E-2</v>
      </c>
      <c r="M232" s="60"/>
      <c r="N232" s="116">
        <v>-2.6675999999999783E-4</v>
      </c>
      <c r="O232" s="121">
        <v>-2.3297491039426337E-2</v>
      </c>
      <c r="P232" s="19"/>
    </row>
    <row r="233" spans="1:16" ht="18" customHeight="1" thickBot="1" x14ac:dyDescent="0.3">
      <c r="A233" s="19"/>
      <c r="B233" s="51" t="s">
        <v>66</v>
      </c>
      <c r="C233" s="31"/>
      <c r="D233" s="32" t="s">
        <v>6</v>
      </c>
      <c r="E233" s="33"/>
      <c r="F233" s="70">
        <v>0.113</v>
      </c>
      <c r="G233" s="71">
        <v>36</v>
      </c>
      <c r="H233" s="68">
        <v>4.0680000000000005</v>
      </c>
      <c r="I233" s="36"/>
      <c r="J233" s="67">
        <v>0.113</v>
      </c>
      <c r="K233" s="71">
        <v>36</v>
      </c>
      <c r="L233" s="68">
        <v>4.0680000000000005</v>
      </c>
      <c r="M233" s="36"/>
      <c r="N233" s="38">
        <v>0</v>
      </c>
      <c r="O233" s="69">
        <v>0</v>
      </c>
      <c r="P233" s="19"/>
    </row>
    <row r="234" spans="1:16" ht="15.75" thickBot="1" x14ac:dyDescent="0.3">
      <c r="A234" s="19"/>
      <c r="B234" s="72"/>
      <c r="C234" s="73"/>
      <c r="D234" s="74"/>
      <c r="E234" s="73"/>
      <c r="F234" s="75"/>
      <c r="G234" s="76"/>
      <c r="H234" s="77"/>
      <c r="I234" s="78"/>
      <c r="J234" s="75"/>
      <c r="K234" s="79"/>
      <c r="L234" s="77"/>
      <c r="M234" s="78"/>
      <c r="N234" s="80"/>
      <c r="O234" s="81"/>
      <c r="P234" s="19"/>
    </row>
    <row r="235" spans="1:16" x14ac:dyDescent="0.25">
      <c r="A235" s="19"/>
      <c r="B235" s="82" t="s">
        <v>62</v>
      </c>
      <c r="C235" s="31"/>
      <c r="D235" s="31"/>
      <c r="E235" s="31"/>
      <c r="F235" s="83"/>
      <c r="G235" s="84"/>
      <c r="H235" s="85">
        <f>SUM(H230:H233)</f>
        <v>9.1496597247999993</v>
      </c>
      <c r="I235" s="86"/>
      <c r="J235" s="87"/>
      <c r="K235" s="88"/>
      <c r="L235" s="85">
        <f>SUM(L230:L233)</f>
        <v>8.9069646161705123</v>
      </c>
      <c r="M235" s="89"/>
      <c r="N235" s="90">
        <f>L235-H235</f>
        <v>-0.24269510862948707</v>
      </c>
      <c r="O235" s="91">
        <f>N235/H235</f>
        <v>-2.6525042015679123E-2</v>
      </c>
      <c r="P235" s="19"/>
    </row>
    <row r="236" spans="1:16" x14ac:dyDescent="0.25">
      <c r="A236" s="19"/>
      <c r="B236" s="92" t="s">
        <v>63</v>
      </c>
      <c r="C236" s="31"/>
      <c r="D236" s="31"/>
      <c r="E236" s="31"/>
      <c r="F236" s="93">
        <v>0.13</v>
      </c>
      <c r="G236" s="84"/>
      <c r="H236" s="94">
        <f>H235*0.13</f>
        <v>1.189455764224</v>
      </c>
      <c r="I236" s="95"/>
      <c r="J236" s="96">
        <v>0.13</v>
      </c>
      <c r="K236" s="97"/>
      <c r="L236" s="94">
        <f>L235*0.13</f>
        <v>1.1579054001021667</v>
      </c>
      <c r="M236" s="99"/>
      <c r="N236" s="100">
        <f>L236-H236</f>
        <v>-3.1550364121833319E-2</v>
      </c>
      <c r="O236" s="101">
        <f>N236/H236</f>
        <v>-2.652504201567912E-2</v>
      </c>
      <c r="P236" s="19"/>
    </row>
    <row r="237" spans="1:16" ht="15.75" thickBot="1" x14ac:dyDescent="0.3">
      <c r="A237" s="19"/>
      <c r="B237" s="163" t="s">
        <v>64</v>
      </c>
      <c r="C237" s="163"/>
      <c r="D237" s="163"/>
      <c r="E237" s="33"/>
      <c r="F237" s="124"/>
      <c r="G237" s="125"/>
      <c r="H237" s="126">
        <f>H236+H235</f>
        <v>10.339115489024</v>
      </c>
      <c r="I237" s="127"/>
      <c r="J237" s="127"/>
      <c r="K237" s="128"/>
      <c r="L237" s="126">
        <f>L236+L235</f>
        <v>10.064870016272678</v>
      </c>
      <c r="M237" s="129"/>
      <c r="N237" s="90">
        <f>L237-H237</f>
        <v>-0.27424547275132127</v>
      </c>
      <c r="O237" s="91">
        <f>N237/H237</f>
        <v>-2.6525042015679207E-2</v>
      </c>
      <c r="P237" s="19"/>
    </row>
    <row r="238" spans="1:16" ht="15.75" thickBot="1" x14ac:dyDescent="0.3">
      <c r="A238" s="102"/>
      <c r="B238" s="103"/>
      <c r="C238" s="104"/>
      <c r="D238" s="105"/>
      <c r="E238" s="104"/>
      <c r="F238" s="75"/>
      <c r="G238" s="106"/>
      <c r="H238" s="77"/>
      <c r="I238" s="107"/>
      <c r="J238" s="75"/>
      <c r="K238" s="108"/>
      <c r="L238" s="77"/>
      <c r="M238" s="107"/>
      <c r="N238" s="109"/>
      <c r="O238" s="81"/>
      <c r="P238" s="102"/>
    </row>
    <row r="239" spans="1:16" x14ac:dyDescent="0.25">
      <c r="A239" s="19"/>
      <c r="B239" s="19"/>
      <c r="C239" s="19"/>
      <c r="D239" s="19"/>
      <c r="E239" s="19"/>
      <c r="F239" s="19"/>
      <c r="G239" s="7"/>
      <c r="H239" s="110"/>
      <c r="I239" s="19"/>
      <c r="J239" s="19"/>
      <c r="K239" s="7"/>
      <c r="L239" s="110"/>
      <c r="M239" s="19"/>
      <c r="N239" s="110"/>
      <c r="O239" s="19"/>
      <c r="P239" s="19"/>
    </row>
    <row r="240" spans="1:16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7"/>
      <c r="O240" s="6"/>
      <c r="P240" s="6"/>
    </row>
    <row r="241" spans="1:16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6"/>
      <c r="M241" s="6"/>
      <c r="N241" s="6"/>
      <c r="O241" s="6"/>
      <c r="P241" s="6"/>
    </row>
    <row r="242" spans="1:16" ht="18" x14ac:dyDescent="0.25">
      <c r="A242" s="7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6"/>
    </row>
    <row r="243" spans="1:16" ht="18" x14ac:dyDescent="0.25">
      <c r="A243" s="7"/>
      <c r="B243" s="8" t="s">
        <v>26</v>
      </c>
      <c r="C243" s="9"/>
      <c r="D243" s="165" t="s">
        <v>5</v>
      </c>
      <c r="E243" s="165"/>
      <c r="F243" s="165"/>
      <c r="G243" s="165"/>
      <c r="H243" s="165"/>
      <c r="I243" s="165"/>
      <c r="J243" s="165"/>
      <c r="K243" s="9"/>
      <c r="L243" s="9"/>
      <c r="M243" s="9"/>
      <c r="N243" s="9"/>
      <c r="O243" s="9"/>
      <c r="P243" s="6"/>
    </row>
    <row r="244" spans="1:16" x14ac:dyDescent="0.25">
      <c r="A244" s="7"/>
      <c r="B244" s="8" t="s">
        <v>27</v>
      </c>
      <c r="C244" s="7"/>
      <c r="D244" s="166" t="s">
        <v>65</v>
      </c>
      <c r="E244" s="166"/>
      <c r="F244" s="166"/>
      <c r="G244" s="166"/>
      <c r="H244" s="166"/>
      <c r="I244" s="166"/>
      <c r="J244" s="166"/>
      <c r="K244" s="7"/>
      <c r="L244" s="6"/>
      <c r="M244" s="6"/>
      <c r="N244" s="6"/>
      <c r="O244" s="6"/>
      <c r="P244" s="6"/>
    </row>
    <row r="245" spans="1:16" x14ac:dyDescent="0.25">
      <c r="A245" s="7"/>
      <c r="B245" s="8" t="s">
        <v>29</v>
      </c>
      <c r="C245" s="7"/>
      <c r="D245" s="10">
        <v>36</v>
      </c>
      <c r="E245" s="11"/>
      <c r="F245" s="11" t="s">
        <v>6</v>
      </c>
      <c r="G245" s="11"/>
      <c r="H245" s="11"/>
      <c r="I245" s="11"/>
      <c r="J245" s="11"/>
      <c r="K245" s="7"/>
      <c r="L245" s="6"/>
      <c r="M245" s="6"/>
      <c r="N245" s="6"/>
      <c r="O245" s="6"/>
      <c r="P245" s="6"/>
    </row>
    <row r="246" spans="1:16" ht="15.75" x14ac:dyDescent="0.25">
      <c r="A246" s="7"/>
      <c r="B246" s="8" t="s">
        <v>30</v>
      </c>
      <c r="C246" s="7"/>
      <c r="D246" s="12">
        <v>0.1</v>
      </c>
      <c r="E246" s="13"/>
      <c r="F246" s="14" t="s">
        <v>7</v>
      </c>
      <c r="G246" s="13"/>
      <c r="H246" s="13"/>
      <c r="I246" s="13"/>
      <c r="J246" s="13"/>
      <c r="K246" s="15"/>
      <c r="L246" s="15"/>
      <c r="M246" s="15"/>
      <c r="N246" s="15"/>
      <c r="O246" s="15"/>
      <c r="P246" s="7"/>
    </row>
    <row r="247" spans="1:16" ht="15.75" x14ac:dyDescent="0.25">
      <c r="A247" s="7"/>
      <c r="B247" s="8" t="s">
        <v>31</v>
      </c>
      <c r="C247" s="7"/>
      <c r="D247" s="16">
        <v>1.0602</v>
      </c>
      <c r="E247" s="17"/>
      <c r="F247" s="17"/>
      <c r="G247" s="17"/>
      <c r="H247" s="17"/>
      <c r="I247" s="17"/>
      <c r="J247" s="17"/>
      <c r="K247" s="18"/>
      <c r="L247" s="18"/>
      <c r="M247" s="18"/>
      <c r="N247" s="18"/>
      <c r="O247" s="18"/>
      <c r="P247" s="7"/>
    </row>
    <row r="248" spans="1:16" ht="15.75" x14ac:dyDescent="0.25">
      <c r="A248" s="7"/>
      <c r="B248" s="8" t="s">
        <v>32</v>
      </c>
      <c r="C248" s="7"/>
      <c r="D248" s="16">
        <v>1.0355000000000001</v>
      </c>
      <c r="E248" s="17"/>
      <c r="F248" s="17"/>
      <c r="G248" s="17"/>
      <c r="H248" s="17"/>
      <c r="I248" s="17"/>
      <c r="J248" s="17"/>
      <c r="K248" s="18"/>
      <c r="L248" s="18"/>
      <c r="M248" s="18"/>
      <c r="N248" s="18"/>
      <c r="O248" s="18"/>
      <c r="P248" s="7"/>
    </row>
    <row r="249" spans="1:16" ht="13.15" customHeight="1" x14ac:dyDescent="0.25">
      <c r="A249" s="7"/>
      <c r="B249" s="11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1:16" x14ac:dyDescent="0.25">
      <c r="A250" s="19"/>
      <c r="B250" s="20"/>
      <c r="C250" s="19"/>
      <c r="D250" s="21"/>
      <c r="E250" s="21"/>
      <c r="F250" s="167" t="s">
        <v>33</v>
      </c>
      <c r="G250" s="168"/>
      <c r="H250" s="169"/>
      <c r="I250" s="19"/>
      <c r="J250" s="167" t="s">
        <v>34</v>
      </c>
      <c r="K250" s="168"/>
      <c r="L250" s="169"/>
      <c r="M250" s="19"/>
      <c r="N250" s="167" t="s">
        <v>35</v>
      </c>
      <c r="O250" s="169"/>
      <c r="P250" s="19"/>
    </row>
    <row r="251" spans="1:16" x14ac:dyDescent="0.25">
      <c r="A251" s="19"/>
      <c r="B251" s="20"/>
      <c r="C251" s="19"/>
      <c r="D251" s="157" t="s">
        <v>36</v>
      </c>
      <c r="E251" s="22"/>
      <c r="F251" s="23" t="s">
        <v>8</v>
      </c>
      <c r="G251" s="24" t="s">
        <v>37</v>
      </c>
      <c r="H251" s="25" t="s">
        <v>38</v>
      </c>
      <c r="I251" s="19"/>
      <c r="J251" s="23" t="s">
        <v>8</v>
      </c>
      <c r="K251" s="26" t="s">
        <v>37</v>
      </c>
      <c r="L251" s="25" t="s">
        <v>38</v>
      </c>
      <c r="M251" s="19"/>
      <c r="N251" s="159" t="s">
        <v>39</v>
      </c>
      <c r="O251" s="161" t="s">
        <v>40</v>
      </c>
      <c r="P251" s="19"/>
    </row>
    <row r="252" spans="1:16" x14ac:dyDescent="0.25">
      <c r="A252" s="19"/>
      <c r="B252" s="20"/>
      <c r="C252" s="19"/>
      <c r="D252" s="158"/>
      <c r="E252" s="22"/>
      <c r="F252" s="27" t="s">
        <v>41</v>
      </c>
      <c r="G252" s="28"/>
      <c r="H252" s="29" t="s">
        <v>41</v>
      </c>
      <c r="I252" s="19"/>
      <c r="J252" s="27" t="s">
        <v>41</v>
      </c>
      <c r="K252" s="30"/>
      <c r="L252" s="29" t="s">
        <v>41</v>
      </c>
      <c r="M252" s="19"/>
      <c r="N252" s="160"/>
      <c r="O252" s="162"/>
      <c r="P252" s="19"/>
    </row>
    <row r="253" spans="1:16" x14ac:dyDescent="0.25">
      <c r="A253" s="19"/>
      <c r="B253" s="31" t="s">
        <v>42</v>
      </c>
      <c r="C253" s="31"/>
      <c r="D253" s="59" t="s">
        <v>43</v>
      </c>
      <c r="E253" s="33"/>
      <c r="F253" s="113">
        <v>3.3</v>
      </c>
      <c r="G253" s="34">
        <v>1</v>
      </c>
      <c r="H253" s="115">
        <v>3.3</v>
      </c>
      <c r="I253" s="60"/>
      <c r="J253" s="113">
        <v>3.44</v>
      </c>
      <c r="K253" s="37">
        <v>1</v>
      </c>
      <c r="L253" s="115">
        <f>J253</f>
        <v>3.44</v>
      </c>
      <c r="M253" s="60"/>
      <c r="N253" s="116">
        <f>L253-H253</f>
        <v>0.14000000000000012</v>
      </c>
      <c r="O253" s="117">
        <f>N253/H253</f>
        <v>4.2424242424242462E-2</v>
      </c>
      <c r="P253" s="19"/>
    </row>
    <row r="254" spans="1:16" x14ac:dyDescent="0.25">
      <c r="A254" s="19"/>
      <c r="B254" s="31" t="s">
        <v>44</v>
      </c>
      <c r="C254" s="31"/>
      <c r="D254" s="59" t="s">
        <v>7</v>
      </c>
      <c r="E254" s="33"/>
      <c r="F254" s="114">
        <v>8.9406999999999996</v>
      </c>
      <c r="G254" s="34">
        <v>0.1</v>
      </c>
      <c r="H254" s="115">
        <v>0.89407000000000003</v>
      </c>
      <c r="I254" s="60"/>
      <c r="J254" s="114">
        <v>9.3170999999999999</v>
      </c>
      <c r="K254" s="34">
        <v>0.1</v>
      </c>
      <c r="L254" s="115">
        <f>K254*J254</f>
        <v>0.93171000000000004</v>
      </c>
      <c r="M254" s="60"/>
      <c r="N254" s="116">
        <f>L254-H254</f>
        <v>3.7640000000000007E-2</v>
      </c>
      <c r="O254" s="117">
        <f>N254/H254</f>
        <v>4.2099611887212417E-2</v>
      </c>
      <c r="P254" s="19"/>
    </row>
    <row r="255" spans="1:16" ht="30" x14ac:dyDescent="0.25">
      <c r="A255" s="19"/>
      <c r="B255" s="112" t="s">
        <v>46</v>
      </c>
      <c r="C255" s="31"/>
      <c r="D255" s="59" t="s">
        <v>7</v>
      </c>
      <c r="E255" s="33"/>
      <c r="F255" s="114">
        <v>-5.4399999999999997E-2</v>
      </c>
      <c r="G255" s="34">
        <v>0.1</v>
      </c>
      <c r="H255" s="115">
        <v>-5.4400000000000004E-3</v>
      </c>
      <c r="I255" s="60"/>
      <c r="J255" s="114">
        <v>0</v>
      </c>
      <c r="K255" s="34">
        <v>0.1</v>
      </c>
      <c r="L255" s="115">
        <v>0</v>
      </c>
      <c r="M255" s="60"/>
      <c r="N255" s="116">
        <v>5.4400000000000004E-3</v>
      </c>
      <c r="O255" s="117">
        <v>-1</v>
      </c>
      <c r="P255" s="19"/>
    </row>
    <row r="256" spans="1:16" x14ac:dyDescent="0.25">
      <c r="A256" s="40"/>
      <c r="B256" s="41" t="s">
        <v>48</v>
      </c>
      <c r="C256" s="42"/>
      <c r="D256" s="138"/>
      <c r="E256" s="42"/>
      <c r="F256" s="44"/>
      <c r="G256" s="45"/>
      <c r="H256" s="131">
        <f>SUM(H253:H255)</f>
        <v>4.1886299999999999</v>
      </c>
      <c r="I256" s="46"/>
      <c r="J256" s="47"/>
      <c r="K256" s="48"/>
      <c r="L256" s="131">
        <f>SUM(L253:L255)</f>
        <v>4.3717100000000002</v>
      </c>
      <c r="M256" s="46"/>
      <c r="N256" s="49">
        <f>L256-H256</f>
        <v>0.18308000000000035</v>
      </c>
      <c r="O256" s="50">
        <f>N256/H256</f>
        <v>4.3708802162043522E-2</v>
      </c>
      <c r="P256" s="40"/>
    </row>
    <row r="257" spans="1:16" ht="51" x14ac:dyDescent="0.25">
      <c r="A257" s="19"/>
      <c r="B257" s="111" t="s">
        <v>49</v>
      </c>
      <c r="C257" s="31"/>
      <c r="D257" s="59" t="s">
        <v>7</v>
      </c>
      <c r="E257" s="33"/>
      <c r="F257" s="114">
        <v>2.1886000000000001</v>
      </c>
      <c r="G257" s="34">
        <v>0.1</v>
      </c>
      <c r="H257" s="115">
        <v>0.21886000000000003</v>
      </c>
      <c r="I257" s="60"/>
      <c r="J257" s="114">
        <v>0</v>
      </c>
      <c r="K257" s="34">
        <v>0.1</v>
      </c>
      <c r="L257" s="115">
        <v>0</v>
      </c>
      <c r="M257" s="60"/>
      <c r="N257" s="116">
        <v>-0.21886000000000003</v>
      </c>
      <c r="O257" s="117">
        <v>-1</v>
      </c>
      <c r="P257" s="19"/>
    </row>
    <row r="258" spans="1:16" ht="38.25" x14ac:dyDescent="0.25">
      <c r="A258" s="19"/>
      <c r="B258" s="111" t="s">
        <v>71</v>
      </c>
      <c r="C258" s="31"/>
      <c r="D258" s="59" t="s">
        <v>7</v>
      </c>
      <c r="E258" s="33"/>
      <c r="F258" s="114">
        <v>0</v>
      </c>
      <c r="G258" s="34">
        <v>0.1</v>
      </c>
      <c r="H258" s="115">
        <v>0</v>
      </c>
      <c r="I258" s="60"/>
      <c r="J258" s="114">
        <v>-0.55679999999999996</v>
      </c>
      <c r="K258" s="34">
        <v>0.1</v>
      </c>
      <c r="L258" s="115">
        <f>K258*J258</f>
        <v>-5.568E-2</v>
      </c>
      <c r="M258" s="60"/>
      <c r="N258" s="115">
        <f>L258</f>
        <v>-5.568E-2</v>
      </c>
      <c r="O258" s="117" t="s">
        <v>47</v>
      </c>
      <c r="P258" s="19"/>
    </row>
    <row r="259" spans="1:16" ht="25.5" x14ac:dyDescent="0.25">
      <c r="A259" s="19"/>
      <c r="B259" s="111" t="s">
        <v>72</v>
      </c>
      <c r="C259" s="31"/>
      <c r="D259" s="59" t="s">
        <v>6</v>
      </c>
      <c r="E259" s="33"/>
      <c r="F259" s="114">
        <v>0</v>
      </c>
      <c r="G259" s="34">
        <v>36</v>
      </c>
      <c r="H259" s="115">
        <v>0</v>
      </c>
      <c r="I259" s="60"/>
      <c r="J259" s="114">
        <v>2.5000000000000001E-3</v>
      </c>
      <c r="K259" s="34">
        <v>36</v>
      </c>
      <c r="L259" s="115">
        <f>K259*J259</f>
        <v>0.09</v>
      </c>
      <c r="M259" s="60"/>
      <c r="N259" s="116">
        <f>L259</f>
        <v>0.09</v>
      </c>
      <c r="O259" s="117"/>
      <c r="P259" s="19"/>
    </row>
    <row r="260" spans="1:16" ht="25.5" x14ac:dyDescent="0.25">
      <c r="A260" s="19"/>
      <c r="B260" s="111" t="s">
        <v>74</v>
      </c>
      <c r="C260" s="31"/>
      <c r="D260" s="59" t="s">
        <v>7</v>
      </c>
      <c r="E260" s="33"/>
      <c r="F260" s="114">
        <v>0</v>
      </c>
      <c r="G260" s="34">
        <v>0.1</v>
      </c>
      <c r="H260" s="115">
        <v>0</v>
      </c>
      <c r="I260" s="60"/>
      <c r="J260" s="114">
        <v>-0.1014</v>
      </c>
      <c r="K260" s="34">
        <v>0.1</v>
      </c>
      <c r="L260" s="115">
        <f>K260*J260</f>
        <v>-1.0140000000000001E-2</v>
      </c>
      <c r="M260" s="60"/>
      <c r="N260" s="116">
        <f>L260</f>
        <v>-1.0140000000000001E-2</v>
      </c>
      <c r="O260" s="117" t="s">
        <v>47</v>
      </c>
      <c r="P260" s="19"/>
    </row>
    <row r="261" spans="1:16" ht="25.5" x14ac:dyDescent="0.25">
      <c r="A261" s="19"/>
      <c r="B261" s="111" t="s">
        <v>75</v>
      </c>
      <c r="C261" s="31"/>
      <c r="D261" s="59" t="s">
        <v>7</v>
      </c>
      <c r="E261" s="33"/>
      <c r="F261" s="114">
        <v>0</v>
      </c>
      <c r="G261" s="34">
        <v>0.1</v>
      </c>
      <c r="H261" s="115">
        <v>0</v>
      </c>
      <c r="I261" s="60"/>
      <c r="J261" s="114">
        <v>-1.2605999999999999</v>
      </c>
      <c r="K261" s="34">
        <v>0.1</v>
      </c>
      <c r="L261" s="115">
        <f>K261*J261</f>
        <v>-0.12606000000000001</v>
      </c>
      <c r="M261" s="60"/>
      <c r="N261" s="116">
        <f>L261</f>
        <v>-0.12606000000000001</v>
      </c>
      <c r="O261" s="117" t="s">
        <v>47</v>
      </c>
      <c r="P261" s="19"/>
    </row>
    <row r="262" spans="1:16" ht="25.5" x14ac:dyDescent="0.25">
      <c r="A262" s="19"/>
      <c r="B262" s="111" t="s">
        <v>76</v>
      </c>
      <c r="C262" s="31"/>
      <c r="D262" s="59" t="s">
        <v>7</v>
      </c>
      <c r="E262" s="33"/>
      <c r="F262" s="114">
        <v>0</v>
      </c>
      <c r="G262" s="34">
        <v>0.1</v>
      </c>
      <c r="H262" s="115">
        <v>0</v>
      </c>
      <c r="I262" s="60"/>
      <c r="J262" s="114">
        <v>0.50700000000000001</v>
      </c>
      <c r="K262" s="34">
        <v>0.1</v>
      </c>
      <c r="L262" s="115">
        <f>K262*J262</f>
        <v>5.0700000000000002E-2</v>
      </c>
      <c r="M262" s="60"/>
      <c r="N262" s="116">
        <v>0.10141</v>
      </c>
      <c r="O262" s="117" t="s">
        <v>47</v>
      </c>
      <c r="P262" s="19"/>
    </row>
    <row r="263" spans="1:16" ht="25.5" x14ac:dyDescent="0.25">
      <c r="A263" s="19"/>
      <c r="B263" s="111" t="s">
        <v>75</v>
      </c>
      <c r="C263" s="31"/>
      <c r="D263" s="59" t="s">
        <v>7</v>
      </c>
      <c r="E263" s="33"/>
      <c r="F263" s="114">
        <v>0</v>
      </c>
      <c r="G263" s="34">
        <v>0.1</v>
      </c>
      <c r="H263" s="115">
        <v>0</v>
      </c>
      <c r="I263" s="60"/>
      <c r="J263" s="114">
        <v>0.21310000000000001</v>
      </c>
      <c r="K263" s="34">
        <v>0.1</v>
      </c>
      <c r="L263" s="115">
        <f>K263*J263</f>
        <v>2.1310000000000003E-2</v>
      </c>
      <c r="M263" s="60"/>
      <c r="N263" s="116">
        <f>L263</f>
        <v>2.1310000000000003E-2</v>
      </c>
      <c r="O263" s="117"/>
      <c r="P263" s="19"/>
    </row>
    <row r="264" spans="1:16" x14ac:dyDescent="0.25">
      <c r="A264" s="19"/>
      <c r="B264" s="51" t="s">
        <v>50</v>
      </c>
      <c r="C264" s="31"/>
      <c r="D264" s="59" t="s">
        <v>7</v>
      </c>
      <c r="E264" s="33"/>
      <c r="F264" s="114">
        <v>0.27979999999999999</v>
      </c>
      <c r="G264" s="34">
        <v>0.1</v>
      </c>
      <c r="H264" s="115">
        <v>2.7980000000000001E-2</v>
      </c>
      <c r="I264" s="60"/>
      <c r="J264" s="114">
        <v>0.86863322619220318</v>
      </c>
      <c r="K264" s="34">
        <v>0.1</v>
      </c>
      <c r="L264" s="115">
        <v>8.6863322619220321E-2</v>
      </c>
      <c r="M264" s="60"/>
      <c r="N264" s="116">
        <v>5.8883322619220316E-2</v>
      </c>
      <c r="O264" s="117">
        <v>2.1044790071200969</v>
      </c>
      <c r="P264" s="19"/>
    </row>
    <row r="265" spans="1:16" x14ac:dyDescent="0.25">
      <c r="A265" s="19"/>
      <c r="B265" s="51" t="s">
        <v>51</v>
      </c>
      <c r="C265" s="31"/>
      <c r="D265" s="59" t="s">
        <v>6</v>
      </c>
      <c r="E265" s="33"/>
      <c r="F265" s="114">
        <v>2.1044E-2</v>
      </c>
      <c r="G265" s="34">
        <v>2.1672000000000011</v>
      </c>
      <c r="H265" s="115">
        <v>4.5606556800000024E-2</v>
      </c>
      <c r="I265" s="60"/>
      <c r="J265" s="114">
        <v>2.1044E-2</v>
      </c>
      <c r="K265" s="34">
        <v>1.2780000000000058</v>
      </c>
      <c r="L265" s="115">
        <v>2.6894232000000122E-2</v>
      </c>
      <c r="M265" s="60"/>
      <c r="N265" s="116">
        <v>-1.8712324799999902E-2</v>
      </c>
      <c r="O265" s="117">
        <v>-0.41029900332225677</v>
      </c>
      <c r="P265" s="19"/>
    </row>
    <row r="266" spans="1:16" ht="25.5" x14ac:dyDescent="0.25">
      <c r="A266" s="19"/>
      <c r="B266" s="52" t="s">
        <v>52</v>
      </c>
      <c r="C266" s="53"/>
      <c r="D266" s="139"/>
      <c r="E266" s="53"/>
      <c r="F266" s="54"/>
      <c r="G266" s="55"/>
      <c r="H266" s="56">
        <f>SUM(H256:H265)</f>
        <v>4.4810765568000006</v>
      </c>
      <c r="I266" s="46"/>
      <c r="J266" s="57"/>
      <c r="K266" s="58"/>
      <c r="L266" s="56">
        <f>SUM(L256:L265)</f>
        <v>4.4555975546192208</v>
      </c>
      <c r="M266" s="46"/>
      <c r="N266" s="49">
        <f>L266-H266</f>
        <v>-2.5479002180779808E-2</v>
      </c>
      <c r="O266" s="50">
        <f>N266/H266</f>
        <v>-5.6859109318531083E-3</v>
      </c>
      <c r="P266" s="19"/>
    </row>
    <row r="267" spans="1:16" x14ac:dyDescent="0.25">
      <c r="A267" s="19"/>
      <c r="B267" s="36" t="s">
        <v>53</v>
      </c>
      <c r="C267" s="36"/>
      <c r="D267" s="59" t="s">
        <v>7</v>
      </c>
      <c r="E267" s="60"/>
      <c r="F267" s="114">
        <v>1.2894000000000001</v>
      </c>
      <c r="G267" s="34">
        <v>0.10602</v>
      </c>
      <c r="H267" s="115">
        <v>0.136702188</v>
      </c>
      <c r="I267" s="60"/>
      <c r="J267" s="114">
        <v>1.2270000000000001</v>
      </c>
      <c r="K267" s="37">
        <v>0.10355000000000002</v>
      </c>
      <c r="L267" s="115">
        <v>0.12705585000000003</v>
      </c>
      <c r="M267" s="36"/>
      <c r="N267" s="38">
        <v>-9.6463379999999765E-3</v>
      </c>
      <c r="O267" s="39">
        <v>-7.0564620370231215E-2</v>
      </c>
      <c r="P267" s="19"/>
    </row>
    <row r="268" spans="1:16" x14ac:dyDescent="0.25">
      <c r="A268" s="19"/>
      <c r="B268" s="61" t="s">
        <v>54</v>
      </c>
      <c r="C268" s="36"/>
      <c r="D268" s="59" t="s">
        <v>7</v>
      </c>
      <c r="E268" s="60"/>
      <c r="F268" s="114">
        <v>0.92069999999999996</v>
      </c>
      <c r="G268" s="34">
        <v>0.10602</v>
      </c>
      <c r="H268" s="115">
        <v>9.7612614E-2</v>
      </c>
      <c r="I268" s="60"/>
      <c r="J268" s="114">
        <v>0.876</v>
      </c>
      <c r="K268" s="37">
        <v>0.10355000000000002</v>
      </c>
      <c r="L268" s="115">
        <v>9.0709800000000021E-2</v>
      </c>
      <c r="M268" s="36"/>
      <c r="N268" s="38">
        <v>-6.9028139999999794E-3</v>
      </c>
      <c r="O268" s="39">
        <v>-7.0716413761852323E-2</v>
      </c>
      <c r="P268" s="19"/>
    </row>
    <row r="269" spans="1:16" x14ac:dyDescent="0.25">
      <c r="A269" s="19"/>
      <c r="B269" s="52" t="s">
        <v>55</v>
      </c>
      <c r="C269" s="42"/>
      <c r="D269" s="139"/>
      <c r="E269" s="42"/>
      <c r="F269" s="62"/>
      <c r="G269" s="55"/>
      <c r="H269" s="56">
        <f>SUM(H266:H268)</f>
        <v>4.7153913588000007</v>
      </c>
      <c r="I269" s="63"/>
      <c r="J269" s="64"/>
      <c r="K269" s="65"/>
      <c r="L269" s="56">
        <f>SUM(L266:L268)</f>
        <v>4.6733632046192204</v>
      </c>
      <c r="M269" s="63"/>
      <c r="N269" s="49">
        <f>L269-H269</f>
        <v>-4.2028154180780319E-2</v>
      </c>
      <c r="O269" s="50">
        <f>N269/H269</f>
        <v>-8.9129726427364629E-3</v>
      </c>
      <c r="P269" s="19"/>
    </row>
    <row r="270" spans="1:16" x14ac:dyDescent="0.25">
      <c r="A270" s="19"/>
      <c r="B270" s="66" t="s">
        <v>56</v>
      </c>
      <c r="C270" s="31"/>
      <c r="D270" s="59" t="s">
        <v>6</v>
      </c>
      <c r="E270" s="33"/>
      <c r="F270" s="70">
        <v>3.5999999999999999E-3</v>
      </c>
      <c r="G270" s="34">
        <v>38.167200000000001</v>
      </c>
      <c r="H270" s="119">
        <v>0.13740192000000001</v>
      </c>
      <c r="I270" s="60"/>
      <c r="J270" s="120">
        <v>3.5999999999999999E-3</v>
      </c>
      <c r="K270" s="37">
        <v>37.278000000000006</v>
      </c>
      <c r="L270" s="119">
        <v>0.13420080000000001</v>
      </c>
      <c r="M270" s="36"/>
      <c r="N270" s="38">
        <v>-3.2011200000000017E-3</v>
      </c>
      <c r="O270" s="69">
        <v>-2.3297491039426535E-2</v>
      </c>
      <c r="P270" s="19"/>
    </row>
    <row r="271" spans="1:16" x14ac:dyDescent="0.25">
      <c r="A271" s="19"/>
      <c r="B271" s="66" t="s">
        <v>57</v>
      </c>
      <c r="C271" s="31"/>
      <c r="D271" s="59" t="s">
        <v>6</v>
      </c>
      <c r="E271" s="33"/>
      <c r="F271" s="70">
        <v>2.9999999999999997E-4</v>
      </c>
      <c r="G271" s="34">
        <v>38.167200000000001</v>
      </c>
      <c r="H271" s="119">
        <v>1.1450159999999999E-2</v>
      </c>
      <c r="I271" s="60"/>
      <c r="J271" s="120">
        <v>2.9999999999999997E-4</v>
      </c>
      <c r="K271" s="37">
        <v>37.278000000000006</v>
      </c>
      <c r="L271" s="119">
        <v>1.1183400000000001E-2</v>
      </c>
      <c r="M271" s="36"/>
      <c r="N271" s="38">
        <v>-2.6675999999999783E-4</v>
      </c>
      <c r="O271" s="69">
        <v>-2.3297491039426337E-2</v>
      </c>
      <c r="P271" s="19"/>
    </row>
    <row r="272" spans="1:16" ht="15.75" thickBot="1" x14ac:dyDescent="0.3">
      <c r="A272" s="19"/>
      <c r="B272" s="51" t="s">
        <v>66</v>
      </c>
      <c r="C272" s="31"/>
      <c r="D272" s="59" t="s">
        <v>6</v>
      </c>
      <c r="E272" s="33"/>
      <c r="F272" s="70">
        <v>0.113</v>
      </c>
      <c r="G272" s="71">
        <v>36</v>
      </c>
      <c r="H272" s="68">
        <v>4.0680000000000005</v>
      </c>
      <c r="I272" s="36"/>
      <c r="J272" s="67">
        <v>0.113</v>
      </c>
      <c r="K272" s="71">
        <v>36</v>
      </c>
      <c r="L272" s="68">
        <v>4.0680000000000005</v>
      </c>
      <c r="M272" s="36"/>
      <c r="N272" s="38">
        <v>0</v>
      </c>
      <c r="O272" s="69">
        <v>0</v>
      </c>
      <c r="P272" s="19"/>
    </row>
    <row r="273" spans="1:16" ht="15.75" thickBot="1" x14ac:dyDescent="0.3">
      <c r="A273" s="19"/>
      <c r="B273" s="72"/>
      <c r="C273" s="73"/>
      <c r="D273" s="140"/>
      <c r="E273" s="73"/>
      <c r="F273" s="75"/>
      <c r="G273" s="76"/>
      <c r="H273" s="77"/>
      <c r="I273" s="78"/>
      <c r="J273" s="75"/>
      <c r="K273" s="79"/>
      <c r="L273" s="77"/>
      <c r="M273" s="78"/>
      <c r="N273" s="80"/>
      <c r="O273" s="81"/>
      <c r="P273" s="19"/>
    </row>
    <row r="274" spans="1:16" x14ac:dyDescent="0.25">
      <c r="A274" s="19"/>
      <c r="B274" s="82" t="s">
        <v>62</v>
      </c>
      <c r="C274" s="31"/>
      <c r="D274" s="36"/>
      <c r="E274" s="31"/>
      <c r="F274" s="83"/>
      <c r="G274" s="84"/>
      <c r="H274" s="85">
        <f>SUM(H269:H272)</f>
        <v>8.9322434388000005</v>
      </c>
      <c r="I274" s="86"/>
      <c r="J274" s="87"/>
      <c r="K274" s="88"/>
      <c r="L274" s="85">
        <f>SUM(L269:L272)</f>
        <v>8.8867474046192214</v>
      </c>
      <c r="M274" s="89"/>
      <c r="N274" s="90">
        <f>L274-H274</f>
        <v>-4.5496034180779077E-2</v>
      </c>
      <c r="O274" s="91">
        <f>N274/H274</f>
        <v>-5.0934610652406519E-3</v>
      </c>
      <c r="P274" s="19"/>
    </row>
    <row r="275" spans="1:16" x14ac:dyDescent="0.25">
      <c r="A275" s="19"/>
      <c r="B275" s="92" t="s">
        <v>63</v>
      </c>
      <c r="C275" s="31"/>
      <c r="D275" s="36"/>
      <c r="E275" s="31"/>
      <c r="F275" s="93">
        <v>0.13</v>
      </c>
      <c r="G275" s="84"/>
      <c r="H275" s="94">
        <f>H274*0.13</f>
        <v>1.161191647044</v>
      </c>
      <c r="I275" s="95"/>
      <c r="J275" s="96">
        <v>0.13</v>
      </c>
      <c r="K275" s="97"/>
      <c r="L275" s="94">
        <f>L274*0.13</f>
        <v>1.1552771626004987</v>
      </c>
      <c r="M275" s="99"/>
      <c r="N275" s="100">
        <f>L275-H275</f>
        <v>-5.9144844435012889E-3</v>
      </c>
      <c r="O275" s="101">
        <f>N275/H275</f>
        <v>-5.0934610652406597E-3</v>
      </c>
      <c r="P275" s="19"/>
    </row>
    <row r="276" spans="1:16" ht="15.75" thickBot="1" x14ac:dyDescent="0.3">
      <c r="A276" s="19"/>
      <c r="B276" s="163" t="s">
        <v>64</v>
      </c>
      <c r="C276" s="163"/>
      <c r="D276" s="163"/>
      <c r="E276" s="33"/>
      <c r="F276" s="124"/>
      <c r="G276" s="125"/>
      <c r="H276" s="126">
        <f>H275+H274</f>
        <v>10.093435085844</v>
      </c>
      <c r="I276" s="127"/>
      <c r="J276" s="127"/>
      <c r="K276" s="128"/>
      <c r="L276" s="126">
        <f>L275+L274</f>
        <v>10.04202456721972</v>
      </c>
      <c r="M276" s="129"/>
      <c r="N276" s="90">
        <f>L276-H276</f>
        <v>-5.1410518624280144E-2</v>
      </c>
      <c r="O276" s="91">
        <f>N276/H276</f>
        <v>-5.0934610652406311E-3</v>
      </c>
      <c r="P276" s="40"/>
    </row>
    <row r="277" spans="1:16" ht="15.75" thickBot="1" x14ac:dyDescent="0.3">
      <c r="A277" s="102"/>
      <c r="B277" s="103"/>
      <c r="C277" s="104"/>
      <c r="D277" s="105"/>
      <c r="E277" s="104"/>
      <c r="F277" s="75"/>
      <c r="G277" s="106"/>
      <c r="H277" s="77"/>
      <c r="I277" s="107"/>
      <c r="J277" s="75"/>
      <c r="K277" s="108"/>
      <c r="L277" s="77"/>
      <c r="M277" s="107"/>
      <c r="N277" s="109"/>
      <c r="O277" s="81"/>
      <c r="P277" s="102"/>
    </row>
    <row r="278" spans="1:16" x14ac:dyDescent="0.25">
      <c r="A278" s="19"/>
      <c r="B278" s="19"/>
      <c r="C278" s="19"/>
      <c r="D278" s="19"/>
      <c r="E278" s="19"/>
      <c r="F278" s="19"/>
      <c r="G278" s="7"/>
      <c r="H278" s="110"/>
      <c r="I278" s="19"/>
      <c r="J278" s="19"/>
      <c r="K278" s="7"/>
      <c r="L278" s="110"/>
      <c r="M278" s="19"/>
      <c r="N278" s="110"/>
      <c r="O278" s="19"/>
      <c r="P278" s="19"/>
    </row>
    <row r="279" spans="1:16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7"/>
      <c r="O279" s="6"/>
      <c r="P279" s="6"/>
    </row>
    <row r="280" spans="1:16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6"/>
      <c r="M280" s="6"/>
      <c r="N280" s="6"/>
      <c r="O280" s="6"/>
      <c r="P280" s="6"/>
    </row>
    <row r="281" spans="1:16" ht="18" x14ac:dyDescent="0.25">
      <c r="A281" s="7"/>
      <c r="B281" s="164"/>
      <c r="C281" s="164"/>
      <c r="D281" s="164"/>
      <c r="E281" s="164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6"/>
    </row>
    <row r="282" spans="1:16" ht="18" x14ac:dyDescent="0.25">
      <c r="A282" s="7"/>
      <c r="B282" s="8" t="s">
        <v>26</v>
      </c>
      <c r="C282" s="9"/>
      <c r="D282" s="165" t="s">
        <v>2</v>
      </c>
      <c r="E282" s="165"/>
      <c r="F282" s="165"/>
      <c r="G282" s="165"/>
      <c r="H282" s="165"/>
      <c r="I282" s="165"/>
      <c r="J282" s="165"/>
      <c r="K282" s="9"/>
      <c r="L282" s="9"/>
      <c r="M282" s="9"/>
      <c r="N282" s="9"/>
      <c r="O282" s="9"/>
      <c r="P282" s="6"/>
    </row>
    <row r="283" spans="1:16" x14ac:dyDescent="0.25">
      <c r="A283" s="7"/>
      <c r="B283" s="8" t="s">
        <v>27</v>
      </c>
      <c r="C283" s="7"/>
      <c r="D283" s="166" t="s">
        <v>65</v>
      </c>
      <c r="E283" s="166"/>
      <c r="F283" s="166"/>
      <c r="G283" s="166"/>
      <c r="H283" s="166"/>
      <c r="I283" s="166"/>
      <c r="J283" s="166"/>
      <c r="K283" s="7"/>
      <c r="L283" s="6"/>
      <c r="M283" s="6"/>
      <c r="N283" s="6"/>
      <c r="O283" s="6"/>
      <c r="P283" s="6"/>
    </row>
    <row r="284" spans="1:16" x14ac:dyDescent="0.25">
      <c r="A284" s="7"/>
      <c r="B284" s="8" t="s">
        <v>29</v>
      </c>
      <c r="C284" s="7"/>
      <c r="D284" s="10">
        <v>200000</v>
      </c>
      <c r="E284" s="11"/>
      <c r="F284" s="11" t="s">
        <v>6</v>
      </c>
      <c r="G284" s="11"/>
      <c r="H284" s="11"/>
      <c r="I284" s="11"/>
      <c r="J284" s="11"/>
      <c r="K284" s="7"/>
      <c r="L284" s="6"/>
      <c r="M284" s="6"/>
      <c r="N284" s="6"/>
      <c r="O284" s="6"/>
      <c r="P284" s="6"/>
    </row>
    <row r="285" spans="1:16" ht="15.75" x14ac:dyDescent="0.25">
      <c r="A285" s="7"/>
      <c r="B285" s="8" t="s">
        <v>30</v>
      </c>
      <c r="C285" s="7"/>
      <c r="D285" s="12">
        <v>500</v>
      </c>
      <c r="E285" s="13"/>
      <c r="F285" s="14" t="s">
        <v>7</v>
      </c>
      <c r="G285" s="13"/>
      <c r="H285" s="13"/>
      <c r="I285" s="13"/>
      <c r="J285" s="13"/>
      <c r="K285" s="15"/>
      <c r="L285" s="15"/>
      <c r="M285" s="15"/>
      <c r="N285" s="15"/>
      <c r="O285" s="15"/>
      <c r="P285" s="7"/>
    </row>
    <row r="286" spans="1:16" ht="15.75" x14ac:dyDescent="0.25">
      <c r="A286" s="7"/>
      <c r="B286" s="8" t="s">
        <v>31</v>
      </c>
      <c r="C286" s="7"/>
      <c r="D286" s="16">
        <v>1.0602</v>
      </c>
      <c r="E286" s="17"/>
      <c r="F286" s="17"/>
      <c r="G286" s="17"/>
      <c r="H286" s="17"/>
      <c r="I286" s="17"/>
      <c r="J286" s="17"/>
      <c r="K286" s="18"/>
      <c r="L286" s="18"/>
      <c r="M286" s="18"/>
      <c r="N286" s="18"/>
      <c r="O286" s="18"/>
      <c r="P286" s="7"/>
    </row>
    <row r="287" spans="1:16" ht="15.75" x14ac:dyDescent="0.25">
      <c r="A287" s="7"/>
      <c r="B287" s="8" t="s">
        <v>32</v>
      </c>
      <c r="C287" s="7"/>
      <c r="D287" s="16">
        <v>1.0355000000000001</v>
      </c>
      <c r="E287" s="17"/>
      <c r="F287" s="17"/>
      <c r="G287" s="17"/>
      <c r="H287" s="17"/>
      <c r="I287" s="17"/>
      <c r="J287" s="17"/>
      <c r="K287" s="18"/>
      <c r="L287" s="18"/>
      <c r="M287" s="18"/>
      <c r="N287" s="18"/>
      <c r="O287" s="18"/>
      <c r="P287" s="7"/>
    </row>
    <row r="288" spans="1:16" ht="13.15" customHeight="1" x14ac:dyDescent="0.25">
      <c r="A288" s="7"/>
      <c r="B288" s="11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1:16" x14ac:dyDescent="0.25">
      <c r="A289" s="19"/>
      <c r="B289" s="20"/>
      <c r="C289" s="19"/>
      <c r="D289" s="21"/>
      <c r="E289" s="21"/>
      <c r="F289" s="167" t="s">
        <v>33</v>
      </c>
      <c r="G289" s="168"/>
      <c r="H289" s="169"/>
      <c r="I289" s="19"/>
      <c r="J289" s="167" t="s">
        <v>34</v>
      </c>
      <c r="K289" s="168"/>
      <c r="L289" s="169"/>
      <c r="M289" s="19"/>
      <c r="N289" s="167" t="s">
        <v>35</v>
      </c>
      <c r="O289" s="169"/>
      <c r="P289" s="19"/>
    </row>
    <row r="290" spans="1:16" x14ac:dyDescent="0.25">
      <c r="A290" s="19"/>
      <c r="B290" s="20"/>
      <c r="C290" s="19"/>
      <c r="D290" s="157" t="s">
        <v>36</v>
      </c>
      <c r="E290" s="22"/>
      <c r="F290" s="23" t="s">
        <v>8</v>
      </c>
      <c r="G290" s="24" t="s">
        <v>37</v>
      </c>
      <c r="H290" s="25" t="s">
        <v>38</v>
      </c>
      <c r="I290" s="19"/>
      <c r="J290" s="23" t="s">
        <v>8</v>
      </c>
      <c r="K290" s="26" t="s">
        <v>37</v>
      </c>
      <c r="L290" s="25" t="s">
        <v>38</v>
      </c>
      <c r="M290" s="19"/>
      <c r="N290" s="159" t="s">
        <v>39</v>
      </c>
      <c r="O290" s="161" t="s">
        <v>40</v>
      </c>
      <c r="P290" s="19"/>
    </row>
    <row r="291" spans="1:16" x14ac:dyDescent="0.25">
      <c r="A291" s="19"/>
      <c r="B291" s="20"/>
      <c r="C291" s="19"/>
      <c r="D291" s="158"/>
      <c r="E291" s="22"/>
      <c r="F291" s="27" t="s">
        <v>41</v>
      </c>
      <c r="G291" s="28"/>
      <c r="H291" s="29" t="s">
        <v>41</v>
      </c>
      <c r="I291" s="19"/>
      <c r="J291" s="27" t="s">
        <v>41</v>
      </c>
      <c r="K291" s="30"/>
      <c r="L291" s="29" t="s">
        <v>41</v>
      </c>
      <c r="M291" s="19"/>
      <c r="N291" s="160"/>
      <c r="O291" s="162"/>
      <c r="P291" s="19"/>
    </row>
    <row r="292" spans="1:16" x14ac:dyDescent="0.25">
      <c r="A292" s="19"/>
      <c r="B292" s="31" t="s">
        <v>42</v>
      </c>
      <c r="C292" s="31"/>
      <c r="D292" s="32" t="s">
        <v>43</v>
      </c>
      <c r="E292" s="33"/>
      <c r="F292" s="135">
        <v>232.69</v>
      </c>
      <c r="G292" s="34">
        <v>1</v>
      </c>
      <c r="H292" s="115">
        <v>232.69</v>
      </c>
      <c r="I292" s="60"/>
      <c r="J292" s="135">
        <v>550</v>
      </c>
      <c r="K292" s="37">
        <v>1</v>
      </c>
      <c r="L292" s="35">
        <v>550</v>
      </c>
      <c r="M292" s="36"/>
      <c r="N292" s="38">
        <f>L292-H292</f>
        <v>317.31</v>
      </c>
      <c r="O292" s="39">
        <f>N292/H292</f>
        <v>1.363659804890627</v>
      </c>
      <c r="P292" s="19"/>
    </row>
    <row r="293" spans="1:16" x14ac:dyDescent="0.25">
      <c r="A293" s="19"/>
      <c r="B293" s="31" t="s">
        <v>44</v>
      </c>
      <c r="C293" s="31"/>
      <c r="D293" s="32" t="s">
        <v>7</v>
      </c>
      <c r="E293" s="33"/>
      <c r="F293" s="123">
        <v>2.2101000000000002</v>
      </c>
      <c r="G293" s="34">
        <v>500</v>
      </c>
      <c r="H293" s="115">
        <v>1105.0500000000002</v>
      </c>
      <c r="I293" s="60"/>
      <c r="J293" s="114">
        <v>1.2197</v>
      </c>
      <c r="K293" s="34">
        <v>500</v>
      </c>
      <c r="L293" s="35">
        <f>K293*J293</f>
        <v>609.85</v>
      </c>
      <c r="M293" s="36"/>
      <c r="N293" s="38">
        <f>L293-H293</f>
        <v>-495.20000000000016</v>
      </c>
      <c r="O293" s="39">
        <f>N293/H293</f>
        <v>-0.44812451925252256</v>
      </c>
      <c r="P293" s="19"/>
    </row>
    <row r="294" spans="1:16" x14ac:dyDescent="0.25">
      <c r="A294" s="40"/>
      <c r="B294" s="41" t="s">
        <v>48</v>
      </c>
      <c r="C294" s="42"/>
      <c r="D294" s="43"/>
      <c r="E294" s="42"/>
      <c r="F294" s="44"/>
      <c r="G294" s="45"/>
      <c r="H294" s="131">
        <f>SUM(H292:H293)</f>
        <v>1337.7400000000002</v>
      </c>
      <c r="I294" s="46"/>
      <c r="J294" s="47"/>
      <c r="K294" s="48"/>
      <c r="L294" s="131">
        <f>SUM(L292:L293)</f>
        <v>1159.8499999999999</v>
      </c>
      <c r="M294" s="46"/>
      <c r="N294" s="49">
        <f>L294-H294</f>
        <v>-177.89000000000033</v>
      </c>
      <c r="O294" s="50">
        <f>N294/H294</f>
        <v>-0.13297800768460261</v>
      </c>
      <c r="P294" s="40"/>
    </row>
    <row r="295" spans="1:16" ht="51" x14ac:dyDescent="0.25">
      <c r="A295" s="19"/>
      <c r="B295" s="111" t="s">
        <v>49</v>
      </c>
      <c r="C295" s="31"/>
      <c r="D295" s="59" t="s">
        <v>7</v>
      </c>
      <c r="E295" s="33"/>
      <c r="F295" s="123">
        <v>0</v>
      </c>
      <c r="G295" s="34">
        <v>500</v>
      </c>
      <c r="H295" s="115">
        <v>0</v>
      </c>
      <c r="I295" s="60"/>
      <c r="J295" s="114">
        <v>0</v>
      </c>
      <c r="K295" s="34">
        <v>500</v>
      </c>
      <c r="L295" s="115">
        <v>0</v>
      </c>
      <c r="M295" s="60"/>
      <c r="N295" s="116">
        <v>0</v>
      </c>
      <c r="O295" s="117" t="s">
        <v>47</v>
      </c>
      <c r="P295" s="19"/>
    </row>
    <row r="296" spans="1:16" ht="38.25" x14ac:dyDescent="0.25">
      <c r="A296" s="19"/>
      <c r="B296" s="111" t="s">
        <v>71</v>
      </c>
      <c r="C296" s="31"/>
      <c r="D296" s="59" t="s">
        <v>7</v>
      </c>
      <c r="E296" s="33"/>
      <c r="F296" s="123">
        <v>0</v>
      </c>
      <c r="G296" s="34">
        <v>500</v>
      </c>
      <c r="H296" s="115">
        <v>0</v>
      </c>
      <c r="I296" s="60"/>
      <c r="J296" s="114">
        <v>-0.62180000000000002</v>
      </c>
      <c r="K296" s="34">
        <v>500</v>
      </c>
      <c r="L296" s="35">
        <f>K296*J296</f>
        <v>-310.90000000000003</v>
      </c>
      <c r="M296" s="60"/>
      <c r="N296" s="38">
        <f>L296-H296</f>
        <v>-310.90000000000003</v>
      </c>
      <c r="O296" s="39"/>
      <c r="P296" s="19"/>
    </row>
    <row r="297" spans="1:16" ht="25.5" x14ac:dyDescent="0.25">
      <c r="A297" s="19"/>
      <c r="B297" s="111" t="s">
        <v>72</v>
      </c>
      <c r="C297" s="31"/>
      <c r="D297" s="59" t="s">
        <v>6</v>
      </c>
      <c r="E297" s="33"/>
      <c r="F297" s="123">
        <v>0</v>
      </c>
      <c r="G297" s="34">
        <v>500</v>
      </c>
      <c r="H297" s="115">
        <v>0</v>
      </c>
      <c r="I297" s="60"/>
      <c r="J297" s="114">
        <v>2.5000000000000001E-3</v>
      </c>
      <c r="K297" s="34">
        <f>D284</f>
        <v>200000</v>
      </c>
      <c r="L297" s="35">
        <f>K297*J297</f>
        <v>500</v>
      </c>
      <c r="M297" s="60"/>
      <c r="N297" s="38">
        <f>L297-H297</f>
        <v>500</v>
      </c>
      <c r="O297" s="117" t="s">
        <v>47</v>
      </c>
      <c r="P297" s="19"/>
    </row>
    <row r="298" spans="1:16" ht="25.5" x14ac:dyDescent="0.25">
      <c r="A298" s="19"/>
      <c r="B298" s="111" t="s">
        <v>74</v>
      </c>
      <c r="C298" s="31"/>
      <c r="D298" s="59" t="s">
        <v>7</v>
      </c>
      <c r="E298" s="33"/>
      <c r="F298" s="123">
        <v>0</v>
      </c>
      <c r="G298" s="34">
        <v>500</v>
      </c>
      <c r="H298" s="115">
        <v>0</v>
      </c>
      <c r="I298" s="60"/>
      <c r="J298" s="114">
        <v>-0.11840000000000001</v>
      </c>
      <c r="K298" s="34">
        <v>500</v>
      </c>
      <c r="L298" s="35">
        <f>K298*J298</f>
        <v>-59.2</v>
      </c>
      <c r="M298" s="60"/>
      <c r="N298" s="38">
        <f>L298-H298</f>
        <v>-59.2</v>
      </c>
      <c r="O298" s="117" t="s">
        <v>47</v>
      </c>
      <c r="P298" s="19"/>
    </row>
    <row r="299" spans="1:16" ht="25.5" x14ac:dyDescent="0.25">
      <c r="A299" s="19"/>
      <c r="B299" s="111" t="s">
        <v>75</v>
      </c>
      <c r="C299" s="31"/>
      <c r="D299" s="59" t="s">
        <v>7</v>
      </c>
      <c r="E299" s="33"/>
      <c r="F299" s="123">
        <v>0</v>
      </c>
      <c r="G299" s="34">
        <v>500</v>
      </c>
      <c r="H299" s="115">
        <v>0</v>
      </c>
      <c r="I299" s="60"/>
      <c r="J299" s="114">
        <v>-1.4712000000000001</v>
      </c>
      <c r="K299" s="34">
        <v>500</v>
      </c>
      <c r="L299" s="35">
        <f>K299*J299</f>
        <v>-735.6</v>
      </c>
      <c r="M299" s="60"/>
      <c r="N299" s="38">
        <f>L299-H299</f>
        <v>-735.6</v>
      </c>
      <c r="O299" s="117" t="s">
        <v>47</v>
      </c>
      <c r="P299" s="19"/>
    </row>
    <row r="300" spans="1:16" ht="25.5" x14ac:dyDescent="0.25">
      <c r="A300" s="19"/>
      <c r="B300" s="111" t="s">
        <v>75</v>
      </c>
      <c r="C300" s="31"/>
      <c r="D300" s="59" t="s">
        <v>7</v>
      </c>
      <c r="E300" s="33"/>
      <c r="F300" s="123">
        <v>0</v>
      </c>
      <c r="G300" s="34">
        <v>500</v>
      </c>
      <c r="H300" s="115">
        <v>0</v>
      </c>
      <c r="I300" s="60"/>
      <c r="J300" s="114">
        <v>0.2487</v>
      </c>
      <c r="K300" s="34">
        <v>500</v>
      </c>
      <c r="L300" s="115">
        <f>K300*J300</f>
        <v>124.35000000000001</v>
      </c>
      <c r="M300" s="60"/>
      <c r="N300" s="116">
        <f>L300-H300</f>
        <v>124.35000000000001</v>
      </c>
      <c r="O300" s="117"/>
      <c r="P300" s="19"/>
    </row>
    <row r="301" spans="1:16" x14ac:dyDescent="0.25">
      <c r="A301" s="19"/>
      <c r="B301" s="136" t="s">
        <v>50</v>
      </c>
      <c r="C301" s="31"/>
      <c r="D301" s="59" t="s">
        <v>7</v>
      </c>
      <c r="E301" s="33"/>
      <c r="F301" s="123">
        <v>0</v>
      </c>
      <c r="G301" s="34">
        <v>500</v>
      </c>
      <c r="H301" s="115">
        <v>0</v>
      </c>
      <c r="I301" s="60"/>
      <c r="J301" s="114">
        <v>0</v>
      </c>
      <c r="K301" s="34">
        <v>500</v>
      </c>
      <c r="L301" s="115">
        <v>0</v>
      </c>
      <c r="M301" s="60"/>
      <c r="N301" s="116">
        <v>0</v>
      </c>
      <c r="O301" s="117"/>
      <c r="P301" s="19"/>
    </row>
    <row r="302" spans="1:16" x14ac:dyDescent="0.25">
      <c r="A302" s="19"/>
      <c r="B302" s="136" t="s">
        <v>51</v>
      </c>
      <c r="C302" s="31"/>
      <c r="D302" s="59" t="s">
        <v>6</v>
      </c>
      <c r="E302" s="33"/>
      <c r="F302" s="123">
        <v>2.1044E-2</v>
      </c>
      <c r="G302" s="34">
        <v>12040</v>
      </c>
      <c r="H302" s="115">
        <v>253.36976000000001</v>
      </c>
      <c r="I302" s="60"/>
      <c r="J302" s="114">
        <v>2.1044E-2</v>
      </c>
      <c r="K302" s="34">
        <v>7100.0000000000291</v>
      </c>
      <c r="L302" s="115">
        <v>149.41240000000062</v>
      </c>
      <c r="M302" s="60"/>
      <c r="N302" s="116">
        <v>-103.9573599999994</v>
      </c>
      <c r="O302" s="117">
        <v>-0.41029900332225672</v>
      </c>
      <c r="P302" s="19"/>
    </row>
    <row r="303" spans="1:16" ht="25.5" x14ac:dyDescent="0.25">
      <c r="A303" s="19"/>
      <c r="B303" s="52" t="s">
        <v>52</v>
      </c>
      <c r="C303" s="53"/>
      <c r="D303" s="53"/>
      <c r="E303" s="53"/>
      <c r="F303" s="54"/>
      <c r="G303" s="55"/>
      <c r="H303" s="56">
        <f>SUM(H294:H302)</f>
        <v>1591.1097600000003</v>
      </c>
      <c r="I303" s="46"/>
      <c r="J303" s="57"/>
      <c r="K303" s="58"/>
      <c r="L303" s="56">
        <f>SUM(L294:L302)</f>
        <v>827.91240000000039</v>
      </c>
      <c r="M303" s="46"/>
      <c r="N303" s="49">
        <f>L303-H303</f>
        <v>-763.19735999999989</v>
      </c>
      <c r="O303" s="50">
        <f>N303/H303</f>
        <v>-0.47966355256346349</v>
      </c>
      <c r="P303" s="19"/>
    </row>
    <row r="304" spans="1:16" x14ac:dyDescent="0.25">
      <c r="A304" s="19"/>
      <c r="B304" s="36" t="s">
        <v>53</v>
      </c>
      <c r="C304" s="36"/>
      <c r="D304" s="59" t="s">
        <v>6</v>
      </c>
      <c r="E304" s="60"/>
      <c r="F304" s="114">
        <v>0</v>
      </c>
      <c r="G304" s="34">
        <v>212040</v>
      </c>
      <c r="H304" s="115">
        <v>0</v>
      </c>
      <c r="I304" s="60"/>
      <c r="J304" s="114">
        <v>0</v>
      </c>
      <c r="K304" s="37">
        <v>207100.00000000003</v>
      </c>
      <c r="L304" s="35">
        <v>0</v>
      </c>
      <c r="M304" s="36"/>
      <c r="N304" s="38">
        <v>0</v>
      </c>
      <c r="O304" s="39" t="s">
        <v>47</v>
      </c>
      <c r="P304" s="19"/>
    </row>
    <row r="305" spans="1:16" x14ac:dyDescent="0.25">
      <c r="A305" s="19"/>
      <c r="B305" s="61" t="s">
        <v>54</v>
      </c>
      <c r="C305" s="36"/>
      <c r="D305" s="59" t="s">
        <v>6</v>
      </c>
      <c r="E305" s="60"/>
      <c r="F305" s="114">
        <v>0</v>
      </c>
      <c r="G305" s="34">
        <v>212040</v>
      </c>
      <c r="H305" s="115">
        <v>0</v>
      </c>
      <c r="I305" s="60"/>
      <c r="J305" s="114">
        <v>0</v>
      </c>
      <c r="K305" s="37">
        <v>207100.00000000003</v>
      </c>
      <c r="L305" s="35">
        <v>0</v>
      </c>
      <c r="M305" s="36"/>
      <c r="N305" s="38">
        <v>0</v>
      </c>
      <c r="O305" s="39" t="s">
        <v>47</v>
      </c>
      <c r="P305" s="19"/>
    </row>
    <row r="306" spans="1:16" x14ac:dyDescent="0.25">
      <c r="A306" s="19"/>
      <c r="B306" s="52" t="s">
        <v>55</v>
      </c>
      <c r="C306" s="42"/>
      <c r="D306" s="42"/>
      <c r="E306" s="42"/>
      <c r="F306" s="62"/>
      <c r="G306" s="55"/>
      <c r="H306" s="56">
        <f>SUM(H303:H305)</f>
        <v>1591.1097600000003</v>
      </c>
      <c r="I306" s="63"/>
      <c r="J306" s="64"/>
      <c r="K306" s="65"/>
      <c r="L306" s="56">
        <f>SUM(L303:L305)</f>
        <v>827.91240000000039</v>
      </c>
      <c r="M306" s="63"/>
      <c r="N306" s="49">
        <f>L306-H306</f>
        <v>-763.19735999999989</v>
      </c>
      <c r="O306" s="137">
        <f>N306/H306</f>
        <v>-0.47966355256346349</v>
      </c>
      <c r="P306" s="19"/>
    </row>
    <row r="307" spans="1:16" x14ac:dyDescent="0.25">
      <c r="A307" s="19"/>
      <c r="B307" s="66" t="s">
        <v>56</v>
      </c>
      <c r="C307" s="31"/>
      <c r="D307" s="59" t="s">
        <v>6</v>
      </c>
      <c r="E307" s="33"/>
      <c r="F307" s="70">
        <v>3.5999999999999999E-3</v>
      </c>
      <c r="G307" s="34">
        <v>212040</v>
      </c>
      <c r="H307" s="119">
        <v>763.34399999999994</v>
      </c>
      <c r="I307" s="60"/>
      <c r="J307" s="120">
        <v>3.5999999999999999E-3</v>
      </c>
      <c r="K307" s="37">
        <v>207100.00000000003</v>
      </c>
      <c r="L307" s="68">
        <v>745.56000000000006</v>
      </c>
      <c r="M307" s="36"/>
      <c r="N307" s="38">
        <v>-17.783999999999878</v>
      </c>
      <c r="O307" s="69">
        <v>-2.3297491039426365E-2</v>
      </c>
      <c r="P307" s="19"/>
    </row>
    <row r="308" spans="1:16" x14ac:dyDescent="0.25">
      <c r="A308" s="19"/>
      <c r="B308" s="66" t="s">
        <v>57</v>
      </c>
      <c r="C308" s="31"/>
      <c r="D308" s="59" t="s">
        <v>6</v>
      </c>
      <c r="E308" s="33"/>
      <c r="F308" s="70">
        <v>2.9999999999999997E-4</v>
      </c>
      <c r="G308" s="34">
        <v>212040</v>
      </c>
      <c r="H308" s="119">
        <v>63.611999999999995</v>
      </c>
      <c r="I308" s="60"/>
      <c r="J308" s="120">
        <v>2.9999999999999997E-4</v>
      </c>
      <c r="K308" s="37">
        <v>207100.00000000003</v>
      </c>
      <c r="L308" s="68">
        <v>62.13</v>
      </c>
      <c r="M308" s="36"/>
      <c r="N308" s="38">
        <v>-1.4819999999999922</v>
      </c>
      <c r="O308" s="69">
        <v>-2.3297491039426403E-2</v>
      </c>
      <c r="P308" s="19"/>
    </row>
    <row r="309" spans="1:16" ht="15.75" hidden="1" thickBot="1" x14ac:dyDescent="0.3">
      <c r="A309" s="19"/>
      <c r="B309" s="51" t="s">
        <v>58</v>
      </c>
      <c r="C309" s="31"/>
      <c r="D309" s="32" t="s">
        <v>6</v>
      </c>
      <c r="E309" s="33"/>
      <c r="F309" s="67">
        <v>1.1000000000000001E-3</v>
      </c>
      <c r="G309" s="34">
        <v>207100.00000000003</v>
      </c>
      <c r="H309" s="68">
        <v>227.81000000000006</v>
      </c>
      <c r="I309" s="36"/>
      <c r="J309" s="67">
        <v>1.1000000000000001E-3</v>
      </c>
      <c r="K309" s="37">
        <v>207100.00000000003</v>
      </c>
      <c r="L309" s="68">
        <v>227.81000000000006</v>
      </c>
      <c r="M309" s="36"/>
      <c r="N309" s="38">
        <v>0</v>
      </c>
      <c r="O309" s="69">
        <v>0</v>
      </c>
      <c r="P309" s="19"/>
    </row>
    <row r="310" spans="1:16" ht="15.75" hidden="1" thickBot="1" x14ac:dyDescent="0.3">
      <c r="A310" s="19"/>
      <c r="B310" s="51" t="s">
        <v>66</v>
      </c>
      <c r="C310" s="31"/>
      <c r="D310" s="32" t="s">
        <v>6</v>
      </c>
      <c r="E310" s="33"/>
      <c r="F310" s="70">
        <v>0.113</v>
      </c>
      <c r="G310" s="71">
        <v>200000</v>
      </c>
      <c r="H310" s="68">
        <v>22600</v>
      </c>
      <c r="I310" s="36"/>
      <c r="J310" s="67">
        <v>0.113</v>
      </c>
      <c r="K310" s="71">
        <v>200000</v>
      </c>
      <c r="L310" s="68">
        <v>22600</v>
      </c>
      <c r="M310" s="36"/>
      <c r="N310" s="38">
        <v>0</v>
      </c>
      <c r="O310" s="69">
        <v>0</v>
      </c>
      <c r="P310" s="19"/>
    </row>
    <row r="311" spans="1:16" ht="15.75" hidden="1" thickBot="1" x14ac:dyDescent="0.3">
      <c r="A311" s="19"/>
      <c r="B311" s="51" t="s">
        <v>60</v>
      </c>
      <c r="C311" s="31"/>
      <c r="D311" s="32" t="s">
        <v>6</v>
      </c>
      <c r="E311" s="33"/>
      <c r="F311" s="70">
        <v>0</v>
      </c>
      <c r="G311" s="71">
        <v>0</v>
      </c>
      <c r="H311" s="68">
        <v>0</v>
      </c>
      <c r="I311" s="36"/>
      <c r="J311" s="67">
        <v>0</v>
      </c>
      <c r="K311" s="71">
        <v>0</v>
      </c>
      <c r="L311" s="68">
        <v>0</v>
      </c>
      <c r="M311" s="36"/>
      <c r="N311" s="38">
        <v>0</v>
      </c>
      <c r="O311" s="69" t="s">
        <v>47</v>
      </c>
      <c r="P311" s="19"/>
    </row>
    <row r="312" spans="1:16" ht="15.75" hidden="1" thickBot="1" x14ac:dyDescent="0.3">
      <c r="A312" s="19"/>
      <c r="B312" s="20" t="s">
        <v>61</v>
      </c>
      <c r="C312" s="31"/>
      <c r="D312" s="32" t="s">
        <v>6</v>
      </c>
      <c r="E312" s="33"/>
      <c r="F312" s="70">
        <v>0</v>
      </c>
      <c r="G312" s="71">
        <v>0</v>
      </c>
      <c r="H312" s="68">
        <v>0</v>
      </c>
      <c r="I312" s="36"/>
      <c r="J312" s="67">
        <v>0</v>
      </c>
      <c r="K312" s="71">
        <v>0</v>
      </c>
      <c r="L312" s="68">
        <v>0</v>
      </c>
      <c r="M312" s="36"/>
      <c r="N312" s="38">
        <v>0</v>
      </c>
      <c r="O312" s="69" t="s">
        <v>47</v>
      </c>
      <c r="P312" s="19"/>
    </row>
    <row r="313" spans="1:16" x14ac:dyDescent="0.25">
      <c r="A313" s="19"/>
      <c r="B313" s="51" t="s">
        <v>59</v>
      </c>
      <c r="C313" s="31"/>
      <c r="D313" s="32" t="s">
        <v>6</v>
      </c>
      <c r="E313" s="33"/>
      <c r="F313" s="70">
        <v>7.6999999999999999E-2</v>
      </c>
      <c r="G313" s="97">
        <v>128000</v>
      </c>
      <c r="H313" s="119">
        <f>G313*F313</f>
        <v>9856</v>
      </c>
      <c r="I313" s="60"/>
      <c r="J313" s="70">
        <v>7.6999999999999999E-2</v>
      </c>
      <c r="K313" s="97">
        <v>128000</v>
      </c>
      <c r="L313" s="119">
        <f>K313*J313</f>
        <v>9856</v>
      </c>
      <c r="M313" s="60"/>
      <c r="N313" s="116">
        <v>0</v>
      </c>
      <c r="O313" s="121">
        <v>0</v>
      </c>
      <c r="P313" s="19"/>
    </row>
    <row r="314" spans="1:16" x14ac:dyDescent="0.25">
      <c r="A314" s="19"/>
      <c r="B314" s="51" t="s">
        <v>60</v>
      </c>
      <c r="C314" s="31"/>
      <c r="D314" s="32" t="s">
        <v>6</v>
      </c>
      <c r="E314" s="33"/>
      <c r="F314" s="70">
        <v>0.113</v>
      </c>
      <c r="G314" s="97">
        <v>36000</v>
      </c>
      <c r="H314" s="119">
        <f>G314*F314</f>
        <v>4068</v>
      </c>
      <c r="I314" s="60"/>
      <c r="J314" s="70">
        <v>0.113</v>
      </c>
      <c r="K314" s="97">
        <v>36000</v>
      </c>
      <c r="L314" s="119">
        <f>K314*J314</f>
        <v>4068</v>
      </c>
      <c r="M314" s="60"/>
      <c r="N314" s="116">
        <v>0</v>
      </c>
      <c r="O314" s="121">
        <v>0</v>
      </c>
      <c r="P314" s="19"/>
    </row>
    <row r="315" spans="1:16" ht="15.75" thickBot="1" x14ac:dyDescent="0.3">
      <c r="A315" s="19"/>
      <c r="B315" s="20" t="s">
        <v>61</v>
      </c>
      <c r="C315" s="31"/>
      <c r="D315" s="32" t="s">
        <v>6</v>
      </c>
      <c r="E315" s="33"/>
      <c r="F315" s="70">
        <v>0.157</v>
      </c>
      <c r="G315" s="97">
        <v>36000</v>
      </c>
      <c r="H315" s="119">
        <f>G315*F315</f>
        <v>5652</v>
      </c>
      <c r="I315" s="60"/>
      <c r="J315" s="70">
        <v>0.157</v>
      </c>
      <c r="K315" s="97">
        <v>36000</v>
      </c>
      <c r="L315" s="119">
        <f>K315*J315</f>
        <v>5652</v>
      </c>
      <c r="M315" s="60"/>
      <c r="N315" s="116">
        <v>0</v>
      </c>
      <c r="O315" s="121">
        <v>0</v>
      </c>
      <c r="P315" s="19"/>
    </row>
    <row r="316" spans="1:16" ht="15.75" thickBot="1" x14ac:dyDescent="0.3">
      <c r="A316" s="19"/>
      <c r="B316" s="72"/>
      <c r="C316" s="73"/>
      <c r="D316" s="74"/>
      <c r="E316" s="73"/>
      <c r="F316" s="75"/>
      <c r="G316" s="76"/>
      <c r="H316" s="77"/>
      <c r="I316" s="78"/>
      <c r="J316" s="75"/>
      <c r="K316" s="79"/>
      <c r="L316" s="77"/>
      <c r="M316" s="78"/>
      <c r="N316" s="80"/>
      <c r="O316" s="81"/>
      <c r="P316" s="19"/>
    </row>
    <row r="317" spans="1:16" x14ac:dyDescent="0.25">
      <c r="A317" s="19"/>
      <c r="B317" s="82" t="s">
        <v>62</v>
      </c>
      <c r="C317" s="31"/>
      <c r="D317" s="31"/>
      <c r="E317" s="31"/>
      <c r="F317" s="83"/>
      <c r="G317" s="84"/>
      <c r="H317" s="85">
        <f>SUM(H306:H315)</f>
        <v>44821.875759999995</v>
      </c>
      <c r="I317" s="86"/>
      <c r="J317" s="87"/>
      <c r="K317" s="88"/>
      <c r="L317" s="85">
        <f>SUM(L306:L315)</f>
        <v>44039.412400000001</v>
      </c>
      <c r="M317" s="89"/>
      <c r="N317" s="90">
        <f>L317-H317</f>
        <v>-782.46335999999428</v>
      </c>
      <c r="O317" s="91">
        <f>N317/H317</f>
        <v>-1.7457175692282861E-2</v>
      </c>
      <c r="P317" s="19"/>
    </row>
    <row r="318" spans="1:16" x14ac:dyDescent="0.25">
      <c r="A318" s="19"/>
      <c r="B318" s="92" t="s">
        <v>63</v>
      </c>
      <c r="C318" s="31"/>
      <c r="D318" s="31"/>
      <c r="E318" s="31"/>
      <c r="F318" s="93">
        <v>0.13</v>
      </c>
      <c r="G318" s="84"/>
      <c r="H318" s="94">
        <f>H317*0.13</f>
        <v>5826.8438487999993</v>
      </c>
      <c r="I318" s="95"/>
      <c r="J318" s="96">
        <v>0.13</v>
      </c>
      <c r="K318" s="97"/>
      <c r="L318" s="94">
        <f>L317*0.13</f>
        <v>5725.1236120000003</v>
      </c>
      <c r="M318" s="99"/>
      <c r="N318" s="100">
        <f>L318-H318</f>
        <v>-101.72023679999893</v>
      </c>
      <c r="O318" s="101">
        <f>N318/H318</f>
        <v>-1.7457175692282806E-2</v>
      </c>
      <c r="P318" s="19"/>
    </row>
    <row r="319" spans="1:16" ht="15.75" thickBot="1" x14ac:dyDescent="0.3">
      <c r="A319" s="19"/>
      <c r="B319" s="163" t="s">
        <v>64</v>
      </c>
      <c r="C319" s="163"/>
      <c r="D319" s="163"/>
      <c r="E319" s="33"/>
      <c r="F319" s="124"/>
      <c r="G319" s="125"/>
      <c r="H319" s="126">
        <f>H318+H317</f>
        <v>50648.719608799991</v>
      </c>
      <c r="I319" s="127"/>
      <c r="J319" s="127"/>
      <c r="K319" s="128"/>
      <c r="L319" s="126">
        <f>L318+L317</f>
        <v>49764.536012000004</v>
      </c>
      <c r="M319" s="129"/>
      <c r="N319" s="90">
        <f>L319-H319</f>
        <v>-884.18359679998684</v>
      </c>
      <c r="O319" s="91">
        <f>N319/H319</f>
        <v>-1.745717569228273E-2</v>
      </c>
      <c r="P319" s="19"/>
    </row>
    <row r="320" spans="1:16" ht="15.75" thickBot="1" x14ac:dyDescent="0.3">
      <c r="A320" s="102"/>
      <c r="B320" s="103"/>
      <c r="C320" s="104"/>
      <c r="D320" s="105"/>
      <c r="E320" s="104"/>
      <c r="F320" s="75"/>
      <c r="G320" s="106"/>
      <c r="H320" s="77"/>
      <c r="I320" s="107"/>
      <c r="J320" s="75"/>
      <c r="K320" s="108"/>
      <c r="L320" s="77"/>
      <c r="M320" s="107"/>
      <c r="N320" s="109"/>
      <c r="O320" s="81"/>
      <c r="P320" s="102"/>
    </row>
    <row r="321" spans="1:16" x14ac:dyDescent="0.25">
      <c r="A321" s="19"/>
      <c r="B321" s="19"/>
      <c r="C321" s="19"/>
      <c r="D321" s="19"/>
      <c r="E321" s="19"/>
      <c r="F321" s="19"/>
      <c r="G321" s="7"/>
      <c r="H321" s="110"/>
      <c r="I321" s="19"/>
      <c r="J321" s="19"/>
      <c r="K321" s="7"/>
      <c r="L321" s="110"/>
      <c r="M321" s="19"/>
      <c r="N321" s="110"/>
      <c r="O321" s="19"/>
      <c r="P321" s="19"/>
    </row>
    <row r="322" spans="1:16" x14ac:dyDescent="0.25">
      <c r="A322" s="19"/>
      <c r="B322" s="19"/>
      <c r="C322" s="19"/>
      <c r="D322" s="19"/>
      <c r="E322" s="19"/>
      <c r="F322" s="19"/>
      <c r="G322" s="7"/>
      <c r="H322" s="110"/>
      <c r="I322" s="19"/>
      <c r="J322" s="19"/>
      <c r="K322" s="7"/>
      <c r="L322" s="110"/>
      <c r="M322" s="19"/>
      <c r="N322" s="110"/>
      <c r="O322" s="19"/>
      <c r="P322" s="19"/>
    </row>
  </sheetData>
  <mergeCells count="80">
    <mergeCell ref="B1:O1"/>
    <mergeCell ref="D2:J2"/>
    <mergeCell ref="D3:J3"/>
    <mergeCell ref="F9:H9"/>
    <mergeCell ref="J9:L9"/>
    <mergeCell ref="N9:O9"/>
    <mergeCell ref="D51:D52"/>
    <mergeCell ref="N51:N52"/>
    <mergeCell ref="O51:O52"/>
    <mergeCell ref="D10:D11"/>
    <mergeCell ref="N10:N11"/>
    <mergeCell ref="O10:O11"/>
    <mergeCell ref="B38:D38"/>
    <mergeCell ref="B42:O42"/>
    <mergeCell ref="D43:J43"/>
    <mergeCell ref="D44:J44"/>
    <mergeCell ref="F50:H50"/>
    <mergeCell ref="J50:L50"/>
    <mergeCell ref="N50:O50"/>
    <mergeCell ref="B79:D79"/>
    <mergeCell ref="B84:O84"/>
    <mergeCell ref="D85:J85"/>
    <mergeCell ref="D86:J86"/>
    <mergeCell ref="F92:H92"/>
    <mergeCell ref="J92:L92"/>
    <mergeCell ref="N92:O92"/>
    <mergeCell ref="D93:D94"/>
    <mergeCell ref="N93:N94"/>
    <mergeCell ref="O93:O94"/>
    <mergeCell ref="B121:D121"/>
    <mergeCell ref="B126:O126"/>
    <mergeCell ref="B166:O166"/>
    <mergeCell ref="B161:D161"/>
    <mergeCell ref="D127:J127"/>
    <mergeCell ref="D128:J128"/>
    <mergeCell ref="F134:H134"/>
    <mergeCell ref="J134:L134"/>
    <mergeCell ref="N134:O134"/>
    <mergeCell ref="D135:D136"/>
    <mergeCell ref="N135:N136"/>
    <mergeCell ref="O135:O136"/>
    <mergeCell ref="F212:H212"/>
    <mergeCell ref="J212:L212"/>
    <mergeCell ref="N212:O212"/>
    <mergeCell ref="D167:J167"/>
    <mergeCell ref="D168:J168"/>
    <mergeCell ref="F174:H174"/>
    <mergeCell ref="J174:L174"/>
    <mergeCell ref="N174:O174"/>
    <mergeCell ref="D175:D176"/>
    <mergeCell ref="N175:N176"/>
    <mergeCell ref="O175:O176"/>
    <mergeCell ref="B199:D199"/>
    <mergeCell ref="B204:O204"/>
    <mergeCell ref="D205:J205"/>
    <mergeCell ref="D206:J206"/>
    <mergeCell ref="D251:D252"/>
    <mergeCell ref="N251:N252"/>
    <mergeCell ref="O251:O252"/>
    <mergeCell ref="D213:D214"/>
    <mergeCell ref="N213:N214"/>
    <mergeCell ref="O213:O214"/>
    <mergeCell ref="B237:D237"/>
    <mergeCell ref="B242:O242"/>
    <mergeCell ref="D243:J243"/>
    <mergeCell ref="D244:J244"/>
    <mergeCell ref="F250:H250"/>
    <mergeCell ref="J250:L250"/>
    <mergeCell ref="N250:O250"/>
    <mergeCell ref="D290:D291"/>
    <mergeCell ref="N290:N291"/>
    <mergeCell ref="O290:O291"/>
    <mergeCell ref="B319:D319"/>
    <mergeCell ref="B276:D276"/>
    <mergeCell ref="B281:O281"/>
    <mergeCell ref="D282:J282"/>
    <mergeCell ref="D283:J283"/>
    <mergeCell ref="F289:H289"/>
    <mergeCell ref="J289:L289"/>
    <mergeCell ref="N289:O289"/>
  </mergeCells>
  <pageMargins left="0.7" right="0.7" top="0.75" bottom="0.75" header="0.3" footer="0.3"/>
  <pageSetup scale="58" orientation="portrait" r:id="rId1"/>
  <rowBreaks count="7" manualBreakCount="7">
    <brk id="41" max="16383" man="1"/>
    <brk id="83" max="16383" man="1"/>
    <brk id="125" max="16383" man="1"/>
    <brk id="165" max="16383" man="1"/>
    <brk id="203" max="16383" man="1"/>
    <brk id="241" max="16383" man="1"/>
    <brk id="280" max="15" man="1"/>
  </rowBreaks>
  <ignoredErrors>
    <ignoredError sqref="H77 L77 H120:L120 I119:K119 H229:N2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Impacts</vt:lpstr>
      <vt:lpstr>Impacts By Class</vt:lpstr>
      <vt:lpstr>'Impacts By Class'!Print_Area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cp:lastPrinted>2017-08-18T02:06:04Z</cp:lastPrinted>
  <dcterms:created xsi:type="dcterms:W3CDTF">2017-03-20T18:56:02Z</dcterms:created>
  <dcterms:modified xsi:type="dcterms:W3CDTF">2018-03-02T17:10:36Z</dcterms:modified>
</cp:coreProperties>
</file>