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gulatory\OEB\IRM\2018 IRM\1576 Rate Rider Calculation Error\"/>
    </mc:Choice>
  </mc:AlternateContent>
  <bookViews>
    <workbookView xWindow="0" yWindow="0" windowWidth="19200" windowHeight="8940" xr2:uid="{00000000-000D-0000-FFFF-FFFF00000000}"/>
  </bookViews>
  <sheets>
    <sheet name="1576 Bill Impacts" sheetId="3" r:id="rId1"/>
  </sheets>
  <definedNames>
    <definedName name="_xlnm.Print_Area" localSheetId="0">'1576 Bill Impacts'!$A$1:$J$287</definedName>
  </definedNames>
  <calcPr calcId="171027" iterate="1" iterateCount="1000"/>
</workbook>
</file>

<file path=xl/calcChain.xml><?xml version="1.0" encoding="utf-8"?>
<calcChain xmlns="http://schemas.openxmlformats.org/spreadsheetml/2006/main">
  <c r="E281" i="3" l="1"/>
  <c r="E280" i="3"/>
  <c r="E279" i="3"/>
  <c r="E278" i="3"/>
  <c r="I278" i="3" s="1"/>
  <c r="J278" i="3" s="1"/>
  <c r="E277" i="3"/>
  <c r="E275" i="3"/>
  <c r="E274" i="3"/>
  <c r="I274" i="3" s="1"/>
  <c r="J274" i="3" s="1"/>
  <c r="E272" i="3"/>
  <c r="E271" i="3"/>
  <c r="E270" i="3"/>
  <c r="I270" i="3" s="1"/>
  <c r="J270" i="3" s="1"/>
  <c r="E269" i="3"/>
  <c r="E268" i="3"/>
  <c r="E267" i="3"/>
  <c r="E266" i="3"/>
  <c r="I266" i="3" s="1"/>
  <c r="J266" i="3" s="1"/>
  <c r="E265" i="3"/>
  <c r="E273" i="3" s="1"/>
  <c r="E276" i="3" s="1"/>
  <c r="E283" i="3" s="1"/>
  <c r="E264" i="3"/>
  <c r="E263" i="3"/>
  <c r="E262" i="3"/>
  <c r="I262" i="3" s="1"/>
  <c r="J262" i="3" s="1"/>
  <c r="E261" i="3"/>
  <c r="E260" i="3"/>
  <c r="H281" i="3"/>
  <c r="H280" i="3"/>
  <c r="I280" i="3" s="1"/>
  <c r="J280" i="3" s="1"/>
  <c r="H279" i="3"/>
  <c r="I279" i="3" s="1"/>
  <c r="J279" i="3" s="1"/>
  <c r="H278" i="3"/>
  <c r="H277" i="3"/>
  <c r="H275" i="3"/>
  <c r="I275" i="3" s="1"/>
  <c r="J275" i="3" s="1"/>
  <c r="H274" i="3"/>
  <c r="H272" i="3"/>
  <c r="I272" i="3" s="1"/>
  <c r="J272" i="3" s="1"/>
  <c r="H271" i="3"/>
  <c r="I271" i="3" s="1"/>
  <c r="J271" i="3" s="1"/>
  <c r="H270" i="3"/>
  <c r="H269" i="3"/>
  <c r="H268" i="3"/>
  <c r="I268" i="3" s="1"/>
  <c r="J268" i="3" s="1"/>
  <c r="H267" i="3"/>
  <c r="I267" i="3" s="1"/>
  <c r="J267" i="3" s="1"/>
  <c r="H266" i="3"/>
  <c r="H264" i="3"/>
  <c r="I264" i="3" s="1"/>
  <c r="J264" i="3" s="1"/>
  <c r="H263" i="3"/>
  <c r="I263" i="3" s="1"/>
  <c r="J263" i="3" s="1"/>
  <c r="H262" i="3"/>
  <c r="H261" i="3"/>
  <c r="I261" i="3" s="1"/>
  <c r="J261" i="3" s="1"/>
  <c r="H260" i="3"/>
  <c r="I260" i="3" s="1"/>
  <c r="J260" i="3" s="1"/>
  <c r="J142" i="3"/>
  <c r="J141" i="3"/>
  <c r="J140" i="3"/>
  <c r="J139" i="3"/>
  <c r="E242" i="3"/>
  <c r="E241" i="3"/>
  <c r="E240" i="3"/>
  <c r="E239" i="3"/>
  <c r="E238" i="3"/>
  <c r="E237" i="3"/>
  <c r="E236" i="3"/>
  <c r="E234" i="3"/>
  <c r="E233" i="3"/>
  <c r="E231" i="3"/>
  <c r="I231" i="3" s="1"/>
  <c r="J231" i="3" s="1"/>
  <c r="E230" i="3"/>
  <c r="E229" i="3"/>
  <c r="E228" i="3"/>
  <c r="E227" i="3"/>
  <c r="E226" i="3"/>
  <c r="E225" i="3"/>
  <c r="E223" i="3"/>
  <c r="E222" i="3"/>
  <c r="E221" i="3"/>
  <c r="E220" i="3"/>
  <c r="E219" i="3"/>
  <c r="E224" i="3" s="1"/>
  <c r="E232" i="3" s="1"/>
  <c r="E235" i="3" s="1"/>
  <c r="E244" i="3" s="1"/>
  <c r="H242" i="3"/>
  <c r="I242" i="3" s="1"/>
  <c r="J242" i="3" s="1"/>
  <c r="H241" i="3"/>
  <c r="I241" i="3" s="1"/>
  <c r="J241" i="3" s="1"/>
  <c r="H240" i="3"/>
  <c r="I240" i="3" s="1"/>
  <c r="J240" i="3" s="1"/>
  <c r="I239" i="3"/>
  <c r="J239" i="3" s="1"/>
  <c r="H239" i="3"/>
  <c r="H238" i="3"/>
  <c r="H237" i="3"/>
  <c r="I237" i="3" s="1"/>
  <c r="J237" i="3" s="1"/>
  <c r="H236" i="3"/>
  <c r="I236" i="3" s="1"/>
  <c r="J236" i="3" s="1"/>
  <c r="H234" i="3"/>
  <c r="I234" i="3" s="1"/>
  <c r="J234" i="3" s="1"/>
  <c r="H233" i="3"/>
  <c r="I233" i="3" s="1"/>
  <c r="J233" i="3" s="1"/>
  <c r="H231" i="3"/>
  <c r="H230" i="3"/>
  <c r="I230" i="3" s="1"/>
  <c r="J230" i="3" s="1"/>
  <c r="H229" i="3"/>
  <c r="I229" i="3" s="1"/>
  <c r="J229" i="3" s="1"/>
  <c r="H228" i="3"/>
  <c r="I228" i="3" s="1"/>
  <c r="J228" i="3" s="1"/>
  <c r="I227" i="3"/>
  <c r="J227" i="3" s="1"/>
  <c r="H227" i="3"/>
  <c r="H226" i="3"/>
  <c r="H225" i="3"/>
  <c r="I225" i="3" s="1"/>
  <c r="J225" i="3" s="1"/>
  <c r="H223" i="3"/>
  <c r="I223" i="3" s="1"/>
  <c r="J223" i="3" s="1"/>
  <c r="H222" i="3"/>
  <c r="H221" i="3"/>
  <c r="I221" i="3" s="1"/>
  <c r="J221" i="3" s="1"/>
  <c r="H220" i="3"/>
  <c r="I220" i="3" s="1"/>
  <c r="J220" i="3" s="1"/>
  <c r="I219" i="3"/>
  <c r="J219" i="3" s="1"/>
  <c r="H219" i="3"/>
  <c r="E201" i="3"/>
  <c r="I201" i="3" s="1"/>
  <c r="J201" i="3" s="1"/>
  <c r="E200" i="3"/>
  <c r="E199" i="3"/>
  <c r="E198" i="3"/>
  <c r="E197" i="3"/>
  <c r="I197" i="3" s="1"/>
  <c r="J197" i="3" s="1"/>
  <c r="E196" i="3"/>
  <c r="E195" i="3"/>
  <c r="E193" i="3"/>
  <c r="I193" i="3" s="1"/>
  <c r="J193" i="3" s="1"/>
  <c r="E192" i="3"/>
  <c r="E190" i="3"/>
  <c r="E189" i="3"/>
  <c r="I189" i="3" s="1"/>
  <c r="J189" i="3" s="1"/>
  <c r="E188" i="3"/>
  <c r="E187" i="3"/>
  <c r="E186" i="3"/>
  <c r="E185" i="3"/>
  <c r="I185" i="3" s="1"/>
  <c r="J185" i="3" s="1"/>
  <c r="E184" i="3"/>
  <c r="E182" i="3"/>
  <c r="E181" i="3"/>
  <c r="I181" i="3" s="1"/>
  <c r="J181" i="3" s="1"/>
  <c r="E180" i="3"/>
  <c r="E179" i="3"/>
  <c r="E178" i="3"/>
  <c r="E183" i="3" s="1"/>
  <c r="E191" i="3" s="1"/>
  <c r="E194" i="3" s="1"/>
  <c r="E203" i="3" s="1"/>
  <c r="H201" i="3"/>
  <c r="H200" i="3"/>
  <c r="I200" i="3" s="1"/>
  <c r="J200" i="3" s="1"/>
  <c r="H199" i="3"/>
  <c r="H198" i="3"/>
  <c r="H197" i="3"/>
  <c r="H196" i="3"/>
  <c r="I196" i="3" s="1"/>
  <c r="J196" i="3" s="1"/>
  <c r="H195" i="3"/>
  <c r="H193" i="3"/>
  <c r="H192" i="3"/>
  <c r="I192" i="3" s="1"/>
  <c r="J192" i="3" s="1"/>
  <c r="H190" i="3"/>
  <c r="H189" i="3"/>
  <c r="H188" i="3"/>
  <c r="I188" i="3" s="1"/>
  <c r="J188" i="3" s="1"/>
  <c r="H187" i="3"/>
  <c r="H186" i="3"/>
  <c r="H185" i="3"/>
  <c r="H184" i="3"/>
  <c r="I184" i="3" s="1"/>
  <c r="J184" i="3" s="1"/>
  <c r="H182" i="3"/>
  <c r="H181" i="3"/>
  <c r="H180" i="3"/>
  <c r="I180" i="3" s="1"/>
  <c r="J180" i="3" s="1"/>
  <c r="H179" i="3"/>
  <c r="I179" i="3" s="1"/>
  <c r="J179" i="3" s="1"/>
  <c r="H178" i="3"/>
  <c r="I178" i="3" s="1"/>
  <c r="J178" i="3" s="1"/>
  <c r="J100" i="3"/>
  <c r="J99" i="3"/>
  <c r="J98" i="3"/>
  <c r="J97" i="3"/>
  <c r="E164" i="3"/>
  <c r="E163" i="3"/>
  <c r="E162" i="3"/>
  <c r="E155" i="3"/>
  <c r="E152" i="3"/>
  <c r="E144" i="3"/>
  <c r="E123" i="3"/>
  <c r="E124" i="3"/>
  <c r="E160" i="3"/>
  <c r="E159" i="3"/>
  <c r="E158" i="3"/>
  <c r="E157" i="3"/>
  <c r="E156" i="3"/>
  <c r="E154" i="3"/>
  <c r="E153" i="3"/>
  <c r="E151" i="3"/>
  <c r="E150" i="3"/>
  <c r="E149" i="3"/>
  <c r="E148" i="3"/>
  <c r="E147" i="3"/>
  <c r="E146" i="3"/>
  <c r="E145" i="3"/>
  <c r="E143" i="3"/>
  <c r="E142" i="3"/>
  <c r="E141" i="3"/>
  <c r="E140" i="3"/>
  <c r="E139" i="3"/>
  <c r="H160" i="3"/>
  <c r="I160" i="3"/>
  <c r="J160" i="3" s="1"/>
  <c r="H159" i="3"/>
  <c r="I159" i="3" s="1"/>
  <c r="J159" i="3" s="1"/>
  <c r="I158" i="3"/>
  <c r="J158" i="3" s="1"/>
  <c r="H158" i="3"/>
  <c r="H157" i="3"/>
  <c r="H156" i="3"/>
  <c r="I154" i="3"/>
  <c r="J154" i="3" s="1"/>
  <c r="H154" i="3"/>
  <c r="H153" i="3"/>
  <c r="H151" i="3"/>
  <c r="I151" i="3" s="1"/>
  <c r="J151" i="3" s="1"/>
  <c r="I150" i="3"/>
  <c r="J150" i="3" s="1"/>
  <c r="H150" i="3"/>
  <c r="H149" i="3"/>
  <c r="H148" i="3"/>
  <c r="H147" i="3"/>
  <c r="I147" i="3" s="1"/>
  <c r="J147" i="3" s="1"/>
  <c r="I146" i="3"/>
  <c r="J146" i="3" s="1"/>
  <c r="H146" i="3"/>
  <c r="H145" i="3"/>
  <c r="H143" i="3"/>
  <c r="I143" i="3" s="1"/>
  <c r="J143" i="3" s="1"/>
  <c r="I142" i="3"/>
  <c r="H142" i="3"/>
  <c r="H141" i="3"/>
  <c r="H140" i="3"/>
  <c r="I139" i="3"/>
  <c r="H139" i="3"/>
  <c r="E122" i="3"/>
  <c r="D117" i="3"/>
  <c r="G117" i="3"/>
  <c r="H117" i="3" s="1"/>
  <c r="G107" i="3"/>
  <c r="G106" i="3"/>
  <c r="G105" i="3"/>
  <c r="G104" i="3"/>
  <c r="D109" i="3"/>
  <c r="D107" i="3"/>
  <c r="D106" i="3"/>
  <c r="E106" i="3" s="1"/>
  <c r="I106" i="3" s="1"/>
  <c r="J106" i="3" s="1"/>
  <c r="D105" i="3"/>
  <c r="E105" i="3" s="1"/>
  <c r="I105" i="3" s="1"/>
  <c r="J105" i="3" s="1"/>
  <c r="D104" i="3"/>
  <c r="D101" i="3"/>
  <c r="G101" i="3"/>
  <c r="G100" i="3"/>
  <c r="G98" i="3"/>
  <c r="D100" i="3"/>
  <c r="D98" i="3"/>
  <c r="E98" i="3" s="1"/>
  <c r="E120" i="3"/>
  <c r="E119" i="3"/>
  <c r="E118" i="3"/>
  <c r="E117" i="3"/>
  <c r="E116" i="3"/>
  <c r="E115" i="3"/>
  <c r="E114" i="3"/>
  <c r="H120" i="3"/>
  <c r="I120" i="3" s="1"/>
  <c r="J120" i="3" s="1"/>
  <c r="H119" i="3"/>
  <c r="H118" i="3"/>
  <c r="H116" i="3"/>
  <c r="I116" i="3" s="1"/>
  <c r="J116" i="3" s="1"/>
  <c r="H115" i="3"/>
  <c r="H114" i="3"/>
  <c r="I99" i="3"/>
  <c r="I103" i="3"/>
  <c r="I108" i="3"/>
  <c r="J108" i="3" s="1"/>
  <c r="I111" i="3"/>
  <c r="I112" i="3"/>
  <c r="I114" i="3"/>
  <c r="J114" i="3" s="1"/>
  <c r="I115" i="3"/>
  <c r="J115" i="3" s="1"/>
  <c r="I118" i="3"/>
  <c r="J118" i="3" s="1"/>
  <c r="I119" i="3"/>
  <c r="J119" i="3" s="1"/>
  <c r="J111" i="3"/>
  <c r="J103" i="3"/>
  <c r="J112" i="3"/>
  <c r="H112" i="3"/>
  <c r="H111" i="3"/>
  <c r="H109" i="3"/>
  <c r="H108" i="3"/>
  <c r="H107" i="3"/>
  <c r="I107" i="3" s="1"/>
  <c r="J107" i="3" s="1"/>
  <c r="H106" i="3"/>
  <c r="H105" i="3"/>
  <c r="H104" i="3"/>
  <c r="H103" i="3"/>
  <c r="H101" i="3"/>
  <c r="H100" i="3"/>
  <c r="H99" i="3"/>
  <c r="H98" i="3"/>
  <c r="H97" i="3"/>
  <c r="E112" i="3"/>
  <c r="E111" i="3"/>
  <c r="E104" i="3"/>
  <c r="E107" i="3"/>
  <c r="E108" i="3"/>
  <c r="E109" i="3"/>
  <c r="E103" i="3"/>
  <c r="E99" i="3"/>
  <c r="E100" i="3"/>
  <c r="E101" i="3"/>
  <c r="E97" i="3"/>
  <c r="E284" i="3" l="1"/>
  <c r="E285" i="3" s="1"/>
  <c r="I281" i="3"/>
  <c r="J281" i="3" s="1"/>
  <c r="I269" i="3"/>
  <c r="J269" i="3" s="1"/>
  <c r="I277" i="3"/>
  <c r="J277" i="3" s="1"/>
  <c r="H265" i="3"/>
  <c r="E246" i="3"/>
  <c r="E245" i="3"/>
  <c r="I222" i="3"/>
  <c r="J222" i="3" s="1"/>
  <c r="I226" i="3"/>
  <c r="J226" i="3" s="1"/>
  <c r="I238" i="3"/>
  <c r="J238" i="3" s="1"/>
  <c r="H224" i="3"/>
  <c r="E205" i="3"/>
  <c r="E204" i="3"/>
  <c r="I199" i="3"/>
  <c r="J199" i="3" s="1"/>
  <c r="I182" i="3"/>
  <c r="J182" i="3" s="1"/>
  <c r="I186" i="3"/>
  <c r="J186" i="3" s="1"/>
  <c r="I187" i="3"/>
  <c r="J187" i="3" s="1"/>
  <c r="I190" i="3"/>
  <c r="J190" i="3" s="1"/>
  <c r="I195" i="3"/>
  <c r="J195" i="3" s="1"/>
  <c r="I198" i="3"/>
  <c r="J198" i="3" s="1"/>
  <c r="H183" i="3"/>
  <c r="I140" i="3"/>
  <c r="I141" i="3"/>
  <c r="I145" i="3"/>
  <c r="J145" i="3" s="1"/>
  <c r="I148" i="3"/>
  <c r="J148" i="3" s="1"/>
  <c r="I156" i="3"/>
  <c r="J156" i="3" s="1"/>
  <c r="I149" i="3"/>
  <c r="J149" i="3" s="1"/>
  <c r="I153" i="3"/>
  <c r="J153" i="3" s="1"/>
  <c r="I157" i="3"/>
  <c r="J157" i="3" s="1"/>
  <c r="H144" i="3"/>
  <c r="I117" i="3"/>
  <c r="J117" i="3" s="1"/>
  <c r="I109" i="3"/>
  <c r="J109" i="3" s="1"/>
  <c r="I104" i="3"/>
  <c r="J104" i="3" s="1"/>
  <c r="I101" i="3"/>
  <c r="J101" i="3" s="1"/>
  <c r="H102" i="3"/>
  <c r="H110" i="3" s="1"/>
  <c r="H113" i="3" s="1"/>
  <c r="H122" i="3" s="1"/>
  <c r="I100" i="3"/>
  <c r="E102" i="3"/>
  <c r="I98" i="3"/>
  <c r="I97" i="3"/>
  <c r="H124" i="3" l="1"/>
  <c r="I124" i="3" s="1"/>
  <c r="H123" i="3"/>
  <c r="I265" i="3"/>
  <c r="J265" i="3" s="1"/>
  <c r="H273" i="3"/>
  <c r="I224" i="3"/>
  <c r="J224" i="3" s="1"/>
  <c r="H232" i="3"/>
  <c r="I183" i="3"/>
  <c r="J183" i="3" s="1"/>
  <c r="H191" i="3"/>
  <c r="H152" i="3"/>
  <c r="I144" i="3"/>
  <c r="J144" i="3" s="1"/>
  <c r="I123" i="3"/>
  <c r="J123" i="3" s="1"/>
  <c r="E110" i="3"/>
  <c r="I102" i="3"/>
  <c r="J102" i="3" s="1"/>
  <c r="H276" i="3" l="1"/>
  <c r="I273" i="3"/>
  <c r="J273" i="3" s="1"/>
  <c r="H235" i="3"/>
  <c r="I232" i="3"/>
  <c r="J232" i="3" s="1"/>
  <c r="H194" i="3"/>
  <c r="I191" i="3"/>
  <c r="J191" i="3" s="1"/>
  <c r="H155" i="3"/>
  <c r="I152" i="3"/>
  <c r="J152" i="3" s="1"/>
  <c r="H125" i="3"/>
  <c r="I110" i="3"/>
  <c r="J110" i="3" s="1"/>
  <c r="E113" i="3"/>
  <c r="H283" i="3" l="1"/>
  <c r="I276" i="3"/>
  <c r="J276" i="3" s="1"/>
  <c r="H244" i="3"/>
  <c r="I235" i="3"/>
  <c r="J235" i="3" s="1"/>
  <c r="I194" i="3"/>
  <c r="J194" i="3" s="1"/>
  <c r="H203" i="3"/>
  <c r="I155" i="3"/>
  <c r="J155" i="3" s="1"/>
  <c r="H162" i="3"/>
  <c r="I113" i="3"/>
  <c r="J113" i="3" s="1"/>
  <c r="H284" i="3" l="1"/>
  <c r="I284" i="3" s="1"/>
  <c r="J284" i="3" s="1"/>
  <c r="I283" i="3"/>
  <c r="J283" i="3" s="1"/>
  <c r="H245" i="3"/>
  <c r="I245" i="3" s="1"/>
  <c r="J245" i="3" s="1"/>
  <c r="I244" i="3"/>
  <c r="J244" i="3" s="1"/>
  <c r="I203" i="3"/>
  <c r="J203" i="3" s="1"/>
  <c r="H204" i="3"/>
  <c r="I204" i="3" s="1"/>
  <c r="J204" i="3" s="1"/>
  <c r="H163" i="3"/>
  <c r="I163" i="3" s="1"/>
  <c r="J163" i="3" s="1"/>
  <c r="I162" i="3"/>
  <c r="J162" i="3" s="1"/>
  <c r="E125" i="3"/>
  <c r="I125" i="3" s="1"/>
  <c r="J125" i="3" s="1"/>
  <c r="I122" i="3"/>
  <c r="J122" i="3" s="1"/>
  <c r="H164" i="3" l="1"/>
  <c r="I164" i="3" s="1"/>
  <c r="J164" i="3" s="1"/>
  <c r="H285" i="3"/>
  <c r="I285" i="3" s="1"/>
  <c r="J285" i="3" s="1"/>
  <c r="H246" i="3"/>
  <c r="I246" i="3" s="1"/>
  <c r="J246" i="3" s="1"/>
  <c r="H205" i="3"/>
  <c r="I205" i="3" s="1"/>
  <c r="J205" i="3" s="1"/>
</calcChain>
</file>

<file path=xl/sharedStrings.xml><?xml version="1.0" encoding="utf-8"?>
<sst xmlns="http://schemas.openxmlformats.org/spreadsheetml/2006/main" count="390" uniqueCount="56">
  <si>
    <t>RESIDENTIAL SERVICE CLASSIFICATION</t>
  </si>
  <si>
    <t>kWh</t>
  </si>
  <si>
    <t>RPP</t>
  </si>
  <si>
    <t>GENERAL SERVICE LESS THAN 50 kW SERVICE CLASSIFICATION</t>
  </si>
  <si>
    <t>GENERAL SERVICE 50 TO 4,999 KW SERVICE CLASSIFICATION</t>
  </si>
  <si>
    <t>kW</t>
  </si>
  <si>
    <t>Non-RPP (Other)</t>
  </si>
  <si>
    <t>UNMETERED SCATTERED LOAD SERVICE CLASSIFICATION</t>
  </si>
  <si>
    <t>SENTINEL LIGHTING SERVICE CLASSIFICATION</t>
  </si>
  <si>
    <t>STREET LIGHTING SERVICE CLASSIFICATION</t>
  </si>
  <si>
    <t/>
  </si>
  <si>
    <t>Customer Class:</t>
  </si>
  <si>
    <t>RPP / Non-RPP:</t>
  </si>
  <si>
    <t>Consumption</t>
  </si>
  <si>
    <t>Demand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</si>
  <si>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</si>
  <si>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</si>
  <si>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</si>
  <si>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</si>
  <si>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</si>
  <si>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</si>
  <si>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</si>
  <si>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</si>
  <si>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</si>
  <si>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</si>
  <si>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</si>
  <si>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</si>
  <si>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</si>
  <si>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</si>
  <si>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</si>
  <si>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</si>
  <si>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</si>
  <si>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</si>
  <si>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</si>
  <si>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</si>
  <si>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</si>
  <si>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</si>
  <si>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</si>
  <si>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</si>
  <si>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</si>
  <si>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</si>
  <si>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</si>
  <si>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</si>
  <si>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</si>
  <si>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</si>
  <si>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</si>
  <si>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</si>
  <si>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</si>
  <si>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</si>
  <si>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Average IESO Wholesale Market Price</t>
  </si>
  <si>
    <t>Total Bill on TOU (before Taxes)</t>
  </si>
  <si>
    <t>HST</t>
  </si>
  <si>
    <t>8% Rebate</t>
  </si>
  <si>
    <t>Total Bill on TOU</t>
  </si>
  <si>
    <t>Total Bill on Average IESO Wholesale Market Price</t>
  </si>
  <si>
    <t>Volumetric Rate Riders-1576 Rate 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</si>
</sst>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8" formatCode="_-* #,##0_-;\-* #,##0_-;_-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  <numFmt numFmtId="176" formatCode="0.0000"/>
    <numFmt numFmtId="177" formatCode="_-&quot;$&quot;* #,##0.0000_-;\-&quot;$&quot;* #,##0.0000_-;_-&quot;$&quot;* &quot;-&quot;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3" tint="-0.249977111117893"/>
      <name val="Arial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5">
    <xf numFmtId="0" fontId="0" fillId="0" borderId="0"/>
    <xf numFmtId="169" fontId="21" fillId="0" borderId="0"/>
    <xf numFmtId="170" fontId="21" fillId="0" borderId="0"/>
    <xf numFmtId="169" fontId="21" fillId="0" borderId="0"/>
    <xf numFmtId="169" fontId="21" fillId="0" borderId="0"/>
    <xf numFmtId="169" fontId="21" fillId="0" borderId="0"/>
    <xf numFmtId="169" fontId="21" fillId="0" borderId="0"/>
    <xf numFmtId="171" fontId="21" fillId="0" borderId="0"/>
    <xf numFmtId="172" fontId="21" fillId="0" borderId="0"/>
    <xf numFmtId="171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7" fillId="16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7" fillId="2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7" fillId="2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7" fillId="28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7" fillId="32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17" fillId="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17" fillId="17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17" fillId="2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7" fillId="2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7" fillId="2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7" fillId="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1" fillId="6" borderId="4" applyNumberFormat="0" applyAlignment="0" applyProtection="0"/>
    <xf numFmtId="0" fontId="27" fillId="51" borderId="10" applyNumberFormat="0" applyAlignment="0" applyProtection="0"/>
    <xf numFmtId="0" fontId="27" fillId="51" borderId="10" applyNumberFormat="0" applyAlignment="0" applyProtection="0"/>
    <xf numFmtId="0" fontId="13" fillId="7" borderId="7" applyNumberFormat="0" applyAlignment="0" applyProtection="0"/>
    <xf numFmtId="0" fontId="28" fillId="52" borderId="11" applyNumberFormat="0" applyAlignment="0" applyProtection="0"/>
    <xf numFmtId="0" fontId="28" fillId="52" borderId="1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0" fillId="0" borderId="0"/>
    <xf numFmtId="3" fontId="21" fillId="0" borderId="0"/>
    <xf numFmtId="3" fontId="21" fillId="0" borderId="0" applyFont="0" applyFill="0" applyBorder="0" applyAlignment="0" applyProtection="0"/>
    <xf numFmtId="3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0" fillId="0" borderId="0"/>
    <xf numFmtId="164" fontId="21" fillId="0" borderId="0"/>
    <xf numFmtId="164" fontId="21" fillId="0" borderId="0" applyFont="0" applyFill="0" applyBorder="0" applyAlignment="0" applyProtection="0"/>
    <xf numFmtId="164" fontId="20" fillId="0" borderId="0"/>
    <xf numFmtId="14" fontId="21" fillId="0" borderId="0" applyFont="0" applyFill="0" applyBorder="0" applyAlignment="0" applyProtection="0"/>
    <xf numFmtId="14" fontId="20" fillId="0" borderId="0"/>
    <xf numFmtId="14" fontId="21" fillId="0" borderId="0"/>
    <xf numFmtId="14" fontId="21" fillId="0" borderId="0" applyFont="0" applyFill="0" applyBorder="0" applyAlignment="0" applyProtection="0"/>
    <xf numFmtId="14" fontId="20" fillId="0" borderId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21" fillId="0" borderId="0" applyFont="0" applyFill="0" applyBorder="0" applyAlignment="0" applyProtection="0"/>
    <xf numFmtId="2" fontId="20" fillId="0" borderId="0"/>
    <xf numFmtId="2" fontId="21" fillId="0" borderId="0"/>
    <xf numFmtId="2" fontId="21" fillId="0" borderId="0" applyFont="0" applyFill="0" applyBorder="0" applyAlignment="0" applyProtection="0"/>
    <xf numFmtId="2" fontId="20" fillId="0" borderId="0"/>
    <xf numFmtId="2" fontId="20" fillId="0" borderId="0"/>
    <xf numFmtId="0" fontId="6" fillId="2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38" fontId="23" fillId="53" borderId="0" applyNumberFormat="0" applyBorder="0" applyAlignment="0" applyProtection="0"/>
    <xf numFmtId="0" fontId="3" fillId="0" borderId="1" applyNumberFormat="0" applyFill="0" applyAlignment="0" applyProtection="0"/>
    <xf numFmtId="0" fontId="42" fillId="0" borderId="0"/>
    <xf numFmtId="0" fontId="31" fillId="0" borderId="12" applyNumberFormat="0" applyFill="0" applyAlignment="0" applyProtection="0"/>
    <xf numFmtId="0" fontId="45" fillId="0" borderId="0"/>
    <xf numFmtId="0" fontId="42" fillId="0" borderId="0"/>
    <xf numFmtId="0" fontId="4" fillId="0" borderId="2" applyNumberFormat="0" applyFill="0" applyAlignment="0" applyProtection="0"/>
    <xf numFmtId="0" fontId="43" fillId="0" borderId="0"/>
    <xf numFmtId="0" fontId="32" fillId="0" borderId="13" applyNumberFormat="0" applyFill="0" applyAlignment="0" applyProtection="0"/>
    <xf numFmtId="0" fontId="44" fillId="0" borderId="0"/>
    <xf numFmtId="0" fontId="43" fillId="0" borderId="0"/>
    <xf numFmtId="0" fontId="5" fillId="0" borderId="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0" fontId="23" fillId="54" borderId="15" applyNumberFormat="0" applyBorder="0" applyAlignment="0" applyProtection="0"/>
    <xf numFmtId="0" fontId="9" fillId="5" borderId="4" applyNumberFormat="0" applyAlignment="0" applyProtection="0"/>
    <xf numFmtId="0" fontId="34" fillId="38" borderId="10" applyNumberFormat="0" applyAlignment="0" applyProtection="0"/>
    <xf numFmtId="0" fontId="34" fillId="38" borderId="10" applyNumberFormat="0" applyAlignment="0" applyProtection="0"/>
    <xf numFmtId="0" fontId="34" fillId="38" borderId="10" applyNumberFormat="0" applyAlignment="0" applyProtection="0"/>
    <xf numFmtId="0" fontId="34" fillId="38" borderId="10" applyNumberFormat="0" applyAlignment="0" applyProtection="0"/>
    <xf numFmtId="0" fontId="34" fillId="38" borderId="10" applyNumberFormat="0" applyAlignment="0" applyProtection="0"/>
    <xf numFmtId="0" fontId="12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173" fontId="21" fillId="0" borderId="0"/>
    <xf numFmtId="174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0" fontId="8" fillId="4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175" fontId="21" fillId="0" borderId="0"/>
    <xf numFmtId="0" fontId="20" fillId="0" borderId="0"/>
    <xf numFmtId="0" fontId="21" fillId="0" borderId="0"/>
    <xf numFmtId="0" fontId="21" fillId="0" borderId="0"/>
    <xf numFmtId="0" fontId="4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41" fillId="0" borderId="0"/>
    <xf numFmtId="0" fontId="20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17" applyNumberFormat="0" applyFont="0" applyAlignment="0" applyProtection="0"/>
    <xf numFmtId="0" fontId="21" fillId="56" borderId="17" applyNumberFormat="0" applyFont="0" applyAlignment="0" applyProtection="0"/>
    <xf numFmtId="0" fontId="21" fillId="56" borderId="17" applyNumberFormat="0" applyFont="0" applyAlignment="0" applyProtection="0"/>
    <xf numFmtId="0" fontId="18" fillId="56" borderId="17" applyNumberFormat="0" applyFont="0" applyAlignment="0" applyProtection="0"/>
    <xf numFmtId="0" fontId="10" fillId="6" borderId="5" applyNumberFormat="0" applyAlignment="0" applyProtection="0"/>
    <xf numFmtId="0" fontId="37" fillId="51" borderId="18" applyNumberFormat="0" applyAlignment="0" applyProtection="0"/>
    <xf numFmtId="0" fontId="37" fillId="51" borderId="18" applyNumberFormat="0" applyAlignment="0" applyProtection="0"/>
    <xf numFmtId="10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0" fillId="0" borderId="20"/>
    <xf numFmtId="0" fontId="19" fillId="0" borderId="19" applyNumberFormat="0" applyFill="0" applyAlignment="0" applyProtection="0"/>
    <xf numFmtId="0" fontId="21" fillId="0" borderId="20"/>
    <xf numFmtId="0" fontId="20" fillId="0" borderId="2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9" fontId="20" fillId="0" borderId="0"/>
    <xf numFmtId="170" fontId="20" fillId="0" borderId="0"/>
    <xf numFmtId="169" fontId="20" fillId="0" borderId="0"/>
    <xf numFmtId="169" fontId="20" fillId="0" borderId="0"/>
    <xf numFmtId="169" fontId="20" fillId="0" borderId="0"/>
    <xf numFmtId="169" fontId="20" fillId="0" borderId="0"/>
    <xf numFmtId="171" fontId="20" fillId="0" borderId="0"/>
    <xf numFmtId="172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/>
    <xf numFmtId="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5" fontId="20" fillId="0" borderId="0" applyFont="0" applyFill="0" applyBorder="0" applyAlignment="0" applyProtection="0"/>
    <xf numFmtId="5" fontId="20" fillId="0" borderId="0"/>
    <xf numFmtId="5" fontId="20" fillId="0" borderId="0"/>
    <xf numFmtId="5" fontId="20" fillId="0" borderId="0" applyFont="0" applyFill="0" applyBorder="0" applyAlignment="0" applyProtection="0"/>
    <xf numFmtId="5" fontId="20" fillId="0" borderId="0"/>
    <xf numFmtId="14" fontId="20" fillId="0" borderId="0" applyFont="0" applyFill="0" applyBorder="0" applyAlignment="0" applyProtection="0"/>
    <xf numFmtId="14" fontId="20" fillId="0" borderId="0"/>
    <xf numFmtId="14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/>
    <xf numFmtId="2" fontId="20" fillId="0" borderId="0" applyFont="0" applyFill="0" applyBorder="0" applyAlignment="0" applyProtection="0"/>
    <xf numFmtId="0" fontId="42" fillId="0" borderId="0"/>
    <xf numFmtId="0" fontId="43" fillId="0" borderId="0"/>
    <xf numFmtId="173" fontId="20" fillId="0" borderId="0"/>
    <xf numFmtId="174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5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56" borderId="17" applyNumberFormat="0" applyFont="0" applyAlignment="0" applyProtection="0"/>
    <xf numFmtId="0" fontId="20" fillId="56" borderId="17" applyNumberFormat="0" applyFont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2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10" fontId="47" fillId="58" borderId="31" xfId="351" applyNumberFormat="1" applyFont="1" applyFill="1" applyBorder="1" applyAlignment="1" applyProtection="1">
      <alignment vertical="center"/>
      <protection locked="0"/>
    </xf>
    <xf numFmtId="0" fontId="20" fillId="58" borderId="24" xfId="304" applyFont="1" applyFill="1" applyBorder="1" applyAlignment="1" applyProtection="1">
      <alignment vertical="center"/>
      <protection locked="0"/>
    </xf>
    <xf numFmtId="0" fontId="20" fillId="58" borderId="0" xfId="304" applyFill="1" applyProtection="1"/>
    <xf numFmtId="44" fontId="47" fillId="58" borderId="31" xfId="350" applyFont="1" applyFill="1" applyBorder="1" applyAlignment="1" applyProtection="1">
      <alignment vertical="center"/>
      <protection locked="0"/>
    </xf>
    <xf numFmtId="0" fontId="0" fillId="0" borderId="0" xfId="0"/>
    <xf numFmtId="0" fontId="20" fillId="0" borderId="0" xfId="304" applyProtection="1">
      <protection locked="0"/>
    </xf>
    <xf numFmtId="0" fontId="20" fillId="0" borderId="0" xfId="304" applyProtection="1"/>
    <xf numFmtId="0" fontId="20" fillId="0" borderId="0" xfId="304" applyBorder="1" applyAlignment="1" applyProtection="1">
      <alignment vertical="top"/>
    </xf>
    <xf numFmtId="0" fontId="20" fillId="0" borderId="0" xfId="304" applyFill="1" applyBorder="1" applyAlignment="1" applyProtection="1">
      <alignment vertical="top"/>
    </xf>
    <xf numFmtId="0" fontId="20" fillId="0" borderId="0" xfId="304" applyFont="1" applyFill="1" applyAlignment="1" applyProtection="1">
      <alignment vertical="top" wrapText="1"/>
    </xf>
    <xf numFmtId="0" fontId="20" fillId="0" borderId="0" xfId="304" applyFont="1" applyAlignment="1" applyProtection="1">
      <alignment vertical="top"/>
    </xf>
    <xf numFmtId="0" fontId="20" fillId="0" borderId="0" xfId="304" applyAlignment="1" applyProtection="1">
      <alignment vertical="center"/>
    </xf>
    <xf numFmtId="0" fontId="20" fillId="62" borderId="0" xfId="304" applyFill="1" applyProtection="1">
      <protection locked="0"/>
    </xf>
    <xf numFmtId="0" fontId="20" fillId="0" borderId="27" xfId="304" applyBorder="1" applyAlignment="1" applyProtection="1">
      <alignment vertical="center" wrapText="1"/>
    </xf>
    <xf numFmtId="177" fontId="20" fillId="61" borderId="36" xfId="350" applyNumberFormat="1" applyFont="1" applyFill="1" applyBorder="1" applyAlignment="1" applyProtection="1">
      <alignment vertical="top"/>
      <protection locked="0"/>
    </xf>
    <xf numFmtId="0" fontId="20" fillId="61" borderId="33" xfId="304" applyFont="1" applyFill="1" applyBorder="1" applyAlignment="1" applyProtection="1">
      <alignment vertical="center"/>
      <protection locked="0"/>
    </xf>
    <xf numFmtId="44" fontId="20" fillId="61" borderId="37" xfId="350" applyFont="1" applyFill="1" applyBorder="1" applyAlignment="1" applyProtection="1">
      <alignment vertical="center"/>
      <protection locked="0"/>
    </xf>
    <xf numFmtId="0" fontId="20" fillId="61" borderId="36" xfId="304" applyFont="1" applyFill="1" applyBorder="1" applyAlignment="1" applyProtection="1">
      <alignment vertical="center"/>
      <protection locked="0"/>
    </xf>
    <xf numFmtId="44" fontId="20" fillId="61" borderId="36" xfId="304" applyNumberFormat="1" applyFont="1" applyFill="1" applyBorder="1" applyAlignment="1" applyProtection="1">
      <alignment vertical="center"/>
      <protection locked="0"/>
    </xf>
    <xf numFmtId="10" fontId="20" fillId="61" borderId="34" xfId="351" applyNumberFormat="1" applyFont="1" applyFill="1" applyBorder="1" applyAlignment="1" applyProtection="1">
      <alignment vertical="center"/>
      <protection locked="0"/>
    </xf>
    <xf numFmtId="0" fontId="20" fillId="0" borderId="0" xfId="304" applyFont="1" applyProtection="1">
      <protection locked="0"/>
    </xf>
    <xf numFmtId="0" fontId="24" fillId="0" borderId="0" xfId="304" applyFont="1" applyAlignment="1" applyProtection="1">
      <alignment horizontal="right" vertical="center"/>
      <protection locked="0"/>
    </xf>
    <xf numFmtId="0" fontId="40" fillId="58" borderId="0" xfId="304" applyFont="1" applyFill="1" applyBorder="1" applyAlignment="1" applyProtection="1">
      <alignment vertical="top"/>
      <protection locked="0"/>
    </xf>
    <xf numFmtId="0" fontId="24" fillId="0" borderId="0" xfId="304" applyFont="1" applyProtection="1">
      <protection locked="0"/>
    </xf>
    <xf numFmtId="0" fontId="43" fillId="58" borderId="0" xfId="304" applyFont="1" applyFill="1" applyAlignment="1" applyProtection="1">
      <alignment vertical="center"/>
      <protection locked="0"/>
    </xf>
    <xf numFmtId="0" fontId="24" fillId="0" borderId="0" xfId="304" applyFont="1" applyAlignment="1" applyProtection="1">
      <alignment horizontal="left"/>
      <protection locked="0"/>
    </xf>
    <xf numFmtId="0" fontId="24" fillId="0" borderId="0" xfId="304" applyFont="1" applyAlignment="1" applyProtection="1">
      <alignment horizontal="center"/>
      <protection locked="0"/>
    </xf>
    <xf numFmtId="0" fontId="43" fillId="0" borderId="0" xfId="304" applyFont="1" applyAlignment="1" applyProtection="1">
      <alignment horizontal="center"/>
      <protection locked="0"/>
    </xf>
    <xf numFmtId="176" fontId="24" fillId="58" borderId="15" xfId="351" applyNumberFormat="1" applyFont="1" applyFill="1" applyBorder="1" applyProtection="1">
      <protection locked="0"/>
    </xf>
    <xf numFmtId="0" fontId="24" fillId="0" borderId="0" xfId="304" applyFont="1" applyAlignment="1" applyProtection="1">
      <protection locked="0"/>
    </xf>
    <xf numFmtId="0" fontId="24" fillId="0" borderId="35" xfId="304" applyFont="1" applyBorder="1" applyAlignment="1" applyProtection="1">
      <alignment horizontal="center"/>
      <protection locked="0"/>
    </xf>
    <xf numFmtId="0" fontId="24" fillId="0" borderId="31" xfId="304" applyFont="1" applyBorder="1" applyAlignment="1" applyProtection="1">
      <alignment horizontal="center"/>
      <protection locked="0"/>
    </xf>
    <xf numFmtId="0" fontId="24" fillId="0" borderId="28" xfId="304" applyFont="1" applyBorder="1" applyAlignment="1" applyProtection="1">
      <alignment horizontal="center"/>
      <protection locked="0"/>
    </xf>
    <xf numFmtId="0" fontId="24" fillId="0" borderId="26" xfId="304" quotePrefix="1" applyFont="1" applyBorder="1" applyAlignment="1" applyProtection="1">
      <alignment horizontal="center"/>
      <protection locked="0"/>
    </xf>
    <xf numFmtId="0" fontId="24" fillId="0" borderId="25" xfId="304" quotePrefix="1" applyFont="1" applyBorder="1" applyAlignment="1" applyProtection="1">
      <alignment horizontal="center"/>
      <protection locked="0"/>
    </xf>
    <xf numFmtId="0" fontId="20" fillId="0" borderId="0" xfId="304" applyAlignment="1" applyProtection="1">
      <alignment vertical="top"/>
      <protection locked="0"/>
    </xf>
    <xf numFmtId="0" fontId="24" fillId="59" borderId="21" xfId="304" applyFont="1" applyFill="1" applyBorder="1" applyAlignment="1" applyProtection="1">
      <alignment vertical="top"/>
      <protection locked="0"/>
    </xf>
    <xf numFmtId="0" fontId="20" fillId="59" borderId="22" xfId="304" applyFill="1" applyBorder="1" applyAlignment="1" applyProtection="1">
      <alignment vertical="top"/>
      <protection locked="0"/>
    </xf>
    <xf numFmtId="0" fontId="20" fillId="0" borderId="0" xfId="304" applyFont="1" applyAlignment="1" applyProtection="1">
      <alignment vertical="top"/>
      <protection locked="0"/>
    </xf>
    <xf numFmtId="0" fontId="24" fillId="59" borderId="21" xfId="304" applyFont="1" applyFill="1" applyBorder="1" applyAlignment="1" applyProtection="1">
      <alignment vertical="top" wrapText="1"/>
      <protection locked="0"/>
    </xf>
    <xf numFmtId="0" fontId="20" fillId="59" borderId="22" xfId="304" applyFill="1" applyBorder="1" applyProtection="1">
      <protection locked="0"/>
    </xf>
    <xf numFmtId="0" fontId="24" fillId="59" borderId="23" xfId="304" applyFont="1" applyFill="1" applyBorder="1" applyAlignment="1" applyProtection="1">
      <alignment vertical="center"/>
      <protection locked="0"/>
    </xf>
    <xf numFmtId="0" fontId="20" fillId="0" borderId="0" xfId="304" applyAlignment="1" applyProtection="1">
      <alignment vertical="top" wrapText="1"/>
      <protection locked="0"/>
    </xf>
    <xf numFmtId="168" fontId="20" fillId="58" borderId="24" xfId="272" applyNumberFormat="1" applyFont="1" applyFill="1" applyBorder="1" applyAlignment="1" applyProtection="1">
      <alignment vertical="center"/>
      <protection locked="0"/>
    </xf>
    <xf numFmtId="0" fontId="20" fillId="61" borderId="32" xfId="304" applyFont="1" applyFill="1" applyBorder="1" applyProtection="1">
      <protection locked="0"/>
    </xf>
    <xf numFmtId="0" fontId="20" fillId="61" borderId="33" xfId="304" applyFill="1" applyBorder="1" applyAlignment="1" applyProtection="1">
      <alignment vertical="top"/>
      <protection locked="0"/>
    </xf>
    <xf numFmtId="0" fontId="20" fillId="61" borderId="36" xfId="304" applyFill="1" applyBorder="1" applyAlignment="1" applyProtection="1">
      <alignment vertical="center"/>
      <protection locked="0"/>
    </xf>
    <xf numFmtId="10" fontId="20" fillId="61" borderId="34" xfId="351" applyNumberFormat="1" applyFill="1" applyBorder="1" applyAlignment="1" applyProtection="1">
      <alignment vertical="center"/>
      <protection locked="0"/>
    </xf>
    <xf numFmtId="0" fontId="24" fillId="0" borderId="0" xfId="304" applyFont="1" applyFill="1" applyAlignment="1" applyProtection="1">
      <alignment vertical="top"/>
      <protection locked="0"/>
    </xf>
    <xf numFmtId="9" fontId="24" fillId="0" borderId="24" xfId="304" applyNumberFormat="1" applyFont="1" applyFill="1" applyBorder="1" applyAlignment="1" applyProtection="1">
      <alignment vertical="center"/>
      <protection locked="0"/>
    </xf>
    <xf numFmtId="0" fontId="20" fillId="0" borderId="0" xfId="304" applyFont="1" applyFill="1" applyAlignment="1" applyProtection="1">
      <alignment horizontal="left" vertical="top" indent="1"/>
      <protection locked="0"/>
    </xf>
    <xf numFmtId="9" fontId="20" fillId="0" borderId="24" xfId="304" applyNumberFormat="1" applyFont="1" applyFill="1" applyBorder="1" applyAlignment="1" applyProtection="1">
      <alignment vertical="center"/>
      <protection locked="0"/>
    </xf>
    <xf numFmtId="0" fontId="20" fillId="0" borderId="24" xfId="304" applyFont="1" applyFill="1" applyBorder="1" applyAlignment="1" applyProtection="1">
      <alignment vertical="center"/>
      <protection locked="0"/>
    </xf>
    <xf numFmtId="0" fontId="24" fillId="60" borderId="26" xfId="304" applyFont="1" applyFill="1" applyBorder="1" applyAlignment="1" applyProtection="1">
      <alignment vertical="center"/>
      <protection locked="0"/>
    </xf>
    <xf numFmtId="9" fontId="20" fillId="0" borderId="24" xfId="304" applyNumberFormat="1" applyFont="1" applyFill="1" applyBorder="1" applyAlignment="1" applyProtection="1">
      <alignment vertical="top"/>
      <protection locked="0"/>
    </xf>
    <xf numFmtId="177" fontId="20" fillId="61" borderId="36" xfId="350" applyNumberFormat="1" applyFill="1" applyBorder="1" applyAlignment="1" applyProtection="1">
      <alignment vertical="top"/>
      <protection locked="0"/>
    </xf>
    <xf numFmtId="0" fontId="20" fillId="61" borderId="33" xfId="304" applyFill="1" applyBorder="1" applyAlignment="1" applyProtection="1">
      <alignment vertical="center"/>
      <protection locked="0"/>
    </xf>
    <xf numFmtId="44" fontId="20" fillId="61" borderId="37" xfId="350" applyFill="1" applyBorder="1" applyAlignment="1" applyProtection="1">
      <alignment vertical="center"/>
      <protection locked="0"/>
    </xf>
    <xf numFmtId="44" fontId="20" fillId="61" borderId="36" xfId="304" applyNumberFormat="1" applyFill="1" applyBorder="1" applyAlignment="1" applyProtection="1">
      <alignment vertical="center"/>
      <protection locked="0"/>
    </xf>
    <xf numFmtId="0" fontId="20" fillId="58" borderId="0" xfId="304" applyFill="1" applyAlignment="1" applyProtection="1">
      <alignment vertical="top"/>
      <protection locked="0"/>
    </xf>
    <xf numFmtId="0" fontId="24" fillId="59" borderId="15" xfId="304" applyFont="1" applyFill="1" applyBorder="1" applyAlignment="1" applyProtection="1">
      <alignment horizontal="left" vertical="center"/>
      <protection locked="0"/>
    </xf>
    <xf numFmtId="0" fontId="49" fillId="59" borderId="15" xfId="304" applyFont="1" applyFill="1" applyBorder="1" applyAlignment="1" applyProtection="1">
      <alignment horizontal="left" vertical="center"/>
      <protection locked="0"/>
    </xf>
    <xf numFmtId="177" fontId="49" fillId="58" borderId="24" xfId="350" applyNumberFormat="1" applyFont="1" applyFill="1" applyBorder="1" applyAlignment="1" applyProtection="1">
      <alignment horizontal="left" vertical="center"/>
      <protection locked="0"/>
    </xf>
    <xf numFmtId="177" fontId="49" fillId="0" borderId="24" xfId="350" applyNumberFormat="1" applyFont="1" applyFill="1" applyBorder="1" applyAlignment="1" applyProtection="1">
      <alignment horizontal="left" vertical="center"/>
      <protection locked="0"/>
    </xf>
    <xf numFmtId="177" fontId="49" fillId="57" borderId="24" xfId="350" applyNumberFormat="1" applyFont="1" applyFill="1" applyBorder="1" applyAlignment="1" applyProtection="1">
      <alignment horizontal="left" vertical="center"/>
      <protection locked="0"/>
    </xf>
    <xf numFmtId="177" fontId="24" fillId="58" borderId="24" xfId="350" applyNumberFormat="1" applyFont="1" applyFill="1" applyBorder="1" applyAlignment="1" applyProtection="1">
      <alignment horizontal="left" vertical="center"/>
      <protection locked="0"/>
    </xf>
    <xf numFmtId="177" fontId="24" fillId="0" borderId="24" xfId="350" applyNumberFormat="1" applyFont="1" applyFill="1" applyBorder="1" applyAlignment="1" applyProtection="1">
      <alignment horizontal="left" vertical="center"/>
      <protection locked="0"/>
    </xf>
    <xf numFmtId="177" fontId="24" fillId="57" borderId="24" xfId="350" applyNumberFormat="1" applyFont="1" applyFill="1" applyBorder="1" applyAlignment="1" applyProtection="1">
      <alignment horizontal="left" vertical="center"/>
      <protection locked="0"/>
    </xf>
    <xf numFmtId="0" fontId="20" fillId="0" borderId="31" xfId="304" applyFont="1" applyFill="1" applyBorder="1" applyAlignment="1" applyProtection="1">
      <alignment vertical="center"/>
      <protection locked="0"/>
    </xf>
    <xf numFmtId="0" fontId="20" fillId="59" borderId="15" xfId="304" applyFont="1" applyFill="1" applyBorder="1" applyAlignment="1" applyProtection="1">
      <alignment vertical="center"/>
      <protection locked="0"/>
    </xf>
    <xf numFmtId="0" fontId="20" fillId="59" borderId="23" xfId="304" applyFont="1" applyFill="1" applyBorder="1" applyAlignment="1" applyProtection="1">
      <alignment vertical="center"/>
      <protection locked="0"/>
    </xf>
    <xf numFmtId="168" fontId="20" fillId="63" borderId="24" xfId="272" applyNumberFormat="1" applyFont="1" applyFill="1" applyBorder="1" applyAlignment="1" applyProtection="1">
      <alignment vertical="center"/>
      <protection locked="0"/>
    </xf>
    <xf numFmtId="168" fontId="20" fillId="0" borderId="24" xfId="272" applyNumberFormat="1" applyFont="1" applyFill="1" applyBorder="1" applyAlignment="1" applyProtection="1">
      <alignment vertical="center"/>
      <protection locked="0"/>
    </xf>
    <xf numFmtId="177" fontId="20" fillId="61" borderId="38" xfId="350" applyNumberFormat="1" applyFont="1" applyFill="1" applyBorder="1" applyAlignment="1" applyProtection="1">
      <alignment vertical="top"/>
      <protection locked="0"/>
    </xf>
    <xf numFmtId="44" fontId="20" fillId="61" borderId="33" xfId="350" applyFont="1" applyFill="1" applyBorder="1" applyAlignment="1" applyProtection="1">
      <alignment vertical="center"/>
      <protection locked="0"/>
    </xf>
    <xf numFmtId="0" fontId="20" fillId="61" borderId="38" xfId="304" applyFont="1" applyFill="1" applyBorder="1" applyAlignment="1" applyProtection="1">
      <alignment vertical="center"/>
      <protection locked="0"/>
    </xf>
    <xf numFmtId="44" fontId="20" fillId="61" borderId="38" xfId="304" applyNumberFormat="1" applyFont="1" applyFill="1" applyBorder="1" applyAlignment="1" applyProtection="1">
      <alignment vertical="center"/>
      <protection locked="0"/>
    </xf>
    <xf numFmtId="9" fontId="20" fillId="0" borderId="0" xfId="304" applyNumberFormat="1" applyFont="1" applyFill="1" applyBorder="1" applyAlignment="1" applyProtection="1">
      <alignment vertical="center"/>
      <protection locked="0"/>
    </xf>
    <xf numFmtId="0" fontId="20" fillId="0" borderId="0" xfId="304" applyFont="1" applyFill="1" applyBorder="1" applyAlignment="1" applyProtection="1">
      <alignment vertical="center"/>
      <protection locked="0"/>
    </xf>
    <xf numFmtId="0" fontId="20" fillId="60" borderId="26" xfId="304" applyFont="1" applyFill="1" applyBorder="1" applyAlignment="1" applyProtection="1">
      <alignment vertical="top"/>
      <protection locked="0"/>
    </xf>
    <xf numFmtId="0" fontId="20" fillId="60" borderId="27" xfId="304" applyFont="1" applyFill="1" applyBorder="1" applyAlignment="1" applyProtection="1">
      <alignment vertical="center"/>
      <protection locked="0"/>
    </xf>
    <xf numFmtId="0" fontId="20" fillId="60" borderId="24" xfId="304" applyFont="1" applyFill="1" applyBorder="1" applyAlignment="1" applyProtection="1">
      <alignment vertical="top"/>
      <protection locked="0"/>
    </xf>
    <xf numFmtId="0" fontId="20" fillId="60" borderId="0" xfId="304" applyFont="1" applyFill="1" applyBorder="1" applyAlignment="1" applyProtection="1">
      <alignment vertical="center"/>
      <protection locked="0"/>
    </xf>
    <xf numFmtId="44" fontId="24" fillId="58" borderId="24" xfId="350" applyNumberFormat="1" applyFont="1" applyFill="1" applyBorder="1" applyAlignment="1" applyProtection="1">
      <alignment horizontal="left" vertical="center"/>
      <protection locked="0"/>
    </xf>
    <xf numFmtId="44" fontId="49" fillId="58" borderId="24" xfId="350" applyNumberFormat="1" applyFont="1" applyFill="1" applyBorder="1" applyAlignment="1" applyProtection="1">
      <alignment horizontal="left" vertical="center"/>
      <protection locked="0"/>
    </xf>
    <xf numFmtId="177" fontId="24" fillId="59" borderId="15" xfId="350" applyNumberFormat="1" applyFont="1" applyFill="1" applyBorder="1" applyAlignment="1" applyProtection="1">
      <alignment horizontal="left" vertical="center"/>
      <protection locked="0"/>
    </xf>
    <xf numFmtId="177" fontId="49" fillId="59" borderId="15" xfId="350" applyNumberFormat="1" applyFont="1" applyFill="1" applyBorder="1" applyAlignment="1" applyProtection="1">
      <alignment horizontal="left" vertical="center"/>
      <protection locked="0"/>
    </xf>
    <xf numFmtId="177" fontId="50" fillId="58" borderId="24" xfId="350" applyNumberFormat="1" applyFont="1" applyFill="1" applyBorder="1" applyAlignment="1" applyProtection="1">
      <alignment horizontal="left" vertical="center"/>
      <protection locked="0"/>
    </xf>
    <xf numFmtId="0" fontId="20" fillId="0" borderId="0" xfId="304" applyFont="1" applyAlignment="1" applyProtection="1">
      <alignment vertical="top" wrapText="1"/>
    </xf>
    <xf numFmtId="0" fontId="24" fillId="59" borderId="15" xfId="304" applyFont="1" applyFill="1" applyBorder="1" applyAlignment="1" applyProtection="1">
      <alignment vertical="center"/>
      <protection locked="0"/>
    </xf>
    <xf numFmtId="44" fontId="24" fillId="58" borderId="24" xfId="350" applyNumberFormat="1" applyFont="1" applyFill="1" applyBorder="1" applyAlignment="1" applyProtection="1">
      <alignment horizontal="left" vertical="center"/>
      <protection locked="0"/>
    </xf>
    <xf numFmtId="44" fontId="49" fillId="58" borderId="24" xfId="350" applyNumberFormat="1" applyFont="1" applyFill="1" applyBorder="1" applyAlignment="1" applyProtection="1">
      <alignment horizontal="left" vertical="center"/>
      <protection locked="0"/>
    </xf>
    <xf numFmtId="168" fontId="24" fillId="58" borderId="15" xfId="272" applyNumberFormat="1" applyFont="1" applyFill="1" applyBorder="1" applyAlignment="1" applyProtection="1">
      <alignment horizontal="center" vertical="center"/>
      <protection locked="0"/>
    </xf>
    <xf numFmtId="177" fontId="24" fillId="64" borderId="24" xfId="350" applyNumberFormat="1" applyFont="1" applyFill="1" applyBorder="1" applyAlignment="1" applyProtection="1">
      <alignment horizontal="left" vertical="center"/>
      <protection locked="0"/>
    </xf>
    <xf numFmtId="168" fontId="20" fillId="64" borderId="24" xfId="272" applyNumberFormat="1" applyFont="1" applyFill="1" applyBorder="1" applyAlignment="1" applyProtection="1">
      <alignment vertical="center"/>
      <protection locked="0"/>
    </xf>
    <xf numFmtId="177" fontId="50" fillId="64" borderId="24" xfId="350" applyNumberFormat="1" applyFont="1" applyFill="1" applyBorder="1" applyAlignment="1" applyProtection="1">
      <alignment horizontal="left" vertical="center"/>
      <protection locked="0"/>
    </xf>
    <xf numFmtId="0" fontId="20" fillId="58" borderId="31" xfId="304" applyFont="1" applyFill="1" applyBorder="1" applyAlignment="1" applyProtection="1">
      <alignment vertical="center"/>
      <protection locked="0"/>
    </xf>
    <xf numFmtId="0" fontId="0" fillId="0" borderId="0" xfId="0"/>
    <xf numFmtId="44" fontId="20" fillId="58" borderId="24" xfId="304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20" fillId="0" borderId="0" xfId="304" applyProtection="1">
      <protection locked="0"/>
    </xf>
    <xf numFmtId="0" fontId="20" fillId="0" borderId="0" xfId="304" applyBorder="1" applyAlignment="1" applyProtection="1">
      <alignment vertical="top"/>
    </xf>
    <xf numFmtId="0" fontId="20" fillId="0" borderId="0" xfId="304" applyFill="1" applyBorder="1" applyAlignment="1" applyProtection="1">
      <alignment vertical="top"/>
    </xf>
    <xf numFmtId="0" fontId="20" fillId="0" borderId="0" xfId="304" applyFont="1" applyFill="1" applyAlignment="1" applyProtection="1">
      <alignment vertical="top" wrapText="1"/>
    </xf>
    <xf numFmtId="0" fontId="20" fillId="0" borderId="0" xfId="304" applyFont="1" applyAlignment="1" applyProtection="1">
      <alignment vertical="top"/>
    </xf>
    <xf numFmtId="0" fontId="20" fillId="0" borderId="0" xfId="304" applyAlignment="1" applyProtection="1">
      <alignment vertical="center"/>
    </xf>
    <xf numFmtId="0" fontId="20" fillId="0" borderId="27" xfId="304" applyBorder="1" applyAlignment="1" applyProtection="1">
      <alignment vertical="center" wrapText="1"/>
    </xf>
    <xf numFmtId="0" fontId="20" fillId="61" borderId="36" xfId="304" applyFont="1" applyFill="1" applyBorder="1" applyAlignment="1" applyProtection="1">
      <alignment vertical="center"/>
      <protection locked="0"/>
    </xf>
    <xf numFmtId="10" fontId="20" fillId="61" borderId="34" xfId="351" applyNumberFormat="1" applyFont="1" applyFill="1" applyBorder="1" applyAlignment="1" applyProtection="1">
      <alignment vertical="center"/>
      <protection locked="0"/>
    </xf>
    <xf numFmtId="0" fontId="20" fillId="0" borderId="0" xfId="304" applyFont="1" applyProtection="1">
      <protection locked="0"/>
    </xf>
    <xf numFmtId="0" fontId="24" fillId="0" borderId="0" xfId="304" applyFont="1" applyAlignment="1" applyProtection="1">
      <alignment horizontal="right" vertical="center"/>
      <protection locked="0"/>
    </xf>
    <xf numFmtId="0" fontId="40" fillId="58" borderId="0" xfId="304" applyFont="1" applyFill="1" applyBorder="1" applyAlignment="1" applyProtection="1">
      <alignment vertical="top"/>
      <protection locked="0"/>
    </xf>
    <xf numFmtId="0" fontId="24" fillId="0" borderId="0" xfId="304" applyFont="1" applyProtection="1">
      <protection locked="0"/>
    </xf>
    <xf numFmtId="0" fontId="24" fillId="0" borderId="0" xfId="304" applyFont="1" applyAlignment="1" applyProtection="1">
      <alignment horizontal="left"/>
      <protection locked="0"/>
    </xf>
    <xf numFmtId="0" fontId="24" fillId="0" borderId="0" xfId="304" applyFont="1" applyAlignment="1" applyProtection="1">
      <alignment horizontal="center"/>
      <protection locked="0"/>
    </xf>
    <xf numFmtId="176" fontId="24" fillId="58" borderId="15" xfId="351" applyNumberFormat="1" applyFont="1" applyFill="1" applyBorder="1" applyProtection="1">
      <protection locked="0"/>
    </xf>
    <xf numFmtId="0" fontId="24" fillId="0" borderId="0" xfId="304" applyFont="1" applyAlignment="1" applyProtection="1">
      <protection locked="0"/>
    </xf>
    <xf numFmtId="0" fontId="24" fillId="0" borderId="35" xfId="304" applyFont="1" applyBorder="1" applyAlignment="1" applyProtection="1">
      <alignment horizontal="center"/>
      <protection locked="0"/>
    </xf>
    <xf numFmtId="0" fontId="24" fillId="0" borderId="31" xfId="304" applyFont="1" applyBorder="1" applyAlignment="1" applyProtection="1">
      <alignment horizontal="center"/>
      <protection locked="0"/>
    </xf>
    <xf numFmtId="0" fontId="24" fillId="0" borderId="28" xfId="304" applyFont="1" applyBorder="1" applyAlignment="1" applyProtection="1">
      <alignment horizontal="center"/>
      <protection locked="0"/>
    </xf>
    <xf numFmtId="0" fontId="24" fillId="0" borderId="26" xfId="304" quotePrefix="1" applyFont="1" applyBorder="1" applyAlignment="1" applyProtection="1">
      <alignment horizontal="center"/>
      <protection locked="0"/>
    </xf>
    <xf numFmtId="0" fontId="24" fillId="0" borderId="25" xfId="304" quotePrefix="1" applyFont="1" applyBorder="1" applyAlignment="1" applyProtection="1">
      <alignment horizontal="center"/>
      <protection locked="0"/>
    </xf>
    <xf numFmtId="0" fontId="20" fillId="0" borderId="0" xfId="304" applyAlignment="1" applyProtection="1">
      <alignment vertical="top"/>
      <protection locked="0"/>
    </xf>
    <xf numFmtId="0" fontId="24" fillId="59" borderId="21" xfId="304" applyFont="1" applyFill="1" applyBorder="1" applyAlignment="1" applyProtection="1">
      <alignment vertical="top"/>
      <protection locked="0"/>
    </xf>
    <xf numFmtId="0" fontId="20" fillId="59" borderId="22" xfId="304" applyFill="1" applyBorder="1" applyAlignment="1" applyProtection="1">
      <alignment vertical="top"/>
      <protection locked="0"/>
    </xf>
    <xf numFmtId="44" fontId="24" fillId="59" borderId="15" xfId="304" applyNumberFormat="1" applyFont="1" applyFill="1" applyBorder="1" applyAlignment="1" applyProtection="1">
      <alignment vertical="center"/>
      <protection locked="0"/>
    </xf>
    <xf numFmtId="10" fontId="24" fillId="59" borderId="23" xfId="351" applyNumberFormat="1" applyFont="1" applyFill="1" applyBorder="1" applyAlignment="1" applyProtection="1">
      <alignment vertical="center"/>
      <protection locked="0"/>
    </xf>
    <xf numFmtId="0" fontId="20" fillId="0" borderId="0" xfId="304" applyFont="1" applyAlignment="1" applyProtection="1">
      <alignment vertical="top"/>
      <protection locked="0"/>
    </xf>
    <xf numFmtId="0" fontId="24" fillId="59" borderId="21" xfId="304" applyFont="1" applyFill="1" applyBorder="1" applyAlignment="1" applyProtection="1">
      <alignment vertical="top" wrapText="1"/>
      <protection locked="0"/>
    </xf>
    <xf numFmtId="0" fontId="20" fillId="59" borderId="22" xfId="304" applyFill="1" applyBorder="1" applyProtection="1">
      <protection locked="0"/>
    </xf>
    <xf numFmtId="44" fontId="24" fillId="59" borderId="23" xfId="304" applyNumberFormat="1" applyFont="1" applyFill="1" applyBorder="1" applyAlignment="1" applyProtection="1">
      <alignment vertical="center"/>
      <protection locked="0"/>
    </xf>
    <xf numFmtId="0" fontId="24" fillId="59" borderId="23" xfId="304" applyFont="1" applyFill="1" applyBorder="1" applyAlignment="1" applyProtection="1">
      <alignment vertical="center"/>
      <protection locked="0"/>
    </xf>
    <xf numFmtId="0" fontId="20" fillId="0" borderId="0" xfId="304" applyAlignment="1" applyProtection="1">
      <alignment vertical="top" wrapText="1"/>
      <protection locked="0"/>
    </xf>
    <xf numFmtId="168" fontId="20" fillId="58" borderId="24" xfId="272" applyNumberFormat="1" applyFont="1" applyFill="1" applyBorder="1" applyAlignment="1" applyProtection="1">
      <alignment vertical="center"/>
      <protection locked="0"/>
    </xf>
    <xf numFmtId="0" fontId="20" fillId="61" borderId="32" xfId="304" applyFont="1" applyFill="1" applyBorder="1" applyProtection="1">
      <protection locked="0"/>
    </xf>
    <xf numFmtId="0" fontId="20" fillId="61" borderId="33" xfId="304" applyFill="1" applyBorder="1" applyAlignment="1" applyProtection="1">
      <alignment vertical="top"/>
      <protection locked="0"/>
    </xf>
    <xf numFmtId="0" fontId="24" fillId="0" borderId="0" xfId="304" applyFont="1" applyFill="1" applyAlignment="1" applyProtection="1">
      <alignment vertical="top"/>
      <protection locked="0"/>
    </xf>
    <xf numFmtId="9" fontId="24" fillId="0" borderId="24" xfId="304" applyNumberFormat="1" applyFont="1" applyFill="1" applyBorder="1" applyAlignment="1" applyProtection="1">
      <alignment vertical="center"/>
      <protection locked="0"/>
    </xf>
    <xf numFmtId="44" fontId="24" fillId="0" borderId="24" xfId="304" applyNumberFormat="1" applyFont="1" applyFill="1" applyBorder="1" applyAlignment="1" applyProtection="1">
      <alignment vertical="center"/>
      <protection locked="0"/>
    </xf>
    <xf numFmtId="10" fontId="24" fillId="0" borderId="31" xfId="351" applyNumberFormat="1" applyFont="1" applyFill="1" applyBorder="1" applyAlignment="1" applyProtection="1">
      <alignment vertical="center"/>
      <protection locked="0"/>
    </xf>
    <xf numFmtId="0" fontId="20" fillId="0" borderId="0" xfId="304" applyFont="1" applyFill="1" applyAlignment="1" applyProtection="1">
      <alignment horizontal="left" vertical="top" indent="1"/>
      <protection locked="0"/>
    </xf>
    <xf numFmtId="9" fontId="20" fillId="0" borderId="24" xfId="304" applyNumberFormat="1" applyFont="1" applyFill="1" applyBorder="1" applyAlignment="1" applyProtection="1">
      <alignment vertical="center"/>
      <protection locked="0"/>
    </xf>
    <xf numFmtId="0" fontId="20" fillId="0" borderId="24" xfId="304" applyFont="1" applyFill="1" applyBorder="1" applyAlignment="1" applyProtection="1">
      <alignment vertical="center"/>
      <protection locked="0"/>
    </xf>
    <xf numFmtId="44" fontId="20" fillId="0" borderId="24" xfId="304" applyNumberFormat="1" applyFont="1" applyFill="1" applyBorder="1" applyAlignment="1" applyProtection="1">
      <alignment vertical="center"/>
      <protection locked="0"/>
    </xf>
    <xf numFmtId="10" fontId="20" fillId="0" borderId="31" xfId="351" applyNumberFormat="1" applyFont="1" applyFill="1" applyBorder="1" applyAlignment="1" applyProtection="1">
      <alignment vertical="center"/>
      <protection locked="0"/>
    </xf>
    <xf numFmtId="0" fontId="24" fillId="60" borderId="26" xfId="304" applyFont="1" applyFill="1" applyBorder="1" applyAlignment="1" applyProtection="1">
      <alignment vertical="center"/>
      <protection locked="0"/>
    </xf>
    <xf numFmtId="10" fontId="24" fillId="60" borderId="25" xfId="351" applyNumberFormat="1" applyFont="1" applyFill="1" applyBorder="1" applyAlignment="1" applyProtection="1">
      <alignment vertical="center"/>
      <protection locked="0"/>
    </xf>
    <xf numFmtId="9" fontId="20" fillId="0" borderId="24" xfId="304" applyNumberFormat="1" applyFont="1" applyFill="1" applyBorder="1" applyAlignment="1" applyProtection="1">
      <alignment vertical="top"/>
      <protection locked="0"/>
    </xf>
    <xf numFmtId="0" fontId="20" fillId="58" borderId="0" xfId="304" applyFill="1" applyAlignment="1" applyProtection="1">
      <alignment vertical="top"/>
      <protection locked="0"/>
    </xf>
    <xf numFmtId="0" fontId="24" fillId="59" borderId="15" xfId="304" applyFont="1" applyFill="1" applyBorder="1" applyAlignment="1" applyProtection="1">
      <alignment horizontal="left" vertical="center"/>
      <protection locked="0"/>
    </xf>
    <xf numFmtId="0" fontId="49" fillId="59" borderId="15" xfId="304" applyFont="1" applyFill="1" applyBorder="1" applyAlignment="1" applyProtection="1">
      <alignment horizontal="left" vertical="center"/>
      <protection locked="0"/>
    </xf>
    <xf numFmtId="177" fontId="49" fillId="58" borderId="24" xfId="350" applyNumberFormat="1" applyFont="1" applyFill="1" applyBorder="1" applyAlignment="1" applyProtection="1">
      <alignment horizontal="left" vertical="center"/>
      <protection locked="0"/>
    </xf>
    <xf numFmtId="177" fontId="49" fillId="0" borderId="24" xfId="350" applyNumberFormat="1" applyFont="1" applyFill="1" applyBorder="1" applyAlignment="1" applyProtection="1">
      <alignment horizontal="left" vertical="center"/>
      <protection locked="0"/>
    </xf>
    <xf numFmtId="177" fontId="24" fillId="58" borderId="24" xfId="350" applyNumberFormat="1" applyFont="1" applyFill="1" applyBorder="1" applyAlignment="1" applyProtection="1">
      <alignment horizontal="left" vertical="center"/>
      <protection locked="0"/>
    </xf>
    <xf numFmtId="177" fontId="24" fillId="0" borderId="24" xfId="350" applyNumberFormat="1" applyFont="1" applyFill="1" applyBorder="1" applyAlignment="1" applyProtection="1">
      <alignment horizontal="left" vertical="center"/>
      <protection locked="0"/>
    </xf>
    <xf numFmtId="0" fontId="20" fillId="0" borderId="31" xfId="304" applyFont="1" applyFill="1" applyBorder="1" applyAlignment="1" applyProtection="1">
      <alignment vertical="center"/>
      <protection locked="0"/>
    </xf>
    <xf numFmtId="44" fontId="20" fillId="0" borderId="24" xfId="304" applyNumberFormat="1" applyFont="1" applyBorder="1" applyAlignment="1" applyProtection="1">
      <alignment vertical="center"/>
      <protection locked="0"/>
    </xf>
    <xf numFmtId="0" fontId="20" fillId="59" borderId="15" xfId="304" applyFont="1" applyFill="1" applyBorder="1" applyAlignment="1" applyProtection="1">
      <alignment vertical="center"/>
      <protection locked="0"/>
    </xf>
    <xf numFmtId="0" fontId="20" fillId="59" borderId="23" xfId="304" applyFont="1" applyFill="1" applyBorder="1" applyAlignment="1" applyProtection="1">
      <alignment vertical="center"/>
      <protection locked="0"/>
    </xf>
    <xf numFmtId="168" fontId="20" fillId="63" borderId="24" xfId="272" applyNumberFormat="1" applyFont="1" applyFill="1" applyBorder="1" applyAlignment="1" applyProtection="1">
      <alignment vertical="center"/>
      <protection locked="0"/>
    </xf>
    <xf numFmtId="168" fontId="20" fillId="0" borderId="24" xfId="272" applyNumberFormat="1" applyFont="1" applyFill="1" applyBorder="1" applyAlignment="1" applyProtection="1">
      <alignment vertical="center"/>
      <protection locked="0"/>
    </xf>
    <xf numFmtId="44" fontId="20" fillId="0" borderId="31" xfId="350" applyFont="1" applyBorder="1" applyAlignment="1" applyProtection="1">
      <alignment vertical="center"/>
      <protection locked="0"/>
    </xf>
    <xf numFmtId="177" fontId="20" fillId="61" borderId="38" xfId="350" applyNumberFormat="1" applyFont="1" applyFill="1" applyBorder="1" applyAlignment="1" applyProtection="1">
      <alignment vertical="top"/>
      <protection locked="0"/>
    </xf>
    <xf numFmtId="44" fontId="20" fillId="61" borderId="33" xfId="350" applyFont="1" applyFill="1" applyBorder="1" applyAlignment="1" applyProtection="1">
      <alignment vertical="center"/>
      <protection locked="0"/>
    </xf>
    <xf numFmtId="0" fontId="20" fillId="61" borderId="38" xfId="304" applyFont="1" applyFill="1" applyBorder="1" applyAlignment="1" applyProtection="1">
      <alignment vertical="center"/>
      <protection locked="0"/>
    </xf>
    <xf numFmtId="44" fontId="20" fillId="61" borderId="38" xfId="304" applyNumberFormat="1" applyFont="1" applyFill="1" applyBorder="1" applyAlignment="1" applyProtection="1">
      <alignment vertical="center"/>
      <protection locked="0"/>
    </xf>
    <xf numFmtId="9" fontId="20" fillId="0" borderId="0" xfId="304" applyNumberFormat="1" applyFont="1" applyFill="1" applyBorder="1" applyAlignment="1" applyProtection="1">
      <alignment vertical="center"/>
      <protection locked="0"/>
    </xf>
    <xf numFmtId="0" fontId="20" fillId="0" borderId="0" xfId="304" applyFont="1" applyFill="1" applyBorder="1" applyAlignment="1" applyProtection="1">
      <alignment vertical="center"/>
      <protection locked="0"/>
    </xf>
    <xf numFmtId="0" fontId="20" fillId="60" borderId="26" xfId="304" applyFont="1" applyFill="1" applyBorder="1" applyAlignment="1" applyProtection="1">
      <alignment vertical="top"/>
      <protection locked="0"/>
    </xf>
    <xf numFmtId="0" fontId="20" fillId="60" borderId="27" xfId="304" applyFont="1" applyFill="1" applyBorder="1" applyAlignment="1" applyProtection="1">
      <alignment vertical="center"/>
      <protection locked="0"/>
    </xf>
    <xf numFmtId="44" fontId="24" fillId="58" borderId="24" xfId="350" applyNumberFormat="1" applyFont="1" applyFill="1" applyBorder="1" applyAlignment="1" applyProtection="1">
      <alignment horizontal="left" vertical="center"/>
      <protection locked="0"/>
    </xf>
    <xf numFmtId="44" fontId="49" fillId="58" borderId="24" xfId="350" applyNumberFormat="1" applyFont="1" applyFill="1" applyBorder="1" applyAlignment="1" applyProtection="1">
      <alignment horizontal="left" vertical="center"/>
      <protection locked="0"/>
    </xf>
    <xf numFmtId="10" fontId="47" fillId="0" borderId="31" xfId="351" applyNumberFormat="1" applyFont="1" applyBorder="1" applyAlignment="1" applyProtection="1">
      <alignment vertical="center"/>
      <protection locked="0"/>
    </xf>
    <xf numFmtId="177" fontId="24" fillId="59" borderId="15" xfId="350" applyNumberFormat="1" applyFont="1" applyFill="1" applyBorder="1" applyAlignment="1" applyProtection="1">
      <alignment horizontal="left" vertical="center"/>
      <protection locked="0"/>
    </xf>
    <xf numFmtId="177" fontId="49" fillId="59" borderId="15" xfId="350" applyNumberFormat="1" applyFont="1" applyFill="1" applyBorder="1" applyAlignment="1" applyProtection="1">
      <alignment horizontal="left" vertical="center"/>
      <protection locked="0"/>
    </xf>
    <xf numFmtId="0" fontId="20" fillId="0" borderId="0" xfId="304" applyFont="1" applyAlignment="1" applyProtection="1">
      <alignment vertical="top" wrapText="1"/>
    </xf>
    <xf numFmtId="0" fontId="24" fillId="59" borderId="15" xfId="304" applyFont="1" applyFill="1" applyBorder="1" applyAlignment="1" applyProtection="1">
      <alignment vertical="center"/>
      <protection locked="0"/>
    </xf>
    <xf numFmtId="44" fontId="24" fillId="58" borderId="24" xfId="350" applyNumberFormat="1" applyFont="1" applyFill="1" applyBorder="1" applyAlignment="1" applyProtection="1">
      <alignment horizontal="left" vertical="center"/>
      <protection locked="0"/>
    </xf>
    <xf numFmtId="44" fontId="49" fillId="58" borderId="24" xfId="350" applyNumberFormat="1" applyFont="1" applyFill="1" applyBorder="1" applyAlignment="1" applyProtection="1">
      <alignment horizontal="left" vertical="center"/>
      <protection locked="0"/>
    </xf>
    <xf numFmtId="168" fontId="24" fillId="58" borderId="15" xfId="272" applyNumberFormat="1" applyFont="1" applyFill="1" applyBorder="1" applyAlignment="1" applyProtection="1">
      <alignment horizontal="center" vertical="center"/>
      <protection locked="0"/>
    </xf>
    <xf numFmtId="177" fontId="24" fillId="64" borderId="24" xfId="350" applyNumberFormat="1" applyFont="1" applyFill="1" applyBorder="1" applyAlignment="1" applyProtection="1">
      <alignment horizontal="left" vertical="center"/>
      <protection locked="0"/>
    </xf>
    <xf numFmtId="168" fontId="20" fillId="64" borderId="24" xfId="272" applyNumberFormat="1" applyFont="1" applyFill="1" applyBorder="1" applyAlignment="1" applyProtection="1">
      <alignment vertical="center"/>
      <protection locked="0"/>
    </xf>
    <xf numFmtId="44" fontId="20" fillId="64" borderId="31" xfId="350" applyFont="1" applyFill="1" applyBorder="1" applyAlignment="1" applyProtection="1">
      <alignment vertical="center"/>
      <protection locked="0"/>
    </xf>
    <xf numFmtId="177" fontId="50" fillId="64" borderId="24" xfId="350" applyNumberFormat="1" applyFont="1" applyFill="1" applyBorder="1" applyAlignment="1" applyProtection="1">
      <alignment horizontal="left" vertical="center"/>
      <protection locked="0"/>
    </xf>
    <xf numFmtId="44" fontId="20" fillId="64" borderId="24" xfId="304" applyNumberFormat="1" applyFont="1" applyFill="1" applyBorder="1" applyAlignment="1" applyProtection="1">
      <alignment vertical="center"/>
      <protection locked="0"/>
    </xf>
    <xf numFmtId="10" fontId="47" fillId="64" borderId="31" xfId="351" applyNumberFormat="1" applyFont="1" applyFill="1" applyBorder="1" applyAlignment="1" applyProtection="1">
      <alignment vertical="center"/>
      <protection locked="0"/>
    </xf>
    <xf numFmtId="44" fontId="24" fillId="59" borderId="23" xfId="304" applyNumberFormat="1" applyFont="1" applyFill="1" applyBorder="1" applyAlignment="1" applyProtection="1">
      <alignment vertical="center"/>
      <protection locked="0"/>
    </xf>
    <xf numFmtId="44" fontId="24" fillId="0" borderId="30" xfId="304" applyNumberFormat="1" applyFont="1" applyFill="1" applyBorder="1" applyAlignment="1" applyProtection="1">
      <alignment vertical="center"/>
      <protection locked="0"/>
    </xf>
    <xf numFmtId="44" fontId="20" fillId="0" borderId="30" xfId="304" applyNumberFormat="1" applyFont="1" applyFill="1" applyBorder="1" applyAlignment="1" applyProtection="1">
      <alignment vertical="center"/>
      <protection locked="0"/>
    </xf>
    <xf numFmtId="44" fontId="24" fillId="60" borderId="30" xfId="304" applyNumberFormat="1" applyFont="1" applyFill="1" applyBorder="1" applyAlignment="1" applyProtection="1">
      <alignment vertical="center"/>
      <protection locked="0"/>
    </xf>
    <xf numFmtId="44" fontId="20" fillId="0" borderId="31" xfId="350" applyFont="1" applyBorder="1" applyAlignment="1" applyProtection="1">
      <alignment vertical="center"/>
      <protection locked="0"/>
    </xf>
    <xf numFmtId="44" fontId="20" fillId="61" borderId="33" xfId="350" applyFont="1" applyFill="1" applyBorder="1" applyAlignment="1" applyProtection="1">
      <alignment vertical="center"/>
      <protection locked="0"/>
    </xf>
    <xf numFmtId="44" fontId="47" fillId="0" borderId="31" xfId="350" applyFont="1" applyBorder="1" applyAlignment="1" applyProtection="1">
      <alignment vertical="center"/>
      <protection locked="0"/>
    </xf>
    <xf numFmtId="44" fontId="48" fillId="59" borderId="23" xfId="350" applyFont="1" applyFill="1" applyBorder="1" applyAlignment="1" applyProtection="1">
      <alignment vertical="center"/>
      <protection locked="0"/>
    </xf>
    <xf numFmtId="44" fontId="20" fillId="64" borderId="31" xfId="350" applyFont="1" applyFill="1" applyBorder="1" applyAlignment="1" applyProtection="1">
      <alignment vertical="center"/>
      <protection locked="0"/>
    </xf>
    <xf numFmtId="44" fontId="24" fillId="59" borderId="23" xfId="304" applyNumberFormat="1" applyFont="1" applyFill="1" applyBorder="1" applyAlignment="1" applyProtection="1">
      <alignment vertical="center"/>
      <protection locked="0"/>
    </xf>
    <xf numFmtId="0" fontId="20" fillId="0" borderId="31" xfId="304" applyFont="1" applyFill="1" applyBorder="1" applyAlignment="1" applyProtection="1">
      <alignment vertical="center"/>
      <protection locked="0"/>
    </xf>
    <xf numFmtId="44" fontId="20" fillId="0" borderId="24" xfId="304" applyNumberFormat="1" applyFont="1" applyBorder="1" applyAlignment="1" applyProtection="1">
      <alignment vertical="center"/>
      <protection locked="0"/>
    </xf>
    <xf numFmtId="168" fontId="20" fillId="0" borderId="24" xfId="272" applyNumberFormat="1" applyFont="1" applyFill="1" applyBorder="1" applyAlignment="1" applyProtection="1">
      <alignment vertical="center"/>
      <protection locked="0"/>
    </xf>
    <xf numFmtId="44" fontId="47" fillId="0" borderId="31" xfId="350" applyFont="1" applyBorder="1" applyAlignment="1" applyProtection="1">
      <alignment vertical="center"/>
      <protection locked="0"/>
    </xf>
    <xf numFmtId="10" fontId="47" fillId="0" borderId="31" xfId="351" applyNumberFormat="1" applyFont="1" applyBorder="1" applyAlignment="1" applyProtection="1">
      <alignment vertical="center"/>
      <protection locked="0"/>
    </xf>
    <xf numFmtId="44" fontId="48" fillId="59" borderId="23" xfId="350" applyFont="1" applyFill="1" applyBorder="1" applyAlignment="1" applyProtection="1">
      <alignment vertical="center"/>
      <protection locked="0"/>
    </xf>
    <xf numFmtId="0" fontId="0" fillId="0" borderId="0" xfId="0"/>
    <xf numFmtId="0" fontId="20" fillId="0" borderId="0" xfId="304" applyProtection="1"/>
    <xf numFmtId="0" fontId="20" fillId="61" borderId="36" xfId="304" applyFont="1" applyFill="1" applyBorder="1" applyAlignment="1" applyProtection="1">
      <alignment vertical="center"/>
      <protection locked="0"/>
    </xf>
    <xf numFmtId="10" fontId="20" fillId="61" borderId="34" xfId="351" applyNumberFormat="1" applyFont="1" applyFill="1" applyBorder="1" applyAlignment="1" applyProtection="1">
      <alignment vertical="center"/>
      <protection locked="0"/>
    </xf>
    <xf numFmtId="44" fontId="24" fillId="59" borderId="15" xfId="304" applyNumberFormat="1" applyFont="1" applyFill="1" applyBorder="1" applyAlignment="1" applyProtection="1">
      <alignment vertical="center"/>
      <protection locked="0"/>
    </xf>
    <xf numFmtId="10" fontId="24" fillId="59" borderId="23" xfId="351" applyNumberFormat="1" applyFont="1" applyFill="1" applyBorder="1" applyAlignment="1" applyProtection="1">
      <alignment vertical="center"/>
      <protection locked="0"/>
    </xf>
    <xf numFmtId="44" fontId="24" fillId="59" borderId="23" xfId="304" applyNumberFormat="1" applyFont="1" applyFill="1" applyBorder="1" applyAlignment="1" applyProtection="1">
      <alignment vertical="center"/>
      <protection locked="0"/>
    </xf>
    <xf numFmtId="0" fontId="24" fillId="59" borderId="23" xfId="304" applyFont="1" applyFill="1" applyBorder="1" applyAlignment="1" applyProtection="1">
      <alignment vertical="center"/>
      <protection locked="0"/>
    </xf>
    <xf numFmtId="168" fontId="20" fillId="58" borderId="24" xfId="272" applyNumberFormat="1" applyFont="1" applyFill="1" applyBorder="1" applyAlignment="1" applyProtection="1">
      <alignment vertical="center"/>
      <protection locked="0"/>
    </xf>
    <xf numFmtId="0" fontId="20" fillId="61" borderId="32" xfId="304" applyFont="1" applyFill="1" applyBorder="1" applyProtection="1">
      <protection locked="0"/>
    </xf>
    <xf numFmtId="0" fontId="20" fillId="61" borderId="33" xfId="304" applyFill="1" applyBorder="1" applyAlignment="1" applyProtection="1">
      <alignment vertical="top"/>
      <protection locked="0"/>
    </xf>
    <xf numFmtId="44" fontId="24" fillId="0" borderId="30" xfId="304" applyNumberFormat="1" applyFont="1" applyFill="1" applyBorder="1" applyAlignment="1" applyProtection="1">
      <alignment vertical="center"/>
      <protection locked="0"/>
    </xf>
    <xf numFmtId="9" fontId="24" fillId="0" borderId="24" xfId="304" applyNumberFormat="1" applyFont="1" applyFill="1" applyBorder="1" applyAlignment="1" applyProtection="1">
      <alignment vertical="center"/>
      <protection locked="0"/>
    </xf>
    <xf numFmtId="44" fontId="24" fillId="0" borderId="24" xfId="304" applyNumberFormat="1" applyFont="1" applyFill="1" applyBorder="1" applyAlignment="1" applyProtection="1">
      <alignment vertical="center"/>
      <protection locked="0"/>
    </xf>
    <xf numFmtId="10" fontId="24" fillId="0" borderId="31" xfId="351" applyNumberFormat="1" applyFont="1" applyFill="1" applyBorder="1" applyAlignment="1" applyProtection="1">
      <alignment vertical="center"/>
      <protection locked="0"/>
    </xf>
    <xf numFmtId="44" fontId="20" fillId="0" borderId="30" xfId="304" applyNumberFormat="1" applyFont="1" applyFill="1" applyBorder="1" applyAlignment="1" applyProtection="1">
      <alignment vertical="center"/>
      <protection locked="0"/>
    </xf>
    <xf numFmtId="0" fontId="20" fillId="0" borderId="24" xfId="304" applyFont="1" applyFill="1" applyBorder="1" applyAlignment="1" applyProtection="1">
      <alignment vertical="center"/>
      <protection locked="0"/>
    </xf>
    <xf numFmtId="44" fontId="20" fillId="0" borderId="24" xfId="304" applyNumberFormat="1" applyFont="1" applyFill="1" applyBorder="1" applyAlignment="1" applyProtection="1">
      <alignment vertical="center"/>
      <protection locked="0"/>
    </xf>
    <xf numFmtId="10" fontId="20" fillId="0" borderId="31" xfId="351" applyNumberFormat="1" applyFont="1" applyFill="1" applyBorder="1" applyAlignment="1" applyProtection="1">
      <alignment vertical="center"/>
      <protection locked="0"/>
    </xf>
    <xf numFmtId="0" fontId="24" fillId="60" borderId="26" xfId="304" applyFont="1" applyFill="1" applyBorder="1" applyAlignment="1" applyProtection="1">
      <alignment vertical="center"/>
      <protection locked="0"/>
    </xf>
    <xf numFmtId="10" fontId="24" fillId="60" borderId="25" xfId="351" applyNumberFormat="1" applyFont="1" applyFill="1" applyBorder="1" applyAlignment="1" applyProtection="1">
      <alignment vertical="center"/>
      <protection locked="0"/>
    </xf>
    <xf numFmtId="0" fontId="20" fillId="0" borderId="31" xfId="304" applyFont="1" applyFill="1" applyBorder="1" applyAlignment="1" applyProtection="1">
      <alignment vertical="center"/>
      <protection locked="0"/>
    </xf>
    <xf numFmtId="44" fontId="20" fillId="0" borderId="24" xfId="304" applyNumberFormat="1" applyFont="1" applyBorder="1" applyAlignment="1" applyProtection="1">
      <alignment vertical="center"/>
      <protection locked="0"/>
    </xf>
    <xf numFmtId="0" fontId="20" fillId="59" borderId="23" xfId="304" applyFont="1" applyFill="1" applyBorder="1" applyAlignment="1" applyProtection="1">
      <alignment vertical="center"/>
      <protection locked="0"/>
    </xf>
    <xf numFmtId="168" fontId="20" fillId="63" borderId="24" xfId="272" applyNumberFormat="1" applyFont="1" applyFill="1" applyBorder="1" applyAlignment="1" applyProtection="1">
      <alignment vertical="center"/>
      <protection locked="0"/>
    </xf>
    <xf numFmtId="168" fontId="20" fillId="0" borderId="24" xfId="272" applyNumberFormat="1" applyFont="1" applyFill="1" applyBorder="1" applyAlignment="1" applyProtection="1">
      <alignment vertical="center"/>
      <protection locked="0"/>
    </xf>
    <xf numFmtId="44" fontId="20" fillId="0" borderId="31" xfId="350" applyFont="1" applyBorder="1" applyAlignment="1" applyProtection="1">
      <alignment vertical="center"/>
      <protection locked="0"/>
    </xf>
    <xf numFmtId="177" fontId="20" fillId="61" borderId="38" xfId="350" applyNumberFormat="1" applyFont="1" applyFill="1" applyBorder="1" applyAlignment="1" applyProtection="1">
      <alignment vertical="top"/>
      <protection locked="0"/>
    </xf>
    <xf numFmtId="44" fontId="20" fillId="61" borderId="33" xfId="350" applyFont="1" applyFill="1" applyBorder="1" applyAlignment="1" applyProtection="1">
      <alignment vertical="center"/>
      <protection locked="0"/>
    </xf>
    <xf numFmtId="0" fontId="20" fillId="61" borderId="38" xfId="304" applyFont="1" applyFill="1" applyBorder="1" applyAlignment="1" applyProtection="1">
      <alignment vertical="center"/>
      <protection locked="0"/>
    </xf>
    <xf numFmtId="44" fontId="20" fillId="61" borderId="38" xfId="304" applyNumberFormat="1" applyFont="1" applyFill="1" applyBorder="1" applyAlignment="1" applyProtection="1">
      <alignment vertical="center"/>
      <protection locked="0"/>
    </xf>
    <xf numFmtId="44" fontId="47" fillId="0" borderId="31" xfId="350" applyFont="1" applyBorder="1" applyAlignment="1" applyProtection="1">
      <alignment vertical="center"/>
      <protection locked="0"/>
    </xf>
    <xf numFmtId="10" fontId="47" fillId="0" borderId="31" xfId="351" applyNumberFormat="1" applyFont="1" applyBorder="1" applyAlignment="1" applyProtection="1">
      <alignment vertical="center"/>
      <protection locked="0"/>
    </xf>
    <xf numFmtId="168" fontId="20" fillId="64" borderId="24" xfId="272" applyNumberFormat="1" applyFont="1" applyFill="1" applyBorder="1" applyAlignment="1" applyProtection="1">
      <alignment vertical="center"/>
      <protection locked="0"/>
    </xf>
    <xf numFmtId="44" fontId="20" fillId="64" borderId="31" xfId="350" applyFont="1" applyFill="1" applyBorder="1" applyAlignment="1" applyProtection="1">
      <alignment vertical="center"/>
      <protection locked="0"/>
    </xf>
    <xf numFmtId="44" fontId="20" fillId="64" borderId="24" xfId="304" applyNumberFormat="1" applyFont="1" applyFill="1" applyBorder="1" applyAlignment="1" applyProtection="1">
      <alignment vertical="center"/>
      <protection locked="0"/>
    </xf>
    <xf numFmtId="10" fontId="47" fillId="64" borderId="31" xfId="351" applyNumberFormat="1" applyFont="1" applyFill="1" applyBorder="1" applyAlignment="1" applyProtection="1">
      <alignment vertical="center"/>
      <protection locked="0"/>
    </xf>
    <xf numFmtId="0" fontId="0" fillId="0" borderId="0" xfId="0"/>
    <xf numFmtId="10" fontId="20" fillId="61" borderId="34" xfId="351" applyNumberFormat="1" applyFont="1" applyFill="1" applyBorder="1" applyAlignment="1" applyProtection="1">
      <alignment vertical="center"/>
      <protection locked="0"/>
    </xf>
    <xf numFmtId="44" fontId="24" fillId="59" borderId="23" xfId="304" applyNumberFormat="1" applyFont="1" applyFill="1" applyBorder="1" applyAlignment="1" applyProtection="1">
      <alignment vertical="center"/>
      <protection locked="0"/>
    </xf>
    <xf numFmtId="44" fontId="24" fillId="0" borderId="30" xfId="304" applyNumberFormat="1" applyFont="1" applyFill="1" applyBorder="1" applyAlignment="1" applyProtection="1">
      <alignment vertical="center"/>
      <protection locked="0"/>
    </xf>
    <xf numFmtId="44" fontId="20" fillId="0" borderId="30" xfId="304" applyNumberFormat="1" applyFont="1" applyFill="1" applyBorder="1" applyAlignment="1" applyProtection="1">
      <alignment vertical="center"/>
      <protection locked="0"/>
    </xf>
    <xf numFmtId="44" fontId="24" fillId="60" borderId="30" xfId="304" applyNumberFormat="1" applyFont="1" applyFill="1" applyBorder="1" applyAlignment="1" applyProtection="1">
      <alignment vertical="center"/>
      <protection locked="0"/>
    </xf>
    <xf numFmtId="44" fontId="20" fillId="0" borderId="24" xfId="304" applyNumberFormat="1" applyFont="1" applyBorder="1" applyAlignment="1" applyProtection="1">
      <alignment vertical="center"/>
      <protection locked="0"/>
    </xf>
    <xf numFmtId="44" fontId="20" fillId="0" borderId="31" xfId="350" applyFont="1" applyBorder="1" applyAlignment="1" applyProtection="1">
      <alignment vertical="center"/>
      <protection locked="0"/>
    </xf>
    <xf numFmtId="44" fontId="20" fillId="61" borderId="33" xfId="350" applyFont="1" applyFill="1" applyBorder="1" applyAlignment="1" applyProtection="1">
      <alignment vertical="center"/>
      <protection locked="0"/>
    </xf>
    <xf numFmtId="44" fontId="20" fillId="61" borderId="38" xfId="304" applyNumberFormat="1" applyFont="1" applyFill="1" applyBorder="1" applyAlignment="1" applyProtection="1">
      <alignment vertical="center"/>
      <protection locked="0"/>
    </xf>
    <xf numFmtId="44" fontId="47" fillId="0" borderId="31" xfId="350" applyFont="1" applyBorder="1" applyAlignment="1" applyProtection="1">
      <alignment vertical="center"/>
      <protection locked="0"/>
    </xf>
    <xf numFmtId="10" fontId="47" fillId="0" borderId="31" xfId="351" applyNumberFormat="1" applyFont="1" applyBorder="1" applyAlignment="1" applyProtection="1">
      <alignment vertical="center"/>
      <protection locked="0"/>
    </xf>
    <xf numFmtId="44" fontId="48" fillId="59" borderId="23" xfId="350" applyFont="1" applyFill="1" applyBorder="1" applyAlignment="1" applyProtection="1">
      <alignment vertical="center"/>
      <protection locked="0"/>
    </xf>
    <xf numFmtId="44" fontId="20" fillId="64" borderId="31" xfId="350" applyFont="1" applyFill="1" applyBorder="1" applyAlignment="1" applyProtection="1">
      <alignment vertical="center"/>
      <protection locked="0"/>
    </xf>
    <xf numFmtId="0" fontId="0" fillId="0" borderId="0" xfId="0"/>
    <xf numFmtId="0" fontId="0" fillId="58" borderId="0" xfId="0" applyFill="1"/>
    <xf numFmtId="0" fontId="20" fillId="0" borderId="0" xfId="304" applyProtection="1"/>
    <xf numFmtId="0" fontId="20" fillId="0" borderId="0" xfId="304" applyBorder="1" applyAlignment="1" applyProtection="1">
      <alignment vertical="top"/>
    </xf>
    <xf numFmtId="10" fontId="20" fillId="61" borderId="34" xfId="351" applyNumberFormat="1" applyFont="1" applyFill="1" applyBorder="1" applyAlignment="1" applyProtection="1">
      <alignment vertical="center"/>
      <protection locked="0"/>
    </xf>
    <xf numFmtId="10" fontId="24" fillId="59" borderId="23" xfId="351" applyNumberFormat="1" applyFont="1" applyFill="1" applyBorder="1" applyAlignment="1" applyProtection="1">
      <alignment vertical="center"/>
      <protection locked="0"/>
    </xf>
    <xf numFmtId="0" fontId="20" fillId="0" borderId="0" xfId="304" applyFont="1" applyAlignment="1" applyProtection="1">
      <alignment vertical="top"/>
      <protection locked="0"/>
    </xf>
    <xf numFmtId="44" fontId="24" fillId="59" borderId="23" xfId="304" applyNumberFormat="1" applyFont="1" applyFill="1" applyBorder="1" applyAlignment="1" applyProtection="1">
      <alignment vertical="center"/>
      <protection locked="0"/>
    </xf>
    <xf numFmtId="168" fontId="20" fillId="58" borderId="24" xfId="272" applyNumberFormat="1" applyFont="1" applyFill="1" applyBorder="1" applyAlignment="1" applyProtection="1">
      <alignment vertical="center"/>
      <protection locked="0"/>
    </xf>
    <xf numFmtId="44" fontId="24" fillId="0" borderId="30" xfId="304" applyNumberFormat="1" applyFont="1" applyFill="1" applyBorder="1" applyAlignment="1" applyProtection="1">
      <alignment vertical="center"/>
      <protection locked="0"/>
    </xf>
    <xf numFmtId="9" fontId="24" fillId="0" borderId="24" xfId="304" applyNumberFormat="1" applyFont="1" applyFill="1" applyBorder="1" applyAlignment="1" applyProtection="1">
      <alignment vertical="center"/>
      <protection locked="0"/>
    </xf>
    <xf numFmtId="10" fontId="24" fillId="0" borderId="31" xfId="351" applyNumberFormat="1" applyFont="1" applyFill="1" applyBorder="1" applyAlignment="1" applyProtection="1">
      <alignment vertical="center"/>
      <protection locked="0"/>
    </xf>
    <xf numFmtId="9" fontId="20" fillId="0" borderId="24" xfId="304" applyNumberFormat="1" applyFont="1" applyFill="1" applyBorder="1" applyAlignment="1" applyProtection="1">
      <alignment vertical="center"/>
      <protection locked="0"/>
    </xf>
    <xf numFmtId="0" fontId="20" fillId="0" borderId="24" xfId="304" applyFont="1" applyFill="1" applyBorder="1" applyAlignment="1" applyProtection="1">
      <alignment vertical="center"/>
      <protection locked="0"/>
    </xf>
    <xf numFmtId="10" fontId="20" fillId="0" borderId="31" xfId="351" applyNumberFormat="1" applyFont="1" applyFill="1" applyBorder="1" applyAlignment="1" applyProtection="1">
      <alignment vertical="center"/>
      <protection locked="0"/>
    </xf>
    <xf numFmtId="0" fontId="24" fillId="60" borderId="26" xfId="304" applyFont="1" applyFill="1" applyBorder="1" applyAlignment="1" applyProtection="1">
      <alignment vertical="center"/>
      <protection locked="0"/>
    </xf>
    <xf numFmtId="10" fontId="24" fillId="60" borderId="25" xfId="351" applyNumberFormat="1" applyFont="1" applyFill="1" applyBorder="1" applyAlignment="1" applyProtection="1">
      <alignment vertical="center"/>
      <protection locked="0"/>
    </xf>
    <xf numFmtId="9" fontId="20" fillId="0" borderId="24" xfId="304" applyNumberFormat="1" applyFont="1" applyFill="1" applyBorder="1" applyAlignment="1" applyProtection="1">
      <alignment vertical="top"/>
      <protection locked="0"/>
    </xf>
    <xf numFmtId="0" fontId="20" fillId="58" borderId="0" xfId="304" applyFill="1" applyAlignment="1" applyProtection="1">
      <alignment vertical="top"/>
      <protection locked="0"/>
    </xf>
    <xf numFmtId="177" fontId="49" fillId="58" borderId="24" xfId="350" applyNumberFormat="1" applyFont="1" applyFill="1" applyBorder="1" applyAlignment="1" applyProtection="1">
      <alignment horizontal="left" vertical="center"/>
      <protection locked="0"/>
    </xf>
    <xf numFmtId="177" fontId="49" fillId="57" borderId="24" xfId="350" applyNumberFormat="1" applyFont="1" applyFill="1" applyBorder="1" applyAlignment="1" applyProtection="1">
      <alignment horizontal="left" vertical="center"/>
      <protection locked="0"/>
    </xf>
    <xf numFmtId="177" fontId="24" fillId="58" borderId="24" xfId="350" applyNumberFormat="1" applyFont="1" applyFill="1" applyBorder="1" applyAlignment="1" applyProtection="1">
      <alignment horizontal="left" vertical="center"/>
      <protection locked="0"/>
    </xf>
    <xf numFmtId="177" fontId="24" fillId="57" borderId="24" xfId="350" applyNumberFormat="1" applyFont="1" applyFill="1" applyBorder="1" applyAlignment="1" applyProtection="1">
      <alignment horizontal="left" vertical="center"/>
      <protection locked="0"/>
    </xf>
    <xf numFmtId="0" fontId="20" fillId="0" borderId="31" xfId="304" applyFont="1" applyFill="1" applyBorder="1" applyAlignment="1" applyProtection="1">
      <alignment vertical="center"/>
      <protection locked="0"/>
    </xf>
    <xf numFmtId="44" fontId="20" fillId="0" borderId="24" xfId="304" applyNumberFormat="1" applyFont="1" applyBorder="1" applyAlignment="1" applyProtection="1">
      <alignment vertical="center"/>
      <protection locked="0"/>
    </xf>
    <xf numFmtId="44" fontId="20" fillId="61" borderId="33" xfId="350" applyFont="1" applyFill="1" applyBorder="1" applyAlignment="1" applyProtection="1">
      <alignment vertical="center"/>
      <protection locked="0"/>
    </xf>
    <xf numFmtId="44" fontId="20" fillId="61" borderId="38" xfId="304" applyNumberFormat="1" applyFont="1" applyFill="1" applyBorder="1" applyAlignment="1" applyProtection="1">
      <alignment vertical="center"/>
      <protection locked="0"/>
    </xf>
    <xf numFmtId="9" fontId="20" fillId="0" borderId="0" xfId="304" applyNumberFormat="1" applyFont="1" applyFill="1" applyBorder="1" applyAlignment="1" applyProtection="1">
      <alignment vertical="center"/>
      <protection locked="0"/>
    </xf>
    <xf numFmtId="0" fontId="20" fillId="0" borderId="0" xfId="304" applyFont="1" applyFill="1" applyBorder="1" applyAlignment="1" applyProtection="1">
      <alignment vertical="center"/>
      <protection locked="0"/>
    </xf>
    <xf numFmtId="0" fontId="20" fillId="60" borderId="26" xfId="304" applyFont="1" applyFill="1" applyBorder="1" applyAlignment="1" applyProtection="1">
      <alignment vertical="top"/>
      <protection locked="0"/>
    </xf>
    <xf numFmtId="0" fontId="20" fillId="60" borderId="27" xfId="304" applyFont="1" applyFill="1" applyBorder="1" applyAlignment="1" applyProtection="1">
      <alignment vertical="center"/>
      <protection locked="0"/>
    </xf>
    <xf numFmtId="44" fontId="47" fillId="0" borderId="31" xfId="350" applyFont="1" applyBorder="1" applyAlignment="1" applyProtection="1">
      <alignment vertical="center"/>
      <protection locked="0"/>
    </xf>
    <xf numFmtId="10" fontId="47" fillId="0" borderId="31" xfId="351" applyNumberFormat="1" applyFont="1" applyBorder="1" applyAlignment="1" applyProtection="1">
      <alignment vertical="center"/>
      <protection locked="0"/>
    </xf>
    <xf numFmtId="44" fontId="48" fillId="59" borderId="23" xfId="350" applyFont="1" applyFill="1" applyBorder="1" applyAlignment="1" applyProtection="1">
      <alignment vertical="center"/>
      <protection locked="0"/>
    </xf>
    <xf numFmtId="0" fontId="20" fillId="58" borderId="0" xfId="304" applyFill="1" applyBorder="1" applyAlignment="1" applyProtection="1">
      <alignment vertical="top"/>
    </xf>
    <xf numFmtId="0" fontId="20" fillId="58" borderId="0" xfId="304" applyFill="1" applyAlignment="1" applyProtection="1">
      <alignment vertical="top"/>
      <protection locked="0"/>
    </xf>
    <xf numFmtId="44" fontId="24" fillId="59" borderId="15" xfId="304" applyNumberFormat="1" applyFont="1" applyFill="1" applyBorder="1" applyAlignment="1" applyProtection="1">
      <alignment vertical="top"/>
      <protection locked="0"/>
    </xf>
    <xf numFmtId="0" fontId="24" fillId="59" borderId="15" xfId="304" applyFont="1" applyFill="1" applyBorder="1" applyAlignment="1" applyProtection="1">
      <alignment vertical="top"/>
      <protection locked="0"/>
    </xf>
    <xf numFmtId="10" fontId="24" fillId="59" borderId="15" xfId="434" applyNumberFormat="1" applyFont="1" applyFill="1" applyBorder="1" applyAlignment="1" applyProtection="1">
      <alignment vertical="top"/>
      <protection locked="0"/>
    </xf>
    <xf numFmtId="165" fontId="24" fillId="0" borderId="24" xfId="304" applyNumberFormat="1" applyFont="1" applyFill="1" applyBorder="1" applyAlignment="1" applyProtection="1">
      <alignment vertical="center"/>
      <protection locked="0"/>
    </xf>
    <xf numFmtId="165" fontId="20" fillId="0" borderId="30" xfId="304" applyNumberFormat="1" applyFont="1" applyFill="1" applyBorder="1" applyAlignment="1" applyProtection="1">
      <alignment vertical="center"/>
      <protection locked="0"/>
    </xf>
    <xf numFmtId="165" fontId="20" fillId="0" borderId="24" xfId="304" applyNumberFormat="1" applyFont="1" applyFill="1" applyBorder="1" applyAlignment="1" applyProtection="1">
      <alignment vertical="center"/>
      <protection locked="0"/>
    </xf>
    <xf numFmtId="165" fontId="24" fillId="60" borderId="29" xfId="304" applyNumberFormat="1" applyFont="1" applyFill="1" applyBorder="1" applyAlignment="1" applyProtection="1">
      <alignment vertical="center"/>
      <protection locked="0"/>
    </xf>
    <xf numFmtId="165" fontId="24" fillId="60" borderId="26" xfId="304" applyNumberFormat="1" applyFont="1" applyFill="1" applyBorder="1" applyAlignment="1" applyProtection="1">
      <alignment vertical="center"/>
      <protection locked="0"/>
    </xf>
    <xf numFmtId="165" fontId="24" fillId="59" borderId="15" xfId="304" applyNumberFormat="1" applyFont="1" applyFill="1" applyBorder="1" applyAlignment="1" applyProtection="1">
      <alignment vertical="center"/>
      <protection locked="0"/>
    </xf>
    <xf numFmtId="165" fontId="20" fillId="0" borderId="24" xfId="304" applyNumberFormat="1" applyFont="1" applyBorder="1" applyAlignment="1" applyProtection="1">
      <alignment vertical="center"/>
      <protection locked="0"/>
    </xf>
    <xf numFmtId="165" fontId="24" fillId="60" borderId="30" xfId="304" applyNumberFormat="1" applyFont="1" applyFill="1" applyBorder="1" applyAlignment="1" applyProtection="1">
      <alignment vertical="center"/>
      <protection locked="0"/>
    </xf>
    <xf numFmtId="168" fontId="20" fillId="0" borderId="24" xfId="304" applyNumberFormat="1" applyFont="1" applyFill="1" applyBorder="1" applyAlignment="1" applyProtection="1">
      <alignment vertical="center"/>
      <protection locked="0"/>
    </xf>
    <xf numFmtId="44" fontId="20" fillId="61" borderId="33" xfId="134" applyFont="1" applyFill="1" applyBorder="1" applyAlignment="1" applyProtection="1">
      <alignment vertical="center"/>
      <protection locked="0"/>
    </xf>
    <xf numFmtId="165" fontId="20" fillId="61" borderId="38" xfId="304" applyNumberFormat="1" applyFont="1" applyFill="1" applyBorder="1" applyAlignment="1" applyProtection="1">
      <alignment vertical="center"/>
      <protection locked="0"/>
    </xf>
    <xf numFmtId="0" fontId="24" fillId="60" borderId="0" xfId="304" applyFont="1" applyFill="1" applyAlignment="1" applyProtection="1">
      <alignment horizontal="left" vertical="top" wrapText="1"/>
      <protection locked="0"/>
    </xf>
    <xf numFmtId="0" fontId="24" fillId="0" borderId="21" xfId="304" applyFont="1" applyBorder="1" applyAlignment="1" applyProtection="1">
      <alignment horizontal="center"/>
      <protection locked="0"/>
    </xf>
    <xf numFmtId="0" fontId="24" fillId="0" borderId="23" xfId="304" applyFont="1" applyBorder="1" applyAlignment="1" applyProtection="1">
      <alignment horizontal="center"/>
      <protection locked="0"/>
    </xf>
    <xf numFmtId="0" fontId="24" fillId="58" borderId="0" xfId="304" applyFont="1" applyFill="1" applyAlignment="1" applyProtection="1">
      <alignment horizontal="center" wrapText="1"/>
      <protection locked="0"/>
    </xf>
    <xf numFmtId="0" fontId="20" fillId="58" borderId="0" xfId="304" applyFill="1" applyAlignment="1" applyProtection="1">
      <alignment horizontal="center" wrapText="1"/>
      <protection locked="0"/>
    </xf>
    <xf numFmtId="0" fontId="24" fillId="0" borderId="24" xfId="304" applyFont="1" applyFill="1" applyBorder="1" applyAlignment="1" applyProtection="1">
      <alignment horizontal="center" wrapText="1"/>
      <protection locked="0"/>
    </xf>
    <xf numFmtId="0" fontId="20" fillId="0" borderId="26" xfId="304" applyBorder="1" applyAlignment="1" applyProtection="1">
      <alignment wrapText="1"/>
      <protection locked="0"/>
    </xf>
    <xf numFmtId="0" fontId="24" fillId="0" borderId="31" xfId="304" applyFont="1" applyFill="1" applyBorder="1" applyAlignment="1" applyProtection="1">
      <alignment horizontal="center" wrapText="1"/>
      <protection locked="0"/>
    </xf>
    <xf numFmtId="0" fontId="20" fillId="0" borderId="25" xfId="304" applyBorder="1" applyAlignment="1" applyProtection="1">
      <alignment wrapText="1"/>
      <protection locked="0"/>
    </xf>
    <xf numFmtId="0" fontId="46" fillId="58" borderId="15" xfId="304" applyFont="1" applyFill="1" applyBorder="1" applyAlignment="1" applyProtection="1">
      <alignment horizontal="left" vertical="top"/>
      <protection locked="0"/>
    </xf>
    <xf numFmtId="0" fontId="24" fillId="58" borderId="26" xfId="304" applyFont="1" applyFill="1" applyBorder="1" applyAlignment="1" applyProtection="1">
      <alignment horizontal="left" vertical="top"/>
      <protection locked="0"/>
    </xf>
    <xf numFmtId="0" fontId="24" fillId="0" borderId="22" xfId="304" applyFont="1" applyBorder="1" applyAlignment="1" applyProtection="1">
      <alignment horizontal="center"/>
      <protection locked="0"/>
    </xf>
    <xf numFmtId="0" fontId="24" fillId="60" borderId="39" xfId="304" applyFont="1" applyFill="1" applyBorder="1" applyAlignment="1" applyProtection="1">
      <alignment horizontal="left" vertical="top" wrapText="1"/>
      <protection locked="0"/>
    </xf>
    <xf numFmtId="0" fontId="24" fillId="60" borderId="40" xfId="304" applyFont="1" applyFill="1" applyBorder="1" applyAlignment="1" applyProtection="1">
      <alignment horizontal="left" vertical="top" wrapText="1"/>
      <protection locked="0"/>
    </xf>
  </cellXfs>
  <cellStyles count="435">
    <cellStyle name="$" xfId="1" xr:uid="{00000000-0005-0000-0000-000000000000}"/>
    <cellStyle name="$ 2" xfId="254" xr:uid="{00000000-0005-0000-0000-000001000000}"/>
    <cellStyle name="$.00" xfId="2" xr:uid="{00000000-0005-0000-0000-000002000000}"/>
    <cellStyle name="$.00 2" xfId="255" xr:uid="{00000000-0005-0000-0000-000003000000}"/>
    <cellStyle name="$_9. Rev2Cost_GDPIPI" xfId="3" xr:uid="{00000000-0005-0000-0000-000004000000}"/>
    <cellStyle name="$_9. Rev2Cost_GDPIPI 2" xfId="256" xr:uid="{00000000-0005-0000-0000-000005000000}"/>
    <cellStyle name="$_lists" xfId="4" xr:uid="{00000000-0005-0000-0000-000006000000}"/>
    <cellStyle name="$_lists 2" xfId="257" xr:uid="{00000000-0005-0000-0000-000007000000}"/>
    <cellStyle name="$_lists_4. Current Monthly Fixed Charge" xfId="5" xr:uid="{00000000-0005-0000-0000-000008000000}"/>
    <cellStyle name="$_lists_4. Current Monthly Fixed Charge 2" xfId="258" xr:uid="{00000000-0005-0000-0000-000009000000}"/>
    <cellStyle name="$_Sheet4" xfId="6" xr:uid="{00000000-0005-0000-0000-00000A000000}"/>
    <cellStyle name="$_Sheet4 2" xfId="259" xr:uid="{00000000-0005-0000-0000-00000B000000}"/>
    <cellStyle name="$M" xfId="7" xr:uid="{00000000-0005-0000-0000-00000C000000}"/>
    <cellStyle name="$M 2" xfId="260" xr:uid="{00000000-0005-0000-0000-00000D000000}"/>
    <cellStyle name="$M.00" xfId="8" xr:uid="{00000000-0005-0000-0000-00000E000000}"/>
    <cellStyle name="$M.00 2" xfId="261" xr:uid="{00000000-0005-0000-0000-00000F000000}"/>
    <cellStyle name="$M_9. Rev2Cost_GDPIPI" xfId="9" xr:uid="{00000000-0005-0000-0000-000010000000}"/>
    <cellStyle name="20% - Accent1" xfId="333" builtinId="30" customBuiltin="1"/>
    <cellStyle name="20% - Accent1 2" xfId="10" xr:uid="{00000000-0005-0000-0000-000012000000}"/>
    <cellStyle name="20% - Accent1 2 2" xfId="11" xr:uid="{00000000-0005-0000-0000-000013000000}"/>
    <cellStyle name="20% - Accent1 2 3" xfId="12" xr:uid="{00000000-0005-0000-0000-000014000000}"/>
    <cellStyle name="20% - Accent1 3" xfId="13" xr:uid="{00000000-0005-0000-0000-000015000000}"/>
    <cellStyle name="20% - Accent1 3 2" xfId="396" xr:uid="{00000000-0005-0000-0000-000016000000}"/>
    <cellStyle name="20% - Accent1 4" xfId="14" xr:uid="{00000000-0005-0000-0000-000017000000}"/>
    <cellStyle name="20% - Accent2" xfId="336" builtinId="34" customBuiltin="1"/>
    <cellStyle name="20% - Accent2 2" xfId="15" xr:uid="{00000000-0005-0000-0000-000019000000}"/>
    <cellStyle name="20% - Accent2 2 2" xfId="16" xr:uid="{00000000-0005-0000-0000-00001A000000}"/>
    <cellStyle name="20% - Accent2 2 3" xfId="17" xr:uid="{00000000-0005-0000-0000-00001B000000}"/>
    <cellStyle name="20% - Accent2 3" xfId="18" xr:uid="{00000000-0005-0000-0000-00001C000000}"/>
    <cellStyle name="20% - Accent2 3 2" xfId="398" xr:uid="{00000000-0005-0000-0000-00001D000000}"/>
    <cellStyle name="20% - Accent2 4" xfId="19" xr:uid="{00000000-0005-0000-0000-00001E000000}"/>
    <cellStyle name="20% - Accent3" xfId="339" builtinId="38" customBuiltin="1"/>
    <cellStyle name="20% - Accent3 2" xfId="20" xr:uid="{00000000-0005-0000-0000-000020000000}"/>
    <cellStyle name="20% - Accent3 2 2" xfId="21" xr:uid="{00000000-0005-0000-0000-000021000000}"/>
    <cellStyle name="20% - Accent3 2 3" xfId="22" xr:uid="{00000000-0005-0000-0000-000022000000}"/>
    <cellStyle name="20% - Accent3 3" xfId="23" xr:uid="{00000000-0005-0000-0000-000023000000}"/>
    <cellStyle name="20% - Accent3 3 2" xfId="400" xr:uid="{00000000-0005-0000-0000-000024000000}"/>
    <cellStyle name="20% - Accent3 4" xfId="24" xr:uid="{00000000-0005-0000-0000-000025000000}"/>
    <cellStyle name="20% - Accent4" xfId="342" builtinId="42" customBuiltin="1"/>
    <cellStyle name="20% - Accent4 2" xfId="25" xr:uid="{00000000-0005-0000-0000-000027000000}"/>
    <cellStyle name="20% - Accent4 2 2" xfId="26" xr:uid="{00000000-0005-0000-0000-000028000000}"/>
    <cellStyle name="20% - Accent4 2 3" xfId="27" xr:uid="{00000000-0005-0000-0000-000029000000}"/>
    <cellStyle name="20% - Accent4 3" xfId="28" xr:uid="{00000000-0005-0000-0000-00002A000000}"/>
    <cellStyle name="20% - Accent4 3 2" xfId="402" xr:uid="{00000000-0005-0000-0000-00002B000000}"/>
    <cellStyle name="20% - Accent4 4" xfId="29" xr:uid="{00000000-0005-0000-0000-00002C000000}"/>
    <cellStyle name="20% - Accent5" xfId="345" builtinId="46" customBuiltin="1"/>
    <cellStyle name="20% - Accent5 2" xfId="30" xr:uid="{00000000-0005-0000-0000-00002E000000}"/>
    <cellStyle name="20% - Accent5 2 2" xfId="31" xr:uid="{00000000-0005-0000-0000-00002F000000}"/>
    <cellStyle name="20% - Accent5 2 3" xfId="32" xr:uid="{00000000-0005-0000-0000-000030000000}"/>
    <cellStyle name="20% - Accent5 3" xfId="33" xr:uid="{00000000-0005-0000-0000-000031000000}"/>
    <cellStyle name="20% - Accent5 3 2" xfId="404" xr:uid="{00000000-0005-0000-0000-000032000000}"/>
    <cellStyle name="20% - Accent5 4" xfId="34" xr:uid="{00000000-0005-0000-0000-000033000000}"/>
    <cellStyle name="20% - Accent6" xfId="348" builtinId="50" customBuiltin="1"/>
    <cellStyle name="20% - Accent6 2" xfId="35" xr:uid="{00000000-0005-0000-0000-000035000000}"/>
    <cellStyle name="20% - Accent6 2 2" xfId="36" xr:uid="{00000000-0005-0000-0000-000036000000}"/>
    <cellStyle name="20% - Accent6 2 3" xfId="37" xr:uid="{00000000-0005-0000-0000-000037000000}"/>
    <cellStyle name="20% - Accent6 3" xfId="38" xr:uid="{00000000-0005-0000-0000-000038000000}"/>
    <cellStyle name="20% - Accent6 3 2" xfId="406" xr:uid="{00000000-0005-0000-0000-000039000000}"/>
    <cellStyle name="20% - Accent6 4" xfId="39" xr:uid="{00000000-0005-0000-0000-00003A000000}"/>
    <cellStyle name="40% - Accent1" xfId="334" builtinId="31" customBuiltin="1"/>
    <cellStyle name="40% - Accent1 2" xfId="40" xr:uid="{00000000-0005-0000-0000-00003C000000}"/>
    <cellStyle name="40% - Accent1 2 2" xfId="41" xr:uid="{00000000-0005-0000-0000-00003D000000}"/>
    <cellStyle name="40% - Accent1 2 3" xfId="42" xr:uid="{00000000-0005-0000-0000-00003E000000}"/>
    <cellStyle name="40% - Accent1 3" xfId="43" xr:uid="{00000000-0005-0000-0000-00003F000000}"/>
    <cellStyle name="40% - Accent1 3 2" xfId="397" xr:uid="{00000000-0005-0000-0000-000040000000}"/>
    <cellStyle name="40% - Accent1 4" xfId="44" xr:uid="{00000000-0005-0000-0000-000041000000}"/>
    <cellStyle name="40% - Accent2" xfId="337" builtinId="35" customBuiltin="1"/>
    <cellStyle name="40% - Accent2 2" xfId="45" xr:uid="{00000000-0005-0000-0000-000043000000}"/>
    <cellStyle name="40% - Accent2 2 2" xfId="46" xr:uid="{00000000-0005-0000-0000-000044000000}"/>
    <cellStyle name="40% - Accent2 2 3" xfId="47" xr:uid="{00000000-0005-0000-0000-000045000000}"/>
    <cellStyle name="40% - Accent2 3" xfId="48" xr:uid="{00000000-0005-0000-0000-000046000000}"/>
    <cellStyle name="40% - Accent2 3 2" xfId="399" xr:uid="{00000000-0005-0000-0000-000047000000}"/>
    <cellStyle name="40% - Accent2 4" xfId="49" xr:uid="{00000000-0005-0000-0000-000048000000}"/>
    <cellStyle name="40% - Accent3" xfId="340" builtinId="39" customBuiltin="1"/>
    <cellStyle name="40% - Accent3 2" xfId="50" xr:uid="{00000000-0005-0000-0000-00004A000000}"/>
    <cellStyle name="40% - Accent3 2 2" xfId="51" xr:uid="{00000000-0005-0000-0000-00004B000000}"/>
    <cellStyle name="40% - Accent3 2 3" xfId="52" xr:uid="{00000000-0005-0000-0000-00004C000000}"/>
    <cellStyle name="40% - Accent3 3" xfId="53" xr:uid="{00000000-0005-0000-0000-00004D000000}"/>
    <cellStyle name="40% - Accent3 3 2" xfId="401" xr:uid="{00000000-0005-0000-0000-00004E000000}"/>
    <cellStyle name="40% - Accent3 4" xfId="54" xr:uid="{00000000-0005-0000-0000-00004F000000}"/>
    <cellStyle name="40% - Accent4" xfId="343" builtinId="43" customBuiltin="1"/>
    <cellStyle name="40% - Accent4 2" xfId="55" xr:uid="{00000000-0005-0000-0000-000051000000}"/>
    <cellStyle name="40% - Accent4 2 2" xfId="56" xr:uid="{00000000-0005-0000-0000-000052000000}"/>
    <cellStyle name="40% - Accent4 2 3" xfId="57" xr:uid="{00000000-0005-0000-0000-000053000000}"/>
    <cellStyle name="40% - Accent4 3" xfId="58" xr:uid="{00000000-0005-0000-0000-000054000000}"/>
    <cellStyle name="40% - Accent4 3 2" xfId="403" xr:uid="{00000000-0005-0000-0000-000055000000}"/>
    <cellStyle name="40% - Accent4 4" xfId="59" xr:uid="{00000000-0005-0000-0000-000056000000}"/>
    <cellStyle name="40% - Accent5" xfId="346" builtinId="47" customBuiltin="1"/>
    <cellStyle name="40% - Accent5 2" xfId="60" xr:uid="{00000000-0005-0000-0000-000058000000}"/>
    <cellStyle name="40% - Accent5 2 2" xfId="61" xr:uid="{00000000-0005-0000-0000-000059000000}"/>
    <cellStyle name="40% - Accent5 2 3" xfId="62" xr:uid="{00000000-0005-0000-0000-00005A000000}"/>
    <cellStyle name="40% - Accent5 3" xfId="63" xr:uid="{00000000-0005-0000-0000-00005B000000}"/>
    <cellStyle name="40% - Accent5 3 2" xfId="405" xr:uid="{00000000-0005-0000-0000-00005C000000}"/>
    <cellStyle name="40% - Accent5 4" xfId="64" xr:uid="{00000000-0005-0000-0000-00005D000000}"/>
    <cellStyle name="40% - Accent6" xfId="349" builtinId="51" customBuiltin="1"/>
    <cellStyle name="40% - Accent6 2" xfId="65" xr:uid="{00000000-0005-0000-0000-00005F000000}"/>
    <cellStyle name="40% - Accent6 2 2" xfId="66" xr:uid="{00000000-0005-0000-0000-000060000000}"/>
    <cellStyle name="40% - Accent6 2 3" xfId="67" xr:uid="{00000000-0005-0000-0000-000061000000}"/>
    <cellStyle name="40% - Accent6 3" xfId="68" xr:uid="{00000000-0005-0000-0000-000062000000}"/>
    <cellStyle name="40% - Accent6 3 2" xfId="407" xr:uid="{00000000-0005-0000-0000-000063000000}"/>
    <cellStyle name="40% - Accent6 4" xfId="69" xr:uid="{00000000-0005-0000-0000-000064000000}"/>
    <cellStyle name="60% - Accent1 2" xfId="70" xr:uid="{00000000-0005-0000-0000-000065000000}"/>
    <cellStyle name="60% - Accent1 2 2" xfId="71" xr:uid="{00000000-0005-0000-0000-000066000000}"/>
    <cellStyle name="60% - Accent1 3" xfId="72" xr:uid="{00000000-0005-0000-0000-000067000000}"/>
    <cellStyle name="60% - Accent2 2" xfId="73" xr:uid="{00000000-0005-0000-0000-000068000000}"/>
    <cellStyle name="60% - Accent2 2 2" xfId="74" xr:uid="{00000000-0005-0000-0000-000069000000}"/>
    <cellStyle name="60% - Accent2 3" xfId="75" xr:uid="{00000000-0005-0000-0000-00006A000000}"/>
    <cellStyle name="60% - Accent3 2" xfId="76" xr:uid="{00000000-0005-0000-0000-00006B000000}"/>
    <cellStyle name="60% - Accent3 2 2" xfId="77" xr:uid="{00000000-0005-0000-0000-00006C000000}"/>
    <cellStyle name="60% - Accent3 3" xfId="78" xr:uid="{00000000-0005-0000-0000-00006D000000}"/>
    <cellStyle name="60% - Accent4 2" xfId="79" xr:uid="{00000000-0005-0000-0000-00006E000000}"/>
    <cellStyle name="60% - Accent4 2 2" xfId="80" xr:uid="{00000000-0005-0000-0000-00006F000000}"/>
    <cellStyle name="60% - Accent4 3" xfId="81" xr:uid="{00000000-0005-0000-0000-000070000000}"/>
    <cellStyle name="60% - Accent5 2" xfId="82" xr:uid="{00000000-0005-0000-0000-000071000000}"/>
    <cellStyle name="60% - Accent5 2 2" xfId="83" xr:uid="{00000000-0005-0000-0000-000072000000}"/>
    <cellStyle name="60% - Accent5 3" xfId="84" xr:uid="{00000000-0005-0000-0000-000073000000}"/>
    <cellStyle name="60% - Accent6 2" xfId="85" xr:uid="{00000000-0005-0000-0000-000074000000}"/>
    <cellStyle name="60% - Accent6 2 2" xfId="86" xr:uid="{00000000-0005-0000-0000-000075000000}"/>
    <cellStyle name="60% - Accent6 3" xfId="87" xr:uid="{00000000-0005-0000-0000-000076000000}"/>
    <cellStyle name="Accent1" xfId="332" builtinId="29" customBuiltin="1"/>
    <cellStyle name="Accent1 2" xfId="88" xr:uid="{00000000-0005-0000-0000-000078000000}"/>
    <cellStyle name="Accent1 2 2" xfId="89" xr:uid="{00000000-0005-0000-0000-000079000000}"/>
    <cellStyle name="Accent1 3" xfId="90" xr:uid="{00000000-0005-0000-0000-00007A000000}"/>
    <cellStyle name="Accent2" xfId="335" builtinId="33" customBuiltin="1"/>
    <cellStyle name="Accent2 2" xfId="91" xr:uid="{00000000-0005-0000-0000-00007C000000}"/>
    <cellStyle name="Accent2 2 2" xfId="92" xr:uid="{00000000-0005-0000-0000-00007D000000}"/>
    <cellStyle name="Accent2 3" xfId="93" xr:uid="{00000000-0005-0000-0000-00007E000000}"/>
    <cellStyle name="Accent3" xfId="338" builtinId="37" customBuiltin="1"/>
    <cellStyle name="Accent3 2" xfId="94" xr:uid="{00000000-0005-0000-0000-000080000000}"/>
    <cellStyle name="Accent3 2 2" xfId="95" xr:uid="{00000000-0005-0000-0000-000081000000}"/>
    <cellStyle name="Accent3 3" xfId="96" xr:uid="{00000000-0005-0000-0000-000082000000}"/>
    <cellStyle name="Accent4" xfId="341" builtinId="41" customBuiltin="1"/>
    <cellStyle name="Accent4 2" xfId="97" xr:uid="{00000000-0005-0000-0000-000084000000}"/>
    <cellStyle name="Accent4 2 2" xfId="98" xr:uid="{00000000-0005-0000-0000-000085000000}"/>
    <cellStyle name="Accent4 3" xfId="99" xr:uid="{00000000-0005-0000-0000-000086000000}"/>
    <cellStyle name="Accent5" xfId="344" builtinId="45" customBuiltin="1"/>
    <cellStyle name="Accent5 2" xfId="100" xr:uid="{00000000-0005-0000-0000-000088000000}"/>
    <cellStyle name="Accent5 2 2" xfId="101" xr:uid="{00000000-0005-0000-0000-000089000000}"/>
    <cellStyle name="Accent5 3" xfId="102" xr:uid="{00000000-0005-0000-0000-00008A000000}"/>
    <cellStyle name="Accent6" xfId="347" builtinId="49" customBuiltin="1"/>
    <cellStyle name="Accent6 2" xfId="103" xr:uid="{00000000-0005-0000-0000-00008C000000}"/>
    <cellStyle name="Accent6 2 2" xfId="104" xr:uid="{00000000-0005-0000-0000-00008D000000}"/>
    <cellStyle name="Accent6 3" xfId="105" xr:uid="{00000000-0005-0000-0000-00008E000000}"/>
    <cellStyle name="Bad" xfId="322" builtinId="27" customBuiltin="1"/>
    <cellStyle name="Bad 2" xfId="106" xr:uid="{00000000-0005-0000-0000-000090000000}"/>
    <cellStyle name="Bad 2 2" xfId="107" xr:uid="{00000000-0005-0000-0000-000091000000}"/>
    <cellStyle name="Bad 3" xfId="108" xr:uid="{00000000-0005-0000-0000-000092000000}"/>
    <cellStyle name="Calculation" xfId="325" builtinId="22" customBuiltin="1"/>
    <cellStyle name="Calculation 2" xfId="109" xr:uid="{00000000-0005-0000-0000-000094000000}"/>
    <cellStyle name="Calculation 2 2" xfId="110" xr:uid="{00000000-0005-0000-0000-000095000000}"/>
    <cellStyle name="Calculation 3" xfId="111" xr:uid="{00000000-0005-0000-0000-000096000000}"/>
    <cellStyle name="Check Cell" xfId="327" builtinId="23" customBuiltin="1"/>
    <cellStyle name="Check Cell 2" xfId="112" xr:uid="{00000000-0005-0000-0000-000098000000}"/>
    <cellStyle name="Check Cell 2 2" xfId="113" xr:uid="{00000000-0005-0000-0000-000099000000}"/>
    <cellStyle name="Check Cell 3" xfId="114" xr:uid="{00000000-0005-0000-0000-00009A000000}"/>
    <cellStyle name="Comma 2" xfId="115" xr:uid="{00000000-0005-0000-0000-00009C000000}"/>
    <cellStyle name="Comma 2 2" xfId="116" xr:uid="{00000000-0005-0000-0000-00009D000000}"/>
    <cellStyle name="Comma 2 2 2" xfId="263" xr:uid="{00000000-0005-0000-0000-00009E000000}"/>
    <cellStyle name="Comma 2 2 3" xfId="378" xr:uid="{00000000-0005-0000-0000-00009F000000}"/>
    <cellStyle name="Comma 2 2 4" xfId="417" xr:uid="{00000000-0005-0000-0000-0000A0000000}"/>
    <cellStyle name="Comma 2 2_Database" xfId="409" xr:uid="{00000000-0005-0000-0000-0000A1000000}"/>
    <cellStyle name="Comma 2 3" xfId="117" xr:uid="{00000000-0005-0000-0000-0000A2000000}"/>
    <cellStyle name="Comma 2 3 2" xfId="264" xr:uid="{00000000-0005-0000-0000-0000A3000000}"/>
    <cellStyle name="Comma 2 4" xfId="262" xr:uid="{00000000-0005-0000-0000-0000A4000000}"/>
    <cellStyle name="Comma 3" xfId="118" xr:uid="{00000000-0005-0000-0000-0000A5000000}"/>
    <cellStyle name="Comma 3 2" xfId="119" xr:uid="{00000000-0005-0000-0000-0000A6000000}"/>
    <cellStyle name="Comma 3 2 2" xfId="120" xr:uid="{00000000-0005-0000-0000-0000A7000000}"/>
    <cellStyle name="Comma 3 2 2 2" xfId="267" xr:uid="{00000000-0005-0000-0000-0000A8000000}"/>
    <cellStyle name="Comma 3 2 2 3" xfId="433" xr:uid="{00000000-0005-0000-0000-0000A9000000}"/>
    <cellStyle name="Comma 3 2 3" xfId="266" xr:uid="{00000000-0005-0000-0000-0000AA000000}"/>
    <cellStyle name="Comma 3 3" xfId="121" xr:uid="{00000000-0005-0000-0000-0000AB000000}"/>
    <cellStyle name="Comma 3 3 2" xfId="268" xr:uid="{00000000-0005-0000-0000-0000AC000000}"/>
    <cellStyle name="Comma 3 3 3" xfId="431" xr:uid="{00000000-0005-0000-0000-0000AD000000}"/>
    <cellStyle name="Comma 3 4" xfId="122" xr:uid="{00000000-0005-0000-0000-0000AE000000}"/>
    <cellStyle name="Comma 3 4 2" xfId="269" xr:uid="{00000000-0005-0000-0000-0000AF000000}"/>
    <cellStyle name="Comma 3 5" xfId="265" xr:uid="{00000000-0005-0000-0000-0000B0000000}"/>
    <cellStyle name="Comma 4" xfId="123" xr:uid="{00000000-0005-0000-0000-0000B1000000}"/>
    <cellStyle name="Comma 4 2" xfId="124" xr:uid="{00000000-0005-0000-0000-0000B2000000}"/>
    <cellStyle name="Comma 4 2 2" xfId="271" xr:uid="{00000000-0005-0000-0000-0000B3000000}"/>
    <cellStyle name="Comma 4 2 3" xfId="430" xr:uid="{00000000-0005-0000-0000-0000B4000000}"/>
    <cellStyle name="Comma 4 3" xfId="125" xr:uid="{00000000-0005-0000-0000-0000B5000000}"/>
    <cellStyle name="Comma 4 3 2" xfId="272" xr:uid="{00000000-0005-0000-0000-0000B6000000}"/>
    <cellStyle name="Comma 4 4" xfId="270" xr:uid="{00000000-0005-0000-0000-0000B7000000}"/>
    <cellStyle name="Comma 5" xfId="126" xr:uid="{00000000-0005-0000-0000-0000B8000000}"/>
    <cellStyle name="Comma 5 2" xfId="127" xr:uid="{00000000-0005-0000-0000-0000B9000000}"/>
    <cellStyle name="Comma 5 2 2" xfId="274" xr:uid="{00000000-0005-0000-0000-0000BA000000}"/>
    <cellStyle name="Comma 5 3" xfId="273" xr:uid="{00000000-0005-0000-0000-0000BB000000}"/>
    <cellStyle name="Comma 6" xfId="128" xr:uid="{00000000-0005-0000-0000-0000BC000000}"/>
    <cellStyle name="Comma 6 2" xfId="275" xr:uid="{00000000-0005-0000-0000-0000BD000000}"/>
    <cellStyle name="Comma0" xfId="129" xr:uid="{00000000-0005-0000-0000-0000BE000000}"/>
    <cellStyle name="Comma0 2" xfId="130" xr:uid="{00000000-0005-0000-0000-0000BF000000}"/>
    <cellStyle name="Comma0 3" xfId="131" xr:uid="{00000000-0005-0000-0000-0000C0000000}"/>
    <cellStyle name="Comma0 3 2" xfId="277" xr:uid="{00000000-0005-0000-0000-0000C1000000}"/>
    <cellStyle name="Comma0 4" xfId="132" xr:uid="{00000000-0005-0000-0000-0000C2000000}"/>
    <cellStyle name="Comma0 4 2" xfId="278" xr:uid="{00000000-0005-0000-0000-0000C3000000}"/>
    <cellStyle name="Comma0 5" xfId="133" xr:uid="{00000000-0005-0000-0000-0000C4000000}"/>
    <cellStyle name="Comma0 6" xfId="276" xr:uid="{00000000-0005-0000-0000-0000C5000000}"/>
    <cellStyle name="Currency 2" xfId="134" xr:uid="{00000000-0005-0000-0000-0000C7000000}"/>
    <cellStyle name="Currency 2 2" xfId="135" xr:uid="{00000000-0005-0000-0000-0000C8000000}"/>
    <cellStyle name="Currency 2 2 2" xfId="280" xr:uid="{00000000-0005-0000-0000-0000C9000000}"/>
    <cellStyle name="Currency 2 2 3" xfId="432" xr:uid="{00000000-0005-0000-0000-0000CA000000}"/>
    <cellStyle name="Currency 2 3" xfId="279" xr:uid="{00000000-0005-0000-0000-0000CB000000}"/>
    <cellStyle name="Currency 2 4" xfId="350" xr:uid="{00000000-0005-0000-0000-0000CC000000}"/>
    <cellStyle name="Currency 3" xfId="136" xr:uid="{00000000-0005-0000-0000-0000CD000000}"/>
    <cellStyle name="Currency 3 2" xfId="281" xr:uid="{00000000-0005-0000-0000-0000CE000000}"/>
    <cellStyle name="Currency 3 2 2" xfId="429" xr:uid="{00000000-0005-0000-0000-0000CF000000}"/>
    <cellStyle name="Currency 4" xfId="137" xr:uid="{00000000-0005-0000-0000-0000D0000000}"/>
    <cellStyle name="Currency 4 2" xfId="282" xr:uid="{00000000-0005-0000-0000-0000D1000000}"/>
    <cellStyle name="Currency 4 2 2" xfId="373" xr:uid="{00000000-0005-0000-0000-0000D2000000}"/>
    <cellStyle name="Currency 4 3" xfId="379" xr:uid="{00000000-0005-0000-0000-0000D3000000}"/>
    <cellStyle name="Currency 4 4" xfId="418" xr:uid="{00000000-0005-0000-0000-0000D4000000}"/>
    <cellStyle name="Currency 4 5" xfId="370" xr:uid="{00000000-0005-0000-0000-0000D5000000}"/>
    <cellStyle name="Currency 5" xfId="253" xr:uid="{00000000-0005-0000-0000-0000D6000000}"/>
    <cellStyle name="Currency 6" xfId="375" xr:uid="{00000000-0005-0000-0000-0000D7000000}"/>
    <cellStyle name="Currency0" xfId="138" xr:uid="{00000000-0005-0000-0000-0000D8000000}"/>
    <cellStyle name="Currency0 2" xfId="139" xr:uid="{00000000-0005-0000-0000-0000D9000000}"/>
    <cellStyle name="Currency0 2 2" xfId="284" xr:uid="{00000000-0005-0000-0000-0000DA000000}"/>
    <cellStyle name="Currency0 3" xfId="140" xr:uid="{00000000-0005-0000-0000-0000DB000000}"/>
    <cellStyle name="Currency0 3 2" xfId="285" xr:uid="{00000000-0005-0000-0000-0000DC000000}"/>
    <cellStyle name="Currency0 4" xfId="141" xr:uid="{00000000-0005-0000-0000-0000DD000000}"/>
    <cellStyle name="Currency0 4 2" xfId="286" xr:uid="{00000000-0005-0000-0000-0000DE000000}"/>
    <cellStyle name="Currency0 5" xfId="142" xr:uid="{00000000-0005-0000-0000-0000DF000000}"/>
    <cellStyle name="Currency0 5 2" xfId="287" xr:uid="{00000000-0005-0000-0000-0000E0000000}"/>
    <cellStyle name="Currency0 6" xfId="283" xr:uid="{00000000-0005-0000-0000-0000E1000000}"/>
    <cellStyle name="Date" xfId="143" xr:uid="{00000000-0005-0000-0000-0000E2000000}"/>
    <cellStyle name="Date 2" xfId="144" xr:uid="{00000000-0005-0000-0000-0000E3000000}"/>
    <cellStyle name="Date 3" xfId="145" xr:uid="{00000000-0005-0000-0000-0000E4000000}"/>
    <cellStyle name="Date 3 2" xfId="289" xr:uid="{00000000-0005-0000-0000-0000E5000000}"/>
    <cellStyle name="Date 4" xfId="146" xr:uid="{00000000-0005-0000-0000-0000E6000000}"/>
    <cellStyle name="Date 4 2" xfId="290" xr:uid="{00000000-0005-0000-0000-0000E7000000}"/>
    <cellStyle name="Date 5" xfId="147" xr:uid="{00000000-0005-0000-0000-0000E8000000}"/>
    <cellStyle name="Date 6" xfId="288" xr:uid="{00000000-0005-0000-0000-0000E9000000}"/>
    <cellStyle name="Explanatory Text" xfId="330" builtinId="53" customBuiltin="1"/>
    <cellStyle name="Explanatory Text 2" xfId="148" xr:uid="{00000000-0005-0000-0000-0000EB000000}"/>
    <cellStyle name="Explanatory Text 2 2" xfId="149" xr:uid="{00000000-0005-0000-0000-0000EC000000}"/>
    <cellStyle name="Explanatory Text 3" xfId="150" xr:uid="{00000000-0005-0000-0000-0000ED000000}"/>
    <cellStyle name="Fixed" xfId="151" xr:uid="{00000000-0005-0000-0000-0000EE000000}"/>
    <cellStyle name="Fixed 2" xfId="152" xr:uid="{00000000-0005-0000-0000-0000EF000000}"/>
    <cellStyle name="Fixed 3" xfId="153" xr:uid="{00000000-0005-0000-0000-0000F0000000}"/>
    <cellStyle name="Fixed 3 2" xfId="292" xr:uid="{00000000-0005-0000-0000-0000F1000000}"/>
    <cellStyle name="Fixed 4" xfId="154" xr:uid="{00000000-0005-0000-0000-0000F2000000}"/>
    <cellStyle name="Fixed 4 2" xfId="293" xr:uid="{00000000-0005-0000-0000-0000F3000000}"/>
    <cellStyle name="Fixed 5" xfId="155" xr:uid="{00000000-0005-0000-0000-0000F4000000}"/>
    <cellStyle name="Fixed 6" xfId="291" xr:uid="{00000000-0005-0000-0000-0000F5000000}"/>
    <cellStyle name="Fixed_DS-WB" xfId="156" xr:uid="{00000000-0005-0000-0000-0000F6000000}"/>
    <cellStyle name="Followed Hyperlink" xfId="369" builtinId="9" customBuiltin="1"/>
    <cellStyle name="Good" xfId="321" builtinId="26" customBuiltin="1"/>
    <cellStyle name="Good 2" xfId="157" xr:uid="{00000000-0005-0000-0000-0000F9000000}"/>
    <cellStyle name="Good 2 2" xfId="158" xr:uid="{00000000-0005-0000-0000-0000FA000000}"/>
    <cellStyle name="Good 3" xfId="159" xr:uid="{00000000-0005-0000-0000-0000FB000000}"/>
    <cellStyle name="Grey" xfId="160" xr:uid="{00000000-0005-0000-0000-0000FC000000}"/>
    <cellStyle name="Heading 1" xfId="317" builtinId="16" customBuiltin="1"/>
    <cellStyle name="Heading 1 2" xfId="161" xr:uid="{00000000-0005-0000-0000-0000FE000000}"/>
    <cellStyle name="Heading 1 2 2" xfId="162" xr:uid="{00000000-0005-0000-0000-0000FF000000}"/>
    <cellStyle name="Heading 1 3" xfId="163" xr:uid="{00000000-0005-0000-0000-000000010000}"/>
    <cellStyle name="Heading 1 3 2" xfId="164" xr:uid="{00000000-0005-0000-0000-000001010000}"/>
    <cellStyle name="Heading 1 3 2 2" xfId="294" xr:uid="{00000000-0005-0000-0000-000002010000}"/>
    <cellStyle name="Heading 1 4" xfId="165" xr:uid="{00000000-0005-0000-0000-000003010000}"/>
    <cellStyle name="Heading 2" xfId="318" builtinId="17" customBuiltin="1"/>
    <cellStyle name="Heading 2 2" xfId="166" xr:uid="{00000000-0005-0000-0000-000005010000}"/>
    <cellStyle name="Heading 2 2 2" xfId="167" xr:uid="{00000000-0005-0000-0000-000006010000}"/>
    <cellStyle name="Heading 2 3" xfId="168" xr:uid="{00000000-0005-0000-0000-000007010000}"/>
    <cellStyle name="Heading 2 3 2" xfId="169" xr:uid="{00000000-0005-0000-0000-000008010000}"/>
    <cellStyle name="Heading 2 3 2 2" xfId="295" xr:uid="{00000000-0005-0000-0000-000009010000}"/>
    <cellStyle name="Heading 2 4" xfId="170" xr:uid="{00000000-0005-0000-0000-00000A010000}"/>
    <cellStyle name="Heading 3" xfId="319" builtinId="18" customBuiltin="1"/>
    <cellStyle name="Heading 3 2" xfId="171" xr:uid="{00000000-0005-0000-0000-00000C010000}"/>
    <cellStyle name="Heading 3 2 2" xfId="172" xr:uid="{00000000-0005-0000-0000-00000D010000}"/>
    <cellStyle name="Heading 3 3" xfId="173" xr:uid="{00000000-0005-0000-0000-00000E010000}"/>
    <cellStyle name="Heading 4" xfId="320" builtinId="19" customBuiltin="1"/>
    <cellStyle name="Heading 4 2" xfId="174" xr:uid="{00000000-0005-0000-0000-000010010000}"/>
    <cellStyle name="Heading 4 2 2" xfId="175" xr:uid="{00000000-0005-0000-0000-000011010000}"/>
    <cellStyle name="Heading 4 3" xfId="176" xr:uid="{00000000-0005-0000-0000-000012010000}"/>
    <cellStyle name="Hyperlink 2" xfId="177" xr:uid="{00000000-0005-0000-0000-000013010000}"/>
    <cellStyle name="Hyperlink 2 2" xfId="368" xr:uid="{00000000-0005-0000-0000-000014010000}"/>
    <cellStyle name="Hyperlink 3" xfId="428" xr:uid="{00000000-0005-0000-0000-000015010000}"/>
    <cellStyle name="Input" xfId="323" builtinId="20" customBuiltin="1"/>
    <cellStyle name="Input [yellow]" xfId="178" xr:uid="{00000000-0005-0000-0000-000017010000}"/>
    <cellStyle name="Input 2" xfId="179" xr:uid="{00000000-0005-0000-0000-000018010000}"/>
    <cellStyle name="Input 2 2" xfId="180" xr:uid="{00000000-0005-0000-0000-000019010000}"/>
    <cellStyle name="Input 3" xfId="181" xr:uid="{00000000-0005-0000-0000-00001A010000}"/>
    <cellStyle name="Input 4" xfId="182" xr:uid="{00000000-0005-0000-0000-00001B010000}"/>
    <cellStyle name="Input 5" xfId="183" xr:uid="{00000000-0005-0000-0000-00001C010000}"/>
    <cellStyle name="Input 6" xfId="184" xr:uid="{00000000-0005-0000-0000-00001D010000}"/>
    <cellStyle name="Linked Cell" xfId="326" builtinId="24" customBuiltin="1"/>
    <cellStyle name="Linked Cell 2" xfId="185" xr:uid="{00000000-0005-0000-0000-00001F010000}"/>
    <cellStyle name="Linked Cell 2 2" xfId="186" xr:uid="{00000000-0005-0000-0000-000020010000}"/>
    <cellStyle name="Linked Cell 3" xfId="187" xr:uid="{00000000-0005-0000-0000-000021010000}"/>
    <cellStyle name="M" xfId="188" xr:uid="{00000000-0005-0000-0000-000022010000}"/>
    <cellStyle name="M 2" xfId="296" xr:uid="{00000000-0005-0000-0000-000023010000}"/>
    <cellStyle name="M.00" xfId="189" xr:uid="{00000000-0005-0000-0000-000024010000}"/>
    <cellStyle name="M.00 2" xfId="297" xr:uid="{00000000-0005-0000-0000-000025010000}"/>
    <cellStyle name="M_9. Rev2Cost_GDPIPI" xfId="190" xr:uid="{00000000-0005-0000-0000-000026010000}"/>
    <cellStyle name="M_9. Rev2Cost_GDPIPI 2" xfId="298" xr:uid="{00000000-0005-0000-0000-000027010000}"/>
    <cellStyle name="M_lists" xfId="191" xr:uid="{00000000-0005-0000-0000-000028010000}"/>
    <cellStyle name="M_lists 2" xfId="299" xr:uid="{00000000-0005-0000-0000-000029010000}"/>
    <cellStyle name="M_lists_4. Current Monthly Fixed Charge" xfId="192" xr:uid="{00000000-0005-0000-0000-00002A010000}"/>
    <cellStyle name="M_lists_4. Current Monthly Fixed Charge 2" xfId="300" xr:uid="{00000000-0005-0000-0000-00002B010000}"/>
    <cellStyle name="M_Sheet4" xfId="193" xr:uid="{00000000-0005-0000-0000-00002C010000}"/>
    <cellStyle name="M_Sheet4 2" xfId="301" xr:uid="{00000000-0005-0000-0000-00002D010000}"/>
    <cellStyle name="Neutral 2" xfId="194" xr:uid="{00000000-0005-0000-0000-00002E010000}"/>
    <cellStyle name="Neutral 2 2" xfId="195" xr:uid="{00000000-0005-0000-0000-00002F010000}"/>
    <cellStyle name="Neutral 3" xfId="196" xr:uid="{00000000-0005-0000-0000-000030010000}"/>
    <cellStyle name="Normal" xfId="0" builtinId="0"/>
    <cellStyle name="Normal - Style1" xfId="197" xr:uid="{00000000-0005-0000-0000-000032010000}"/>
    <cellStyle name="Normal - Style1 2" xfId="302" xr:uid="{00000000-0005-0000-0000-000033010000}"/>
    <cellStyle name="Normal 10" xfId="198" xr:uid="{00000000-0005-0000-0000-000034010000}"/>
    <cellStyle name="Normal 10 12" xfId="371" xr:uid="{00000000-0005-0000-0000-000035010000}"/>
    <cellStyle name="Normal 167" xfId="352" xr:uid="{00000000-0005-0000-0000-000036010000}"/>
    <cellStyle name="Normal 167 2" xfId="390" xr:uid="{00000000-0005-0000-0000-000037010000}"/>
    <cellStyle name="Normal 167_Database" xfId="410" xr:uid="{00000000-0005-0000-0000-000038010000}"/>
    <cellStyle name="Normal 168" xfId="353" xr:uid="{00000000-0005-0000-0000-000039010000}"/>
    <cellStyle name="Normal 168 2" xfId="391" xr:uid="{00000000-0005-0000-0000-00003A010000}"/>
    <cellStyle name="Normal 168_Database" xfId="411" xr:uid="{00000000-0005-0000-0000-00003B010000}"/>
    <cellStyle name="Normal 169" xfId="354" xr:uid="{00000000-0005-0000-0000-00003C010000}"/>
    <cellStyle name="Normal 169 2" xfId="392" xr:uid="{00000000-0005-0000-0000-00003D010000}"/>
    <cellStyle name="Normal 169_Database" xfId="412" xr:uid="{00000000-0005-0000-0000-00003E010000}"/>
    <cellStyle name="Normal 170" xfId="355" xr:uid="{00000000-0005-0000-0000-00003F010000}"/>
    <cellStyle name="Normal 170 2" xfId="393" xr:uid="{00000000-0005-0000-0000-000040010000}"/>
    <cellStyle name="Normal 170_Database" xfId="413" xr:uid="{00000000-0005-0000-0000-000041010000}"/>
    <cellStyle name="Normal 171" xfId="356" xr:uid="{00000000-0005-0000-0000-000042010000}"/>
    <cellStyle name="Normal 171 2" xfId="394" xr:uid="{00000000-0005-0000-0000-000043010000}"/>
    <cellStyle name="Normal 171_Database" xfId="414" xr:uid="{00000000-0005-0000-0000-000044010000}"/>
    <cellStyle name="Normal 19" xfId="357" xr:uid="{00000000-0005-0000-0000-000045010000}"/>
    <cellStyle name="Normal 2" xfId="199" xr:uid="{00000000-0005-0000-0000-000046010000}"/>
    <cellStyle name="Normal 2 2" xfId="200" xr:uid="{00000000-0005-0000-0000-000047010000}"/>
    <cellStyle name="Normal 2 2 2" xfId="304" xr:uid="{00000000-0005-0000-0000-000048010000}"/>
    <cellStyle name="Normal 2 3" xfId="201" xr:uid="{00000000-0005-0000-0000-000049010000}"/>
    <cellStyle name="Normal 2 4" xfId="303" xr:uid="{00000000-0005-0000-0000-00004A010000}"/>
    <cellStyle name="Normal 25" xfId="358" xr:uid="{00000000-0005-0000-0000-00004B010000}"/>
    <cellStyle name="Normal 3" xfId="202" xr:uid="{00000000-0005-0000-0000-00004C010000}"/>
    <cellStyle name="Normal 3 2" xfId="203" xr:uid="{00000000-0005-0000-0000-00004D010000}"/>
    <cellStyle name="Normal 3 3" xfId="204" xr:uid="{00000000-0005-0000-0000-00004E010000}"/>
    <cellStyle name="Normal 3 3 2" xfId="305" xr:uid="{00000000-0005-0000-0000-00004F010000}"/>
    <cellStyle name="Normal 30" xfId="359" xr:uid="{00000000-0005-0000-0000-000050010000}"/>
    <cellStyle name="Normal 31" xfId="364" xr:uid="{00000000-0005-0000-0000-000051010000}"/>
    <cellStyle name="Normal 4" xfId="205" xr:uid="{00000000-0005-0000-0000-000052010000}"/>
    <cellStyle name="Normal 4 2" xfId="206" xr:uid="{00000000-0005-0000-0000-000053010000}"/>
    <cellStyle name="Normal 4 3" xfId="207" xr:uid="{00000000-0005-0000-0000-000054010000}"/>
    <cellStyle name="Normal 4 3 2" xfId="306" xr:uid="{00000000-0005-0000-0000-000055010000}"/>
    <cellStyle name="Normal 41" xfId="360" xr:uid="{00000000-0005-0000-0000-000056010000}"/>
    <cellStyle name="Normal 42" xfId="365" xr:uid="{00000000-0005-0000-0000-000057010000}"/>
    <cellStyle name="Normal 5" xfId="208" xr:uid="{00000000-0005-0000-0000-000058010000}"/>
    <cellStyle name="Normal 5 2" xfId="209" xr:uid="{00000000-0005-0000-0000-000059010000}"/>
    <cellStyle name="Normal 5 2 2" xfId="210" xr:uid="{00000000-0005-0000-0000-00005A010000}"/>
    <cellStyle name="Normal 5 3" xfId="211" xr:uid="{00000000-0005-0000-0000-00005B010000}"/>
    <cellStyle name="Normal 5 4" xfId="212" xr:uid="{00000000-0005-0000-0000-00005C010000}"/>
    <cellStyle name="Normal 50" xfId="361" xr:uid="{00000000-0005-0000-0000-00005D010000}"/>
    <cellStyle name="Normal 51" xfId="363" xr:uid="{00000000-0005-0000-0000-00005E010000}"/>
    <cellStyle name="Normal 52" xfId="366" xr:uid="{00000000-0005-0000-0000-00005F010000}"/>
    <cellStyle name="Normal 6" xfId="213" xr:uid="{00000000-0005-0000-0000-000060010000}"/>
    <cellStyle name="Normal 6 2" xfId="214" xr:uid="{00000000-0005-0000-0000-000061010000}"/>
    <cellStyle name="Normal 6 3" xfId="215" xr:uid="{00000000-0005-0000-0000-000062010000}"/>
    <cellStyle name="Normal 6_Database" xfId="415" xr:uid="{00000000-0005-0000-0000-000063010000}"/>
    <cellStyle name="Normal 60" xfId="362" xr:uid="{00000000-0005-0000-0000-000064010000}"/>
    <cellStyle name="Normal 61" xfId="367" xr:uid="{00000000-0005-0000-0000-000065010000}"/>
    <cellStyle name="Normal 7" xfId="216" xr:uid="{00000000-0005-0000-0000-000066010000}"/>
    <cellStyle name="Normal 7 2" xfId="217" xr:uid="{00000000-0005-0000-0000-000067010000}"/>
    <cellStyle name="Normal 7 2 2" xfId="307" xr:uid="{00000000-0005-0000-0000-000068010000}"/>
    <cellStyle name="Normal 7 3" xfId="218" xr:uid="{00000000-0005-0000-0000-000069010000}"/>
    <cellStyle name="Normal 8" xfId="219" xr:uid="{00000000-0005-0000-0000-00006A010000}"/>
    <cellStyle name="Normal 8 2" xfId="308" xr:uid="{00000000-0005-0000-0000-00006B010000}"/>
    <cellStyle name="Normal 9" xfId="220" xr:uid="{00000000-0005-0000-0000-00006C010000}"/>
    <cellStyle name="Normal 9 2" xfId="309" xr:uid="{00000000-0005-0000-0000-00006D010000}"/>
    <cellStyle name="Note" xfId="329" builtinId="10" customBuiltin="1"/>
    <cellStyle name="Note 2" xfId="221" xr:uid="{00000000-0005-0000-0000-000070010000}"/>
    <cellStyle name="Note 2 2" xfId="222" xr:uid="{00000000-0005-0000-0000-000071010000}"/>
    <cellStyle name="Note 2 3" xfId="223" xr:uid="{00000000-0005-0000-0000-000072010000}"/>
    <cellStyle name="Note 3" xfId="224" xr:uid="{00000000-0005-0000-0000-000073010000}"/>
    <cellStyle name="Note 3 2" xfId="310" xr:uid="{00000000-0005-0000-0000-000074010000}"/>
    <cellStyle name="Note 3 3" xfId="395" xr:uid="{00000000-0005-0000-0000-000075010000}"/>
    <cellStyle name="Note 4" xfId="225" xr:uid="{00000000-0005-0000-0000-000076010000}"/>
    <cellStyle name="Note 4 2" xfId="311" xr:uid="{00000000-0005-0000-0000-000077010000}"/>
    <cellStyle name="Note 5" xfId="226" xr:uid="{00000000-0005-0000-0000-000078010000}"/>
    <cellStyle name="Output" xfId="324" builtinId="21" customBuiltin="1"/>
    <cellStyle name="Output 2" xfId="227" xr:uid="{00000000-0005-0000-0000-00007A010000}"/>
    <cellStyle name="Output 2 2" xfId="228" xr:uid="{00000000-0005-0000-0000-00007B010000}"/>
    <cellStyle name="Output 3" xfId="229" xr:uid="{00000000-0005-0000-0000-00007C010000}"/>
    <cellStyle name="Percent" xfId="434" builtinId="5"/>
    <cellStyle name="Percent [2]" xfId="230" xr:uid="{00000000-0005-0000-0000-00007D010000}"/>
    <cellStyle name="Percent [2] 2" xfId="312" xr:uid="{00000000-0005-0000-0000-00007E010000}"/>
    <cellStyle name="Percent 10" xfId="381" xr:uid="{00000000-0005-0000-0000-00007F010000}"/>
    <cellStyle name="Percent 11" xfId="382" xr:uid="{00000000-0005-0000-0000-000080010000}"/>
    <cellStyle name="Percent 12" xfId="383" xr:uid="{00000000-0005-0000-0000-000081010000}"/>
    <cellStyle name="Percent 13" xfId="384" xr:uid="{00000000-0005-0000-0000-000082010000}"/>
    <cellStyle name="Percent 14" xfId="385" xr:uid="{00000000-0005-0000-0000-000083010000}"/>
    <cellStyle name="Percent 15" xfId="386" xr:uid="{00000000-0005-0000-0000-000084010000}"/>
    <cellStyle name="Percent 16" xfId="387" xr:uid="{00000000-0005-0000-0000-000085010000}"/>
    <cellStyle name="Percent 17" xfId="389" xr:uid="{00000000-0005-0000-0000-000086010000}"/>
    <cellStyle name="Percent 18" xfId="388" xr:uid="{00000000-0005-0000-0000-000087010000}"/>
    <cellStyle name="Percent 19" xfId="408" xr:uid="{00000000-0005-0000-0000-000088010000}"/>
    <cellStyle name="Percent 2" xfId="231" xr:uid="{00000000-0005-0000-0000-000089010000}"/>
    <cellStyle name="Percent 2 2" xfId="232" xr:uid="{00000000-0005-0000-0000-00008A010000}"/>
    <cellStyle name="Percent 2 3" xfId="351" xr:uid="{00000000-0005-0000-0000-00008B010000}"/>
    <cellStyle name="Percent 20" xfId="416" xr:uid="{00000000-0005-0000-0000-00008C010000}"/>
    <cellStyle name="Percent 21" xfId="419" xr:uid="{00000000-0005-0000-0000-00008D010000}"/>
    <cellStyle name="Percent 22" xfId="420" xr:uid="{00000000-0005-0000-0000-00008E010000}"/>
    <cellStyle name="Percent 23" xfId="421" xr:uid="{00000000-0005-0000-0000-00008F010000}"/>
    <cellStyle name="Percent 24" xfId="422" xr:uid="{00000000-0005-0000-0000-000090010000}"/>
    <cellStyle name="Percent 25" xfId="423" xr:uid="{00000000-0005-0000-0000-000091010000}"/>
    <cellStyle name="Percent 26" xfId="424" xr:uid="{00000000-0005-0000-0000-000092010000}"/>
    <cellStyle name="Percent 27" xfId="425" xr:uid="{00000000-0005-0000-0000-000093010000}"/>
    <cellStyle name="Percent 28" xfId="426" xr:uid="{00000000-0005-0000-0000-000094010000}"/>
    <cellStyle name="Percent 29" xfId="427" xr:uid="{00000000-0005-0000-0000-000095010000}"/>
    <cellStyle name="Percent 3" xfId="233" xr:uid="{00000000-0005-0000-0000-000096010000}"/>
    <cellStyle name="Percent 3 2" xfId="234" xr:uid="{00000000-0005-0000-0000-000097010000}"/>
    <cellStyle name="Percent 3 2 2" xfId="235" xr:uid="{00000000-0005-0000-0000-000098010000}"/>
    <cellStyle name="Percent 3 3" xfId="236" xr:uid="{00000000-0005-0000-0000-000099010000}"/>
    <cellStyle name="Percent 4" xfId="237" xr:uid="{00000000-0005-0000-0000-00009A010000}"/>
    <cellStyle name="Percent 4 2" xfId="238" xr:uid="{00000000-0005-0000-0000-00009B010000}"/>
    <cellStyle name="Percent 5" xfId="239" xr:uid="{00000000-0005-0000-0000-00009C010000}"/>
    <cellStyle name="Percent 5 2" xfId="313" xr:uid="{00000000-0005-0000-0000-00009D010000}"/>
    <cellStyle name="Percent 5 3" xfId="372" xr:uid="{00000000-0005-0000-0000-00009E010000}"/>
    <cellStyle name="Percent 6" xfId="240" xr:uid="{00000000-0005-0000-0000-00009F010000}"/>
    <cellStyle name="Percent 6 2" xfId="314" xr:uid="{00000000-0005-0000-0000-0000A0010000}"/>
    <cellStyle name="Percent 6 3" xfId="376" xr:uid="{00000000-0005-0000-0000-0000A1010000}"/>
    <cellStyle name="Percent 7" xfId="241" xr:uid="{00000000-0005-0000-0000-0000A2010000}"/>
    <cellStyle name="Percent 7 2" xfId="315" xr:uid="{00000000-0005-0000-0000-0000A3010000}"/>
    <cellStyle name="Percent 7 3" xfId="377" xr:uid="{00000000-0005-0000-0000-0000A4010000}"/>
    <cellStyle name="Percent 8" xfId="374" xr:uid="{00000000-0005-0000-0000-0000A5010000}"/>
    <cellStyle name="Percent 9" xfId="380" xr:uid="{00000000-0005-0000-0000-0000A6010000}"/>
    <cellStyle name="Title 2" xfId="242" xr:uid="{00000000-0005-0000-0000-0000A7010000}"/>
    <cellStyle name="Title 2 2" xfId="243" xr:uid="{00000000-0005-0000-0000-0000A8010000}"/>
    <cellStyle name="Title 3" xfId="244" xr:uid="{00000000-0005-0000-0000-0000A9010000}"/>
    <cellStyle name="Total" xfId="331" builtinId="25" customBuiltin="1"/>
    <cellStyle name="Total 2" xfId="245" xr:uid="{00000000-0005-0000-0000-0000AB010000}"/>
    <cellStyle name="Total 2 2" xfId="246" xr:uid="{00000000-0005-0000-0000-0000AC010000}"/>
    <cellStyle name="Total 3" xfId="247" xr:uid="{00000000-0005-0000-0000-0000AD010000}"/>
    <cellStyle name="Total 3 2" xfId="248" xr:uid="{00000000-0005-0000-0000-0000AE010000}"/>
    <cellStyle name="Total 3 2 2" xfId="316" xr:uid="{00000000-0005-0000-0000-0000AF010000}"/>
    <cellStyle name="Total 4" xfId="249" xr:uid="{00000000-0005-0000-0000-0000B0010000}"/>
    <cellStyle name="Warning Text" xfId="328" builtinId="11" customBuiltin="1"/>
    <cellStyle name="Warning Text 2" xfId="250" xr:uid="{00000000-0005-0000-0000-0000B2010000}"/>
    <cellStyle name="Warning Text 2 2" xfId="251" xr:uid="{00000000-0005-0000-0000-0000B3010000}"/>
    <cellStyle name="Warning Text 3" xfId="252" xr:uid="{00000000-0005-0000-0000-0000B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6"/>
  <sheetViews>
    <sheetView showGridLines="0" tabSelected="1" workbookViewId="0">
      <selection activeCell="L2" sqref="L2"/>
    </sheetView>
  </sheetViews>
  <sheetFormatPr defaultRowHeight="14.5" x14ac:dyDescent="0.35"/>
  <cols>
    <col min="1" max="1" width="40.54296875" customWidth="1"/>
    <col min="2" max="2" width="8.7265625" customWidth="1"/>
    <col min="3" max="3" width="9.6328125" bestFit="1" customWidth="1"/>
    <col min="4" max="4" width="8.6328125" bestFit="1" customWidth="1"/>
    <col min="5" max="5" width="11.36328125" bestFit="1" customWidth="1"/>
    <col min="6" max="6" width="9.6328125" bestFit="1" customWidth="1"/>
    <col min="7" max="7" width="8.6328125" bestFit="1" customWidth="1"/>
    <col min="8" max="8" width="12.36328125" bestFit="1" customWidth="1"/>
    <col min="9" max="9" width="11.36328125" bestFit="1" customWidth="1"/>
    <col min="10" max="10" width="10.90625" bestFit="1" customWidth="1"/>
  </cols>
  <sheetData>
    <row r="1" spans="1:1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5" customFormat="1" x14ac:dyDescent="0.35">
      <c r="A2" s="111" t="s">
        <v>11</v>
      </c>
      <c r="B2" s="313" t="s">
        <v>0</v>
      </c>
      <c r="C2" s="313"/>
      <c r="D2" s="313"/>
      <c r="E2" s="313"/>
      <c r="F2" s="313"/>
      <c r="G2" s="313"/>
      <c r="H2" s="101" t="s">
        <v>10</v>
      </c>
      <c r="I2" s="100"/>
      <c r="J2" s="100"/>
      <c r="K2" s="100"/>
    </row>
    <row r="3" spans="1:11" s="5" customFormat="1" x14ac:dyDescent="0.35">
      <c r="A3" s="111" t="s">
        <v>12</v>
      </c>
      <c r="B3" s="314" t="s">
        <v>2</v>
      </c>
      <c r="C3" s="314"/>
      <c r="D3" s="314"/>
      <c r="E3" s="112"/>
      <c r="F3" s="112"/>
      <c r="G3" s="100"/>
      <c r="H3" s="100"/>
      <c r="I3" s="100"/>
      <c r="J3" s="100"/>
      <c r="K3" s="100"/>
    </row>
    <row r="4" spans="1:11" s="5" customFormat="1" x14ac:dyDescent="0.35">
      <c r="A4" s="111" t="s">
        <v>13</v>
      </c>
      <c r="B4" s="180">
        <v>242</v>
      </c>
      <c r="C4" s="113" t="s">
        <v>1</v>
      </c>
      <c r="D4" s="110"/>
      <c r="E4" s="100"/>
      <c r="F4" s="100"/>
      <c r="G4" s="100"/>
      <c r="H4" s="100"/>
      <c r="I4" s="100"/>
      <c r="J4" s="100"/>
      <c r="K4" s="100"/>
    </row>
    <row r="5" spans="1:11" s="5" customFormat="1" x14ac:dyDescent="0.35">
      <c r="A5" s="111" t="s">
        <v>14</v>
      </c>
      <c r="B5" s="180">
        <v>0</v>
      </c>
      <c r="C5" s="114" t="s">
        <v>5</v>
      </c>
      <c r="D5" s="115"/>
      <c r="E5" s="100"/>
      <c r="F5" s="100"/>
      <c r="G5" s="100"/>
      <c r="H5" s="100"/>
      <c r="I5" s="100"/>
      <c r="J5" s="100"/>
      <c r="K5" s="100"/>
    </row>
    <row r="6" spans="1:11" s="5" customFormat="1" x14ac:dyDescent="0.35">
      <c r="A6" s="111" t="s">
        <v>15</v>
      </c>
      <c r="B6" s="116">
        <v>1.0383</v>
      </c>
      <c r="C6" s="100"/>
      <c r="D6" s="100"/>
      <c r="E6" s="100"/>
      <c r="F6" s="100"/>
      <c r="G6" s="100"/>
      <c r="H6" s="100"/>
      <c r="I6" s="100"/>
      <c r="J6" s="100"/>
      <c r="K6" s="7"/>
    </row>
    <row r="7" spans="1:11" s="5" customFormat="1" x14ac:dyDescent="0.35">
      <c r="A7" s="111" t="s">
        <v>16</v>
      </c>
      <c r="B7" s="116">
        <v>1.0383</v>
      </c>
      <c r="C7" s="100"/>
      <c r="D7" s="100"/>
      <c r="E7" s="100"/>
      <c r="F7" s="100"/>
      <c r="G7" s="100"/>
      <c r="H7" s="100"/>
      <c r="I7" s="100"/>
      <c r="J7" s="100"/>
      <c r="K7" s="7"/>
    </row>
    <row r="8" spans="1:11" s="5" customFormat="1" x14ac:dyDescent="0.35">
      <c r="A8" s="110"/>
      <c r="B8" s="100"/>
      <c r="C8" s="100"/>
      <c r="D8" s="100"/>
      <c r="E8" s="100"/>
      <c r="F8" s="100"/>
      <c r="G8" s="100"/>
      <c r="H8" s="100"/>
      <c r="I8" s="100"/>
      <c r="J8" s="100"/>
      <c r="K8" s="7"/>
    </row>
    <row r="9" spans="1:11" s="5" customFormat="1" x14ac:dyDescent="0.35">
      <c r="A9" s="110"/>
      <c r="B9" s="117"/>
      <c r="C9" s="305" t="s">
        <v>17</v>
      </c>
      <c r="D9" s="315"/>
      <c r="E9" s="306"/>
      <c r="F9" s="305" t="s">
        <v>18</v>
      </c>
      <c r="G9" s="315"/>
      <c r="H9" s="306"/>
      <c r="I9" s="305" t="s">
        <v>19</v>
      </c>
      <c r="J9" s="306"/>
      <c r="K9" s="7"/>
    </row>
    <row r="10" spans="1:11" s="5" customFormat="1" x14ac:dyDescent="0.35">
      <c r="A10" s="110"/>
      <c r="B10" s="307"/>
      <c r="C10" s="118" t="s">
        <v>20</v>
      </c>
      <c r="D10" s="118" t="s">
        <v>21</v>
      </c>
      <c r="E10" s="119" t="s">
        <v>22</v>
      </c>
      <c r="F10" s="118" t="s">
        <v>20</v>
      </c>
      <c r="G10" s="120" t="s">
        <v>21</v>
      </c>
      <c r="H10" s="119" t="s">
        <v>22</v>
      </c>
      <c r="I10" s="309" t="s">
        <v>23</v>
      </c>
      <c r="J10" s="311" t="s">
        <v>24</v>
      </c>
      <c r="K10" s="7"/>
    </row>
    <row r="11" spans="1:11" s="5" customFormat="1" x14ac:dyDescent="0.35">
      <c r="A11" s="110"/>
      <c r="B11" s="308"/>
      <c r="C11" s="121" t="s">
        <v>25</v>
      </c>
      <c r="D11" s="121"/>
      <c r="E11" s="122" t="s">
        <v>25</v>
      </c>
      <c r="F11" s="121" t="s">
        <v>25</v>
      </c>
      <c r="G11" s="122"/>
      <c r="H11" s="122" t="s">
        <v>25</v>
      </c>
      <c r="I11" s="310"/>
      <c r="J11" s="312"/>
      <c r="K11" s="7"/>
    </row>
    <row r="12" spans="1:11" s="5" customFormat="1" x14ac:dyDescent="0.35">
      <c r="A12" s="102" t="s">
        <v>26</v>
      </c>
      <c r="B12" s="149"/>
      <c r="C12" s="171">
        <v>21.25</v>
      </c>
      <c r="D12" s="143">
        <v>1</v>
      </c>
      <c r="E12" s="193">
        <v>21.25</v>
      </c>
      <c r="F12" s="172">
        <v>24.52</v>
      </c>
      <c r="G12" s="156">
        <v>1</v>
      </c>
      <c r="H12" s="200">
        <v>24.52</v>
      </c>
      <c r="I12" s="157">
        <v>3.2699999999999996</v>
      </c>
      <c r="J12" s="173">
        <v>0.15388235294117644</v>
      </c>
      <c r="K12" s="7"/>
    </row>
    <row r="13" spans="1:11" s="5" customFormat="1" x14ac:dyDescent="0.35">
      <c r="A13" s="102" t="s">
        <v>27</v>
      </c>
      <c r="B13" s="149"/>
      <c r="C13" s="154">
        <v>7.4999999999999997E-3</v>
      </c>
      <c r="D13" s="143">
        <v>242</v>
      </c>
      <c r="E13" s="200">
        <v>1.8149999999999999</v>
      </c>
      <c r="F13" s="152">
        <v>3.8E-3</v>
      </c>
      <c r="G13" s="197">
        <v>242</v>
      </c>
      <c r="H13" s="200">
        <v>0.91959999999999997</v>
      </c>
      <c r="I13" s="198">
        <v>-0.89539999999999997</v>
      </c>
      <c r="J13" s="201">
        <v>-0.49333333333333335</v>
      </c>
      <c r="K13" s="7"/>
    </row>
    <row r="14" spans="1:11" s="5" customFormat="1" x14ac:dyDescent="0.35">
      <c r="A14" s="103" t="s">
        <v>28</v>
      </c>
      <c r="B14" s="149"/>
      <c r="C14" s="171">
        <v>-0.06</v>
      </c>
      <c r="D14" s="143">
        <v>1</v>
      </c>
      <c r="E14" s="200">
        <v>-0.06</v>
      </c>
      <c r="F14" s="172">
        <v>-0.06</v>
      </c>
      <c r="G14" s="197">
        <v>1</v>
      </c>
      <c r="H14" s="200">
        <v>-0.06</v>
      </c>
      <c r="I14" s="198">
        <v>0</v>
      </c>
      <c r="J14" s="201">
        <v>0</v>
      </c>
      <c r="K14" s="7"/>
    </row>
    <row r="15" spans="1:11" s="254" customFormat="1" x14ac:dyDescent="0.35">
      <c r="A15" s="257" t="s">
        <v>29</v>
      </c>
      <c r="B15" s="272"/>
      <c r="C15" s="275">
        <v>0</v>
      </c>
      <c r="D15" s="267">
        <v>242</v>
      </c>
      <c r="E15" s="285">
        <v>0</v>
      </c>
      <c r="F15" s="273">
        <v>1.0349612395592512E-3</v>
      </c>
      <c r="G15" s="277">
        <v>242</v>
      </c>
      <c r="H15" s="285">
        <v>0.25046061997333879</v>
      </c>
      <c r="I15" s="278">
        <v>0.25046061997333879</v>
      </c>
      <c r="J15" s="286" t="s">
        <v>10</v>
      </c>
      <c r="K15" s="256"/>
    </row>
    <row r="16" spans="1:11" s="255" customFormat="1" x14ac:dyDescent="0.35">
      <c r="A16" s="288" t="s">
        <v>55</v>
      </c>
      <c r="B16" s="289"/>
      <c r="C16" s="275">
        <v>0</v>
      </c>
      <c r="D16" s="2">
        <v>1</v>
      </c>
      <c r="E16" s="4">
        <v>-7.18</v>
      </c>
      <c r="F16" s="273"/>
      <c r="G16" s="97">
        <v>1</v>
      </c>
      <c r="H16" s="4">
        <v>-1.7575000000000001</v>
      </c>
      <c r="I16" s="99">
        <v>5.4224999999999994</v>
      </c>
      <c r="J16" s="1">
        <v>-0.75522284122562666</v>
      </c>
      <c r="K16" s="3"/>
    </row>
    <row r="17" spans="1:11" s="5" customFormat="1" x14ac:dyDescent="0.35">
      <c r="A17" s="124" t="s">
        <v>30</v>
      </c>
      <c r="B17" s="125"/>
      <c r="C17" s="174"/>
      <c r="D17" s="177"/>
      <c r="E17" s="194">
        <v>15.825000000000003</v>
      </c>
      <c r="F17" s="175"/>
      <c r="G17" s="132"/>
      <c r="H17" s="202">
        <v>23.872560619973338</v>
      </c>
      <c r="I17" s="126">
        <v>8.0475606199733374</v>
      </c>
      <c r="J17" s="127">
        <v>0.50853463633322815</v>
      </c>
      <c r="K17" s="7"/>
    </row>
    <row r="18" spans="1:11" s="5" customFormat="1" x14ac:dyDescent="0.35">
      <c r="A18" s="104" t="s">
        <v>31</v>
      </c>
      <c r="B18" s="149"/>
      <c r="C18" s="154">
        <v>8.2160000000000011E-2</v>
      </c>
      <c r="D18" s="227">
        <v>9.2685999999999922</v>
      </c>
      <c r="E18" s="200">
        <v>0.76150817599999943</v>
      </c>
      <c r="F18" s="152">
        <v>8.2160000000000011E-2</v>
      </c>
      <c r="G18" s="160">
        <v>9.2685999999999922</v>
      </c>
      <c r="H18" s="200">
        <v>0.76150817599999943</v>
      </c>
      <c r="I18" s="157">
        <v>0</v>
      </c>
      <c r="J18" s="173">
        <v>0</v>
      </c>
      <c r="K18" s="7"/>
    </row>
    <row r="19" spans="1:11" s="5" customFormat="1" x14ac:dyDescent="0.35">
      <c r="A19" s="104" t="s">
        <v>32</v>
      </c>
      <c r="B19" s="149"/>
      <c r="C19" s="154">
        <v>0</v>
      </c>
      <c r="D19" s="228">
        <v>242</v>
      </c>
      <c r="E19" s="200">
        <v>0</v>
      </c>
      <c r="F19" s="152">
        <v>-5.7999999999999996E-3</v>
      </c>
      <c r="G19" s="161">
        <v>242</v>
      </c>
      <c r="H19" s="200">
        <v>-1.4036</v>
      </c>
      <c r="I19" s="157">
        <v>-1.4036</v>
      </c>
      <c r="J19" s="173" t="s">
        <v>10</v>
      </c>
      <c r="K19" s="7"/>
    </row>
    <row r="20" spans="1:11" s="5" customFormat="1" x14ac:dyDescent="0.35">
      <c r="A20" s="104" t="s">
        <v>33</v>
      </c>
      <c r="B20" s="149"/>
      <c r="C20" s="154">
        <v>0</v>
      </c>
      <c r="D20" s="228">
        <v>242</v>
      </c>
      <c r="E20" s="200">
        <v>0</v>
      </c>
      <c r="F20" s="152">
        <v>0</v>
      </c>
      <c r="G20" s="161">
        <v>242</v>
      </c>
      <c r="H20" s="200">
        <v>0</v>
      </c>
      <c r="I20" s="157">
        <v>0</v>
      </c>
      <c r="J20" s="173" t="s">
        <v>10</v>
      </c>
      <c r="K20" s="7"/>
    </row>
    <row r="21" spans="1:11" s="5" customFormat="1" x14ac:dyDescent="0.35">
      <c r="A21" s="104" t="s">
        <v>34</v>
      </c>
      <c r="B21" s="149"/>
      <c r="C21" s="154">
        <v>0</v>
      </c>
      <c r="D21" s="228">
        <v>242</v>
      </c>
      <c r="E21" s="200">
        <v>0</v>
      </c>
      <c r="F21" s="152">
        <v>0</v>
      </c>
      <c r="G21" s="161">
        <v>242</v>
      </c>
      <c r="H21" s="200">
        <v>0</v>
      </c>
      <c r="I21" s="157">
        <v>0</v>
      </c>
      <c r="J21" s="173" t="s">
        <v>10</v>
      </c>
      <c r="K21" s="7"/>
    </row>
    <row r="22" spans="1:11" s="5" customFormat="1" x14ac:dyDescent="0.35">
      <c r="A22" s="105" t="s">
        <v>35</v>
      </c>
      <c r="B22" s="149"/>
      <c r="C22" s="154">
        <v>0</v>
      </c>
      <c r="D22" s="228">
        <v>242</v>
      </c>
      <c r="E22" s="200">
        <v>0</v>
      </c>
      <c r="F22" s="152"/>
      <c r="G22" s="161">
        <v>242</v>
      </c>
      <c r="H22" s="200">
        <v>0</v>
      </c>
      <c r="I22" s="157">
        <v>0</v>
      </c>
      <c r="J22" s="173" t="s">
        <v>10</v>
      </c>
      <c r="K22" s="7"/>
    </row>
    <row r="23" spans="1:11" s="5" customFormat="1" ht="37.5" x14ac:dyDescent="0.35">
      <c r="A23" s="176" t="s">
        <v>36</v>
      </c>
      <c r="B23" s="149"/>
      <c r="C23" s="178">
        <v>0.79</v>
      </c>
      <c r="D23" s="219">
        <v>1</v>
      </c>
      <c r="E23" s="200">
        <v>0.79</v>
      </c>
      <c r="F23" s="179">
        <v>0.79</v>
      </c>
      <c r="G23" s="199">
        <v>1</v>
      </c>
      <c r="H23" s="200">
        <v>0.79</v>
      </c>
      <c r="I23" s="198">
        <v>0</v>
      </c>
      <c r="J23" s="201">
        <v>0</v>
      </c>
      <c r="K23" s="7"/>
    </row>
    <row r="24" spans="1:11" s="5" customFormat="1" x14ac:dyDescent="0.35">
      <c r="A24" s="105" t="s">
        <v>37</v>
      </c>
      <c r="B24" s="149"/>
      <c r="C24" s="154"/>
      <c r="D24" s="228">
        <v>242</v>
      </c>
      <c r="E24" s="200">
        <v>0</v>
      </c>
      <c r="F24" s="152">
        <v>0</v>
      </c>
      <c r="G24" s="199">
        <v>242</v>
      </c>
      <c r="H24" s="200">
        <v>0</v>
      </c>
      <c r="I24" s="198">
        <v>0</v>
      </c>
      <c r="J24" s="201" t="s">
        <v>10</v>
      </c>
      <c r="K24" s="7"/>
    </row>
    <row r="25" spans="1:11" s="5" customFormat="1" x14ac:dyDescent="0.35">
      <c r="A25" s="129" t="s">
        <v>38</v>
      </c>
      <c r="B25" s="130"/>
      <c r="C25" s="150"/>
      <c r="D25" s="158"/>
      <c r="E25" s="196">
        <v>17.376508176000002</v>
      </c>
      <c r="F25" s="151"/>
      <c r="G25" s="159"/>
      <c r="H25" s="131">
        <v>24.020468795973336</v>
      </c>
      <c r="I25" s="196">
        <v>6.6439606199733374</v>
      </c>
      <c r="J25" s="127">
        <v>0.38235303391678022</v>
      </c>
      <c r="K25" s="7"/>
    </row>
    <row r="26" spans="1:11" s="5" customFormat="1" x14ac:dyDescent="0.35">
      <c r="A26" s="106" t="s">
        <v>39</v>
      </c>
      <c r="B26" s="149"/>
      <c r="C26" s="154">
        <v>7.7999999999999996E-3</v>
      </c>
      <c r="D26" s="160">
        <v>251.26859999999999</v>
      </c>
      <c r="E26" s="200">
        <v>1.9598950799999999</v>
      </c>
      <c r="F26" s="152">
        <v>8.0000000000000002E-3</v>
      </c>
      <c r="G26" s="199">
        <v>251.26859999999999</v>
      </c>
      <c r="H26" s="200">
        <v>2.0101488000000001</v>
      </c>
      <c r="I26" s="157">
        <v>5.0253720000000168E-2</v>
      </c>
      <c r="J26" s="173">
        <v>2.5641025641025727E-2</v>
      </c>
      <c r="K26" s="7"/>
    </row>
    <row r="27" spans="1:11" s="5" customFormat="1" ht="25" x14ac:dyDescent="0.35">
      <c r="A27" s="107" t="s">
        <v>40</v>
      </c>
      <c r="B27" s="149"/>
      <c r="C27" s="154">
        <v>6.4999999999999997E-3</v>
      </c>
      <c r="D27" s="160">
        <v>251.26859999999999</v>
      </c>
      <c r="E27" s="200">
        <v>1.6332458999999999</v>
      </c>
      <c r="F27" s="152">
        <v>6.7000000000000002E-3</v>
      </c>
      <c r="G27" s="199">
        <v>251.26859999999999</v>
      </c>
      <c r="H27" s="200">
        <v>1.6834996200000001</v>
      </c>
      <c r="I27" s="157">
        <v>5.0253720000000168E-2</v>
      </c>
      <c r="J27" s="173">
        <v>3.0769230769230875E-2</v>
      </c>
      <c r="K27" s="7"/>
    </row>
    <row r="28" spans="1:11" s="5" customFormat="1" x14ac:dyDescent="0.35">
      <c r="A28" s="129" t="s">
        <v>41</v>
      </c>
      <c r="B28" s="125"/>
      <c r="C28" s="150"/>
      <c r="D28" s="158"/>
      <c r="E28" s="187">
        <v>20.969649155999999</v>
      </c>
      <c r="F28" s="151"/>
      <c r="G28" s="132"/>
      <c r="H28" s="209">
        <v>27.714117215973335</v>
      </c>
      <c r="I28" s="209">
        <v>6.7444680599733378</v>
      </c>
      <c r="J28" s="127">
        <v>0.32162999055439884</v>
      </c>
      <c r="K28" s="7"/>
    </row>
    <row r="29" spans="1:11" s="5" customFormat="1" x14ac:dyDescent="0.35">
      <c r="A29" s="133" t="s">
        <v>42</v>
      </c>
      <c r="B29" s="149"/>
      <c r="C29" s="154">
        <v>3.6000000000000003E-3</v>
      </c>
      <c r="D29" s="160">
        <v>251.26859999999999</v>
      </c>
      <c r="E29" s="191">
        <v>0.90456696000000003</v>
      </c>
      <c r="F29" s="152">
        <v>3.6000000000000003E-3</v>
      </c>
      <c r="G29" s="160">
        <v>251.26859999999999</v>
      </c>
      <c r="H29" s="234">
        <v>0.90456696000000003</v>
      </c>
      <c r="I29" s="225">
        <v>0</v>
      </c>
      <c r="J29" s="235">
        <v>0</v>
      </c>
      <c r="K29" s="7"/>
    </row>
    <row r="30" spans="1:11" s="5" customFormat="1" x14ac:dyDescent="0.35">
      <c r="A30" s="133" t="s">
        <v>43</v>
      </c>
      <c r="B30" s="149"/>
      <c r="C30" s="154">
        <v>2.9999999999999997E-4</v>
      </c>
      <c r="D30" s="160">
        <v>251.26859999999999</v>
      </c>
      <c r="E30" s="191">
        <v>7.5380579999999989E-2</v>
      </c>
      <c r="F30" s="152">
        <v>2.9999999999999997E-4</v>
      </c>
      <c r="G30" s="160">
        <v>251.26859999999999</v>
      </c>
      <c r="H30" s="162">
        <v>7.5380579999999989E-2</v>
      </c>
      <c r="I30" s="157">
        <v>0</v>
      </c>
      <c r="J30" s="173">
        <v>0</v>
      </c>
      <c r="K30" s="7"/>
    </row>
    <row r="31" spans="1:11" s="5" customFormat="1" x14ac:dyDescent="0.35">
      <c r="A31" s="123" t="s">
        <v>44</v>
      </c>
      <c r="B31" s="149"/>
      <c r="C31" s="178">
        <v>0.25</v>
      </c>
      <c r="D31" s="143">
        <v>1</v>
      </c>
      <c r="E31" s="191">
        <v>0.25</v>
      </c>
      <c r="F31" s="179">
        <v>0.25</v>
      </c>
      <c r="G31" s="156">
        <v>1</v>
      </c>
      <c r="H31" s="162">
        <v>0.25</v>
      </c>
      <c r="I31" s="157">
        <v>0</v>
      </c>
      <c r="J31" s="173">
        <v>0</v>
      </c>
      <c r="K31" s="7"/>
    </row>
    <row r="32" spans="1:11" s="5" customFormat="1" x14ac:dyDescent="0.35">
      <c r="A32" s="123" t="s">
        <v>45</v>
      </c>
      <c r="B32" s="149"/>
      <c r="C32" s="181"/>
      <c r="D32" s="182"/>
      <c r="E32" s="195"/>
      <c r="F32" s="184"/>
      <c r="G32" s="182"/>
      <c r="H32" s="183">
        <v>0</v>
      </c>
      <c r="I32" s="185"/>
      <c r="J32" s="186" t="s">
        <v>10</v>
      </c>
      <c r="K32" s="7"/>
    </row>
    <row r="33" spans="1:11" s="5" customFormat="1" x14ac:dyDescent="0.35">
      <c r="A33" s="128" t="s">
        <v>46</v>
      </c>
      <c r="B33" s="149"/>
      <c r="C33" s="155">
        <v>6.5000000000000002E-2</v>
      </c>
      <c r="D33" s="134">
        <v>157.30000000000001</v>
      </c>
      <c r="E33" s="191">
        <v>10.224500000000001</v>
      </c>
      <c r="F33" s="153">
        <v>6.5000000000000002E-2</v>
      </c>
      <c r="G33" s="134">
        <v>157.30000000000001</v>
      </c>
      <c r="H33" s="162">
        <v>10.224500000000001</v>
      </c>
      <c r="I33" s="157">
        <v>0</v>
      </c>
      <c r="J33" s="173">
        <v>0</v>
      </c>
      <c r="K33" s="7"/>
    </row>
    <row r="34" spans="1:11" s="5" customFormat="1" x14ac:dyDescent="0.35">
      <c r="A34" s="128" t="s">
        <v>47</v>
      </c>
      <c r="B34" s="149"/>
      <c r="C34" s="155">
        <v>9.5000000000000001E-2</v>
      </c>
      <c r="D34" s="134">
        <v>41.14</v>
      </c>
      <c r="E34" s="191">
        <v>3.9083000000000001</v>
      </c>
      <c r="F34" s="153">
        <v>9.5000000000000001E-2</v>
      </c>
      <c r="G34" s="134">
        <v>41.14</v>
      </c>
      <c r="H34" s="162">
        <v>3.9083000000000001</v>
      </c>
      <c r="I34" s="157">
        <v>0</v>
      </c>
      <c r="J34" s="173">
        <v>0</v>
      </c>
      <c r="K34" s="7"/>
    </row>
    <row r="35" spans="1:11" s="5" customFormat="1" ht="15" thickBot="1" x14ac:dyDescent="0.4">
      <c r="A35" s="110" t="s">
        <v>48</v>
      </c>
      <c r="B35" s="149"/>
      <c r="C35" s="155">
        <v>0.13200000000000001</v>
      </c>
      <c r="D35" s="134">
        <v>43.559999999999995</v>
      </c>
      <c r="E35" s="191">
        <v>5.7499199999999995</v>
      </c>
      <c r="F35" s="153">
        <v>0.13200000000000001</v>
      </c>
      <c r="G35" s="134">
        <v>43.559999999999995</v>
      </c>
      <c r="H35" s="162">
        <v>5.7499199999999995</v>
      </c>
      <c r="I35" s="157">
        <v>0</v>
      </c>
      <c r="J35" s="173">
        <v>0</v>
      </c>
      <c r="K35" s="7"/>
    </row>
    <row r="36" spans="1:11" s="5" customFormat="1" ht="15" thickBot="1" x14ac:dyDescent="0.4">
      <c r="A36" s="135"/>
      <c r="B36" s="136"/>
      <c r="C36" s="163"/>
      <c r="D36" s="108"/>
      <c r="E36" s="192"/>
      <c r="F36" s="163"/>
      <c r="G36" s="165"/>
      <c r="H36" s="164"/>
      <c r="I36" s="166"/>
      <c r="J36" s="109" t="s">
        <v>10</v>
      </c>
      <c r="K36" s="7"/>
    </row>
    <row r="37" spans="1:11" s="5" customFormat="1" x14ac:dyDescent="0.35">
      <c r="A37" s="137" t="s">
        <v>50</v>
      </c>
      <c r="B37" s="123"/>
      <c r="C37" s="148"/>
      <c r="D37" s="167"/>
      <c r="E37" s="188">
        <v>42.082316695999992</v>
      </c>
      <c r="F37" s="138"/>
      <c r="G37" s="138"/>
      <c r="H37" s="214">
        <v>48.826784755973335</v>
      </c>
      <c r="I37" s="139">
        <v>6.7444680599733431</v>
      </c>
      <c r="J37" s="140">
        <v>0.16026845928409683</v>
      </c>
      <c r="K37" s="7"/>
    </row>
    <row r="38" spans="1:11" s="5" customFormat="1" x14ac:dyDescent="0.35">
      <c r="A38" s="141" t="s">
        <v>51</v>
      </c>
      <c r="B38" s="123"/>
      <c r="C38" s="148">
        <v>0.13</v>
      </c>
      <c r="D38" s="168"/>
      <c r="E38" s="189">
        <v>5.470701170479999</v>
      </c>
      <c r="F38" s="142">
        <v>0.13</v>
      </c>
      <c r="G38" s="143"/>
      <c r="H38" s="218">
        <v>6.3474820182765335</v>
      </c>
      <c r="I38" s="144">
        <v>0.87678084779653442</v>
      </c>
      <c r="J38" s="145">
        <v>0.1602684592840968</v>
      </c>
      <c r="K38" s="7"/>
    </row>
    <row r="39" spans="1:11" s="5" customFormat="1" x14ac:dyDescent="0.35">
      <c r="A39" s="141" t="s">
        <v>52</v>
      </c>
      <c r="B39" s="123"/>
      <c r="C39" s="148">
        <v>0.08</v>
      </c>
      <c r="D39" s="168"/>
      <c r="E39" s="189">
        <v>-3.3665853356799995</v>
      </c>
      <c r="F39" s="148">
        <v>0.08</v>
      </c>
      <c r="G39" s="143"/>
      <c r="H39" s="218">
        <v>-3.9061427804778668</v>
      </c>
      <c r="I39" s="144">
        <v>-0.53955744479786727</v>
      </c>
      <c r="J39" s="145"/>
      <c r="K39" s="7"/>
    </row>
    <row r="40" spans="1:11" s="5" customFormat="1" ht="15" thickBot="1" x14ac:dyDescent="0.4">
      <c r="A40" s="304" t="s">
        <v>53</v>
      </c>
      <c r="B40" s="304"/>
      <c r="C40" s="169"/>
      <c r="D40" s="170"/>
      <c r="E40" s="190">
        <v>44.186432530799991</v>
      </c>
      <c r="F40" s="146"/>
      <c r="G40" s="146"/>
      <c r="H40" s="245">
        <v>51.268123993772008</v>
      </c>
      <c r="I40" s="245">
        <v>7.0816914629720173</v>
      </c>
      <c r="J40" s="147">
        <v>0.160268459284097</v>
      </c>
      <c r="K40" s="7"/>
    </row>
    <row r="41" spans="1:11" s="203" customFormat="1" ht="15" thickBot="1" x14ac:dyDescent="0.4">
      <c r="A41" s="212"/>
      <c r="B41" s="213"/>
      <c r="C41" s="230"/>
      <c r="D41" s="205"/>
      <c r="E41" s="231"/>
      <c r="F41" s="230"/>
      <c r="G41" s="232"/>
      <c r="H41" s="231"/>
      <c r="I41" s="233"/>
      <c r="J41" s="206" t="s">
        <v>10</v>
      </c>
      <c r="K41" s="204"/>
    </row>
    <row r="42" spans="1:11" s="5" customFormat="1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11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35">
      <c r="A45" s="22" t="s">
        <v>11</v>
      </c>
      <c r="B45" s="313" t="s">
        <v>0</v>
      </c>
      <c r="C45" s="313"/>
      <c r="D45" s="313"/>
      <c r="E45" s="313"/>
      <c r="F45" s="313"/>
      <c r="G45" s="313"/>
      <c r="H45" s="6" t="s">
        <v>10</v>
      </c>
      <c r="I45" s="5"/>
      <c r="J45" s="5"/>
      <c r="K45" s="5"/>
    </row>
    <row r="46" spans="1:11" x14ac:dyDescent="0.35">
      <c r="A46" s="22" t="s">
        <v>12</v>
      </c>
      <c r="B46" s="314" t="s">
        <v>2</v>
      </c>
      <c r="C46" s="314"/>
      <c r="D46" s="314"/>
      <c r="E46" s="23"/>
      <c r="F46" s="23"/>
      <c r="G46" s="5"/>
      <c r="H46" s="5"/>
      <c r="I46" s="5"/>
      <c r="J46" s="5"/>
      <c r="K46" s="5"/>
    </row>
    <row r="47" spans="1:11" ht="15.5" x14ac:dyDescent="0.35">
      <c r="A47" s="22" t="s">
        <v>13</v>
      </c>
      <c r="B47" s="93">
        <v>750</v>
      </c>
      <c r="C47" s="24" t="s">
        <v>1</v>
      </c>
      <c r="D47" s="21"/>
      <c r="E47" s="5"/>
      <c r="F47" s="5"/>
      <c r="G47" s="25"/>
      <c r="H47" s="25"/>
      <c r="I47" s="25"/>
      <c r="J47" s="25"/>
      <c r="K47" s="5"/>
    </row>
    <row r="48" spans="1:11" ht="15.5" x14ac:dyDescent="0.35">
      <c r="A48" s="22" t="s">
        <v>14</v>
      </c>
      <c r="B48" s="93">
        <v>0</v>
      </c>
      <c r="C48" s="26" t="s">
        <v>5</v>
      </c>
      <c r="D48" s="27"/>
      <c r="E48" s="28"/>
      <c r="F48" s="28"/>
      <c r="G48" s="28"/>
      <c r="H48" s="5"/>
      <c r="I48" s="5"/>
      <c r="J48" s="5"/>
    </row>
    <row r="49" spans="1:11" x14ac:dyDescent="0.35">
      <c r="A49" s="22" t="s">
        <v>15</v>
      </c>
      <c r="B49" s="29">
        <v>1.0383</v>
      </c>
      <c r="C49" s="5"/>
      <c r="D49" s="5"/>
      <c r="E49" s="5"/>
      <c r="F49" s="5"/>
      <c r="G49" s="5"/>
      <c r="H49" s="5"/>
      <c r="I49" s="5"/>
      <c r="J49" s="5"/>
    </row>
    <row r="50" spans="1:11" x14ac:dyDescent="0.35">
      <c r="A50" s="22" t="s">
        <v>16</v>
      </c>
      <c r="B50" s="29">
        <v>1.0383</v>
      </c>
      <c r="C50" s="5"/>
      <c r="D50" s="5"/>
      <c r="E50" s="5"/>
      <c r="F50" s="5"/>
      <c r="G50" s="5"/>
      <c r="H50" s="5"/>
      <c r="I50" s="5"/>
      <c r="J50" s="5"/>
    </row>
    <row r="51" spans="1:11" x14ac:dyDescent="0.35">
      <c r="A51" s="21"/>
      <c r="B51" s="5"/>
      <c r="C51" s="5"/>
      <c r="D51" s="5"/>
      <c r="E51" s="5"/>
      <c r="F51" s="5"/>
      <c r="G51" s="5"/>
      <c r="H51" s="5"/>
      <c r="I51" s="5"/>
      <c r="J51" s="5"/>
    </row>
    <row r="52" spans="1:11" x14ac:dyDescent="0.35">
      <c r="A52" s="21"/>
      <c r="B52" s="30"/>
      <c r="C52" s="305" t="s">
        <v>17</v>
      </c>
      <c r="D52" s="315"/>
      <c r="E52" s="306"/>
      <c r="F52" s="305" t="s">
        <v>18</v>
      </c>
      <c r="G52" s="315"/>
      <c r="H52" s="306"/>
      <c r="I52" s="305" t="s">
        <v>19</v>
      </c>
      <c r="J52" s="306"/>
    </row>
    <row r="53" spans="1:11" x14ac:dyDescent="0.35">
      <c r="A53" s="21"/>
      <c r="B53" s="307"/>
      <c r="C53" s="31" t="s">
        <v>20</v>
      </c>
      <c r="D53" s="31" t="s">
        <v>21</v>
      </c>
      <c r="E53" s="32" t="s">
        <v>22</v>
      </c>
      <c r="F53" s="31" t="s">
        <v>20</v>
      </c>
      <c r="G53" s="33" t="s">
        <v>21</v>
      </c>
      <c r="H53" s="32" t="s">
        <v>22</v>
      </c>
      <c r="I53" s="309" t="s">
        <v>23</v>
      </c>
      <c r="J53" s="311" t="s">
        <v>24</v>
      </c>
    </row>
    <row r="54" spans="1:11" x14ac:dyDescent="0.35">
      <c r="A54" s="21"/>
      <c r="B54" s="308"/>
      <c r="C54" s="34" t="s">
        <v>25</v>
      </c>
      <c r="D54" s="34"/>
      <c r="E54" s="35" t="s">
        <v>25</v>
      </c>
      <c r="F54" s="34" t="s">
        <v>25</v>
      </c>
      <c r="G54" s="35"/>
      <c r="H54" s="35" t="s">
        <v>25</v>
      </c>
      <c r="I54" s="310"/>
      <c r="J54" s="312"/>
    </row>
    <row r="55" spans="1:11" x14ac:dyDescent="0.35">
      <c r="A55" s="8" t="s">
        <v>26</v>
      </c>
      <c r="B55" s="60"/>
      <c r="C55" s="84">
        <v>21.25</v>
      </c>
      <c r="D55" s="53">
        <v>1</v>
      </c>
      <c r="E55" s="250">
        <v>21.25</v>
      </c>
      <c r="F55" s="85">
        <v>24.52</v>
      </c>
      <c r="G55" s="224">
        <v>1</v>
      </c>
      <c r="H55" s="234">
        <v>24.52</v>
      </c>
      <c r="I55" s="225">
        <v>3.2699999999999996</v>
      </c>
      <c r="J55" s="235">
        <v>0.15388235294117644</v>
      </c>
    </row>
    <row r="56" spans="1:11" x14ac:dyDescent="0.35">
      <c r="A56" s="8" t="s">
        <v>27</v>
      </c>
      <c r="B56" s="60"/>
      <c r="C56" s="66">
        <v>7.4999999999999997E-3</v>
      </c>
      <c r="D56" s="53">
        <v>750</v>
      </c>
      <c r="E56" s="250">
        <v>5.625</v>
      </c>
      <c r="F56" s="63">
        <v>3.8E-3</v>
      </c>
      <c r="G56" s="224">
        <v>750</v>
      </c>
      <c r="H56" s="234">
        <v>2.85</v>
      </c>
      <c r="I56" s="225">
        <v>-2.7749999999999999</v>
      </c>
      <c r="J56" s="235">
        <v>-0.49333333333333329</v>
      </c>
    </row>
    <row r="57" spans="1:11" x14ac:dyDescent="0.35">
      <c r="A57" s="9" t="s">
        <v>28</v>
      </c>
      <c r="B57" s="60"/>
      <c r="C57" s="84">
        <v>-0.06</v>
      </c>
      <c r="D57" s="53">
        <v>1</v>
      </c>
      <c r="E57" s="250">
        <v>-0.06</v>
      </c>
      <c r="F57" s="85">
        <v>-0.06</v>
      </c>
      <c r="G57" s="224">
        <v>1</v>
      </c>
      <c r="H57" s="234">
        <v>-0.06</v>
      </c>
      <c r="I57" s="225">
        <v>0</v>
      </c>
      <c r="J57" s="235">
        <v>0</v>
      </c>
    </row>
    <row r="58" spans="1:11" x14ac:dyDescent="0.35">
      <c r="A58" s="8" t="s">
        <v>29</v>
      </c>
      <c r="B58" s="60"/>
      <c r="C58" s="66">
        <v>0</v>
      </c>
      <c r="D58" s="53">
        <v>750</v>
      </c>
      <c r="E58" s="250">
        <v>0</v>
      </c>
      <c r="F58" s="63">
        <v>1.0349612395592512E-3</v>
      </c>
      <c r="G58" s="224">
        <v>750</v>
      </c>
      <c r="H58" s="234">
        <v>0.77622092966943834</v>
      </c>
      <c r="I58" s="225">
        <v>0.77622092966943834</v>
      </c>
      <c r="J58" s="235" t="s">
        <v>10</v>
      </c>
    </row>
    <row r="59" spans="1:11" s="255" customFormat="1" x14ac:dyDescent="0.35">
      <c r="A59" s="288" t="s">
        <v>55</v>
      </c>
      <c r="B59" s="289"/>
      <c r="C59" s="275">
        <v>0</v>
      </c>
      <c r="D59" s="2">
        <v>1</v>
      </c>
      <c r="E59" s="4">
        <v>-7.18</v>
      </c>
      <c r="F59" s="273"/>
      <c r="G59" s="97">
        <v>1</v>
      </c>
      <c r="H59" s="4">
        <v>-1.7575000000000001</v>
      </c>
      <c r="I59" s="99">
        <v>5.4224999999999994</v>
      </c>
      <c r="J59" s="1">
        <v>-0.75522284122562666</v>
      </c>
      <c r="K59" s="3"/>
    </row>
    <row r="60" spans="1:11" x14ac:dyDescent="0.35">
      <c r="A60" s="37" t="s">
        <v>30</v>
      </c>
      <c r="B60" s="38"/>
      <c r="C60" s="86"/>
      <c r="D60" s="90"/>
      <c r="E60" s="252">
        <v>19.635000000000002</v>
      </c>
      <c r="F60" s="87"/>
      <c r="G60" s="210"/>
      <c r="H60" s="287">
        <v>26.328720929669441</v>
      </c>
      <c r="I60" s="207">
        <v>6.6937209296694373</v>
      </c>
      <c r="J60" s="208">
        <v>0.34090761037277501</v>
      </c>
    </row>
    <row r="61" spans="1:11" x14ac:dyDescent="0.35">
      <c r="A61" s="10" t="s">
        <v>31</v>
      </c>
      <c r="B61" s="60"/>
      <c r="C61" s="66">
        <v>8.2160000000000011E-2</v>
      </c>
      <c r="D61" s="72">
        <v>28.725000000000023</v>
      </c>
      <c r="E61" s="250">
        <v>2.3600460000000023</v>
      </c>
      <c r="F61" s="63">
        <v>8.2160000000000011E-2</v>
      </c>
      <c r="G61" s="227">
        <v>28.725000000000023</v>
      </c>
      <c r="H61" s="234">
        <v>2.3600460000000023</v>
      </c>
      <c r="I61" s="225">
        <v>0</v>
      </c>
      <c r="J61" s="235">
        <v>0</v>
      </c>
    </row>
    <row r="62" spans="1:11" x14ac:dyDescent="0.35">
      <c r="A62" s="10" t="s">
        <v>32</v>
      </c>
      <c r="B62" s="60"/>
      <c r="C62" s="66">
        <v>0</v>
      </c>
      <c r="D62" s="73">
        <v>750</v>
      </c>
      <c r="E62" s="250">
        <v>0</v>
      </c>
      <c r="F62" s="63">
        <v>-5.7999999999999996E-3</v>
      </c>
      <c r="G62" s="228">
        <v>750</v>
      </c>
      <c r="H62" s="234">
        <v>-4.3499999999999996</v>
      </c>
      <c r="I62" s="225">
        <v>-4.3499999999999996</v>
      </c>
      <c r="J62" s="235" t="s">
        <v>10</v>
      </c>
    </row>
    <row r="63" spans="1:11" x14ac:dyDescent="0.35">
      <c r="A63" s="10" t="s">
        <v>33</v>
      </c>
      <c r="B63" s="60"/>
      <c r="C63" s="66">
        <v>0</v>
      </c>
      <c r="D63" s="73">
        <v>750</v>
      </c>
      <c r="E63" s="250">
        <v>0</v>
      </c>
      <c r="F63" s="63">
        <v>0</v>
      </c>
      <c r="G63" s="228">
        <v>750</v>
      </c>
      <c r="H63" s="234">
        <v>0</v>
      </c>
      <c r="I63" s="225">
        <v>0</v>
      </c>
      <c r="J63" s="235" t="s">
        <v>10</v>
      </c>
    </row>
    <row r="64" spans="1:11" x14ac:dyDescent="0.35">
      <c r="A64" s="10" t="s">
        <v>34</v>
      </c>
      <c r="B64" s="60"/>
      <c r="C64" s="66">
        <v>0</v>
      </c>
      <c r="D64" s="73">
        <v>750</v>
      </c>
      <c r="E64" s="250">
        <v>0</v>
      </c>
      <c r="F64" s="63">
        <v>0</v>
      </c>
      <c r="G64" s="228">
        <v>750</v>
      </c>
      <c r="H64" s="234">
        <v>0</v>
      </c>
      <c r="I64" s="225">
        <v>0</v>
      </c>
      <c r="J64" s="235" t="s">
        <v>10</v>
      </c>
    </row>
    <row r="65" spans="1:10" x14ac:dyDescent="0.35">
      <c r="A65" s="11" t="s">
        <v>35</v>
      </c>
      <c r="B65" s="60"/>
      <c r="C65" s="66">
        <v>0</v>
      </c>
      <c r="D65" s="73">
        <v>750</v>
      </c>
      <c r="E65" s="250">
        <v>0</v>
      </c>
      <c r="F65" s="63"/>
      <c r="G65" s="228">
        <v>750</v>
      </c>
      <c r="H65" s="234">
        <v>0</v>
      </c>
      <c r="I65" s="225">
        <v>0</v>
      </c>
      <c r="J65" s="235" t="s">
        <v>10</v>
      </c>
    </row>
    <row r="66" spans="1:10" ht="37.5" x14ac:dyDescent="0.35">
      <c r="A66" s="89" t="s">
        <v>36</v>
      </c>
      <c r="B66" s="60"/>
      <c r="C66" s="91">
        <v>0.79</v>
      </c>
      <c r="D66" s="53">
        <v>1</v>
      </c>
      <c r="E66" s="250">
        <v>0.79</v>
      </c>
      <c r="F66" s="92">
        <v>0.79</v>
      </c>
      <c r="G66" s="228">
        <v>1</v>
      </c>
      <c r="H66" s="234">
        <v>0.79</v>
      </c>
      <c r="I66" s="225">
        <v>0</v>
      </c>
      <c r="J66" s="235">
        <v>0</v>
      </c>
    </row>
    <row r="67" spans="1:10" x14ac:dyDescent="0.35">
      <c r="A67" s="11" t="s">
        <v>37</v>
      </c>
      <c r="B67" s="60"/>
      <c r="C67" s="66"/>
      <c r="D67" s="73">
        <v>750</v>
      </c>
      <c r="E67" s="250">
        <v>0</v>
      </c>
      <c r="F67" s="63">
        <v>0</v>
      </c>
      <c r="G67" s="228">
        <v>750</v>
      </c>
      <c r="H67" s="234">
        <v>0</v>
      </c>
      <c r="I67" s="225">
        <v>0</v>
      </c>
      <c r="J67" s="235" t="s">
        <v>10</v>
      </c>
    </row>
    <row r="68" spans="1:10" x14ac:dyDescent="0.35">
      <c r="A68" s="40" t="s">
        <v>38</v>
      </c>
      <c r="B68" s="41"/>
      <c r="C68" s="61"/>
      <c r="D68" s="70"/>
      <c r="E68" s="242">
        <v>22.785046000000001</v>
      </c>
      <c r="F68" s="62"/>
      <c r="G68" s="226"/>
      <c r="H68" s="209">
        <v>25.128766929669439</v>
      </c>
      <c r="I68" s="209">
        <v>2.3437209296694377</v>
      </c>
      <c r="J68" s="208">
        <v>0.10286224261603148</v>
      </c>
    </row>
    <row r="69" spans="1:10" x14ac:dyDescent="0.35">
      <c r="A69" s="12" t="s">
        <v>39</v>
      </c>
      <c r="B69" s="60"/>
      <c r="C69" s="66">
        <v>7.7999999999999996E-3</v>
      </c>
      <c r="D69" s="72">
        <v>778.72500000000002</v>
      </c>
      <c r="E69" s="250">
        <v>6.0740549999999995</v>
      </c>
      <c r="F69" s="63">
        <v>8.0000000000000002E-3</v>
      </c>
      <c r="G69" s="228">
        <v>778.72500000000002</v>
      </c>
      <c r="H69" s="234">
        <v>6.2298</v>
      </c>
      <c r="I69" s="225">
        <v>0.15574500000000047</v>
      </c>
      <c r="J69" s="235">
        <v>2.564102564102572E-2</v>
      </c>
    </row>
    <row r="70" spans="1:10" ht="25" x14ac:dyDescent="0.35">
      <c r="A70" s="14" t="s">
        <v>40</v>
      </c>
      <c r="B70" s="60"/>
      <c r="C70" s="66">
        <v>6.4999999999999997E-3</v>
      </c>
      <c r="D70" s="72">
        <v>778.72500000000002</v>
      </c>
      <c r="E70" s="250">
        <v>5.0617124999999996</v>
      </c>
      <c r="F70" s="63">
        <v>6.7000000000000002E-3</v>
      </c>
      <c r="G70" s="228">
        <v>778.72500000000002</v>
      </c>
      <c r="H70" s="234">
        <v>5.2174575000000001</v>
      </c>
      <c r="I70" s="225">
        <v>0.15574500000000047</v>
      </c>
      <c r="J70" s="235">
        <v>3.0769230769230865E-2</v>
      </c>
    </row>
    <row r="71" spans="1:10" x14ac:dyDescent="0.35">
      <c r="A71" s="40" t="s">
        <v>41</v>
      </c>
      <c r="B71" s="38"/>
      <c r="C71" s="61"/>
      <c r="D71" s="70"/>
      <c r="E71" s="242">
        <v>33.920813500000001</v>
      </c>
      <c r="F71" s="62"/>
      <c r="G71" s="210"/>
      <c r="H71" s="209">
        <v>36.576024429669438</v>
      </c>
      <c r="I71" s="209">
        <v>2.6552109296694386</v>
      </c>
      <c r="J71" s="208">
        <v>7.8276746802355981E-2</v>
      </c>
    </row>
    <row r="72" spans="1:10" x14ac:dyDescent="0.35">
      <c r="A72" s="43" t="s">
        <v>42</v>
      </c>
      <c r="B72" s="60"/>
      <c r="C72" s="66">
        <v>3.6000000000000003E-3</v>
      </c>
      <c r="D72" s="72">
        <v>778.72500000000002</v>
      </c>
      <c r="E72" s="247">
        <v>2.8034100000000004</v>
      </c>
      <c r="F72" s="63">
        <v>3.6000000000000003E-3</v>
      </c>
      <c r="G72" s="227">
        <v>779</v>
      </c>
      <c r="H72" s="234">
        <v>2.8044000000000002</v>
      </c>
      <c r="I72" s="246">
        <v>0</v>
      </c>
      <c r="J72" s="235">
        <v>0</v>
      </c>
    </row>
    <row r="73" spans="1:10" x14ac:dyDescent="0.35">
      <c r="A73" s="43" t="s">
        <v>43</v>
      </c>
      <c r="B73" s="60"/>
      <c r="C73" s="66">
        <v>2.9999999999999997E-4</v>
      </c>
      <c r="D73" s="72">
        <v>778.72500000000002</v>
      </c>
      <c r="E73" s="247">
        <v>0.23361749999999998</v>
      </c>
      <c r="F73" s="63">
        <v>2.9999999999999997E-4</v>
      </c>
      <c r="G73" s="227">
        <v>779</v>
      </c>
      <c r="H73" s="229">
        <v>0.23369999999999999</v>
      </c>
      <c r="I73" s="225">
        <v>0</v>
      </c>
      <c r="J73" s="235">
        <v>0</v>
      </c>
    </row>
    <row r="74" spans="1:10" x14ac:dyDescent="0.35">
      <c r="A74" s="36" t="s">
        <v>44</v>
      </c>
      <c r="B74" s="60"/>
      <c r="C74" s="91">
        <v>0.25</v>
      </c>
      <c r="D74" s="53">
        <v>1</v>
      </c>
      <c r="E74" s="247">
        <v>0.25</v>
      </c>
      <c r="F74" s="92">
        <v>0.25</v>
      </c>
      <c r="G74" s="224">
        <v>1</v>
      </c>
      <c r="H74" s="229">
        <v>0.25</v>
      </c>
      <c r="I74" s="225">
        <v>0</v>
      </c>
      <c r="J74" s="235">
        <v>0</v>
      </c>
    </row>
    <row r="75" spans="1:10" x14ac:dyDescent="0.35">
      <c r="A75" s="36" t="s">
        <v>45</v>
      </c>
      <c r="B75" s="60"/>
      <c r="C75" s="94"/>
      <c r="D75" s="95"/>
      <c r="E75" s="253"/>
      <c r="F75" s="96"/>
      <c r="G75" s="236"/>
      <c r="H75" s="237">
        <v>0</v>
      </c>
      <c r="I75" s="238"/>
      <c r="J75" s="239" t="s">
        <v>10</v>
      </c>
    </row>
    <row r="76" spans="1:10" x14ac:dyDescent="0.35">
      <c r="A76" s="39" t="s">
        <v>46</v>
      </c>
      <c r="B76" s="60"/>
      <c r="C76" s="67">
        <v>6.5000000000000002E-2</v>
      </c>
      <c r="D76" s="44">
        <v>487.5</v>
      </c>
      <c r="E76" s="247">
        <v>31.6875</v>
      </c>
      <c r="F76" s="64">
        <v>6.5000000000000002E-2</v>
      </c>
      <c r="G76" s="211">
        <v>488</v>
      </c>
      <c r="H76" s="229">
        <v>31.69</v>
      </c>
      <c r="I76" s="225">
        <v>0</v>
      </c>
      <c r="J76" s="235">
        <v>0</v>
      </c>
    </row>
    <row r="77" spans="1:10" x14ac:dyDescent="0.35">
      <c r="A77" s="39" t="s">
        <v>47</v>
      </c>
      <c r="B77" s="60"/>
      <c r="C77" s="67">
        <v>9.5000000000000001E-2</v>
      </c>
      <c r="D77" s="44">
        <v>127.50000000000001</v>
      </c>
      <c r="E77" s="247">
        <v>12.112500000000001</v>
      </c>
      <c r="F77" s="64">
        <v>9.5000000000000001E-2</v>
      </c>
      <c r="G77" s="211">
        <v>128</v>
      </c>
      <c r="H77" s="229">
        <v>12.11</v>
      </c>
      <c r="I77" s="225">
        <v>0</v>
      </c>
      <c r="J77" s="235">
        <v>0</v>
      </c>
    </row>
    <row r="78" spans="1:10" ht="15" thickBot="1" x14ac:dyDescent="0.4">
      <c r="A78" s="21" t="s">
        <v>48</v>
      </c>
      <c r="B78" s="60"/>
      <c r="C78" s="67">
        <v>0.13200000000000001</v>
      </c>
      <c r="D78" s="44">
        <v>135</v>
      </c>
      <c r="E78" s="247">
        <v>17.82</v>
      </c>
      <c r="F78" s="64">
        <v>0.13200000000000001</v>
      </c>
      <c r="G78" s="211">
        <v>135</v>
      </c>
      <c r="H78" s="229">
        <v>17.82</v>
      </c>
      <c r="I78" s="225">
        <v>0</v>
      </c>
      <c r="J78" s="235">
        <v>0</v>
      </c>
    </row>
    <row r="79" spans="1:10" ht="15" thickBot="1" x14ac:dyDescent="0.4">
      <c r="A79" s="45"/>
      <c r="B79" s="46"/>
      <c r="C79" s="74"/>
      <c r="D79" s="18"/>
      <c r="E79" s="248"/>
      <c r="F79" s="74"/>
      <c r="G79" s="232"/>
      <c r="H79" s="231"/>
      <c r="I79" s="233"/>
      <c r="J79" s="206" t="s">
        <v>10</v>
      </c>
    </row>
    <row r="80" spans="1:10" x14ac:dyDescent="0.35">
      <c r="A80" s="49" t="s">
        <v>50</v>
      </c>
      <c r="B80" s="36"/>
      <c r="C80" s="55"/>
      <c r="D80" s="78"/>
      <c r="E80" s="243">
        <v>98.827841000000006</v>
      </c>
      <c r="F80" s="50"/>
      <c r="G80" s="215"/>
      <c r="H80" s="214">
        <v>101.48412442966944</v>
      </c>
      <c r="I80" s="216">
        <v>2.6562834296694291</v>
      </c>
      <c r="J80" s="217">
        <v>2.6877885854750472E-2</v>
      </c>
    </row>
    <row r="81" spans="1:11" x14ac:dyDescent="0.35">
      <c r="A81" s="51" t="s">
        <v>51</v>
      </c>
      <c r="B81" s="36"/>
      <c r="C81" s="55">
        <v>0.13</v>
      </c>
      <c r="D81" s="79"/>
      <c r="E81" s="244">
        <v>12.847619330000001</v>
      </c>
      <c r="F81" s="52">
        <v>0.13</v>
      </c>
      <c r="G81" s="219"/>
      <c r="H81" s="218">
        <v>13.192936175857026</v>
      </c>
      <c r="I81" s="220">
        <v>0.34531684585702571</v>
      </c>
      <c r="J81" s="221">
        <v>2.6877885854750469E-2</v>
      </c>
    </row>
    <row r="82" spans="1:11" x14ac:dyDescent="0.35">
      <c r="A82" s="51" t="s">
        <v>52</v>
      </c>
      <c r="B82" s="36"/>
      <c r="C82" s="55">
        <v>0.08</v>
      </c>
      <c r="D82" s="79"/>
      <c r="E82" s="244">
        <v>-7.9062272800000004</v>
      </c>
      <c r="F82" s="55">
        <v>0.08</v>
      </c>
      <c r="G82" s="219"/>
      <c r="H82" s="218">
        <v>-8.1187299543735545</v>
      </c>
      <c r="I82" s="220">
        <v>-0.21250267437355408</v>
      </c>
      <c r="J82" s="221"/>
    </row>
    <row r="83" spans="1:11" ht="15" thickBot="1" x14ac:dyDescent="0.4">
      <c r="A83" s="304" t="s">
        <v>53</v>
      </c>
      <c r="B83" s="304"/>
      <c r="C83" s="80"/>
      <c r="D83" s="81"/>
      <c r="E83" s="245">
        <v>103.76923305000001</v>
      </c>
      <c r="F83" s="54"/>
      <c r="G83" s="222"/>
      <c r="H83" s="245">
        <v>106.55833065115291</v>
      </c>
      <c r="I83" s="245">
        <v>-2.7890976011529034</v>
      </c>
      <c r="J83" s="223">
        <v>-2.68778858547505E-2</v>
      </c>
    </row>
    <row r="84" spans="1:11" ht="15" thickBot="1" x14ac:dyDescent="0.4">
      <c r="A84" s="45"/>
      <c r="B84" s="46"/>
      <c r="C84" s="74"/>
      <c r="D84" s="18"/>
      <c r="E84" s="231"/>
      <c r="F84" s="74"/>
      <c r="G84" s="76"/>
      <c r="H84" s="75"/>
      <c r="I84" s="77"/>
      <c r="J84" s="20"/>
    </row>
    <row r="87" spans="1:11" x14ac:dyDescent="0.35">
      <c r="A87" s="22" t="s">
        <v>11</v>
      </c>
      <c r="B87" s="313" t="s">
        <v>3</v>
      </c>
      <c r="C87" s="313"/>
      <c r="D87" s="313"/>
      <c r="E87" s="313"/>
      <c r="F87" s="313"/>
      <c r="G87" s="313"/>
      <c r="H87" s="6" t="s">
        <v>10</v>
      </c>
      <c r="I87" s="5"/>
      <c r="J87" s="5"/>
      <c r="K87" s="5"/>
    </row>
    <row r="88" spans="1:11" x14ac:dyDescent="0.35">
      <c r="A88" s="22" t="s">
        <v>12</v>
      </c>
      <c r="B88" s="314" t="s">
        <v>2</v>
      </c>
      <c r="C88" s="314"/>
      <c r="D88" s="314"/>
      <c r="E88" s="23"/>
      <c r="F88" s="23"/>
      <c r="G88" s="5"/>
      <c r="H88" s="5"/>
      <c r="I88" s="5"/>
      <c r="J88" s="5"/>
      <c r="K88" s="5"/>
    </row>
    <row r="89" spans="1:11" ht="15.5" x14ac:dyDescent="0.35">
      <c r="A89" s="22" t="s">
        <v>13</v>
      </c>
      <c r="B89" s="93">
        <v>2000</v>
      </c>
      <c r="C89" s="24" t="s">
        <v>1</v>
      </c>
      <c r="D89" s="21"/>
      <c r="E89" s="5"/>
      <c r="F89" s="5"/>
      <c r="G89" s="25"/>
      <c r="H89" s="25"/>
      <c r="I89" s="25"/>
      <c r="J89" s="25"/>
      <c r="K89" s="5"/>
    </row>
    <row r="90" spans="1:11" ht="15.5" x14ac:dyDescent="0.35">
      <c r="A90" s="22" t="s">
        <v>14</v>
      </c>
      <c r="B90" s="93">
        <v>0</v>
      </c>
      <c r="C90" s="26" t="s">
        <v>5</v>
      </c>
      <c r="D90" s="27"/>
      <c r="E90" s="28"/>
      <c r="F90" s="28"/>
      <c r="G90" s="28"/>
      <c r="H90" s="5"/>
      <c r="I90" s="5"/>
      <c r="J90" s="5"/>
      <c r="K90" s="5"/>
    </row>
    <row r="91" spans="1:11" x14ac:dyDescent="0.35">
      <c r="A91" s="22" t="s">
        <v>15</v>
      </c>
      <c r="B91" s="29">
        <v>1.0383</v>
      </c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35">
      <c r="A92" s="22" t="s">
        <v>16</v>
      </c>
      <c r="B92" s="29">
        <v>1.0383</v>
      </c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35">
      <c r="A93" s="21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35">
      <c r="A94" s="21"/>
      <c r="B94" s="30"/>
      <c r="C94" s="305" t="s">
        <v>17</v>
      </c>
      <c r="D94" s="315"/>
      <c r="E94" s="306"/>
      <c r="F94" s="305" t="s">
        <v>18</v>
      </c>
      <c r="G94" s="315"/>
      <c r="H94" s="306"/>
      <c r="I94" s="305" t="s">
        <v>19</v>
      </c>
      <c r="J94" s="306"/>
      <c r="K94" s="5"/>
    </row>
    <row r="95" spans="1:11" x14ac:dyDescent="0.35">
      <c r="A95" s="21"/>
      <c r="B95" s="307"/>
      <c r="C95" s="31" t="s">
        <v>20</v>
      </c>
      <c r="D95" s="31" t="s">
        <v>21</v>
      </c>
      <c r="E95" s="32" t="s">
        <v>22</v>
      </c>
      <c r="F95" s="31" t="s">
        <v>20</v>
      </c>
      <c r="G95" s="33" t="s">
        <v>21</v>
      </c>
      <c r="H95" s="32" t="s">
        <v>22</v>
      </c>
      <c r="I95" s="309" t="s">
        <v>23</v>
      </c>
      <c r="J95" s="311" t="s">
        <v>24</v>
      </c>
      <c r="K95" s="5"/>
    </row>
    <row r="96" spans="1:11" x14ac:dyDescent="0.35">
      <c r="A96" s="21"/>
      <c r="B96" s="308"/>
      <c r="C96" s="34" t="s">
        <v>25</v>
      </c>
      <c r="D96" s="34"/>
      <c r="E96" s="35" t="s">
        <v>25</v>
      </c>
      <c r="F96" s="34" t="s">
        <v>25</v>
      </c>
      <c r="G96" s="35"/>
      <c r="H96" s="35" t="s">
        <v>25</v>
      </c>
      <c r="I96" s="310"/>
      <c r="J96" s="312"/>
      <c r="K96" s="5"/>
    </row>
    <row r="97" spans="1:11" x14ac:dyDescent="0.35">
      <c r="A97" s="8" t="s">
        <v>26</v>
      </c>
      <c r="B97" s="60"/>
      <c r="C97" s="84">
        <v>30.55</v>
      </c>
      <c r="D97" s="53">
        <v>1</v>
      </c>
      <c r="E97" s="250">
        <f>C97*D97</f>
        <v>30.55</v>
      </c>
      <c r="F97" s="85">
        <v>30.95</v>
      </c>
      <c r="G97" s="69">
        <v>1</v>
      </c>
      <c r="H97" s="285">
        <f>F97*G97</f>
        <v>30.95</v>
      </c>
      <c r="I97" s="246">
        <f>H97-E97</f>
        <v>0.39999999999999858</v>
      </c>
      <c r="J97" s="251">
        <f t="shared" ref="J97:J101" si="0">IF(ISERROR(I97/E97), "", I97/E97)</f>
        <v>1.3093289689034324E-2</v>
      </c>
      <c r="K97" s="5"/>
    </row>
    <row r="98" spans="1:11" x14ac:dyDescent="0.35">
      <c r="A98" s="8" t="s">
        <v>27</v>
      </c>
      <c r="B98" s="60"/>
      <c r="C98" s="66">
        <v>0.02</v>
      </c>
      <c r="D98" s="301">
        <f>B89</f>
        <v>2000</v>
      </c>
      <c r="E98" s="285">
        <f t="shared" ref="E98:E101" si="1">C98*D98</f>
        <v>40</v>
      </c>
      <c r="F98" s="63">
        <v>2.0299999999999999E-2</v>
      </c>
      <c r="G98" s="301">
        <f>$B$89</f>
        <v>2000</v>
      </c>
      <c r="H98" s="285">
        <f t="shared" ref="H98:H101" si="2">F98*G98</f>
        <v>40.599999999999994</v>
      </c>
      <c r="I98" s="278">
        <f t="shared" ref="I98:I120" si="3">H98-E98</f>
        <v>0.59999999999999432</v>
      </c>
      <c r="J98" s="286">
        <f t="shared" si="0"/>
        <v>1.4999999999999857E-2</v>
      </c>
      <c r="K98" s="5"/>
    </row>
    <row r="99" spans="1:11" x14ac:dyDescent="0.35">
      <c r="A99" s="9" t="s">
        <v>28</v>
      </c>
      <c r="B99" s="60"/>
      <c r="C99" s="84">
        <v>0</v>
      </c>
      <c r="D99" s="53">
        <v>1</v>
      </c>
      <c r="E99" s="285">
        <f t="shared" si="1"/>
        <v>0</v>
      </c>
      <c r="F99" s="85">
        <v>0</v>
      </c>
      <c r="G99" s="69">
        <v>1</v>
      </c>
      <c r="H99" s="285">
        <f t="shared" si="2"/>
        <v>0</v>
      </c>
      <c r="I99" s="278">
        <f t="shared" si="3"/>
        <v>0</v>
      </c>
      <c r="J99" s="286" t="str">
        <f t="shared" si="0"/>
        <v/>
      </c>
      <c r="K99" s="5"/>
    </row>
    <row r="100" spans="1:11" s="254" customFormat="1" x14ac:dyDescent="0.35">
      <c r="A100" s="257" t="s">
        <v>29</v>
      </c>
      <c r="B100" s="272"/>
      <c r="C100" s="275">
        <v>-1E-4</v>
      </c>
      <c r="D100" s="301">
        <f>$B$89</f>
        <v>2000</v>
      </c>
      <c r="E100" s="285">
        <f t="shared" si="1"/>
        <v>-0.2</v>
      </c>
      <c r="F100" s="273">
        <v>5.1619928894039192E-3</v>
      </c>
      <c r="G100" s="301">
        <f>$B$89</f>
        <v>2000</v>
      </c>
      <c r="H100" s="285">
        <f t="shared" si="2"/>
        <v>10.323985778807838</v>
      </c>
      <c r="I100" s="278">
        <f t="shared" si="3"/>
        <v>10.523985778807837</v>
      </c>
      <c r="J100" s="286">
        <f t="shared" si="0"/>
        <v>-52.619928894039184</v>
      </c>
    </row>
    <row r="101" spans="1:11" x14ac:dyDescent="0.35">
      <c r="A101" s="288" t="s">
        <v>55</v>
      </c>
      <c r="B101" s="60"/>
      <c r="C101" s="275">
        <v>-8.0000000000000004E-4</v>
      </c>
      <c r="D101" s="301">
        <f>$B$89</f>
        <v>2000</v>
      </c>
      <c r="E101" s="285">
        <f t="shared" si="1"/>
        <v>-1.6</v>
      </c>
      <c r="F101" s="273">
        <v>-1.2E-2</v>
      </c>
      <c r="G101" s="301">
        <f>$B$89</f>
        <v>2000</v>
      </c>
      <c r="H101" s="285">
        <f t="shared" si="2"/>
        <v>-24</v>
      </c>
      <c r="I101" s="278">
        <f t="shared" si="3"/>
        <v>-22.4</v>
      </c>
      <c r="J101" s="286">
        <f t="shared" si="0"/>
        <v>13.999999999999998</v>
      </c>
    </row>
    <row r="102" spans="1:11" x14ac:dyDescent="0.35">
      <c r="A102" s="37" t="s">
        <v>30</v>
      </c>
      <c r="B102" s="38"/>
      <c r="C102" s="86"/>
      <c r="D102" s="90"/>
      <c r="E102" s="290">
        <f>SUM(E97:E101)</f>
        <v>68.75</v>
      </c>
      <c r="F102" s="291"/>
      <c r="G102" s="291"/>
      <c r="H102" s="290">
        <f>SUM(H97:H101)</f>
        <v>57.873985778807835</v>
      </c>
      <c r="I102" s="298">
        <f>H102-E102</f>
        <v>-10.876014221192165</v>
      </c>
      <c r="J102" s="292">
        <f>I102/E102</f>
        <v>-0.15819657049006786</v>
      </c>
    </row>
    <row r="103" spans="1:11" x14ac:dyDescent="0.35">
      <c r="A103" s="10" t="s">
        <v>31</v>
      </c>
      <c r="B103" s="60"/>
      <c r="C103" s="66">
        <v>8.2160000000000011E-2</v>
      </c>
      <c r="D103" s="72">
        <v>76.599999999999909</v>
      </c>
      <c r="E103" s="250">
        <f>C103*D103</f>
        <v>6.2934559999999937</v>
      </c>
      <c r="F103" s="63">
        <v>8.2160000000000011E-2</v>
      </c>
      <c r="G103" s="72">
        <v>76.599999999999909</v>
      </c>
      <c r="H103" s="285">
        <f>F103*G103</f>
        <v>6.2934559999999937</v>
      </c>
      <c r="I103" s="299">
        <f>H103-E103</f>
        <v>0</v>
      </c>
      <c r="J103" s="286">
        <f>IF(ISERROR(I103/E103), "", I103/E103)</f>
        <v>0</v>
      </c>
    </row>
    <row r="104" spans="1:11" x14ac:dyDescent="0.35">
      <c r="A104" s="10" t="s">
        <v>32</v>
      </c>
      <c r="B104" s="60"/>
      <c r="C104" s="66">
        <v>0</v>
      </c>
      <c r="D104" s="301">
        <f t="shared" ref="D104:D107" si="4">$B$89</f>
        <v>2000</v>
      </c>
      <c r="E104" s="285">
        <f t="shared" ref="E104:E109" si="5">C104*D104</f>
        <v>0</v>
      </c>
      <c r="F104" s="63">
        <v>-5.7999999999999996E-3</v>
      </c>
      <c r="G104" s="301">
        <f t="shared" ref="G104:G107" si="6">$B$89</f>
        <v>2000</v>
      </c>
      <c r="H104" s="285">
        <f t="shared" ref="H104:H109" si="7">F104*G104</f>
        <v>-11.6</v>
      </c>
      <c r="I104" s="299">
        <f t="shared" si="3"/>
        <v>-11.6</v>
      </c>
      <c r="J104" s="286" t="str">
        <f t="shared" ref="J104:J107" si="8">IF(ISERROR(I104/E104), "", I104/E104)</f>
        <v/>
      </c>
    </row>
    <row r="105" spans="1:11" x14ac:dyDescent="0.35">
      <c r="A105" s="10" t="s">
        <v>33</v>
      </c>
      <c r="B105" s="60"/>
      <c r="C105" s="66">
        <v>0</v>
      </c>
      <c r="D105" s="301">
        <f t="shared" si="4"/>
        <v>2000</v>
      </c>
      <c r="E105" s="285">
        <f t="shared" si="5"/>
        <v>0</v>
      </c>
      <c r="F105" s="63">
        <v>0</v>
      </c>
      <c r="G105" s="301">
        <f t="shared" si="6"/>
        <v>2000</v>
      </c>
      <c r="H105" s="285">
        <f t="shared" si="7"/>
        <v>0</v>
      </c>
      <c r="I105" s="299">
        <f t="shared" si="3"/>
        <v>0</v>
      </c>
      <c r="J105" s="286" t="str">
        <f t="shared" si="8"/>
        <v/>
      </c>
    </row>
    <row r="106" spans="1:11" x14ac:dyDescent="0.35">
      <c r="A106" s="10" t="s">
        <v>34</v>
      </c>
      <c r="B106" s="60"/>
      <c r="C106" s="66">
        <v>0</v>
      </c>
      <c r="D106" s="301">
        <f t="shared" si="4"/>
        <v>2000</v>
      </c>
      <c r="E106" s="285">
        <f t="shared" si="5"/>
        <v>0</v>
      </c>
      <c r="F106" s="63">
        <v>0</v>
      </c>
      <c r="G106" s="301">
        <f t="shared" si="6"/>
        <v>2000</v>
      </c>
      <c r="H106" s="285">
        <f t="shared" si="7"/>
        <v>0</v>
      </c>
      <c r="I106" s="299">
        <f t="shared" si="3"/>
        <v>0</v>
      </c>
      <c r="J106" s="286" t="str">
        <f t="shared" si="8"/>
        <v/>
      </c>
    </row>
    <row r="107" spans="1:11" x14ac:dyDescent="0.35">
      <c r="A107" s="11" t="s">
        <v>35</v>
      </c>
      <c r="B107" s="60"/>
      <c r="C107" s="66">
        <v>0</v>
      </c>
      <c r="D107" s="301">
        <f t="shared" si="4"/>
        <v>2000</v>
      </c>
      <c r="E107" s="285">
        <f t="shared" si="5"/>
        <v>0</v>
      </c>
      <c r="F107" s="63"/>
      <c r="G107" s="301">
        <f t="shared" si="6"/>
        <v>2000</v>
      </c>
      <c r="H107" s="285">
        <f t="shared" si="7"/>
        <v>0</v>
      </c>
      <c r="I107" s="299">
        <f t="shared" si="3"/>
        <v>0</v>
      </c>
      <c r="J107" s="286" t="str">
        <f t="shared" si="8"/>
        <v/>
      </c>
    </row>
    <row r="108" spans="1:11" ht="37.5" x14ac:dyDescent="0.35">
      <c r="A108" s="89" t="s">
        <v>36</v>
      </c>
      <c r="B108" s="60"/>
      <c r="C108" s="91">
        <v>0.79</v>
      </c>
      <c r="D108" s="53">
        <v>1</v>
      </c>
      <c r="E108" s="285">
        <f t="shared" si="5"/>
        <v>0.79</v>
      </c>
      <c r="F108" s="92">
        <v>0.79</v>
      </c>
      <c r="G108" s="53">
        <v>1</v>
      </c>
      <c r="H108" s="285">
        <f t="shared" si="7"/>
        <v>0.79</v>
      </c>
      <c r="I108" s="299">
        <f t="shared" si="3"/>
        <v>0</v>
      </c>
      <c r="J108" s="286">
        <f>IF(ISERROR(I108/E108), "", I108/E108)</f>
        <v>0</v>
      </c>
    </row>
    <row r="109" spans="1:11" x14ac:dyDescent="0.35">
      <c r="A109" s="11" t="s">
        <v>37</v>
      </c>
      <c r="B109" s="60"/>
      <c r="C109" s="66"/>
      <c r="D109" s="301">
        <f>$B$89</f>
        <v>2000</v>
      </c>
      <c r="E109" s="285">
        <f t="shared" si="5"/>
        <v>0</v>
      </c>
      <c r="F109" s="63">
        <v>0</v>
      </c>
      <c r="G109" s="73">
        <v>2000</v>
      </c>
      <c r="H109" s="285">
        <f t="shared" si="7"/>
        <v>0</v>
      </c>
      <c r="I109" s="299">
        <f t="shared" si="3"/>
        <v>0</v>
      </c>
      <c r="J109" s="286" t="str">
        <f>IF(ISERROR(I109/E109), "", I109/E109)</f>
        <v/>
      </c>
    </row>
    <row r="110" spans="1:11" x14ac:dyDescent="0.35">
      <c r="A110" s="40" t="s">
        <v>38</v>
      </c>
      <c r="B110" s="41"/>
      <c r="C110" s="61"/>
      <c r="D110" s="70"/>
      <c r="E110" s="242">
        <f>SUM(E102:E109)</f>
        <v>75.833455999999998</v>
      </c>
      <c r="F110" s="62"/>
      <c r="G110" s="71"/>
      <c r="H110" s="261">
        <f>SUM(H102:H109)</f>
        <v>53.357441778807825</v>
      </c>
      <c r="I110" s="298">
        <f t="shared" si="3"/>
        <v>-22.476014221192173</v>
      </c>
      <c r="J110" s="259">
        <f>IF((E110)=0,"",(I110/E110))</f>
        <v>-0.29638652128939202</v>
      </c>
    </row>
    <row r="111" spans="1:11" x14ac:dyDescent="0.35">
      <c r="A111" s="12" t="s">
        <v>39</v>
      </c>
      <c r="B111" s="60"/>
      <c r="C111" s="66">
        <v>7.1000000000000004E-3</v>
      </c>
      <c r="D111" s="72">
        <v>2076.6</v>
      </c>
      <c r="E111" s="285">
        <f t="shared" ref="E111:E112" si="9">C111*D111</f>
        <v>14.74386</v>
      </c>
      <c r="F111" s="63">
        <v>7.1999999999999998E-3</v>
      </c>
      <c r="G111" s="72">
        <v>2076.6</v>
      </c>
      <c r="H111" s="285">
        <f t="shared" ref="H111:H120" si="10">F111*G111</f>
        <v>14.951519999999999</v>
      </c>
      <c r="I111" s="299">
        <f t="shared" si="3"/>
        <v>0.20765999999999885</v>
      </c>
      <c r="J111" s="286">
        <f>IF(ISERROR(I111/E111), "", I111/E111)</f>
        <v>1.4084507042253443E-2</v>
      </c>
    </row>
    <row r="112" spans="1:11" ht="25" x14ac:dyDescent="0.35">
      <c r="A112" s="14" t="s">
        <v>40</v>
      </c>
      <c r="B112" s="60"/>
      <c r="C112" s="66">
        <v>5.7999999999999996E-3</v>
      </c>
      <c r="D112" s="72">
        <v>2076.6</v>
      </c>
      <c r="E112" s="285">
        <f t="shared" si="9"/>
        <v>12.044279999999999</v>
      </c>
      <c r="F112" s="63">
        <v>5.8999999999999999E-3</v>
      </c>
      <c r="G112" s="72">
        <v>2076.6</v>
      </c>
      <c r="H112" s="285">
        <f t="shared" si="10"/>
        <v>12.251939999999999</v>
      </c>
      <c r="I112" s="299">
        <f t="shared" si="3"/>
        <v>0.20766000000000062</v>
      </c>
      <c r="J112" s="286">
        <f>IF(ISERROR(I112/E112), "", I112/E112)</f>
        <v>1.7241379310344879E-2</v>
      </c>
    </row>
    <row r="113" spans="1:11" x14ac:dyDescent="0.35">
      <c r="A113" s="40" t="s">
        <v>41</v>
      </c>
      <c r="B113" s="38"/>
      <c r="C113" s="61"/>
      <c r="D113" s="70"/>
      <c r="E113" s="242">
        <f>SUM(E110:E112)</f>
        <v>102.621596</v>
      </c>
      <c r="F113" s="62"/>
      <c r="G113" s="42"/>
      <c r="H113" s="261">
        <f>SUM(H110:H112)</f>
        <v>80.560901778807832</v>
      </c>
      <c r="I113" s="298">
        <f>H113-E113</f>
        <v>-22.060694221192165</v>
      </c>
      <c r="J113" s="259">
        <f>IF((E113)=0,"",(I113/E113))</f>
        <v>-0.21497126414982054</v>
      </c>
    </row>
    <row r="114" spans="1:11" x14ac:dyDescent="0.35">
      <c r="A114" s="43" t="s">
        <v>42</v>
      </c>
      <c r="B114" s="60"/>
      <c r="C114" s="66">
        <v>3.6000000000000003E-3</v>
      </c>
      <c r="D114" s="72">
        <v>2076.6</v>
      </c>
      <c r="E114" s="285">
        <f t="shared" ref="E114:E120" si="11">C114*D114</f>
        <v>7.4757600000000002</v>
      </c>
      <c r="F114" s="63">
        <v>3.6000000000000003E-3</v>
      </c>
      <c r="G114" s="72">
        <v>2076.6</v>
      </c>
      <c r="H114" s="285">
        <f t="shared" si="10"/>
        <v>7.4757600000000002</v>
      </c>
      <c r="I114" s="299">
        <f t="shared" si="3"/>
        <v>0</v>
      </c>
      <c r="J114" s="286">
        <f t="shared" ref="J114:J120" si="12">IF(ISERROR(I114/E114), "", I114/E114)</f>
        <v>0</v>
      </c>
    </row>
    <row r="115" spans="1:11" x14ac:dyDescent="0.35">
      <c r="A115" s="43" t="s">
        <v>43</v>
      </c>
      <c r="B115" s="60"/>
      <c r="C115" s="66">
        <v>2.9999999999999997E-4</v>
      </c>
      <c r="D115" s="72">
        <v>2076.6</v>
      </c>
      <c r="E115" s="285">
        <f t="shared" si="11"/>
        <v>0.62297999999999987</v>
      </c>
      <c r="F115" s="63">
        <v>2.9999999999999997E-4</v>
      </c>
      <c r="G115" s="72">
        <v>2076.6</v>
      </c>
      <c r="H115" s="285">
        <f t="shared" si="10"/>
        <v>0.62297999999999987</v>
      </c>
      <c r="I115" s="299">
        <f t="shared" si="3"/>
        <v>0</v>
      </c>
      <c r="J115" s="286">
        <f t="shared" si="12"/>
        <v>0</v>
      </c>
    </row>
    <row r="116" spans="1:11" x14ac:dyDescent="0.35">
      <c r="A116" s="36" t="s">
        <v>44</v>
      </c>
      <c r="B116" s="60"/>
      <c r="C116" s="91">
        <v>0.25</v>
      </c>
      <c r="D116" s="53">
        <v>1</v>
      </c>
      <c r="E116" s="285">
        <f t="shared" si="11"/>
        <v>0.25</v>
      </c>
      <c r="F116" s="92">
        <v>0.25</v>
      </c>
      <c r="G116" s="69">
        <v>1</v>
      </c>
      <c r="H116" s="285">
        <f t="shared" si="10"/>
        <v>0.25</v>
      </c>
      <c r="I116" s="299">
        <f t="shared" si="3"/>
        <v>0</v>
      </c>
      <c r="J116" s="286">
        <f t="shared" si="12"/>
        <v>0</v>
      </c>
    </row>
    <row r="117" spans="1:11" x14ac:dyDescent="0.35">
      <c r="A117" s="36" t="s">
        <v>45</v>
      </c>
      <c r="B117" s="60"/>
      <c r="C117" s="66">
        <v>7.0000000000000001E-3</v>
      </c>
      <c r="D117" s="301">
        <f>$B$89</f>
        <v>2000</v>
      </c>
      <c r="E117" s="285">
        <f t="shared" si="11"/>
        <v>14</v>
      </c>
      <c r="F117" s="88">
        <v>7.0000000000000001E-3</v>
      </c>
      <c r="G117" s="301">
        <f>$B$89</f>
        <v>2000</v>
      </c>
      <c r="H117" s="285">
        <f t="shared" si="10"/>
        <v>14</v>
      </c>
      <c r="I117" s="299">
        <f t="shared" si="3"/>
        <v>0</v>
      </c>
      <c r="J117" s="286">
        <f t="shared" si="12"/>
        <v>0</v>
      </c>
    </row>
    <row r="118" spans="1:11" x14ac:dyDescent="0.35">
      <c r="A118" s="39" t="s">
        <v>46</v>
      </c>
      <c r="B118" s="60"/>
      <c r="C118" s="67">
        <v>6.5000000000000002E-2</v>
      </c>
      <c r="D118" s="44">
        <v>1300</v>
      </c>
      <c r="E118" s="285">
        <f t="shared" si="11"/>
        <v>84.5</v>
      </c>
      <c r="F118" s="64">
        <v>6.5000000000000002E-2</v>
      </c>
      <c r="G118" s="44">
        <v>1300</v>
      </c>
      <c r="H118" s="285">
        <f t="shared" si="10"/>
        <v>84.5</v>
      </c>
      <c r="I118" s="299">
        <f t="shared" si="3"/>
        <v>0</v>
      </c>
      <c r="J118" s="286">
        <f t="shared" si="12"/>
        <v>0</v>
      </c>
    </row>
    <row r="119" spans="1:11" x14ac:dyDescent="0.35">
      <c r="A119" s="39" t="s">
        <v>47</v>
      </c>
      <c r="B119" s="60"/>
      <c r="C119" s="67">
        <v>9.5000000000000001E-2</v>
      </c>
      <c r="D119" s="44">
        <v>340</v>
      </c>
      <c r="E119" s="285">
        <f t="shared" si="11"/>
        <v>32.299999999999997</v>
      </c>
      <c r="F119" s="64">
        <v>9.5000000000000001E-2</v>
      </c>
      <c r="G119" s="44">
        <v>340</v>
      </c>
      <c r="H119" s="285">
        <f t="shared" si="10"/>
        <v>32.299999999999997</v>
      </c>
      <c r="I119" s="299">
        <f t="shared" si="3"/>
        <v>0</v>
      </c>
      <c r="J119" s="286">
        <f t="shared" si="12"/>
        <v>0</v>
      </c>
    </row>
    <row r="120" spans="1:11" ht="15" thickBot="1" x14ac:dyDescent="0.4">
      <c r="A120" s="21" t="s">
        <v>48</v>
      </c>
      <c r="B120" s="60"/>
      <c r="C120" s="67">
        <v>0.13200000000000001</v>
      </c>
      <c r="D120" s="44">
        <v>360</v>
      </c>
      <c r="E120" s="285">
        <f t="shared" si="11"/>
        <v>47.52</v>
      </c>
      <c r="F120" s="64">
        <v>0.13200000000000001</v>
      </c>
      <c r="G120" s="44">
        <v>360</v>
      </c>
      <c r="H120" s="285">
        <f t="shared" si="10"/>
        <v>47.52</v>
      </c>
      <c r="I120" s="299">
        <f t="shared" si="3"/>
        <v>0</v>
      </c>
      <c r="J120" s="286">
        <f t="shared" si="12"/>
        <v>0</v>
      </c>
    </row>
    <row r="121" spans="1:11" ht="15" thickBot="1" x14ac:dyDescent="0.4">
      <c r="A121" s="45"/>
      <c r="B121" s="46"/>
      <c r="C121" s="74"/>
      <c r="D121" s="18"/>
      <c r="E121" s="248"/>
      <c r="F121" s="74"/>
      <c r="G121" s="76"/>
      <c r="H121" s="279"/>
      <c r="I121" s="249"/>
      <c r="J121" s="241" t="s">
        <v>10</v>
      </c>
    </row>
    <row r="122" spans="1:11" x14ac:dyDescent="0.35">
      <c r="A122" s="49" t="s">
        <v>50</v>
      </c>
      <c r="B122" s="36"/>
      <c r="C122" s="55"/>
      <c r="D122" s="78"/>
      <c r="E122" s="243">
        <f>SUM(E113:E120)</f>
        <v>289.29033599999997</v>
      </c>
      <c r="F122" s="50"/>
      <c r="G122" s="50"/>
      <c r="H122" s="263">
        <f>SUM(H113:H120)</f>
        <v>267.22964177880783</v>
      </c>
      <c r="I122" s="293">
        <f>H122-E122</f>
        <v>-22.060694221192136</v>
      </c>
      <c r="J122" s="265">
        <f>IF((E122)=0,"",(I122/E122))</f>
        <v>-7.6257971580468348E-2</v>
      </c>
    </row>
    <row r="123" spans="1:11" x14ac:dyDescent="0.35">
      <c r="A123" s="51" t="s">
        <v>51</v>
      </c>
      <c r="B123" s="36"/>
      <c r="C123" s="55">
        <v>0.13</v>
      </c>
      <c r="D123" s="79"/>
      <c r="E123" s="294">
        <f>E122*C123</f>
        <v>37.607743679999999</v>
      </c>
      <c r="F123" s="52">
        <v>0.13</v>
      </c>
      <c r="G123" s="53"/>
      <c r="H123" s="294">
        <f>H122*F123</f>
        <v>34.739853431245017</v>
      </c>
      <c r="I123" s="295">
        <f>H123-E123</f>
        <v>-2.867890248754982</v>
      </c>
      <c r="J123" s="268">
        <f>IF((E123)=0,"",(I123/E123))</f>
        <v>-7.6257971580468459E-2</v>
      </c>
    </row>
    <row r="124" spans="1:11" x14ac:dyDescent="0.35">
      <c r="A124" s="51" t="s">
        <v>52</v>
      </c>
      <c r="B124" s="36"/>
      <c r="C124" s="55">
        <v>0.08</v>
      </c>
      <c r="D124" s="79"/>
      <c r="E124" s="294">
        <f>E122*-C124</f>
        <v>-23.143226879999997</v>
      </c>
      <c r="F124" s="55">
        <v>0.08</v>
      </c>
      <c r="G124" s="53"/>
      <c r="H124" s="294">
        <f>H122*-F124</f>
        <v>-21.378371342304629</v>
      </c>
      <c r="I124" s="295">
        <f>H124-E124</f>
        <v>1.7648555376953681</v>
      </c>
      <c r="J124" s="268"/>
    </row>
    <row r="125" spans="1:11" ht="15" thickBot="1" x14ac:dyDescent="0.4">
      <c r="A125" s="304" t="s">
        <v>53</v>
      </c>
      <c r="B125" s="304"/>
      <c r="C125" s="80"/>
      <c r="D125" s="81"/>
      <c r="E125" s="300">
        <f>E122+E123+E124</f>
        <v>303.75485279999998</v>
      </c>
      <c r="F125" s="54"/>
      <c r="G125" s="54"/>
      <c r="H125" s="300">
        <f>H122+H123+H124</f>
        <v>280.59112386774825</v>
      </c>
      <c r="I125" s="297">
        <f>H125-E125</f>
        <v>-23.163728932251729</v>
      </c>
      <c r="J125" s="270">
        <f>IF((E125)=0,"",(I125/E125))</f>
        <v>-7.6257971580468292E-2</v>
      </c>
    </row>
    <row r="126" spans="1:11" ht="15" thickBot="1" x14ac:dyDescent="0.4">
      <c r="A126" s="45"/>
      <c r="B126" s="46"/>
      <c r="C126" s="56"/>
      <c r="D126" s="57"/>
      <c r="E126" s="58"/>
      <c r="F126" s="56"/>
      <c r="G126" s="47"/>
      <c r="H126" s="58"/>
      <c r="I126" s="59"/>
      <c r="J126" s="48"/>
      <c r="K126" s="5"/>
    </row>
    <row r="129" spans="1:11" x14ac:dyDescent="0.35">
      <c r="A129" s="22" t="s">
        <v>11</v>
      </c>
      <c r="B129" s="313" t="s">
        <v>4</v>
      </c>
      <c r="C129" s="313"/>
      <c r="D129" s="313"/>
      <c r="E129" s="313"/>
      <c r="F129" s="313"/>
      <c r="G129" s="313"/>
      <c r="H129" s="6" t="s">
        <v>10</v>
      </c>
      <c r="I129" s="5"/>
      <c r="J129" s="5"/>
      <c r="K129" s="5"/>
    </row>
    <row r="130" spans="1:11" x14ac:dyDescent="0.35">
      <c r="A130" s="22" t="s">
        <v>12</v>
      </c>
      <c r="B130" s="314" t="s">
        <v>6</v>
      </c>
      <c r="C130" s="314"/>
      <c r="D130" s="314"/>
      <c r="E130" s="23"/>
      <c r="F130" s="23"/>
      <c r="G130" s="5"/>
      <c r="H130" s="5"/>
      <c r="I130" s="5"/>
      <c r="J130" s="5"/>
      <c r="K130" s="5"/>
    </row>
    <row r="131" spans="1:11" ht="15.5" x14ac:dyDescent="0.35">
      <c r="A131" s="22" t="s">
        <v>13</v>
      </c>
      <c r="B131" s="93">
        <v>237500</v>
      </c>
      <c r="C131" s="24" t="s">
        <v>1</v>
      </c>
      <c r="D131" s="21"/>
      <c r="E131" s="5"/>
      <c r="F131" s="5"/>
      <c r="G131" s="25"/>
      <c r="H131" s="25"/>
      <c r="I131" s="25"/>
      <c r="J131" s="25"/>
      <c r="K131" s="5"/>
    </row>
    <row r="132" spans="1:11" ht="15.5" x14ac:dyDescent="0.35">
      <c r="A132" s="22" t="s">
        <v>14</v>
      </c>
      <c r="B132" s="93">
        <v>500</v>
      </c>
      <c r="C132" s="26" t="s">
        <v>5</v>
      </c>
      <c r="D132" s="27"/>
      <c r="E132" s="28"/>
      <c r="F132" s="28"/>
      <c r="G132" s="28"/>
      <c r="H132" s="5"/>
      <c r="I132" s="5"/>
      <c r="J132" s="5"/>
      <c r="K132" s="5"/>
    </row>
    <row r="133" spans="1:11" x14ac:dyDescent="0.35">
      <c r="A133" s="22" t="s">
        <v>15</v>
      </c>
      <c r="B133" s="29">
        <v>1.0383</v>
      </c>
      <c r="C133" s="5"/>
      <c r="D133" s="5"/>
      <c r="E133" s="5"/>
      <c r="F133" s="5"/>
      <c r="G133" s="5"/>
      <c r="H133" s="5"/>
      <c r="I133" s="5"/>
      <c r="J133" s="5"/>
      <c r="K133" s="5"/>
    </row>
    <row r="134" spans="1:11" x14ac:dyDescent="0.35">
      <c r="A134" s="22" t="s">
        <v>16</v>
      </c>
      <c r="B134" s="29">
        <v>1.0383</v>
      </c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35">
      <c r="A135" s="21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35">
      <c r="A136" s="21"/>
      <c r="B136" s="30"/>
      <c r="C136" s="305" t="s">
        <v>17</v>
      </c>
      <c r="D136" s="315"/>
      <c r="E136" s="306"/>
      <c r="F136" s="305" t="s">
        <v>18</v>
      </c>
      <c r="G136" s="315"/>
      <c r="H136" s="306"/>
      <c r="I136" s="305" t="s">
        <v>19</v>
      </c>
      <c r="J136" s="306"/>
    </row>
    <row r="137" spans="1:11" x14ac:dyDescent="0.35">
      <c r="A137" s="21"/>
      <c r="B137" s="307"/>
      <c r="C137" s="31" t="s">
        <v>20</v>
      </c>
      <c r="D137" s="31" t="s">
        <v>21</v>
      </c>
      <c r="E137" s="32" t="s">
        <v>22</v>
      </c>
      <c r="F137" s="31" t="s">
        <v>20</v>
      </c>
      <c r="G137" s="33" t="s">
        <v>21</v>
      </c>
      <c r="H137" s="32" t="s">
        <v>22</v>
      </c>
      <c r="I137" s="309" t="s">
        <v>23</v>
      </c>
      <c r="J137" s="311" t="s">
        <v>24</v>
      </c>
    </row>
    <row r="138" spans="1:11" x14ac:dyDescent="0.35">
      <c r="A138" s="21"/>
      <c r="B138" s="308"/>
      <c r="C138" s="34" t="s">
        <v>25</v>
      </c>
      <c r="D138" s="34"/>
      <c r="E138" s="35" t="s">
        <v>25</v>
      </c>
      <c r="F138" s="34" t="s">
        <v>25</v>
      </c>
      <c r="G138" s="35"/>
      <c r="H138" s="35" t="s">
        <v>25</v>
      </c>
      <c r="I138" s="310"/>
      <c r="J138" s="312"/>
    </row>
    <row r="139" spans="1:11" x14ac:dyDescent="0.35">
      <c r="A139" s="8" t="s">
        <v>26</v>
      </c>
      <c r="B139" s="60"/>
      <c r="C139" s="84">
        <v>138.54</v>
      </c>
      <c r="D139" s="53">
        <v>1</v>
      </c>
      <c r="E139" s="285">
        <f>C139*D139</f>
        <v>138.54</v>
      </c>
      <c r="F139" s="85">
        <v>140.34</v>
      </c>
      <c r="G139" s="69">
        <v>1</v>
      </c>
      <c r="H139" s="285">
        <f>F139*G139</f>
        <v>140.34</v>
      </c>
      <c r="I139" s="278">
        <f>H139-E139</f>
        <v>1.8000000000000114</v>
      </c>
      <c r="J139" s="286">
        <f t="shared" ref="J139:J143" si="13">IF(ISERROR(I139/E139), "", I139/E139)</f>
        <v>1.2992637505413681E-2</v>
      </c>
    </row>
    <row r="140" spans="1:11" x14ac:dyDescent="0.35">
      <c r="A140" s="8" t="s">
        <v>27</v>
      </c>
      <c r="B140" s="60"/>
      <c r="C140" s="66">
        <v>4.7790999999999997</v>
      </c>
      <c r="D140" s="53">
        <v>500</v>
      </c>
      <c r="E140" s="285">
        <f t="shared" ref="E140:E143" si="14">C140*D140</f>
        <v>2389.5499999999997</v>
      </c>
      <c r="F140" s="63">
        <v>4.8411999999999997</v>
      </c>
      <c r="G140" s="69">
        <v>500</v>
      </c>
      <c r="H140" s="285">
        <f t="shared" ref="H140:H143" si="15">F140*G140</f>
        <v>2420.6</v>
      </c>
      <c r="I140" s="278">
        <f t="shared" ref="I140:I143" si="16">H140-E140</f>
        <v>31.050000000000182</v>
      </c>
      <c r="J140" s="286">
        <f t="shared" si="13"/>
        <v>1.2994078382959212E-2</v>
      </c>
    </row>
    <row r="141" spans="1:11" x14ac:dyDescent="0.35">
      <c r="A141" s="9" t="s">
        <v>28</v>
      </c>
      <c r="B141" s="60"/>
      <c r="C141" s="84">
        <v>0</v>
      </c>
      <c r="D141" s="53">
        <v>1</v>
      </c>
      <c r="E141" s="285">
        <f t="shared" si="14"/>
        <v>0</v>
      </c>
      <c r="F141" s="85">
        <v>0</v>
      </c>
      <c r="G141" s="69">
        <v>1</v>
      </c>
      <c r="H141" s="285">
        <f t="shared" si="15"/>
        <v>0</v>
      </c>
      <c r="I141" s="278">
        <f t="shared" si="16"/>
        <v>0</v>
      </c>
      <c r="J141" s="286" t="str">
        <f t="shared" si="13"/>
        <v/>
      </c>
    </row>
    <row r="142" spans="1:11" s="98" customFormat="1" x14ac:dyDescent="0.35">
      <c r="A142" s="257" t="s">
        <v>29</v>
      </c>
      <c r="B142" s="289"/>
      <c r="C142" s="275">
        <v>-1.46E-2</v>
      </c>
      <c r="D142" s="267">
        <v>500</v>
      </c>
      <c r="E142" s="285">
        <f t="shared" si="14"/>
        <v>-7.3</v>
      </c>
      <c r="F142" s="273">
        <v>0.53474153623113263</v>
      </c>
      <c r="G142" s="277">
        <v>500</v>
      </c>
      <c r="H142" s="285">
        <f t="shared" si="15"/>
        <v>267.37076811556631</v>
      </c>
      <c r="I142" s="278">
        <f t="shared" si="16"/>
        <v>274.67076811556632</v>
      </c>
      <c r="J142" s="286">
        <f t="shared" si="13"/>
        <v>-37.626132618570729</v>
      </c>
    </row>
    <row r="143" spans="1:11" x14ac:dyDescent="0.35">
      <c r="A143" s="288" t="s">
        <v>55</v>
      </c>
      <c r="B143" s="60"/>
      <c r="C143" s="275">
        <v>-0.32340000000000002</v>
      </c>
      <c r="D143" s="53">
        <v>500</v>
      </c>
      <c r="E143" s="285">
        <f t="shared" si="14"/>
        <v>-161.70000000000002</v>
      </c>
      <c r="F143" s="273">
        <v>-4.5351999999999997</v>
      </c>
      <c r="G143" s="69">
        <v>500</v>
      </c>
      <c r="H143" s="285">
        <f t="shared" si="15"/>
        <v>-2267.6</v>
      </c>
      <c r="I143" s="278">
        <f t="shared" si="16"/>
        <v>-2105.9</v>
      </c>
      <c r="J143" s="286">
        <f t="shared" si="13"/>
        <v>13.023500309214594</v>
      </c>
    </row>
    <row r="144" spans="1:11" x14ac:dyDescent="0.35">
      <c r="A144" s="37" t="s">
        <v>30</v>
      </c>
      <c r="B144" s="38"/>
      <c r="C144" s="86"/>
      <c r="D144" s="90"/>
      <c r="E144" s="290">
        <f>SUM(E139:E143)</f>
        <v>2359.0899999999997</v>
      </c>
      <c r="F144" s="87"/>
      <c r="G144" s="42"/>
      <c r="H144" s="290">
        <f>SUM(H139:H143)</f>
        <v>560.71076811556622</v>
      </c>
      <c r="I144" s="298">
        <f>H144-E144</f>
        <v>-1798.3792318844335</v>
      </c>
      <c r="J144" s="292">
        <f>I144/E144</f>
        <v>-0.76231904331095202</v>
      </c>
    </row>
    <row r="145" spans="1:10" x14ac:dyDescent="0.35">
      <c r="A145" s="10" t="s">
        <v>31</v>
      </c>
      <c r="B145" s="60"/>
      <c r="C145" s="66">
        <v>0</v>
      </c>
      <c r="D145" s="72">
        <v>0</v>
      </c>
      <c r="E145" s="285">
        <f>C145*D145</f>
        <v>0</v>
      </c>
      <c r="F145" s="63">
        <v>0</v>
      </c>
      <c r="G145" s="72">
        <v>0</v>
      </c>
      <c r="H145" s="285">
        <f>F145*G145</f>
        <v>0</v>
      </c>
      <c r="I145" s="299">
        <f>H145-E145</f>
        <v>0</v>
      </c>
      <c r="J145" s="286" t="str">
        <f>IF(ISERROR(I145/E145), "", I145/E145)</f>
        <v/>
      </c>
    </row>
    <row r="146" spans="1:10" x14ac:dyDescent="0.35">
      <c r="A146" s="10" t="s">
        <v>32</v>
      </c>
      <c r="B146" s="60"/>
      <c r="C146" s="66">
        <v>0</v>
      </c>
      <c r="D146" s="73">
        <v>500</v>
      </c>
      <c r="E146" s="285">
        <f t="shared" ref="E146:E151" si="17">C146*D146</f>
        <v>0</v>
      </c>
      <c r="F146" s="63">
        <v>-2.2429000000000001</v>
      </c>
      <c r="G146" s="73">
        <v>500</v>
      </c>
      <c r="H146" s="285">
        <f t="shared" ref="H146:H151" si="18">F146*G146</f>
        <v>-1121.45</v>
      </c>
      <c r="I146" s="299">
        <f t="shared" ref="I146:I154" si="19">H146-E146</f>
        <v>-1121.45</v>
      </c>
      <c r="J146" s="286" t="str">
        <f t="shared" ref="J146:J149" si="20">IF(ISERROR(I146/E146), "", I146/E146)</f>
        <v/>
      </c>
    </row>
    <row r="147" spans="1:10" x14ac:dyDescent="0.35">
      <c r="A147" s="10" t="s">
        <v>33</v>
      </c>
      <c r="B147" s="60"/>
      <c r="C147" s="66">
        <v>0</v>
      </c>
      <c r="D147" s="73">
        <v>500</v>
      </c>
      <c r="E147" s="285">
        <f t="shared" si="17"/>
        <v>0</v>
      </c>
      <c r="F147" s="63">
        <v>0</v>
      </c>
      <c r="G147" s="73">
        <v>500</v>
      </c>
      <c r="H147" s="285">
        <f t="shared" si="18"/>
        <v>0</v>
      </c>
      <c r="I147" s="299">
        <f t="shared" si="19"/>
        <v>0</v>
      </c>
      <c r="J147" s="286" t="str">
        <f t="shared" si="20"/>
        <v/>
      </c>
    </row>
    <row r="148" spans="1:10" x14ac:dyDescent="0.35">
      <c r="A148" s="10" t="s">
        <v>34</v>
      </c>
      <c r="B148" s="60"/>
      <c r="C148" s="66">
        <v>0</v>
      </c>
      <c r="D148" s="73">
        <v>237500</v>
      </c>
      <c r="E148" s="285">
        <f t="shared" si="17"/>
        <v>0</v>
      </c>
      <c r="F148" s="63">
        <v>0</v>
      </c>
      <c r="G148" s="73">
        <v>237500</v>
      </c>
      <c r="H148" s="285">
        <f t="shared" si="18"/>
        <v>0</v>
      </c>
      <c r="I148" s="299">
        <f t="shared" si="19"/>
        <v>0</v>
      </c>
      <c r="J148" s="286" t="str">
        <f t="shared" si="20"/>
        <v/>
      </c>
    </row>
    <row r="149" spans="1:10" x14ac:dyDescent="0.35">
      <c r="A149" s="11" t="s">
        <v>35</v>
      </c>
      <c r="B149" s="60"/>
      <c r="C149" s="66">
        <v>0</v>
      </c>
      <c r="D149" s="73">
        <v>500</v>
      </c>
      <c r="E149" s="285">
        <f t="shared" si="17"/>
        <v>0</v>
      </c>
      <c r="F149" s="63"/>
      <c r="G149" s="73">
        <v>500</v>
      </c>
      <c r="H149" s="285">
        <f t="shared" si="18"/>
        <v>0</v>
      </c>
      <c r="I149" s="299">
        <f t="shared" si="19"/>
        <v>0</v>
      </c>
      <c r="J149" s="286" t="str">
        <f t="shared" si="20"/>
        <v/>
      </c>
    </row>
    <row r="150" spans="1:10" ht="37.5" x14ac:dyDescent="0.35">
      <c r="A150" s="89" t="s">
        <v>36</v>
      </c>
      <c r="B150" s="60"/>
      <c r="C150" s="91">
        <v>0</v>
      </c>
      <c r="D150" s="53">
        <v>1</v>
      </c>
      <c r="E150" s="285">
        <f t="shared" si="17"/>
        <v>0</v>
      </c>
      <c r="F150" s="92">
        <v>0</v>
      </c>
      <c r="G150" s="53">
        <v>1</v>
      </c>
      <c r="H150" s="285">
        <f t="shared" si="18"/>
        <v>0</v>
      </c>
      <c r="I150" s="299">
        <f t="shared" si="19"/>
        <v>0</v>
      </c>
      <c r="J150" s="286" t="str">
        <f>IF(ISERROR(I150/E150), "", I150/E150)</f>
        <v/>
      </c>
    </row>
    <row r="151" spans="1:10" x14ac:dyDescent="0.35">
      <c r="A151" s="11" t="s">
        <v>37</v>
      </c>
      <c r="B151" s="60"/>
      <c r="C151" s="66"/>
      <c r="D151" s="73">
        <v>500</v>
      </c>
      <c r="E151" s="285">
        <f t="shared" si="17"/>
        <v>0</v>
      </c>
      <c r="F151" s="63">
        <v>0</v>
      </c>
      <c r="G151" s="73">
        <v>500</v>
      </c>
      <c r="H151" s="285">
        <f t="shared" si="18"/>
        <v>0</v>
      </c>
      <c r="I151" s="299">
        <f t="shared" si="19"/>
        <v>0</v>
      </c>
      <c r="J151" s="286" t="str">
        <f>IF(ISERROR(I151/E151), "", I151/E151)</f>
        <v/>
      </c>
    </row>
    <row r="152" spans="1:10" x14ac:dyDescent="0.35">
      <c r="A152" s="40" t="s">
        <v>38</v>
      </c>
      <c r="B152" s="41"/>
      <c r="C152" s="61"/>
      <c r="D152" s="70"/>
      <c r="E152" s="261">
        <f>SUM(E144:E151)</f>
        <v>2359.0899999999997</v>
      </c>
      <c r="F152" s="62"/>
      <c r="G152" s="71"/>
      <c r="H152" s="261">
        <f>SUM(H144:H151)</f>
        <v>-560.73923188443382</v>
      </c>
      <c r="I152" s="298">
        <f t="shared" si="19"/>
        <v>-2919.8292318844333</v>
      </c>
      <c r="J152" s="259">
        <f>IF((E152)=0,"",(I152/E152))</f>
        <v>-1.2376930222604621</v>
      </c>
    </row>
    <row r="153" spans="1:10" x14ac:dyDescent="0.35">
      <c r="A153" s="12" t="s">
        <v>39</v>
      </c>
      <c r="B153" s="60"/>
      <c r="C153" s="66">
        <v>2.8759999999999999</v>
      </c>
      <c r="D153" s="72">
        <v>500</v>
      </c>
      <c r="E153" s="285">
        <f t="shared" ref="E153:E154" si="21">C153*D153</f>
        <v>1438</v>
      </c>
      <c r="F153" s="63">
        <v>2.9350000000000001</v>
      </c>
      <c r="G153" s="72">
        <v>500</v>
      </c>
      <c r="H153" s="285">
        <f t="shared" ref="H153:H154" si="22">F153*G153</f>
        <v>1467.5</v>
      </c>
      <c r="I153" s="299">
        <f t="shared" si="19"/>
        <v>29.5</v>
      </c>
      <c r="J153" s="286">
        <f>IF(ISERROR(I153/E153), "", I153/E153)</f>
        <v>2.0514603616133519E-2</v>
      </c>
    </row>
    <row r="154" spans="1:10" ht="25" x14ac:dyDescent="0.35">
      <c r="A154" s="14" t="s">
        <v>40</v>
      </c>
      <c r="B154" s="60"/>
      <c r="C154" s="66">
        <v>2.2806000000000002</v>
      </c>
      <c r="D154" s="72">
        <v>500</v>
      </c>
      <c r="E154" s="285">
        <f t="shared" si="21"/>
        <v>1140.3000000000002</v>
      </c>
      <c r="F154" s="63">
        <v>2.3386999999999998</v>
      </c>
      <c r="G154" s="72">
        <v>500</v>
      </c>
      <c r="H154" s="285">
        <f t="shared" si="22"/>
        <v>1169.3499999999999</v>
      </c>
      <c r="I154" s="299">
        <f t="shared" si="19"/>
        <v>29.049999999999727</v>
      </c>
      <c r="J154" s="286">
        <f>IF(ISERROR(I154/E154), "", I154/E154)</f>
        <v>2.547575199508877E-2</v>
      </c>
    </row>
    <row r="155" spans="1:10" x14ac:dyDescent="0.35">
      <c r="A155" s="40" t="s">
        <v>41</v>
      </c>
      <c r="B155" s="38"/>
      <c r="C155" s="61"/>
      <c r="D155" s="70"/>
      <c r="E155" s="261">
        <f>SUM(E152:E154)</f>
        <v>4937.3899999999994</v>
      </c>
      <c r="F155" s="62"/>
      <c r="G155" s="42"/>
      <c r="H155" s="261">
        <f>SUM(H152:H154)</f>
        <v>2076.1107681155663</v>
      </c>
      <c r="I155" s="298">
        <f>H155-E155</f>
        <v>-2861.2792318844331</v>
      </c>
      <c r="J155" s="259">
        <f>IF((E155)=0,"",(I155/E155))</f>
        <v>-0.57951250192600412</v>
      </c>
    </row>
    <row r="156" spans="1:10" x14ac:dyDescent="0.35">
      <c r="A156" s="43" t="s">
        <v>42</v>
      </c>
      <c r="B156" s="60"/>
      <c r="C156" s="66">
        <v>3.6000000000000003E-3</v>
      </c>
      <c r="D156" s="72">
        <v>246596.25</v>
      </c>
      <c r="E156" s="285">
        <f t="shared" ref="E156:E160" si="23">C156*D156</f>
        <v>887.74650000000008</v>
      </c>
      <c r="F156" s="63">
        <v>3.6000000000000003E-3</v>
      </c>
      <c r="G156" s="72">
        <v>246596.25</v>
      </c>
      <c r="H156" s="285">
        <f t="shared" ref="H156:H159" si="24">F156*G156</f>
        <v>887.74650000000008</v>
      </c>
      <c r="I156" s="299">
        <f t="shared" ref="I156:I159" si="25">H156-E156</f>
        <v>0</v>
      </c>
      <c r="J156" s="286">
        <f t="shared" ref="J156:J159" si="26">IF(ISERROR(I156/E156), "", I156/E156)</f>
        <v>0</v>
      </c>
    </row>
    <row r="157" spans="1:10" x14ac:dyDescent="0.35">
      <c r="A157" s="43" t="s">
        <v>43</v>
      </c>
      <c r="B157" s="60"/>
      <c r="C157" s="66">
        <v>2.9999999999999997E-4</v>
      </c>
      <c r="D157" s="72">
        <v>246596.25</v>
      </c>
      <c r="E157" s="285">
        <f t="shared" si="23"/>
        <v>73.978874999999988</v>
      </c>
      <c r="F157" s="63">
        <v>2.9999999999999997E-4</v>
      </c>
      <c r="G157" s="72">
        <v>246596.25</v>
      </c>
      <c r="H157" s="285">
        <f t="shared" si="24"/>
        <v>73.978874999999988</v>
      </c>
      <c r="I157" s="299">
        <f t="shared" si="25"/>
        <v>0</v>
      </c>
      <c r="J157" s="286">
        <f t="shared" si="26"/>
        <v>0</v>
      </c>
    </row>
    <row r="158" spans="1:10" x14ac:dyDescent="0.35">
      <c r="A158" s="36" t="s">
        <v>44</v>
      </c>
      <c r="B158" s="60"/>
      <c r="C158" s="91">
        <v>0.25</v>
      </c>
      <c r="D158" s="53">
        <v>1</v>
      </c>
      <c r="E158" s="285">
        <f t="shared" si="23"/>
        <v>0.25</v>
      </c>
      <c r="F158" s="92">
        <v>0.25</v>
      </c>
      <c r="G158" s="69">
        <v>1</v>
      </c>
      <c r="H158" s="285">
        <f t="shared" si="24"/>
        <v>0.25</v>
      </c>
      <c r="I158" s="299">
        <f t="shared" si="25"/>
        <v>0</v>
      </c>
      <c r="J158" s="286">
        <f t="shared" si="26"/>
        <v>0</v>
      </c>
    </row>
    <row r="159" spans="1:10" x14ac:dyDescent="0.35">
      <c r="A159" s="36" t="s">
        <v>45</v>
      </c>
      <c r="B159" s="60"/>
      <c r="C159" s="66">
        <v>7.0000000000000001E-3</v>
      </c>
      <c r="D159" s="73">
        <v>237500</v>
      </c>
      <c r="E159" s="285">
        <f t="shared" si="23"/>
        <v>1662.5</v>
      </c>
      <c r="F159" s="88">
        <v>7.0000000000000001E-3</v>
      </c>
      <c r="G159" s="73">
        <v>237500</v>
      </c>
      <c r="H159" s="285">
        <f t="shared" si="24"/>
        <v>1662.5</v>
      </c>
      <c r="I159" s="299">
        <f t="shared" si="25"/>
        <v>0</v>
      </c>
      <c r="J159" s="286">
        <f t="shared" si="26"/>
        <v>0</v>
      </c>
    </row>
    <row r="160" spans="1:10" s="240" customFormat="1" ht="15" thickBot="1" x14ac:dyDescent="0.4">
      <c r="A160" s="260" t="s">
        <v>49</v>
      </c>
      <c r="B160" s="272"/>
      <c r="C160" s="276">
        <v>0.1101</v>
      </c>
      <c r="D160" s="262">
        <v>246596.25</v>
      </c>
      <c r="E160" s="285">
        <f t="shared" si="23"/>
        <v>27150.247125000002</v>
      </c>
      <c r="F160" s="274">
        <v>0.1101</v>
      </c>
      <c r="G160" s="262">
        <v>246596.25</v>
      </c>
      <c r="H160" s="285">
        <f t="shared" ref="H160" si="27">F160*G160</f>
        <v>27150.247125000002</v>
      </c>
      <c r="I160" s="299">
        <f t="shared" ref="I160" si="28">H160-E160</f>
        <v>0</v>
      </c>
      <c r="J160" s="286">
        <f t="shared" ref="J160" si="29">IF(ISERROR(I160/E160), "", I160/E160)</f>
        <v>0</v>
      </c>
    </row>
    <row r="161" spans="1:11" ht="15" thickBot="1" x14ac:dyDescent="0.4">
      <c r="A161" s="45"/>
      <c r="B161" s="46"/>
      <c r="C161" s="15"/>
      <c r="D161" s="16"/>
      <c r="E161" s="17"/>
      <c r="F161" s="15"/>
      <c r="G161" s="18"/>
      <c r="H161" s="17"/>
      <c r="I161" s="19"/>
      <c r="J161" s="20"/>
      <c r="K161" s="5"/>
    </row>
    <row r="162" spans="1:11" x14ac:dyDescent="0.35">
      <c r="A162" s="49" t="s">
        <v>54</v>
      </c>
      <c r="B162" s="36"/>
      <c r="C162" s="271"/>
      <c r="D162" s="281"/>
      <c r="E162" s="263">
        <f>SUM(E155:E160)</f>
        <v>34712.112500000003</v>
      </c>
      <c r="F162" s="264"/>
      <c r="G162" s="264"/>
      <c r="H162" s="263">
        <f>SUM(H155:H160)</f>
        <v>31850.833268115566</v>
      </c>
      <c r="I162" s="293">
        <f>H162-E162</f>
        <v>-2861.2792318844367</v>
      </c>
      <c r="J162" s="265">
        <f>IF((E162)=0,"",(I162/E162))</f>
        <v>-8.2428841859867694E-2</v>
      </c>
      <c r="K162" s="5"/>
    </row>
    <row r="163" spans="1:11" x14ac:dyDescent="0.35">
      <c r="A163" s="51" t="s">
        <v>51</v>
      </c>
      <c r="B163" s="36"/>
      <c r="C163" s="271">
        <v>0.13</v>
      </c>
      <c r="D163" s="282"/>
      <c r="E163" s="294">
        <f>E162*C163</f>
        <v>4512.5746250000002</v>
      </c>
      <c r="F163" s="266">
        <v>0.13</v>
      </c>
      <c r="G163" s="267"/>
      <c r="H163" s="294">
        <f>H162*F163</f>
        <v>4140.608324855024</v>
      </c>
      <c r="I163" s="295">
        <f>H163-E163</f>
        <v>-371.96630014497623</v>
      </c>
      <c r="J163" s="268">
        <f>IF((E163)=0,"",(I163/E163))</f>
        <v>-8.2428841859867569E-2</v>
      </c>
      <c r="K163" s="5"/>
    </row>
    <row r="164" spans="1:11" ht="15" thickBot="1" x14ac:dyDescent="0.4">
      <c r="A164" s="316" t="s">
        <v>54</v>
      </c>
      <c r="B164" s="317"/>
      <c r="C164" s="82"/>
      <c r="D164" s="83"/>
      <c r="E164" s="300">
        <f>E162+E163</f>
        <v>39224.687125000004</v>
      </c>
      <c r="F164" s="269"/>
      <c r="G164" s="269"/>
      <c r="H164" s="300">
        <f>H162+H163</f>
        <v>35991.441592970586</v>
      </c>
      <c r="I164" s="297">
        <f>H164-E164</f>
        <v>-3233.2455320294175</v>
      </c>
      <c r="J164" s="270">
        <f>IF((E164)=0,"",(I164/E164))</f>
        <v>-8.2428841859867791E-2</v>
      </c>
      <c r="K164" s="5"/>
    </row>
    <row r="165" spans="1:11" ht="15" thickBot="1" x14ac:dyDescent="0.4">
      <c r="A165" s="45"/>
      <c r="B165" s="46"/>
      <c r="C165" s="56"/>
      <c r="D165" s="57"/>
      <c r="E165" s="58"/>
      <c r="F165" s="56"/>
      <c r="G165" s="47"/>
      <c r="H165" s="58"/>
      <c r="I165" s="59"/>
      <c r="J165" s="48"/>
      <c r="K165" s="5"/>
    </row>
    <row r="168" spans="1:11" x14ac:dyDescent="0.35">
      <c r="A168" s="22" t="s">
        <v>11</v>
      </c>
      <c r="B168" s="313" t="s">
        <v>7</v>
      </c>
      <c r="C168" s="313"/>
      <c r="D168" s="313"/>
      <c r="E168" s="313"/>
      <c r="F168" s="313"/>
      <c r="G168" s="313"/>
      <c r="H168" s="6" t="s">
        <v>10</v>
      </c>
      <c r="I168" s="5"/>
      <c r="J168" s="5"/>
      <c r="K168" s="5"/>
    </row>
    <row r="169" spans="1:11" x14ac:dyDescent="0.35">
      <c r="A169" s="22" t="s">
        <v>12</v>
      </c>
      <c r="B169" s="314" t="s">
        <v>2</v>
      </c>
      <c r="C169" s="314"/>
      <c r="D169" s="314"/>
      <c r="E169" s="23"/>
      <c r="F169" s="23"/>
      <c r="G169" s="5"/>
      <c r="H169" s="5"/>
      <c r="I169" s="5"/>
      <c r="J169" s="5"/>
    </row>
    <row r="170" spans="1:11" ht="15.5" x14ac:dyDescent="0.35">
      <c r="A170" s="22" t="s">
        <v>13</v>
      </c>
      <c r="B170" s="93">
        <v>200</v>
      </c>
      <c r="C170" s="24" t="s">
        <v>1</v>
      </c>
      <c r="D170" s="21"/>
      <c r="E170" s="5"/>
      <c r="F170" s="5"/>
      <c r="G170" s="25"/>
      <c r="H170" s="25"/>
      <c r="I170" s="25"/>
      <c r="J170" s="25"/>
    </row>
    <row r="171" spans="1:11" ht="15.5" x14ac:dyDescent="0.35">
      <c r="A171" s="22" t="s">
        <v>14</v>
      </c>
      <c r="B171" s="93">
        <v>0</v>
      </c>
      <c r="C171" s="26" t="s">
        <v>5</v>
      </c>
      <c r="D171" s="27"/>
      <c r="E171" s="28"/>
      <c r="F171" s="28"/>
      <c r="G171" s="28"/>
      <c r="H171" s="5"/>
      <c r="I171" s="5"/>
      <c r="J171" s="5"/>
    </row>
    <row r="172" spans="1:11" x14ac:dyDescent="0.35">
      <c r="A172" s="22" t="s">
        <v>15</v>
      </c>
      <c r="B172" s="29">
        <v>1.0383</v>
      </c>
      <c r="C172" s="5"/>
      <c r="D172" s="5"/>
      <c r="E172" s="5"/>
      <c r="F172" s="5"/>
      <c r="G172" s="5"/>
      <c r="H172" s="5"/>
      <c r="I172" s="5"/>
      <c r="J172" s="5"/>
    </row>
    <row r="173" spans="1:11" x14ac:dyDescent="0.35">
      <c r="A173" s="22" t="s">
        <v>16</v>
      </c>
      <c r="B173" s="29">
        <v>1.0383</v>
      </c>
      <c r="C173" s="5"/>
      <c r="D173" s="5"/>
      <c r="E173" s="5"/>
      <c r="F173" s="5"/>
      <c r="G173" s="5"/>
      <c r="H173" s="5"/>
      <c r="I173" s="5"/>
      <c r="J173" s="5"/>
    </row>
    <row r="174" spans="1:11" x14ac:dyDescent="0.35">
      <c r="A174" s="21"/>
      <c r="B174" s="5"/>
      <c r="C174" s="5"/>
      <c r="D174" s="5"/>
      <c r="E174" s="5"/>
      <c r="F174" s="5"/>
      <c r="G174" s="5"/>
      <c r="H174" s="5"/>
      <c r="I174" s="5"/>
      <c r="J174" s="5"/>
    </row>
    <row r="175" spans="1:11" x14ac:dyDescent="0.35">
      <c r="A175" s="21"/>
      <c r="B175" s="30"/>
      <c r="C175" s="305" t="s">
        <v>17</v>
      </c>
      <c r="D175" s="315"/>
      <c r="E175" s="306"/>
      <c r="F175" s="305" t="s">
        <v>18</v>
      </c>
      <c r="G175" s="315"/>
      <c r="H175" s="306"/>
      <c r="I175" s="305" t="s">
        <v>19</v>
      </c>
      <c r="J175" s="306"/>
    </row>
    <row r="176" spans="1:11" x14ac:dyDescent="0.35">
      <c r="A176" s="21"/>
      <c r="B176" s="307"/>
      <c r="C176" s="31" t="s">
        <v>20</v>
      </c>
      <c r="D176" s="31" t="s">
        <v>21</v>
      </c>
      <c r="E176" s="32" t="s">
        <v>22</v>
      </c>
      <c r="F176" s="31" t="s">
        <v>20</v>
      </c>
      <c r="G176" s="33" t="s">
        <v>21</v>
      </c>
      <c r="H176" s="32" t="s">
        <v>22</v>
      </c>
      <c r="I176" s="309" t="s">
        <v>23</v>
      </c>
      <c r="J176" s="311" t="s">
        <v>24</v>
      </c>
    </row>
    <row r="177" spans="1:10" x14ac:dyDescent="0.35">
      <c r="A177" s="21"/>
      <c r="B177" s="308"/>
      <c r="C177" s="34" t="s">
        <v>25</v>
      </c>
      <c r="D177" s="34"/>
      <c r="E177" s="35" t="s">
        <v>25</v>
      </c>
      <c r="F177" s="34" t="s">
        <v>25</v>
      </c>
      <c r="G177" s="35"/>
      <c r="H177" s="35" t="s">
        <v>25</v>
      </c>
      <c r="I177" s="310"/>
      <c r="J177" s="312"/>
    </row>
    <row r="178" spans="1:10" x14ac:dyDescent="0.35">
      <c r="A178" s="8" t="s">
        <v>26</v>
      </c>
      <c r="B178" s="60"/>
      <c r="C178" s="84">
        <v>17.64</v>
      </c>
      <c r="D178" s="53"/>
      <c r="E178" s="285">
        <f>C178*D178</f>
        <v>0</v>
      </c>
      <c r="F178" s="85">
        <v>17.87</v>
      </c>
      <c r="G178" s="69">
        <v>0</v>
      </c>
      <c r="H178" s="285">
        <f>F178*G178</f>
        <v>0</v>
      </c>
      <c r="I178" s="278">
        <f>H178-E178</f>
        <v>0</v>
      </c>
      <c r="J178" s="286" t="str">
        <f t="shared" ref="J178:J182" si="30">IF(ISERROR(I178/E178), "", I178/E178)</f>
        <v/>
      </c>
    </row>
    <row r="179" spans="1:10" x14ac:dyDescent="0.35">
      <c r="A179" s="8" t="s">
        <v>27</v>
      </c>
      <c r="B179" s="60"/>
      <c r="C179" s="66">
        <v>2.0299999999999999E-2</v>
      </c>
      <c r="D179" s="53">
        <v>200</v>
      </c>
      <c r="E179" s="285">
        <f t="shared" ref="E179:E182" si="31">C179*D179</f>
        <v>4.0599999999999996</v>
      </c>
      <c r="F179" s="63">
        <v>2.06E-2</v>
      </c>
      <c r="G179" s="69">
        <v>200</v>
      </c>
      <c r="H179" s="285">
        <f t="shared" ref="H179:H182" si="32">F179*G179</f>
        <v>4.12</v>
      </c>
      <c r="I179" s="278">
        <f t="shared" ref="I179:I182" si="33">H179-E179</f>
        <v>6.0000000000000497E-2</v>
      </c>
      <c r="J179" s="286">
        <f t="shared" si="30"/>
        <v>1.4778325123152834E-2</v>
      </c>
    </row>
    <row r="180" spans="1:10" x14ac:dyDescent="0.35">
      <c r="A180" s="9" t="s">
        <v>28</v>
      </c>
      <c r="B180" s="60"/>
      <c r="C180" s="84">
        <v>0</v>
      </c>
      <c r="D180" s="53"/>
      <c r="E180" s="285">
        <f t="shared" si="31"/>
        <v>0</v>
      </c>
      <c r="F180" s="85">
        <v>0</v>
      </c>
      <c r="G180" s="69">
        <v>0</v>
      </c>
      <c r="H180" s="285">
        <f t="shared" si="32"/>
        <v>0</v>
      </c>
      <c r="I180" s="278">
        <f t="shared" si="33"/>
        <v>0</v>
      </c>
      <c r="J180" s="286" t="str">
        <f t="shared" si="30"/>
        <v/>
      </c>
    </row>
    <row r="181" spans="1:10" s="98" customFormat="1" x14ac:dyDescent="0.35">
      <c r="A181" s="257" t="s">
        <v>29</v>
      </c>
      <c r="B181" s="289"/>
      <c r="C181" s="275">
        <v>-2.0000000000000001E-4</v>
      </c>
      <c r="D181" s="267">
        <v>200</v>
      </c>
      <c r="E181" s="285">
        <f t="shared" si="31"/>
        <v>-0.04</v>
      </c>
      <c r="F181" s="273">
        <v>-2.0000000000000001E-4</v>
      </c>
      <c r="G181" s="277">
        <v>200</v>
      </c>
      <c r="H181" s="285">
        <f t="shared" si="32"/>
        <v>-0.04</v>
      </c>
      <c r="I181" s="278">
        <f t="shared" si="33"/>
        <v>0</v>
      </c>
      <c r="J181" s="286">
        <f t="shared" si="30"/>
        <v>0</v>
      </c>
    </row>
    <row r="182" spans="1:10" x14ac:dyDescent="0.35">
      <c r="A182" s="288" t="s">
        <v>55</v>
      </c>
      <c r="B182" s="60"/>
      <c r="C182" s="275">
        <v>-8.0000000000000004E-4</v>
      </c>
      <c r="D182" s="53">
        <v>200</v>
      </c>
      <c r="E182" s="285">
        <f t="shared" si="31"/>
        <v>-0.16</v>
      </c>
      <c r="F182" s="273">
        <v>-1.32E-2</v>
      </c>
      <c r="G182" s="69">
        <v>200</v>
      </c>
      <c r="H182" s="285">
        <f t="shared" si="32"/>
        <v>-2.64</v>
      </c>
      <c r="I182" s="278">
        <f t="shared" si="33"/>
        <v>-2.48</v>
      </c>
      <c r="J182" s="286">
        <f t="shared" si="30"/>
        <v>15.5</v>
      </c>
    </row>
    <row r="183" spans="1:10" x14ac:dyDescent="0.35">
      <c r="A183" s="37" t="s">
        <v>30</v>
      </c>
      <c r="B183" s="38"/>
      <c r="C183" s="86"/>
      <c r="D183" s="90"/>
      <c r="E183" s="290">
        <f>SUM(E178:E182)</f>
        <v>3.8599999999999994</v>
      </c>
      <c r="F183" s="87"/>
      <c r="G183" s="42"/>
      <c r="H183" s="290">
        <f>SUM(H178:H182)</f>
        <v>1.44</v>
      </c>
      <c r="I183" s="298">
        <f>H183-E183</f>
        <v>-2.4199999999999995</v>
      </c>
      <c r="J183" s="292">
        <f>I183/E183</f>
        <v>-0.62694300518134716</v>
      </c>
    </row>
    <row r="184" spans="1:10" x14ac:dyDescent="0.35">
      <c r="A184" s="10" t="s">
        <v>31</v>
      </c>
      <c r="B184" s="60"/>
      <c r="C184" s="66">
        <v>8.2160000000000011E-2</v>
      </c>
      <c r="D184" s="72">
        <v>7.6599999999999966</v>
      </c>
      <c r="E184" s="285">
        <f>C184*D184</f>
        <v>0.62934559999999984</v>
      </c>
      <c r="F184" s="63">
        <v>8.2160000000000011E-2</v>
      </c>
      <c r="G184" s="72">
        <v>7.6599999999999966</v>
      </c>
      <c r="H184" s="285">
        <f>F184*G184</f>
        <v>0.62934559999999984</v>
      </c>
      <c r="I184" s="299">
        <f>H184-E184</f>
        <v>0</v>
      </c>
      <c r="J184" s="286">
        <f>IF(ISERROR(I184/E184), "", I184/E184)</f>
        <v>0</v>
      </c>
    </row>
    <row r="185" spans="1:10" x14ac:dyDescent="0.35">
      <c r="A185" s="10" t="s">
        <v>32</v>
      </c>
      <c r="B185" s="60"/>
      <c r="C185" s="66">
        <v>0</v>
      </c>
      <c r="D185" s="73">
        <v>200</v>
      </c>
      <c r="E185" s="285">
        <f t="shared" ref="E185:E190" si="34">C185*D185</f>
        <v>0</v>
      </c>
      <c r="F185" s="63">
        <v>-5.7999999999999996E-3</v>
      </c>
      <c r="G185" s="73">
        <v>200</v>
      </c>
      <c r="H185" s="285">
        <f t="shared" ref="H185:H190" si="35">F185*G185</f>
        <v>-1.1599999999999999</v>
      </c>
      <c r="I185" s="299">
        <f t="shared" ref="I185:I193" si="36">H185-E185</f>
        <v>-1.1599999999999999</v>
      </c>
      <c r="J185" s="286" t="str">
        <f t="shared" ref="J185:J188" si="37">IF(ISERROR(I185/E185), "", I185/E185)</f>
        <v/>
      </c>
    </row>
    <row r="186" spans="1:10" x14ac:dyDescent="0.35">
      <c r="A186" s="10" t="s">
        <v>33</v>
      </c>
      <c r="B186" s="60"/>
      <c r="C186" s="66">
        <v>0</v>
      </c>
      <c r="D186" s="73">
        <v>200</v>
      </c>
      <c r="E186" s="285">
        <f t="shared" si="34"/>
        <v>0</v>
      </c>
      <c r="F186" s="63">
        <v>0</v>
      </c>
      <c r="G186" s="73">
        <v>200</v>
      </c>
      <c r="H186" s="285">
        <f t="shared" si="35"/>
        <v>0</v>
      </c>
      <c r="I186" s="299">
        <f t="shared" si="36"/>
        <v>0</v>
      </c>
      <c r="J186" s="286" t="str">
        <f t="shared" si="37"/>
        <v/>
      </c>
    </row>
    <row r="187" spans="1:10" x14ac:dyDescent="0.35">
      <c r="A187" s="10" t="s">
        <v>34</v>
      </c>
      <c r="B187" s="60"/>
      <c r="C187" s="66">
        <v>0</v>
      </c>
      <c r="D187" s="73">
        <v>200</v>
      </c>
      <c r="E187" s="285">
        <f t="shared" si="34"/>
        <v>0</v>
      </c>
      <c r="F187" s="63">
        <v>0</v>
      </c>
      <c r="G187" s="73">
        <v>200</v>
      </c>
      <c r="H187" s="285">
        <f t="shared" si="35"/>
        <v>0</v>
      </c>
      <c r="I187" s="299">
        <f t="shared" si="36"/>
        <v>0</v>
      </c>
      <c r="J187" s="286" t="str">
        <f t="shared" si="37"/>
        <v/>
      </c>
    </row>
    <row r="188" spans="1:10" x14ac:dyDescent="0.35">
      <c r="A188" s="11" t="s">
        <v>35</v>
      </c>
      <c r="B188" s="60"/>
      <c r="C188" s="66">
        <v>0</v>
      </c>
      <c r="D188" s="73">
        <v>200</v>
      </c>
      <c r="E188" s="285">
        <f t="shared" si="34"/>
        <v>0</v>
      </c>
      <c r="F188" s="63"/>
      <c r="G188" s="73">
        <v>200</v>
      </c>
      <c r="H188" s="285">
        <f t="shared" si="35"/>
        <v>0</v>
      </c>
      <c r="I188" s="299">
        <f t="shared" si="36"/>
        <v>0</v>
      </c>
      <c r="J188" s="286" t="str">
        <f t="shared" si="37"/>
        <v/>
      </c>
    </row>
    <row r="189" spans="1:10" ht="37.5" x14ac:dyDescent="0.35">
      <c r="A189" s="89" t="s">
        <v>36</v>
      </c>
      <c r="B189" s="60"/>
      <c r="C189" s="91">
        <v>0</v>
      </c>
      <c r="D189" s="53">
        <v>1</v>
      </c>
      <c r="E189" s="285">
        <f t="shared" si="34"/>
        <v>0</v>
      </c>
      <c r="F189" s="92">
        <v>0</v>
      </c>
      <c r="G189" s="53">
        <v>1</v>
      </c>
      <c r="H189" s="285">
        <f t="shared" si="35"/>
        <v>0</v>
      </c>
      <c r="I189" s="299">
        <f t="shared" si="36"/>
        <v>0</v>
      </c>
      <c r="J189" s="286" t="str">
        <f>IF(ISERROR(I189/E189), "", I189/E189)</f>
        <v/>
      </c>
    </row>
    <row r="190" spans="1:10" x14ac:dyDescent="0.35">
      <c r="A190" s="11" t="s">
        <v>37</v>
      </c>
      <c r="B190" s="60"/>
      <c r="C190" s="66"/>
      <c r="D190" s="73">
        <v>200</v>
      </c>
      <c r="E190" s="285">
        <f t="shared" si="34"/>
        <v>0</v>
      </c>
      <c r="F190" s="63">
        <v>0</v>
      </c>
      <c r="G190" s="73">
        <v>200</v>
      </c>
      <c r="H190" s="285">
        <f t="shared" si="35"/>
        <v>0</v>
      </c>
      <c r="I190" s="299">
        <f t="shared" si="36"/>
        <v>0</v>
      </c>
      <c r="J190" s="286" t="str">
        <f>IF(ISERROR(I190/E190), "", I190/E190)</f>
        <v/>
      </c>
    </row>
    <row r="191" spans="1:10" x14ac:dyDescent="0.35">
      <c r="A191" s="40" t="s">
        <v>38</v>
      </c>
      <c r="B191" s="41"/>
      <c r="C191" s="61"/>
      <c r="D191" s="70"/>
      <c r="E191" s="261">
        <f>SUM(E183:E190)</f>
        <v>4.4893455999999992</v>
      </c>
      <c r="F191" s="62"/>
      <c r="G191" s="71"/>
      <c r="H191" s="261">
        <f>SUM(H183:H190)</f>
        <v>0.90934559999999975</v>
      </c>
      <c r="I191" s="298">
        <f t="shared" si="36"/>
        <v>-3.5799999999999992</v>
      </c>
      <c r="J191" s="259">
        <f>IF((E191)=0,"",(I191/E191))</f>
        <v>-0.79744361850867529</v>
      </c>
    </row>
    <row r="192" spans="1:10" x14ac:dyDescent="0.35">
      <c r="A192" s="12" t="s">
        <v>39</v>
      </c>
      <c r="B192" s="60"/>
      <c r="C192" s="66">
        <v>7.0000000000000001E-3</v>
      </c>
      <c r="D192" s="72">
        <v>207.66</v>
      </c>
      <c r="E192" s="285">
        <f t="shared" ref="E192:E193" si="38">C192*D192</f>
        <v>1.4536199999999999</v>
      </c>
      <c r="F192" s="63">
        <v>7.1000000000000004E-3</v>
      </c>
      <c r="G192" s="72">
        <v>207.66</v>
      </c>
      <c r="H192" s="285">
        <f t="shared" ref="H192:H193" si="39">F192*G192</f>
        <v>1.474386</v>
      </c>
      <c r="I192" s="299">
        <f t="shared" si="36"/>
        <v>2.0766000000000062E-2</v>
      </c>
      <c r="J192" s="286">
        <f>IF(ISERROR(I192/E192), "", I192/E192)</f>
        <v>1.4285714285714329E-2</v>
      </c>
    </row>
    <row r="193" spans="1:10" ht="25" x14ac:dyDescent="0.35">
      <c r="A193" s="14" t="s">
        <v>40</v>
      </c>
      <c r="B193" s="60"/>
      <c r="C193" s="66">
        <v>5.7999999999999996E-3</v>
      </c>
      <c r="D193" s="72">
        <v>207.66</v>
      </c>
      <c r="E193" s="285">
        <f t="shared" si="38"/>
        <v>1.2044279999999998</v>
      </c>
      <c r="F193" s="63">
        <v>5.8999999999999999E-3</v>
      </c>
      <c r="G193" s="72">
        <v>207.66</v>
      </c>
      <c r="H193" s="285">
        <f t="shared" si="39"/>
        <v>1.2251939999999999</v>
      </c>
      <c r="I193" s="299">
        <f t="shared" si="36"/>
        <v>2.0766000000000062E-2</v>
      </c>
      <c r="J193" s="286">
        <f>IF(ISERROR(I193/E193), "", I193/E193)</f>
        <v>1.7241379310344883E-2</v>
      </c>
    </row>
    <row r="194" spans="1:10" x14ac:dyDescent="0.35">
      <c r="A194" s="40" t="s">
        <v>41</v>
      </c>
      <c r="B194" s="38"/>
      <c r="C194" s="61"/>
      <c r="D194" s="70"/>
      <c r="E194" s="261">
        <f>SUM(E191:E193)</f>
        <v>7.1473935999999991</v>
      </c>
      <c r="F194" s="62"/>
      <c r="G194" s="42"/>
      <c r="H194" s="261">
        <f>SUM(H191:H193)</f>
        <v>3.6089256000000001</v>
      </c>
      <c r="I194" s="298">
        <f>H194-E194</f>
        <v>-3.5384679999999991</v>
      </c>
      <c r="J194" s="259">
        <f>IF((E194)=0,"",(I194/E194))</f>
        <v>-0.49507109836514385</v>
      </c>
    </row>
    <row r="195" spans="1:10" x14ac:dyDescent="0.35">
      <c r="A195" s="43" t="s">
        <v>42</v>
      </c>
      <c r="B195" s="60"/>
      <c r="C195" s="66">
        <v>3.6000000000000003E-3</v>
      </c>
      <c r="D195" s="72">
        <v>207.66</v>
      </c>
      <c r="E195" s="285">
        <f t="shared" ref="E195:E201" si="40">C195*D195</f>
        <v>0.74757600000000002</v>
      </c>
      <c r="F195" s="63">
        <v>3.6000000000000003E-3</v>
      </c>
      <c r="G195" s="72">
        <v>207.66</v>
      </c>
      <c r="H195" s="285">
        <f t="shared" ref="H195:H201" si="41">F195*G195</f>
        <v>0.74757600000000002</v>
      </c>
      <c r="I195" s="299">
        <f t="shared" ref="I195:I201" si="42">H195-E195</f>
        <v>0</v>
      </c>
      <c r="J195" s="286">
        <f t="shared" ref="J195:J201" si="43">IF(ISERROR(I195/E195), "", I195/E195)</f>
        <v>0</v>
      </c>
    </row>
    <row r="196" spans="1:10" x14ac:dyDescent="0.35">
      <c r="A196" s="43" t="s">
        <v>43</v>
      </c>
      <c r="B196" s="60"/>
      <c r="C196" s="66">
        <v>2.9999999999999997E-4</v>
      </c>
      <c r="D196" s="72">
        <v>207.66</v>
      </c>
      <c r="E196" s="285">
        <f t="shared" si="40"/>
        <v>6.2297999999999992E-2</v>
      </c>
      <c r="F196" s="63">
        <v>2.9999999999999997E-4</v>
      </c>
      <c r="G196" s="72">
        <v>207.66</v>
      </c>
      <c r="H196" s="285">
        <f t="shared" si="41"/>
        <v>6.2297999999999992E-2</v>
      </c>
      <c r="I196" s="299">
        <f t="shared" si="42"/>
        <v>0</v>
      </c>
      <c r="J196" s="286">
        <f t="shared" si="43"/>
        <v>0</v>
      </c>
    </row>
    <row r="197" spans="1:10" x14ac:dyDescent="0.35">
      <c r="A197" s="36" t="s">
        <v>44</v>
      </c>
      <c r="B197" s="60"/>
      <c r="C197" s="91">
        <v>0.25</v>
      </c>
      <c r="D197" s="53">
        <v>1</v>
      </c>
      <c r="E197" s="285">
        <f t="shared" si="40"/>
        <v>0.25</v>
      </c>
      <c r="F197" s="92">
        <v>0.25</v>
      </c>
      <c r="G197" s="69">
        <v>1</v>
      </c>
      <c r="H197" s="285">
        <f t="shared" si="41"/>
        <v>0.25</v>
      </c>
      <c r="I197" s="299">
        <f t="shared" si="42"/>
        <v>0</v>
      </c>
      <c r="J197" s="286">
        <f t="shared" si="43"/>
        <v>0</v>
      </c>
    </row>
    <row r="198" spans="1:10" x14ac:dyDescent="0.35">
      <c r="A198" s="36" t="s">
        <v>45</v>
      </c>
      <c r="B198" s="60"/>
      <c r="C198" s="66">
        <v>7.0000000000000001E-3</v>
      </c>
      <c r="D198" s="73">
        <v>200</v>
      </c>
      <c r="E198" s="285">
        <f t="shared" si="40"/>
        <v>1.4000000000000001</v>
      </c>
      <c r="F198" s="88">
        <v>7.0000000000000001E-3</v>
      </c>
      <c r="G198" s="73">
        <v>200</v>
      </c>
      <c r="H198" s="285">
        <f t="shared" si="41"/>
        <v>1.4000000000000001</v>
      </c>
      <c r="I198" s="299">
        <f t="shared" si="42"/>
        <v>0</v>
      </c>
      <c r="J198" s="286">
        <f t="shared" si="43"/>
        <v>0</v>
      </c>
    </row>
    <row r="199" spans="1:10" x14ac:dyDescent="0.35">
      <c r="A199" s="39" t="s">
        <v>46</v>
      </c>
      <c r="B199" s="60"/>
      <c r="C199" s="67">
        <v>6.5000000000000002E-2</v>
      </c>
      <c r="D199" s="44">
        <v>130</v>
      </c>
      <c r="E199" s="285">
        <f t="shared" si="40"/>
        <v>8.4500000000000011</v>
      </c>
      <c r="F199" s="64">
        <v>6.5000000000000002E-2</v>
      </c>
      <c r="G199" s="44">
        <v>130</v>
      </c>
      <c r="H199" s="285">
        <f t="shared" si="41"/>
        <v>8.4500000000000011</v>
      </c>
      <c r="I199" s="299">
        <f t="shared" si="42"/>
        <v>0</v>
      </c>
      <c r="J199" s="286">
        <f t="shared" si="43"/>
        <v>0</v>
      </c>
    </row>
    <row r="200" spans="1:10" x14ac:dyDescent="0.35">
      <c r="A200" s="39" t="s">
        <v>47</v>
      </c>
      <c r="B200" s="60"/>
      <c r="C200" s="67">
        <v>9.5000000000000001E-2</v>
      </c>
      <c r="D200" s="44">
        <v>34</v>
      </c>
      <c r="E200" s="285">
        <f t="shared" si="40"/>
        <v>3.23</v>
      </c>
      <c r="F200" s="64">
        <v>9.5000000000000001E-2</v>
      </c>
      <c r="G200" s="44">
        <v>34</v>
      </c>
      <c r="H200" s="285">
        <f t="shared" si="41"/>
        <v>3.23</v>
      </c>
      <c r="I200" s="299">
        <f t="shared" si="42"/>
        <v>0</v>
      </c>
      <c r="J200" s="286">
        <f t="shared" si="43"/>
        <v>0</v>
      </c>
    </row>
    <row r="201" spans="1:10" ht="15" thickBot="1" x14ac:dyDescent="0.4">
      <c r="A201" s="21" t="s">
        <v>48</v>
      </c>
      <c r="B201" s="60"/>
      <c r="C201" s="67">
        <v>0.13200000000000001</v>
      </c>
      <c r="D201" s="44">
        <v>36</v>
      </c>
      <c r="E201" s="285">
        <f t="shared" si="40"/>
        <v>4.7520000000000007</v>
      </c>
      <c r="F201" s="64">
        <v>0.13200000000000001</v>
      </c>
      <c r="G201" s="44">
        <v>36</v>
      </c>
      <c r="H201" s="285">
        <f t="shared" si="41"/>
        <v>4.7520000000000007</v>
      </c>
      <c r="I201" s="299">
        <f t="shared" si="42"/>
        <v>0</v>
      </c>
      <c r="J201" s="286">
        <f t="shared" si="43"/>
        <v>0</v>
      </c>
    </row>
    <row r="202" spans="1:10" ht="15" thickBot="1" x14ac:dyDescent="0.4">
      <c r="A202" s="45"/>
      <c r="B202" s="46"/>
      <c r="C202" s="74"/>
      <c r="D202" s="18"/>
      <c r="E202" s="279"/>
      <c r="F202" s="74"/>
      <c r="G202" s="76"/>
      <c r="H202" s="279"/>
      <c r="I202" s="280"/>
      <c r="J202" s="258" t="s">
        <v>10</v>
      </c>
    </row>
    <row r="203" spans="1:10" x14ac:dyDescent="0.35">
      <c r="A203" s="49" t="s">
        <v>50</v>
      </c>
      <c r="B203" s="36"/>
      <c r="C203" s="55"/>
      <c r="D203" s="78"/>
      <c r="E203" s="263">
        <f>SUM(E194:E201)</f>
        <v>26.039267600000002</v>
      </c>
      <c r="F203" s="50"/>
      <c r="G203" s="50"/>
      <c r="H203" s="263">
        <f>SUM(H194:H201)</f>
        <v>22.500799600000001</v>
      </c>
      <c r="I203" s="293">
        <f>H203-E203</f>
        <v>-3.5384680000000017</v>
      </c>
      <c r="J203" s="265">
        <f>IF((E203)=0,"",(I203/E203))</f>
        <v>-0.13588968992353692</v>
      </c>
    </row>
    <row r="204" spans="1:10" x14ac:dyDescent="0.35">
      <c r="A204" s="51" t="s">
        <v>51</v>
      </c>
      <c r="B204" s="36"/>
      <c r="C204" s="55">
        <v>0.13</v>
      </c>
      <c r="D204" s="79"/>
      <c r="E204" s="294">
        <f>E203*C204</f>
        <v>3.3851047880000005</v>
      </c>
      <c r="F204" s="52">
        <v>0.13</v>
      </c>
      <c r="G204" s="53"/>
      <c r="H204" s="294">
        <f>H203*F204</f>
        <v>2.9251039480000003</v>
      </c>
      <c r="I204" s="295">
        <f>H204-E204</f>
        <v>-0.46000084000000019</v>
      </c>
      <c r="J204" s="268">
        <f>IF((E204)=0,"",(I204/E204))</f>
        <v>-0.13588968992353689</v>
      </c>
    </row>
    <row r="205" spans="1:10" ht="15" thickBot="1" x14ac:dyDescent="0.4">
      <c r="A205" s="304" t="s">
        <v>53</v>
      </c>
      <c r="B205" s="304"/>
      <c r="C205" s="80"/>
      <c r="D205" s="81"/>
      <c r="E205" s="296">
        <f>E202+E203+E204</f>
        <v>29.424372388000002</v>
      </c>
      <c r="F205" s="54"/>
      <c r="G205" s="54"/>
      <c r="H205" s="296">
        <f>H202+H203+H204</f>
        <v>25.425903548000001</v>
      </c>
      <c r="I205" s="297">
        <f>H205-E205</f>
        <v>-3.998468840000001</v>
      </c>
      <c r="J205" s="270">
        <f>IF((E205)=0,"",(I205/E205))</f>
        <v>-0.13588968992353689</v>
      </c>
    </row>
    <row r="206" spans="1:10" ht="15" thickBot="1" x14ac:dyDescent="0.4">
      <c r="A206" s="45"/>
      <c r="B206" s="46"/>
      <c r="C206" s="74"/>
      <c r="D206" s="18"/>
      <c r="E206" s="75"/>
      <c r="F206" s="74"/>
      <c r="G206" s="76"/>
      <c r="H206" s="302"/>
      <c r="I206" s="303"/>
      <c r="J206" s="258"/>
    </row>
    <row r="209" spans="1:11" x14ac:dyDescent="0.35">
      <c r="A209" s="22" t="s">
        <v>11</v>
      </c>
      <c r="B209" s="313" t="s">
        <v>8</v>
      </c>
      <c r="C209" s="313"/>
      <c r="D209" s="313"/>
      <c r="E209" s="313"/>
      <c r="F209" s="313"/>
      <c r="G209" s="313"/>
      <c r="H209" s="6" t="s">
        <v>10</v>
      </c>
      <c r="I209" s="5"/>
      <c r="J209" s="5"/>
      <c r="K209" s="5"/>
    </row>
    <row r="210" spans="1:11" x14ac:dyDescent="0.35">
      <c r="A210" s="22" t="s">
        <v>12</v>
      </c>
      <c r="B210" s="314" t="s">
        <v>2</v>
      </c>
      <c r="C210" s="314"/>
      <c r="D210" s="314"/>
      <c r="E210" s="23"/>
      <c r="F210" s="23"/>
      <c r="G210" s="5"/>
      <c r="H210" s="5"/>
      <c r="I210" s="5"/>
      <c r="J210" s="5"/>
      <c r="K210" s="5"/>
    </row>
    <row r="211" spans="1:11" ht="15.5" x14ac:dyDescent="0.35">
      <c r="A211" s="22" t="s">
        <v>13</v>
      </c>
      <c r="B211" s="93">
        <v>475</v>
      </c>
      <c r="C211" s="24" t="s">
        <v>1</v>
      </c>
      <c r="D211" s="21"/>
      <c r="E211" s="5"/>
      <c r="F211" s="5"/>
      <c r="G211" s="25"/>
      <c r="H211" s="25"/>
      <c r="I211" s="25"/>
      <c r="J211" s="25"/>
      <c r="K211" s="5"/>
    </row>
    <row r="212" spans="1:11" ht="15.5" x14ac:dyDescent="0.35">
      <c r="A212" s="22" t="s">
        <v>14</v>
      </c>
      <c r="B212" s="93">
        <v>1</v>
      </c>
      <c r="C212" s="26" t="s">
        <v>5</v>
      </c>
      <c r="D212" s="27"/>
      <c r="E212" s="28"/>
      <c r="F212" s="28"/>
      <c r="G212" s="28"/>
      <c r="H212" s="5"/>
      <c r="I212" s="5"/>
      <c r="J212" s="5"/>
      <c r="K212" s="5"/>
    </row>
    <row r="213" spans="1:11" x14ac:dyDescent="0.35">
      <c r="A213" s="22" t="s">
        <v>15</v>
      </c>
      <c r="B213" s="29">
        <v>1.0383</v>
      </c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35">
      <c r="A214" s="22" t="s">
        <v>16</v>
      </c>
      <c r="B214" s="29">
        <v>1.0383</v>
      </c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35">
      <c r="A215" s="21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35">
      <c r="A216" s="21"/>
      <c r="B216" s="30"/>
      <c r="C216" s="305" t="s">
        <v>17</v>
      </c>
      <c r="D216" s="315"/>
      <c r="E216" s="306"/>
      <c r="F216" s="305" t="s">
        <v>18</v>
      </c>
      <c r="G216" s="315"/>
      <c r="H216" s="306"/>
      <c r="I216" s="305" t="s">
        <v>19</v>
      </c>
      <c r="J216" s="306"/>
      <c r="K216" s="5"/>
    </row>
    <row r="217" spans="1:11" x14ac:dyDescent="0.35">
      <c r="A217" s="21"/>
      <c r="B217" s="307"/>
      <c r="C217" s="31" t="s">
        <v>20</v>
      </c>
      <c r="D217" s="31" t="s">
        <v>21</v>
      </c>
      <c r="E217" s="32" t="s">
        <v>22</v>
      </c>
      <c r="F217" s="31" t="s">
        <v>20</v>
      </c>
      <c r="G217" s="33" t="s">
        <v>21</v>
      </c>
      <c r="H217" s="32" t="s">
        <v>22</v>
      </c>
      <c r="I217" s="309" t="s">
        <v>23</v>
      </c>
      <c r="J217" s="311" t="s">
        <v>24</v>
      </c>
      <c r="K217" s="5"/>
    </row>
    <row r="218" spans="1:11" x14ac:dyDescent="0.35">
      <c r="A218" s="21"/>
      <c r="B218" s="308"/>
      <c r="C218" s="34" t="s">
        <v>25</v>
      </c>
      <c r="D218" s="34"/>
      <c r="E218" s="35" t="s">
        <v>25</v>
      </c>
      <c r="F218" s="34" t="s">
        <v>25</v>
      </c>
      <c r="G218" s="35"/>
      <c r="H218" s="35" t="s">
        <v>25</v>
      </c>
      <c r="I218" s="310"/>
      <c r="J218" s="312"/>
      <c r="K218" s="5"/>
    </row>
    <row r="219" spans="1:11" x14ac:dyDescent="0.35">
      <c r="A219" s="8" t="s">
        <v>26</v>
      </c>
      <c r="B219" s="60"/>
      <c r="C219" s="84">
        <v>3.25</v>
      </c>
      <c r="D219" s="53"/>
      <c r="E219" s="285">
        <f>C219*D219</f>
        <v>0</v>
      </c>
      <c r="F219" s="85">
        <v>3.29</v>
      </c>
      <c r="G219" s="69">
        <v>0</v>
      </c>
      <c r="H219" s="285">
        <f>F219*G219</f>
        <v>0</v>
      </c>
      <c r="I219" s="278">
        <f>H219-E219</f>
        <v>0</v>
      </c>
      <c r="J219" s="286" t="str">
        <f t="shared" ref="J219:J223" si="44">IF(ISERROR(I219/E219), "", I219/E219)</f>
        <v/>
      </c>
      <c r="K219" s="5"/>
    </row>
    <row r="220" spans="1:11" x14ac:dyDescent="0.35">
      <c r="A220" s="8" t="s">
        <v>27</v>
      </c>
      <c r="B220" s="60"/>
      <c r="C220" s="66">
        <v>12.452199999999999</v>
      </c>
      <c r="D220" s="53">
        <v>1</v>
      </c>
      <c r="E220" s="285">
        <f t="shared" ref="E220:E223" si="45">C220*D220</f>
        <v>12.452199999999999</v>
      </c>
      <c r="F220" s="63">
        <v>12.614100000000001</v>
      </c>
      <c r="G220" s="69">
        <v>1</v>
      </c>
      <c r="H220" s="285">
        <f t="shared" ref="H220:H223" si="46">F220*G220</f>
        <v>12.614100000000001</v>
      </c>
      <c r="I220" s="278">
        <f t="shared" ref="I220:I223" si="47">H220-E220</f>
        <v>0.16190000000000104</v>
      </c>
      <c r="J220" s="286">
        <f t="shared" si="44"/>
        <v>1.3001718571818718E-2</v>
      </c>
    </row>
    <row r="221" spans="1:11" x14ac:dyDescent="0.35">
      <c r="A221" s="9" t="s">
        <v>28</v>
      </c>
      <c r="B221" s="60"/>
      <c r="C221" s="84">
        <v>0</v>
      </c>
      <c r="D221" s="53"/>
      <c r="E221" s="285">
        <f t="shared" si="45"/>
        <v>0</v>
      </c>
      <c r="F221" s="85">
        <v>0</v>
      </c>
      <c r="G221" s="69">
        <v>0</v>
      </c>
      <c r="H221" s="285">
        <f t="shared" si="46"/>
        <v>0</v>
      </c>
      <c r="I221" s="278">
        <f t="shared" si="47"/>
        <v>0</v>
      </c>
      <c r="J221" s="286" t="str">
        <f t="shared" si="44"/>
        <v/>
      </c>
    </row>
    <row r="222" spans="1:11" s="98" customFormat="1" x14ac:dyDescent="0.35">
      <c r="A222" s="257" t="s">
        <v>29</v>
      </c>
      <c r="B222" s="289"/>
      <c r="C222" s="275">
        <v>-7.7700000000000005E-2</v>
      </c>
      <c r="D222" s="267">
        <v>1</v>
      </c>
      <c r="E222" s="285">
        <f t="shared" si="45"/>
        <v>-7.7700000000000005E-2</v>
      </c>
      <c r="F222" s="273">
        <v>-7.7700000000000005E-2</v>
      </c>
      <c r="G222" s="277">
        <v>1</v>
      </c>
      <c r="H222" s="285">
        <f t="shared" si="46"/>
        <v>-7.7700000000000005E-2</v>
      </c>
      <c r="I222" s="278">
        <f t="shared" si="47"/>
        <v>0</v>
      </c>
      <c r="J222" s="286">
        <f t="shared" si="44"/>
        <v>0</v>
      </c>
    </row>
    <row r="223" spans="1:11" x14ac:dyDescent="0.35">
      <c r="A223" s="288" t="s">
        <v>55</v>
      </c>
      <c r="B223" s="60"/>
      <c r="C223" s="275">
        <v>-0.27450000000000002</v>
      </c>
      <c r="D223" s="53">
        <v>1</v>
      </c>
      <c r="E223" s="285">
        <f t="shared" si="45"/>
        <v>-0.27450000000000002</v>
      </c>
      <c r="F223" s="273">
        <v>-4.1247999999999996</v>
      </c>
      <c r="G223" s="69">
        <v>1</v>
      </c>
      <c r="H223" s="285">
        <f t="shared" si="46"/>
        <v>-4.1247999999999996</v>
      </c>
      <c r="I223" s="278">
        <f t="shared" si="47"/>
        <v>-3.8502999999999994</v>
      </c>
      <c r="J223" s="286">
        <f t="shared" si="44"/>
        <v>14.026593806921673</v>
      </c>
    </row>
    <row r="224" spans="1:11" x14ac:dyDescent="0.35">
      <c r="A224" s="37" t="s">
        <v>30</v>
      </c>
      <c r="B224" s="38"/>
      <c r="C224" s="86"/>
      <c r="D224" s="90"/>
      <c r="E224" s="290">
        <f>SUM(E219:E223)</f>
        <v>12.1</v>
      </c>
      <c r="F224" s="87"/>
      <c r="G224" s="42"/>
      <c r="H224" s="290">
        <f>SUM(H219:H223)</f>
        <v>8.4116</v>
      </c>
      <c r="I224" s="298">
        <f>H224-E224</f>
        <v>-3.6883999999999997</v>
      </c>
      <c r="J224" s="292">
        <f>I224/E224</f>
        <v>-0.3048264462809917</v>
      </c>
    </row>
    <row r="225" spans="1:10" x14ac:dyDescent="0.35">
      <c r="A225" s="10" t="s">
        <v>31</v>
      </c>
      <c r="B225" s="60"/>
      <c r="C225" s="66">
        <v>8.2160000000000011E-2</v>
      </c>
      <c r="D225" s="72">
        <v>18.192499999999995</v>
      </c>
      <c r="E225" s="285">
        <f>C225*D225</f>
        <v>1.4946957999999999</v>
      </c>
      <c r="F225" s="63">
        <v>8.2160000000000011E-2</v>
      </c>
      <c r="G225" s="72">
        <v>18.192499999999995</v>
      </c>
      <c r="H225" s="285">
        <f>F225*G225</f>
        <v>1.4946957999999999</v>
      </c>
      <c r="I225" s="299">
        <f>H225-E225</f>
        <v>0</v>
      </c>
      <c r="J225" s="286">
        <f>IF(ISERROR(I225/E225), "", I225/E225)</f>
        <v>0</v>
      </c>
    </row>
    <row r="226" spans="1:10" x14ac:dyDescent="0.35">
      <c r="A226" s="10" t="s">
        <v>32</v>
      </c>
      <c r="B226" s="60"/>
      <c r="C226" s="66">
        <v>0</v>
      </c>
      <c r="D226" s="73">
        <v>1</v>
      </c>
      <c r="E226" s="285">
        <f t="shared" ref="E226:E231" si="48">C226*D226</f>
        <v>0</v>
      </c>
      <c r="F226" s="63">
        <v>-2.1051000000000002</v>
      </c>
      <c r="G226" s="73">
        <v>1</v>
      </c>
      <c r="H226" s="285">
        <f t="shared" ref="H226:H231" si="49">F226*G226</f>
        <v>-2.1051000000000002</v>
      </c>
      <c r="I226" s="299">
        <f t="shared" ref="I226:I234" si="50">H226-E226</f>
        <v>-2.1051000000000002</v>
      </c>
      <c r="J226" s="286" t="str">
        <f t="shared" ref="J226:J229" si="51">IF(ISERROR(I226/E226), "", I226/E226)</f>
        <v/>
      </c>
    </row>
    <row r="227" spans="1:10" x14ac:dyDescent="0.35">
      <c r="A227" s="10" t="s">
        <v>33</v>
      </c>
      <c r="B227" s="60"/>
      <c r="C227" s="66">
        <v>0</v>
      </c>
      <c r="D227" s="73">
        <v>1</v>
      </c>
      <c r="E227" s="285">
        <f t="shared" si="48"/>
        <v>0</v>
      </c>
      <c r="F227" s="63">
        <v>0</v>
      </c>
      <c r="G227" s="73">
        <v>1</v>
      </c>
      <c r="H227" s="285">
        <f t="shared" si="49"/>
        <v>0</v>
      </c>
      <c r="I227" s="299">
        <f t="shared" si="50"/>
        <v>0</v>
      </c>
      <c r="J227" s="286" t="str">
        <f t="shared" si="51"/>
        <v/>
      </c>
    </row>
    <row r="228" spans="1:10" x14ac:dyDescent="0.35">
      <c r="A228" s="10" t="s">
        <v>34</v>
      </c>
      <c r="B228" s="60"/>
      <c r="C228" s="66">
        <v>0</v>
      </c>
      <c r="D228" s="73">
        <v>475</v>
      </c>
      <c r="E228" s="285">
        <f t="shared" si="48"/>
        <v>0</v>
      </c>
      <c r="F228" s="63">
        <v>0</v>
      </c>
      <c r="G228" s="73">
        <v>475</v>
      </c>
      <c r="H228" s="285">
        <f t="shared" si="49"/>
        <v>0</v>
      </c>
      <c r="I228" s="299">
        <f t="shared" si="50"/>
        <v>0</v>
      </c>
      <c r="J228" s="286" t="str">
        <f t="shared" si="51"/>
        <v/>
      </c>
    </row>
    <row r="229" spans="1:10" x14ac:dyDescent="0.35">
      <c r="A229" s="11" t="s">
        <v>35</v>
      </c>
      <c r="B229" s="60"/>
      <c r="C229" s="66">
        <v>0</v>
      </c>
      <c r="D229" s="73">
        <v>1</v>
      </c>
      <c r="E229" s="285">
        <f t="shared" si="48"/>
        <v>0</v>
      </c>
      <c r="F229" s="63"/>
      <c r="G229" s="73">
        <v>1</v>
      </c>
      <c r="H229" s="285">
        <f t="shared" si="49"/>
        <v>0</v>
      </c>
      <c r="I229" s="299">
        <f t="shared" si="50"/>
        <v>0</v>
      </c>
      <c r="J229" s="286" t="str">
        <f t="shared" si="51"/>
        <v/>
      </c>
    </row>
    <row r="230" spans="1:10" ht="50" x14ac:dyDescent="0.35">
      <c r="A230" s="89" t="s">
        <v>36</v>
      </c>
      <c r="B230" s="60"/>
      <c r="C230" s="91">
        <v>0</v>
      </c>
      <c r="D230" s="53">
        <v>1</v>
      </c>
      <c r="E230" s="285">
        <f t="shared" si="48"/>
        <v>0</v>
      </c>
      <c r="F230" s="92">
        <v>0</v>
      </c>
      <c r="G230" s="53">
        <v>1</v>
      </c>
      <c r="H230" s="285">
        <f t="shared" si="49"/>
        <v>0</v>
      </c>
      <c r="I230" s="299">
        <f t="shared" si="50"/>
        <v>0</v>
      </c>
      <c r="J230" s="286" t="str">
        <f>IF(ISERROR(I230/E230), "", I230/E230)</f>
        <v/>
      </c>
    </row>
    <row r="231" spans="1:10" x14ac:dyDescent="0.35">
      <c r="A231" s="11" t="s">
        <v>37</v>
      </c>
      <c r="B231" s="60"/>
      <c r="C231" s="66"/>
      <c r="D231" s="73">
        <v>1</v>
      </c>
      <c r="E231" s="285">
        <f t="shared" si="48"/>
        <v>0</v>
      </c>
      <c r="F231" s="63">
        <v>0</v>
      </c>
      <c r="G231" s="73">
        <v>1</v>
      </c>
      <c r="H231" s="285">
        <f t="shared" si="49"/>
        <v>0</v>
      </c>
      <c r="I231" s="299">
        <f t="shared" si="50"/>
        <v>0</v>
      </c>
      <c r="J231" s="286" t="str">
        <f>IF(ISERROR(I231/E231), "", I231/E231)</f>
        <v/>
      </c>
    </row>
    <row r="232" spans="1:10" ht="26" x14ac:dyDescent="0.35">
      <c r="A232" s="40" t="s">
        <v>38</v>
      </c>
      <c r="B232" s="41"/>
      <c r="C232" s="61"/>
      <c r="D232" s="70"/>
      <c r="E232" s="261">
        <f>SUM(E224:E231)</f>
        <v>13.5946958</v>
      </c>
      <c r="F232" s="62"/>
      <c r="G232" s="71"/>
      <c r="H232" s="261">
        <f>SUM(H224:H231)</f>
        <v>7.8011958000000003</v>
      </c>
      <c r="I232" s="298">
        <f t="shared" si="50"/>
        <v>-5.7934999999999999</v>
      </c>
      <c r="J232" s="259">
        <f>IF((E232)=0,"",(I232/E232))</f>
        <v>-0.42615885527942449</v>
      </c>
    </row>
    <row r="233" spans="1:10" x14ac:dyDescent="0.35">
      <c r="A233" s="12" t="s">
        <v>39</v>
      </c>
      <c r="B233" s="60"/>
      <c r="C233" s="66">
        <v>2.1699000000000002</v>
      </c>
      <c r="D233" s="72">
        <v>1</v>
      </c>
      <c r="E233" s="285">
        <f t="shared" ref="E233:E234" si="52">C233*D233</f>
        <v>2.1699000000000002</v>
      </c>
      <c r="F233" s="63">
        <v>2.2143999999999999</v>
      </c>
      <c r="G233" s="72">
        <v>1</v>
      </c>
      <c r="H233" s="285">
        <f t="shared" ref="H233:H234" si="53">F233*G233</f>
        <v>2.2143999999999999</v>
      </c>
      <c r="I233" s="299">
        <f t="shared" si="50"/>
        <v>4.4499999999999762E-2</v>
      </c>
      <c r="J233" s="286">
        <f>IF(ISERROR(I233/E233), "", I233/E233)</f>
        <v>2.0507857504954034E-2</v>
      </c>
    </row>
    <row r="234" spans="1:10" ht="25" x14ac:dyDescent="0.35">
      <c r="A234" s="14" t="s">
        <v>40</v>
      </c>
      <c r="B234" s="60"/>
      <c r="C234" s="66">
        <v>1.7994000000000001</v>
      </c>
      <c r="D234" s="72">
        <v>1</v>
      </c>
      <c r="E234" s="285">
        <f t="shared" si="52"/>
        <v>1.7994000000000001</v>
      </c>
      <c r="F234" s="63">
        <v>1.8452</v>
      </c>
      <c r="G234" s="72">
        <v>1</v>
      </c>
      <c r="H234" s="285">
        <f t="shared" si="53"/>
        <v>1.8452</v>
      </c>
      <c r="I234" s="299">
        <f t="shared" si="50"/>
        <v>4.5799999999999841E-2</v>
      </c>
      <c r="J234" s="286">
        <f>IF(ISERROR(I234/E234), "", I234/E234)</f>
        <v>2.545292875402903E-2</v>
      </c>
    </row>
    <row r="235" spans="1:10" ht="26" x14ac:dyDescent="0.35">
      <c r="A235" s="40" t="s">
        <v>41</v>
      </c>
      <c r="B235" s="38"/>
      <c r="C235" s="61"/>
      <c r="D235" s="70"/>
      <c r="E235" s="261">
        <f>SUM(E232:E234)</f>
        <v>17.563995800000001</v>
      </c>
      <c r="F235" s="62"/>
      <c r="G235" s="42"/>
      <c r="H235" s="261">
        <f>SUM(H232:H234)</f>
        <v>11.8607958</v>
      </c>
      <c r="I235" s="298">
        <f>H235-E235</f>
        <v>-5.7032000000000007</v>
      </c>
      <c r="J235" s="259">
        <f>IF((E235)=0,"",(I235/E235))</f>
        <v>-0.3247097109872914</v>
      </c>
    </row>
    <row r="236" spans="1:10" x14ac:dyDescent="0.35">
      <c r="A236" s="43" t="s">
        <v>42</v>
      </c>
      <c r="B236" s="60"/>
      <c r="C236" s="66">
        <v>3.6000000000000003E-3</v>
      </c>
      <c r="D236" s="72">
        <v>493.1925</v>
      </c>
      <c r="E236" s="285">
        <f t="shared" ref="E236:E242" si="54">C236*D236</f>
        <v>1.7754930000000002</v>
      </c>
      <c r="F236" s="63">
        <v>3.6000000000000003E-3</v>
      </c>
      <c r="G236" s="72">
        <v>493.1925</v>
      </c>
      <c r="H236" s="285">
        <f t="shared" ref="H236:H242" si="55">F236*G236</f>
        <v>1.7754930000000002</v>
      </c>
      <c r="I236" s="299">
        <f t="shared" ref="I236:I242" si="56">H236-E236</f>
        <v>0</v>
      </c>
      <c r="J236" s="286">
        <f t="shared" ref="J236:J242" si="57">IF(ISERROR(I236/E236), "", I236/E236)</f>
        <v>0</v>
      </c>
    </row>
    <row r="237" spans="1:10" x14ac:dyDescent="0.35">
      <c r="A237" s="43" t="s">
        <v>43</v>
      </c>
      <c r="B237" s="60"/>
      <c r="C237" s="66">
        <v>2.9999999999999997E-4</v>
      </c>
      <c r="D237" s="72">
        <v>493.1925</v>
      </c>
      <c r="E237" s="285">
        <f t="shared" si="54"/>
        <v>0.14795775</v>
      </c>
      <c r="F237" s="63">
        <v>2.9999999999999997E-4</v>
      </c>
      <c r="G237" s="72">
        <v>493.1925</v>
      </c>
      <c r="H237" s="285">
        <f t="shared" si="55"/>
        <v>0.14795775</v>
      </c>
      <c r="I237" s="299">
        <f t="shared" si="56"/>
        <v>0</v>
      </c>
      <c r="J237" s="286">
        <f t="shared" si="57"/>
        <v>0</v>
      </c>
    </row>
    <row r="238" spans="1:10" x14ac:dyDescent="0.35">
      <c r="A238" s="36" t="s">
        <v>44</v>
      </c>
      <c r="B238" s="60"/>
      <c r="C238" s="91">
        <v>0.25</v>
      </c>
      <c r="D238" s="53">
        <v>1</v>
      </c>
      <c r="E238" s="285">
        <f t="shared" si="54"/>
        <v>0.25</v>
      </c>
      <c r="F238" s="92">
        <v>0.25</v>
      </c>
      <c r="G238" s="69">
        <v>1</v>
      </c>
      <c r="H238" s="285">
        <f t="shared" si="55"/>
        <v>0.25</v>
      </c>
      <c r="I238" s="299">
        <f t="shared" si="56"/>
        <v>0</v>
      </c>
      <c r="J238" s="286">
        <f t="shared" si="57"/>
        <v>0</v>
      </c>
    </row>
    <row r="239" spans="1:10" x14ac:dyDescent="0.35">
      <c r="A239" s="36" t="s">
        <v>45</v>
      </c>
      <c r="B239" s="60"/>
      <c r="C239" s="66">
        <v>7.0000000000000001E-3</v>
      </c>
      <c r="D239" s="73">
        <v>475</v>
      </c>
      <c r="E239" s="285">
        <f t="shared" si="54"/>
        <v>3.3250000000000002</v>
      </c>
      <c r="F239" s="88">
        <v>7.0000000000000001E-3</v>
      </c>
      <c r="G239" s="73">
        <v>475</v>
      </c>
      <c r="H239" s="285">
        <f t="shared" si="55"/>
        <v>3.3250000000000002</v>
      </c>
      <c r="I239" s="299">
        <f t="shared" si="56"/>
        <v>0</v>
      </c>
      <c r="J239" s="286">
        <f t="shared" si="57"/>
        <v>0</v>
      </c>
    </row>
    <row r="240" spans="1:10" x14ac:dyDescent="0.35">
      <c r="A240" s="39" t="s">
        <v>46</v>
      </c>
      <c r="B240" s="60"/>
      <c r="C240" s="67">
        <v>6.5000000000000002E-2</v>
      </c>
      <c r="D240" s="44">
        <v>308.75</v>
      </c>
      <c r="E240" s="285">
        <f t="shared" si="54"/>
        <v>20.068750000000001</v>
      </c>
      <c r="F240" s="64">
        <v>6.5000000000000002E-2</v>
      </c>
      <c r="G240" s="44">
        <v>308.75</v>
      </c>
      <c r="H240" s="285">
        <f t="shared" si="55"/>
        <v>20.068750000000001</v>
      </c>
      <c r="I240" s="299">
        <f t="shared" si="56"/>
        <v>0</v>
      </c>
      <c r="J240" s="286">
        <f t="shared" si="57"/>
        <v>0</v>
      </c>
    </row>
    <row r="241" spans="1:11" x14ac:dyDescent="0.35">
      <c r="A241" s="39" t="s">
        <v>47</v>
      </c>
      <c r="B241" s="60"/>
      <c r="C241" s="67">
        <v>9.5000000000000001E-2</v>
      </c>
      <c r="D241" s="44">
        <v>80.75</v>
      </c>
      <c r="E241" s="285">
        <f t="shared" si="54"/>
        <v>7.6712499999999997</v>
      </c>
      <c r="F241" s="64">
        <v>9.5000000000000001E-2</v>
      </c>
      <c r="G241" s="44">
        <v>80.75</v>
      </c>
      <c r="H241" s="285">
        <f t="shared" si="55"/>
        <v>7.6712499999999997</v>
      </c>
      <c r="I241" s="299">
        <f t="shared" si="56"/>
        <v>0</v>
      </c>
      <c r="J241" s="286">
        <f t="shared" si="57"/>
        <v>0</v>
      </c>
    </row>
    <row r="242" spans="1:11" ht="15" thickBot="1" x14ac:dyDescent="0.4">
      <c r="A242" s="21" t="s">
        <v>48</v>
      </c>
      <c r="B242" s="60"/>
      <c r="C242" s="67">
        <v>0.13200000000000001</v>
      </c>
      <c r="D242" s="44">
        <v>85.5</v>
      </c>
      <c r="E242" s="285">
        <f t="shared" si="54"/>
        <v>11.286000000000001</v>
      </c>
      <c r="F242" s="64">
        <v>0.13200000000000001</v>
      </c>
      <c r="G242" s="44">
        <v>85.5</v>
      </c>
      <c r="H242" s="285">
        <f t="shared" si="55"/>
        <v>11.286000000000001</v>
      </c>
      <c r="I242" s="299">
        <f t="shared" si="56"/>
        <v>0</v>
      </c>
      <c r="J242" s="286">
        <f t="shared" si="57"/>
        <v>0</v>
      </c>
    </row>
    <row r="243" spans="1:11" ht="15" thickBot="1" x14ac:dyDescent="0.4">
      <c r="A243" s="45"/>
      <c r="B243" s="46"/>
      <c r="C243" s="74"/>
      <c r="D243" s="18"/>
      <c r="E243" s="279"/>
      <c r="F243" s="74"/>
      <c r="G243" s="76"/>
      <c r="H243" s="279"/>
      <c r="I243" s="280"/>
      <c r="J243" s="258" t="s">
        <v>10</v>
      </c>
    </row>
    <row r="244" spans="1:11" x14ac:dyDescent="0.35">
      <c r="A244" s="49" t="s">
        <v>50</v>
      </c>
      <c r="B244" s="36"/>
      <c r="C244" s="271"/>
      <c r="D244" s="281"/>
      <c r="E244" s="263">
        <f>SUM(E235:E242)</f>
        <v>62.08844655</v>
      </c>
      <c r="F244" s="264"/>
      <c r="G244" s="264"/>
      <c r="H244" s="263">
        <f>SUM(H235:H242)</f>
        <v>56.385246550000005</v>
      </c>
      <c r="I244" s="293">
        <f>H244-E244</f>
        <v>-5.7031999999999954</v>
      </c>
      <c r="J244" s="265">
        <f>IF((E244)=0,"",(I244/E244))</f>
        <v>-9.185605884674844E-2</v>
      </c>
    </row>
    <row r="245" spans="1:11" x14ac:dyDescent="0.35">
      <c r="A245" s="51" t="s">
        <v>51</v>
      </c>
      <c r="B245" s="36"/>
      <c r="C245" s="271">
        <v>0.13</v>
      </c>
      <c r="D245" s="282"/>
      <c r="E245" s="294">
        <f>E244*C245</f>
        <v>8.0714980515000008</v>
      </c>
      <c r="F245" s="266">
        <v>0.13</v>
      </c>
      <c r="G245" s="267"/>
      <c r="H245" s="294">
        <f>H244*F245</f>
        <v>7.3300820515000007</v>
      </c>
      <c r="I245" s="295">
        <f>H245-E245</f>
        <v>-0.74141600000000007</v>
      </c>
      <c r="J245" s="268">
        <f>IF((E245)=0,"",(I245/E245))</f>
        <v>-9.1856058846748523E-2</v>
      </c>
    </row>
    <row r="246" spans="1:11" ht="15" thickBot="1" x14ac:dyDescent="0.4">
      <c r="A246" s="304" t="s">
        <v>53</v>
      </c>
      <c r="B246" s="304"/>
      <c r="C246" s="283"/>
      <c r="D246" s="284"/>
      <c r="E246" s="296">
        <f>E243+E244+E245</f>
        <v>70.159944601500001</v>
      </c>
      <c r="F246" s="269"/>
      <c r="G246" s="269"/>
      <c r="H246" s="296">
        <f>H243+H244+H245</f>
        <v>63.715328601500005</v>
      </c>
      <c r="I246" s="297">
        <f>H246-E246</f>
        <v>-6.4446159999999963</v>
      </c>
      <c r="J246" s="270">
        <f>IF((E246)=0,"",(I246/E246))</f>
        <v>-9.1856058846748467E-2</v>
      </c>
    </row>
    <row r="247" spans="1:11" ht="15" thickBot="1" x14ac:dyDescent="0.4">
      <c r="A247" s="45"/>
      <c r="B247" s="46"/>
      <c r="C247" s="74"/>
      <c r="D247" s="18"/>
      <c r="E247" s="75"/>
      <c r="F247" s="74"/>
      <c r="G247" s="76"/>
      <c r="H247" s="75"/>
      <c r="I247" s="77"/>
      <c r="J247" s="20"/>
    </row>
    <row r="250" spans="1:11" x14ac:dyDescent="0.35">
      <c r="A250" s="22" t="s">
        <v>11</v>
      </c>
      <c r="B250" s="313" t="s">
        <v>9</v>
      </c>
      <c r="C250" s="313"/>
      <c r="D250" s="313"/>
      <c r="E250" s="313"/>
      <c r="F250" s="313"/>
      <c r="G250" s="313"/>
      <c r="H250" s="6" t="s">
        <v>10</v>
      </c>
      <c r="I250" s="5"/>
      <c r="J250" s="5"/>
      <c r="K250" s="5"/>
    </row>
    <row r="251" spans="1:11" x14ac:dyDescent="0.35">
      <c r="A251" s="22" t="s">
        <v>12</v>
      </c>
      <c r="B251" s="314" t="s">
        <v>6</v>
      </c>
      <c r="C251" s="314"/>
      <c r="D251" s="314"/>
      <c r="E251" s="23"/>
      <c r="F251" s="23"/>
      <c r="G251" s="5"/>
      <c r="H251" s="5"/>
      <c r="I251" s="5"/>
      <c r="J251" s="5"/>
      <c r="K251" s="5"/>
    </row>
    <row r="252" spans="1:11" ht="15.5" x14ac:dyDescent="0.35">
      <c r="A252" s="22" t="s">
        <v>13</v>
      </c>
      <c r="B252" s="93">
        <v>474500</v>
      </c>
      <c r="C252" s="24" t="s">
        <v>1</v>
      </c>
      <c r="D252" s="21"/>
      <c r="E252" s="5"/>
      <c r="F252" s="5"/>
      <c r="G252" s="25"/>
      <c r="H252" s="25"/>
      <c r="I252" s="25"/>
      <c r="J252" s="25"/>
      <c r="K252" s="5"/>
    </row>
    <row r="253" spans="1:11" ht="15.5" x14ac:dyDescent="0.35">
      <c r="A253" s="22" t="s">
        <v>14</v>
      </c>
      <c r="B253" s="93">
        <v>1000</v>
      </c>
      <c r="C253" s="26" t="s">
        <v>5</v>
      </c>
      <c r="D253" s="27"/>
      <c r="E253" s="28"/>
      <c r="F253" s="28"/>
      <c r="G253" s="28"/>
      <c r="H253" s="5"/>
      <c r="I253" s="5"/>
      <c r="J253" s="5"/>
      <c r="K253" s="5"/>
    </row>
    <row r="254" spans="1:11" x14ac:dyDescent="0.35">
      <c r="A254" s="22" t="s">
        <v>15</v>
      </c>
      <c r="B254" s="29">
        <v>1.0383</v>
      </c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35">
      <c r="A255" s="22" t="s">
        <v>16</v>
      </c>
      <c r="B255" s="29">
        <v>1.0383</v>
      </c>
      <c r="C255" s="5"/>
      <c r="D255" s="5"/>
      <c r="E255" s="5"/>
      <c r="F255" s="5"/>
      <c r="G255" s="5"/>
      <c r="H255" s="5"/>
      <c r="I255" s="5"/>
      <c r="J255" s="5"/>
    </row>
    <row r="256" spans="1:11" x14ac:dyDescent="0.35">
      <c r="A256" s="21"/>
      <c r="B256" s="5"/>
      <c r="C256" s="5"/>
      <c r="D256" s="5"/>
      <c r="E256" s="5"/>
      <c r="F256" s="5"/>
      <c r="G256" s="5"/>
      <c r="H256" s="5"/>
      <c r="I256" s="5"/>
      <c r="J256" s="5"/>
    </row>
    <row r="257" spans="1:10" x14ac:dyDescent="0.35">
      <c r="A257" s="21"/>
      <c r="B257" s="30"/>
      <c r="C257" s="305" t="s">
        <v>17</v>
      </c>
      <c r="D257" s="315"/>
      <c r="E257" s="306"/>
      <c r="F257" s="305" t="s">
        <v>18</v>
      </c>
      <c r="G257" s="315"/>
      <c r="H257" s="306"/>
      <c r="I257" s="305" t="s">
        <v>19</v>
      </c>
      <c r="J257" s="306"/>
    </row>
    <row r="258" spans="1:10" x14ac:dyDescent="0.35">
      <c r="A258" s="21"/>
      <c r="B258" s="307"/>
      <c r="C258" s="31" t="s">
        <v>20</v>
      </c>
      <c r="D258" s="31" t="s">
        <v>21</v>
      </c>
      <c r="E258" s="32" t="s">
        <v>22</v>
      </c>
      <c r="F258" s="31" t="s">
        <v>20</v>
      </c>
      <c r="G258" s="33" t="s">
        <v>21</v>
      </c>
      <c r="H258" s="32" t="s">
        <v>22</v>
      </c>
      <c r="I258" s="309" t="s">
        <v>23</v>
      </c>
      <c r="J258" s="311" t="s">
        <v>24</v>
      </c>
    </row>
    <row r="259" spans="1:10" x14ac:dyDescent="0.35">
      <c r="A259" s="21"/>
      <c r="B259" s="308"/>
      <c r="C259" s="34" t="s">
        <v>25</v>
      </c>
      <c r="D259" s="34"/>
      <c r="E259" s="35" t="s">
        <v>25</v>
      </c>
      <c r="F259" s="34" t="s">
        <v>25</v>
      </c>
      <c r="G259" s="35"/>
      <c r="H259" s="35" t="s">
        <v>25</v>
      </c>
      <c r="I259" s="310"/>
      <c r="J259" s="312"/>
    </row>
    <row r="260" spans="1:10" x14ac:dyDescent="0.35">
      <c r="A260" s="8" t="s">
        <v>26</v>
      </c>
      <c r="B260" s="60"/>
      <c r="C260" s="84">
        <v>3.19</v>
      </c>
      <c r="D260" s="53"/>
      <c r="E260" s="285">
        <f>C260*D260</f>
        <v>0</v>
      </c>
      <c r="F260" s="85">
        <v>3.23</v>
      </c>
      <c r="G260" s="69">
        <v>0</v>
      </c>
      <c r="H260" s="285">
        <f>F260*G260</f>
        <v>0</v>
      </c>
      <c r="I260" s="278">
        <f>H260-E260</f>
        <v>0</v>
      </c>
      <c r="J260" s="286" t="str">
        <f t="shared" ref="J260:J264" si="58">IF(ISERROR(I260/E260), "", I260/E260)</f>
        <v/>
      </c>
    </row>
    <row r="261" spans="1:10" x14ac:dyDescent="0.35">
      <c r="A261" s="8" t="s">
        <v>27</v>
      </c>
      <c r="B261" s="60"/>
      <c r="C261" s="66">
        <v>15.869899999999999</v>
      </c>
      <c r="D261" s="53">
        <v>1000</v>
      </c>
      <c r="E261" s="285">
        <f t="shared" ref="E261:E264" si="59">C261*D261</f>
        <v>15869.9</v>
      </c>
      <c r="F261" s="63">
        <v>16.0762</v>
      </c>
      <c r="G261" s="69">
        <v>1000</v>
      </c>
      <c r="H261" s="285">
        <f t="shared" ref="H261:H264" si="60">F261*G261</f>
        <v>16076.2</v>
      </c>
      <c r="I261" s="278">
        <f t="shared" ref="I261:I264" si="61">H261-E261</f>
        <v>206.30000000000109</v>
      </c>
      <c r="J261" s="286">
        <f t="shared" si="58"/>
        <v>1.2999451792386915E-2</v>
      </c>
    </row>
    <row r="262" spans="1:10" x14ac:dyDescent="0.35">
      <c r="A262" s="9" t="s">
        <v>28</v>
      </c>
      <c r="B262" s="60"/>
      <c r="C262" s="84">
        <v>0</v>
      </c>
      <c r="D262" s="53"/>
      <c r="E262" s="285">
        <f t="shared" si="59"/>
        <v>0</v>
      </c>
      <c r="F262" s="85">
        <v>0</v>
      </c>
      <c r="G262" s="69">
        <v>0</v>
      </c>
      <c r="H262" s="285">
        <f t="shared" si="60"/>
        <v>0</v>
      </c>
      <c r="I262" s="278">
        <f t="shared" si="61"/>
        <v>0</v>
      </c>
      <c r="J262" s="286" t="str">
        <f t="shared" si="58"/>
        <v/>
      </c>
    </row>
    <row r="263" spans="1:10" s="98" customFormat="1" x14ac:dyDescent="0.35">
      <c r="A263" s="257" t="s">
        <v>29</v>
      </c>
      <c r="B263" s="289"/>
      <c r="C263" s="275">
        <v>-9.01E-2</v>
      </c>
      <c r="D263" s="267">
        <v>1000</v>
      </c>
      <c r="E263" s="285">
        <f t="shared" si="59"/>
        <v>-90.1</v>
      </c>
      <c r="F263" s="273">
        <v>10.187021220508909</v>
      </c>
      <c r="G263" s="277">
        <v>1000</v>
      </c>
      <c r="H263" s="285">
        <f t="shared" si="60"/>
        <v>10187.021220508908</v>
      </c>
      <c r="I263" s="278">
        <f t="shared" si="61"/>
        <v>10277.121220508909</v>
      </c>
      <c r="J263" s="286">
        <f t="shared" si="58"/>
        <v>-114.06349856280698</v>
      </c>
    </row>
    <row r="264" spans="1:10" x14ac:dyDescent="0.35">
      <c r="A264" s="288" t="s">
        <v>55</v>
      </c>
      <c r="B264" s="60"/>
      <c r="C264" s="275">
        <v>-0.1966</v>
      </c>
      <c r="D264" s="53">
        <v>1000</v>
      </c>
      <c r="E264" s="285">
        <f t="shared" si="59"/>
        <v>-196.6</v>
      </c>
      <c r="F264" s="63">
        <v>-5.1837999999999997</v>
      </c>
      <c r="G264" s="69">
        <v>1000</v>
      </c>
      <c r="H264" s="285">
        <f t="shared" si="60"/>
        <v>-5183.8</v>
      </c>
      <c r="I264" s="278">
        <f t="shared" si="61"/>
        <v>-4987.2</v>
      </c>
      <c r="J264" s="286">
        <f t="shared" si="58"/>
        <v>25.367243133265514</v>
      </c>
    </row>
    <row r="265" spans="1:10" x14ac:dyDescent="0.35">
      <c r="A265" s="37" t="s">
        <v>30</v>
      </c>
      <c r="B265" s="38"/>
      <c r="C265" s="86"/>
      <c r="D265" s="90"/>
      <c r="E265" s="290">
        <f>SUM(E260:E264)</f>
        <v>15583.199999999999</v>
      </c>
      <c r="F265" s="87"/>
      <c r="G265" s="42"/>
      <c r="H265" s="290">
        <f>SUM(H260:H264)</f>
        <v>21079.42122050891</v>
      </c>
      <c r="I265" s="298">
        <f>H265-E265</f>
        <v>5496.2212205089108</v>
      </c>
      <c r="J265" s="292">
        <f>I265/E265</f>
        <v>0.35270170571570097</v>
      </c>
    </row>
    <row r="266" spans="1:10" x14ac:dyDescent="0.35">
      <c r="A266" s="10" t="s">
        <v>31</v>
      </c>
      <c r="B266" s="60"/>
      <c r="C266" s="66">
        <v>0</v>
      </c>
      <c r="D266" s="72">
        <v>0</v>
      </c>
      <c r="E266" s="285">
        <f>C266*D266</f>
        <v>0</v>
      </c>
      <c r="F266" s="63">
        <v>0</v>
      </c>
      <c r="G266" s="72">
        <v>0</v>
      </c>
      <c r="H266" s="285">
        <f>F266*G266</f>
        <v>0</v>
      </c>
      <c r="I266" s="299">
        <f>H266-E266</f>
        <v>0</v>
      </c>
      <c r="J266" s="286" t="str">
        <f>IF(ISERROR(I266/E266), "", I266/E266)</f>
        <v/>
      </c>
    </row>
    <row r="267" spans="1:10" x14ac:dyDescent="0.35">
      <c r="A267" s="10" t="s">
        <v>32</v>
      </c>
      <c r="B267" s="60"/>
      <c r="C267" s="66">
        <v>0</v>
      </c>
      <c r="D267" s="73">
        <v>1000</v>
      </c>
      <c r="E267" s="285">
        <f t="shared" ref="E267:E272" si="62">C267*D267</f>
        <v>0</v>
      </c>
      <c r="F267" s="63">
        <v>-2.1364999999999998</v>
      </c>
      <c r="G267" s="73">
        <v>1000</v>
      </c>
      <c r="H267" s="285">
        <f t="shared" ref="H267:H272" si="63">F267*G267</f>
        <v>-2136.5</v>
      </c>
      <c r="I267" s="299">
        <f t="shared" ref="I267:I275" si="64">H267-E267</f>
        <v>-2136.5</v>
      </c>
      <c r="J267" s="286" t="str">
        <f t="shared" ref="J267:J270" si="65">IF(ISERROR(I267/E267), "", I267/E267)</f>
        <v/>
      </c>
    </row>
    <row r="268" spans="1:10" x14ac:dyDescent="0.35">
      <c r="A268" s="10" t="s">
        <v>33</v>
      </c>
      <c r="B268" s="60"/>
      <c r="C268" s="66">
        <v>0</v>
      </c>
      <c r="D268" s="73">
        <v>1000</v>
      </c>
      <c r="E268" s="285">
        <f t="shared" si="62"/>
        <v>0</v>
      </c>
      <c r="F268" s="63">
        <v>0</v>
      </c>
      <c r="G268" s="73">
        <v>1000</v>
      </c>
      <c r="H268" s="285">
        <f t="shared" si="63"/>
        <v>0</v>
      </c>
      <c r="I268" s="299">
        <f t="shared" si="64"/>
        <v>0</v>
      </c>
      <c r="J268" s="286" t="str">
        <f t="shared" si="65"/>
        <v/>
      </c>
    </row>
    <row r="269" spans="1:10" x14ac:dyDescent="0.35">
      <c r="A269" s="10" t="s">
        <v>34</v>
      </c>
      <c r="B269" s="60"/>
      <c r="C269" s="66">
        <v>0</v>
      </c>
      <c r="D269" s="73">
        <v>474500</v>
      </c>
      <c r="E269" s="285">
        <f t="shared" si="62"/>
        <v>0</v>
      </c>
      <c r="F269" s="63">
        <v>0</v>
      </c>
      <c r="G269" s="73">
        <v>474500</v>
      </c>
      <c r="H269" s="285">
        <f t="shared" si="63"/>
        <v>0</v>
      </c>
      <c r="I269" s="299">
        <f t="shared" si="64"/>
        <v>0</v>
      </c>
      <c r="J269" s="286" t="str">
        <f t="shared" si="65"/>
        <v/>
      </c>
    </row>
    <row r="270" spans="1:10" x14ac:dyDescent="0.35">
      <c r="A270" s="11" t="s">
        <v>35</v>
      </c>
      <c r="B270" s="60"/>
      <c r="C270" s="66">
        <v>0</v>
      </c>
      <c r="D270" s="73">
        <v>1000</v>
      </c>
      <c r="E270" s="285">
        <f t="shared" si="62"/>
        <v>0</v>
      </c>
      <c r="F270" s="63"/>
      <c r="G270" s="73">
        <v>1000</v>
      </c>
      <c r="H270" s="285">
        <f t="shared" si="63"/>
        <v>0</v>
      </c>
      <c r="I270" s="299">
        <f t="shared" si="64"/>
        <v>0</v>
      </c>
      <c r="J270" s="286" t="str">
        <f t="shared" si="65"/>
        <v/>
      </c>
    </row>
    <row r="271" spans="1:10" ht="50" x14ac:dyDescent="0.35">
      <c r="A271" s="89" t="s">
        <v>36</v>
      </c>
      <c r="B271" s="60"/>
      <c r="C271" s="91">
        <v>0</v>
      </c>
      <c r="D271" s="53">
        <v>1</v>
      </c>
      <c r="E271" s="285">
        <f t="shared" si="62"/>
        <v>0</v>
      </c>
      <c r="F271" s="92">
        <v>0</v>
      </c>
      <c r="G271" s="53">
        <v>1</v>
      </c>
      <c r="H271" s="285">
        <f t="shared" si="63"/>
        <v>0</v>
      </c>
      <c r="I271" s="299">
        <f t="shared" si="64"/>
        <v>0</v>
      </c>
      <c r="J271" s="286" t="str">
        <f>IF(ISERROR(I271/E271), "", I271/E271)</f>
        <v/>
      </c>
    </row>
    <row r="272" spans="1:10" x14ac:dyDescent="0.35">
      <c r="A272" s="11" t="s">
        <v>37</v>
      </c>
      <c r="B272" s="60"/>
      <c r="C272" s="66"/>
      <c r="D272" s="73">
        <v>1000</v>
      </c>
      <c r="E272" s="285">
        <f t="shared" si="62"/>
        <v>0</v>
      </c>
      <c r="F272" s="63">
        <v>0</v>
      </c>
      <c r="G272" s="73">
        <v>1000</v>
      </c>
      <c r="H272" s="285">
        <f t="shared" si="63"/>
        <v>0</v>
      </c>
      <c r="I272" s="299">
        <f t="shared" si="64"/>
        <v>0</v>
      </c>
      <c r="J272" s="286" t="str">
        <f>IF(ISERROR(I272/E272), "", I272/E272)</f>
        <v/>
      </c>
    </row>
    <row r="273" spans="1:10" ht="26" x14ac:dyDescent="0.35">
      <c r="A273" s="40" t="s">
        <v>38</v>
      </c>
      <c r="B273" s="41"/>
      <c r="C273" s="61"/>
      <c r="D273" s="70"/>
      <c r="E273" s="261">
        <f>SUM(E265:E272)</f>
        <v>15583.199999999999</v>
      </c>
      <c r="F273" s="62"/>
      <c r="G273" s="71"/>
      <c r="H273" s="261">
        <f>SUM(H265:H272)</f>
        <v>18942.92122050891</v>
      </c>
      <c r="I273" s="298">
        <f t="shared" si="64"/>
        <v>3359.7212205089108</v>
      </c>
      <c r="J273" s="259">
        <f>IF((E273)=0,"",(I273/E273))</f>
        <v>0.21559892836573433</v>
      </c>
    </row>
    <row r="274" spans="1:10" x14ac:dyDescent="0.35">
      <c r="A274" s="12" t="s">
        <v>39</v>
      </c>
      <c r="B274" s="60"/>
      <c r="C274" s="66">
        <v>2.1899000000000002</v>
      </c>
      <c r="D274" s="72">
        <v>1000</v>
      </c>
      <c r="E274" s="285">
        <f t="shared" ref="E274:E275" si="66">C274*D274</f>
        <v>2189.9</v>
      </c>
      <c r="F274" s="63">
        <v>2.2347999999999999</v>
      </c>
      <c r="G274" s="72">
        <v>1000</v>
      </c>
      <c r="H274" s="285">
        <f t="shared" ref="H274:H275" si="67">F274*G274</f>
        <v>2234.7999999999997</v>
      </c>
      <c r="I274" s="299">
        <f t="shared" si="64"/>
        <v>44.899999999999636</v>
      </c>
      <c r="J274" s="286">
        <f>IF(ISERROR(I274/E274), "", I274/E274)</f>
        <v>2.0503219325083172E-2</v>
      </c>
    </row>
    <row r="275" spans="1:10" ht="25" x14ac:dyDescent="0.35">
      <c r="A275" s="14" t="s">
        <v>40</v>
      </c>
      <c r="B275" s="60"/>
      <c r="C275" s="66">
        <v>1.7611000000000001</v>
      </c>
      <c r="D275" s="72">
        <v>1000</v>
      </c>
      <c r="E275" s="285">
        <f t="shared" si="66"/>
        <v>1761.1000000000001</v>
      </c>
      <c r="F275" s="63">
        <v>1.806</v>
      </c>
      <c r="G275" s="72">
        <v>1000</v>
      </c>
      <c r="H275" s="285">
        <f t="shared" si="67"/>
        <v>1806</v>
      </c>
      <c r="I275" s="299">
        <f t="shared" si="64"/>
        <v>44.899999999999864</v>
      </c>
      <c r="J275" s="286">
        <f>IF(ISERROR(I275/E275), "", I275/E275)</f>
        <v>2.549542899324278E-2</v>
      </c>
    </row>
    <row r="276" spans="1:10" ht="26" x14ac:dyDescent="0.35">
      <c r="A276" s="40" t="s">
        <v>41</v>
      </c>
      <c r="B276" s="38"/>
      <c r="C276" s="61"/>
      <c r="D276" s="70"/>
      <c r="E276" s="261">
        <f>SUM(E273:E275)</f>
        <v>19534.199999999997</v>
      </c>
      <c r="F276" s="62"/>
      <c r="G276" s="42"/>
      <c r="H276" s="261">
        <f>SUM(H273:H275)</f>
        <v>22983.721220508909</v>
      </c>
      <c r="I276" s="298">
        <f>H276-E276</f>
        <v>3449.5212205089119</v>
      </c>
      <c r="J276" s="259">
        <f>IF((E276)=0,"",(I276/E276))</f>
        <v>0.17658881451551189</v>
      </c>
    </row>
    <row r="277" spans="1:10" x14ac:dyDescent="0.35">
      <c r="A277" s="43" t="s">
        <v>42</v>
      </c>
      <c r="B277" s="60"/>
      <c r="C277" s="66">
        <v>3.6000000000000003E-3</v>
      </c>
      <c r="D277" s="72">
        <v>492673.35</v>
      </c>
      <c r="E277" s="285">
        <f t="shared" ref="E277:E281" si="68">C277*D277</f>
        <v>1773.6240600000001</v>
      </c>
      <c r="F277" s="63">
        <v>3.6000000000000003E-3</v>
      </c>
      <c r="G277" s="72">
        <v>492673.35</v>
      </c>
      <c r="H277" s="285">
        <f t="shared" ref="H277:H281" si="69">F277*G277</f>
        <v>1773.6240600000001</v>
      </c>
      <c r="I277" s="299">
        <f t="shared" ref="I277:I281" si="70">H277-E277</f>
        <v>0</v>
      </c>
      <c r="J277" s="286">
        <f t="shared" ref="J277:J281" si="71">IF(ISERROR(I277/E277), "", I277/E277)</f>
        <v>0</v>
      </c>
    </row>
    <row r="278" spans="1:10" x14ac:dyDescent="0.35">
      <c r="A278" s="43" t="s">
        <v>43</v>
      </c>
      <c r="B278" s="60"/>
      <c r="C278" s="66">
        <v>2.9999999999999997E-4</v>
      </c>
      <c r="D278" s="72">
        <v>492673.35</v>
      </c>
      <c r="E278" s="285">
        <f t="shared" si="68"/>
        <v>147.80200499999998</v>
      </c>
      <c r="F278" s="63">
        <v>2.9999999999999997E-4</v>
      </c>
      <c r="G278" s="72">
        <v>492673.35</v>
      </c>
      <c r="H278" s="285">
        <f t="shared" si="69"/>
        <v>147.80200499999998</v>
      </c>
      <c r="I278" s="299">
        <f t="shared" si="70"/>
        <v>0</v>
      </c>
      <c r="J278" s="286">
        <f t="shared" si="71"/>
        <v>0</v>
      </c>
    </row>
    <row r="279" spans="1:10" x14ac:dyDescent="0.35">
      <c r="A279" s="36" t="s">
        <v>44</v>
      </c>
      <c r="B279" s="60"/>
      <c r="C279" s="91">
        <v>0.25</v>
      </c>
      <c r="D279" s="53">
        <v>1</v>
      </c>
      <c r="E279" s="285">
        <f t="shared" si="68"/>
        <v>0.25</v>
      </c>
      <c r="F279" s="92">
        <v>0.25</v>
      </c>
      <c r="G279" s="69">
        <v>1</v>
      </c>
      <c r="H279" s="285">
        <f t="shared" si="69"/>
        <v>0.25</v>
      </c>
      <c r="I279" s="299">
        <f t="shared" si="70"/>
        <v>0</v>
      </c>
      <c r="J279" s="286">
        <f t="shared" si="71"/>
        <v>0</v>
      </c>
    </row>
    <row r="280" spans="1:10" x14ac:dyDescent="0.35">
      <c r="A280" s="36" t="s">
        <v>45</v>
      </c>
      <c r="B280" s="60"/>
      <c r="C280" s="66">
        <v>7.0000000000000001E-3</v>
      </c>
      <c r="D280" s="73">
        <v>474500</v>
      </c>
      <c r="E280" s="285">
        <f t="shared" si="68"/>
        <v>3321.5</v>
      </c>
      <c r="F280" s="88">
        <v>7.0000000000000001E-3</v>
      </c>
      <c r="G280" s="73">
        <v>474500</v>
      </c>
      <c r="H280" s="285">
        <f t="shared" si="69"/>
        <v>3321.5</v>
      </c>
      <c r="I280" s="299">
        <f t="shared" si="70"/>
        <v>0</v>
      </c>
      <c r="J280" s="286">
        <f t="shared" si="71"/>
        <v>0</v>
      </c>
    </row>
    <row r="281" spans="1:10" ht="15" thickBot="1" x14ac:dyDescent="0.4">
      <c r="A281" s="39" t="s">
        <v>49</v>
      </c>
      <c r="B281" s="60"/>
      <c r="C281" s="68">
        <v>0.1101</v>
      </c>
      <c r="D281" s="44">
        <v>492673.35</v>
      </c>
      <c r="E281" s="285">
        <f t="shared" si="68"/>
        <v>54243.335834999998</v>
      </c>
      <c r="F281" s="65">
        <v>0.1101</v>
      </c>
      <c r="G281" s="44">
        <v>492673.35</v>
      </c>
      <c r="H281" s="285">
        <f t="shared" si="69"/>
        <v>54243.335834999998</v>
      </c>
      <c r="I281" s="299">
        <f t="shared" si="70"/>
        <v>0</v>
      </c>
      <c r="J281" s="286">
        <f t="shared" si="71"/>
        <v>0</v>
      </c>
    </row>
    <row r="282" spans="1:10" ht="15" thickBot="1" x14ac:dyDescent="0.4">
      <c r="A282" s="45"/>
      <c r="B282" s="46"/>
      <c r="C282" s="74"/>
      <c r="D282" s="18"/>
      <c r="E282" s="17"/>
      <c r="F282" s="74"/>
      <c r="G282" s="76"/>
      <c r="H282" s="17"/>
      <c r="I282" s="19"/>
      <c r="J282" s="258"/>
    </row>
    <row r="283" spans="1:10" x14ac:dyDescent="0.35">
      <c r="A283" s="49" t="s">
        <v>54</v>
      </c>
      <c r="B283" s="36"/>
      <c r="C283" s="271"/>
      <c r="D283" s="281"/>
      <c r="E283" s="263">
        <f>SUM(E276:E281)</f>
        <v>79020.711899999995</v>
      </c>
      <c r="F283" s="264"/>
      <c r="G283" s="264"/>
      <c r="H283" s="263">
        <f>SUM(H276:H281)</f>
        <v>82470.233120508914</v>
      </c>
      <c r="I283" s="293">
        <f>H283-E283</f>
        <v>3449.5212205089192</v>
      </c>
      <c r="J283" s="265">
        <f>IF((E283)=0,"",(I283/E283))</f>
        <v>4.3653380709531668E-2</v>
      </c>
    </row>
    <row r="284" spans="1:10" x14ac:dyDescent="0.35">
      <c r="A284" s="51" t="s">
        <v>51</v>
      </c>
      <c r="B284" s="36"/>
      <c r="C284" s="271">
        <v>0.13</v>
      </c>
      <c r="D284" s="282"/>
      <c r="E284" s="294">
        <f>E283*C284</f>
        <v>10272.692547000001</v>
      </c>
      <c r="F284" s="266">
        <v>0.13</v>
      </c>
      <c r="G284" s="267"/>
      <c r="H284" s="294">
        <f>H283*F284</f>
        <v>10721.13030566616</v>
      </c>
      <c r="I284" s="295">
        <f>H284-E284</f>
        <v>448.43775866615943</v>
      </c>
      <c r="J284" s="268">
        <f>IF((E284)=0,"",(I284/E284))</f>
        <v>4.3653380709531654E-2</v>
      </c>
    </row>
    <row r="285" spans="1:10" ht="15" thickBot="1" x14ac:dyDescent="0.4">
      <c r="A285" s="304" t="s">
        <v>54</v>
      </c>
      <c r="B285" s="304"/>
      <c r="C285" s="283"/>
      <c r="D285" s="284"/>
      <c r="E285" s="300">
        <f>E283+E284</f>
        <v>89293.404446999994</v>
      </c>
      <c r="F285" s="269"/>
      <c r="G285" s="269"/>
      <c r="H285" s="300">
        <f>H283+H284</f>
        <v>93191.36342617507</v>
      </c>
      <c r="I285" s="297">
        <f>H285-E285</f>
        <v>3897.9589791750768</v>
      </c>
      <c r="J285" s="270">
        <f>IF((E285)=0,"",(I285/E285))</f>
        <v>4.3653380709531647E-2</v>
      </c>
    </row>
    <row r="286" spans="1:10" ht="15" thickBot="1" x14ac:dyDescent="0.4">
      <c r="A286" s="45"/>
      <c r="B286" s="46"/>
      <c r="C286" s="56"/>
      <c r="D286" s="57"/>
      <c r="E286" s="58"/>
      <c r="F286" s="56"/>
      <c r="G286" s="47"/>
      <c r="H286" s="58"/>
      <c r="I286" s="59"/>
      <c r="J286" s="48"/>
    </row>
  </sheetData>
  <mergeCells count="63">
    <mergeCell ref="B2:G2"/>
    <mergeCell ref="B3:D3"/>
    <mergeCell ref="C9:E9"/>
    <mergeCell ref="F9:H9"/>
    <mergeCell ref="I9:J9"/>
    <mergeCell ref="B10:B11"/>
    <mergeCell ref="A40:B40"/>
    <mergeCell ref="I10:I11"/>
    <mergeCell ref="J10:J11"/>
    <mergeCell ref="B45:G45"/>
    <mergeCell ref="B46:D46"/>
    <mergeCell ref="C52:E52"/>
    <mergeCell ref="F52:H52"/>
    <mergeCell ref="I52:J52"/>
    <mergeCell ref="B53:B54"/>
    <mergeCell ref="I53:I54"/>
    <mergeCell ref="J53:J54"/>
    <mergeCell ref="A83:B83"/>
    <mergeCell ref="B87:G87"/>
    <mergeCell ref="B88:D88"/>
    <mergeCell ref="C94:E94"/>
    <mergeCell ref="F94:H94"/>
    <mergeCell ref="I94:J94"/>
    <mergeCell ref="B95:B96"/>
    <mergeCell ref="I95:I96"/>
    <mergeCell ref="J95:J96"/>
    <mergeCell ref="A125:B125"/>
    <mergeCell ref="B129:G129"/>
    <mergeCell ref="B130:D130"/>
    <mergeCell ref="C136:E136"/>
    <mergeCell ref="F136:H136"/>
    <mergeCell ref="I136:J136"/>
    <mergeCell ref="B137:B138"/>
    <mergeCell ref="I137:I138"/>
    <mergeCell ref="J137:J138"/>
    <mergeCell ref="A164:B164"/>
    <mergeCell ref="B168:G168"/>
    <mergeCell ref="B169:D169"/>
    <mergeCell ref="C175:E175"/>
    <mergeCell ref="F175:H175"/>
    <mergeCell ref="I175:J175"/>
    <mergeCell ref="B176:B177"/>
    <mergeCell ref="I176:I177"/>
    <mergeCell ref="J176:J177"/>
    <mergeCell ref="A205:B205"/>
    <mergeCell ref="B209:G209"/>
    <mergeCell ref="B210:D210"/>
    <mergeCell ref="C216:E216"/>
    <mergeCell ref="F216:H216"/>
    <mergeCell ref="A285:B285"/>
    <mergeCell ref="I216:J216"/>
    <mergeCell ref="B217:B218"/>
    <mergeCell ref="I217:I218"/>
    <mergeCell ref="J217:J218"/>
    <mergeCell ref="A246:B246"/>
    <mergeCell ref="I257:J257"/>
    <mergeCell ref="B258:B259"/>
    <mergeCell ref="I258:I259"/>
    <mergeCell ref="J258:J259"/>
    <mergeCell ref="B250:G250"/>
    <mergeCell ref="B251:D251"/>
    <mergeCell ref="C257:E257"/>
    <mergeCell ref="F257:H257"/>
  </mergeCells>
  <pageMargins left="0.7" right="0.7" top="0.75" bottom="0.75" header="0.3" footer="0.3"/>
  <pageSetup scale="68" fitToHeight="0" orientation="portrait" r:id="rId1"/>
  <rowBreaks count="6" manualBreakCount="6">
    <brk id="41" max="16383" man="1"/>
    <brk id="85" max="16383" man="1"/>
    <brk id="127" max="16383" man="1"/>
    <brk id="166" max="16383" man="1"/>
    <brk id="207" max="16383" man="1"/>
    <brk id="2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1576 Bill Impacts</vt:lpstr>
      <vt:lpstr>'1576 Bill Impacts'!Print_Area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Green</dc:creator>
  <cp:lastModifiedBy>Michelle Reesor</cp:lastModifiedBy>
  <cp:lastPrinted>2018-03-09T17:16:31Z</cp:lastPrinted>
  <dcterms:created xsi:type="dcterms:W3CDTF">2016-10-24T13:38:15Z</dcterms:created>
  <dcterms:modified xsi:type="dcterms:W3CDTF">2018-03-12T14:58:22Z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